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63.xml" ContentType="application/vnd.ms-excel.controlproperties+xml"/>
  <Override PartName="/xl/drawings/drawing11.xml" ContentType="application/vnd.openxmlformats-officedocument.drawing+xml"/>
  <Override PartName="/xl/ctrlProps/ctrlProp164.xml" ContentType="application/vnd.ms-excel.controlproperties+xml"/>
  <Override PartName="/xl/drawings/drawing12.xml" ContentType="application/vnd.openxmlformats-officedocument.drawing+xml"/>
  <Override PartName="/xl/ctrlProps/ctrlProp16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updateLinks="never" codeName="ThisWorkbook" defaultThemeVersion="124226"/>
  <mc:AlternateContent xmlns:mc="http://schemas.openxmlformats.org/markup-compatibility/2006">
    <mc:Choice Requires="x15">
      <x15ac:absPath xmlns:x15ac="http://schemas.microsoft.com/office/spreadsheetml/2010/11/ac" url="D:\OneDrive - Power Grid Corporation of India Limited\00_CC - OneDrive2's files - G3\V SILPA\Silpa 06062025\RTM\7RT-23_765kV\bidding documents\"/>
    </mc:Choice>
  </mc:AlternateContent>
  <xr:revisionPtr revIDLastSave="0" documentId="13_ncr:1_{130A10A5-BE41-41E9-A8E5-8AACC5D341C6}" xr6:coauthVersionLast="47" xr6:coauthVersionMax="47" xr10:uidLastSave="{00000000-0000-0000-0000-000000000000}"/>
  <workbookProtection workbookAlgorithmName="SHA-512" workbookHashValue="aaAAj9bKuNbHDO9hjqMbaFzLCTVdifZgUgxb4lddJTwH0tz1e6NZ/XDOJGSTlInD5DAQjz9Os2Br3bWzvth2OQ==" workbookSaltValue="TDdGu34Nk9emggqqsQ01Ww==" workbookSpinCount="100000" lockStructure="1"/>
  <bookViews>
    <workbookView xWindow="-120" yWindow="-120" windowWidth="29040" windowHeight="15720" tabRatio="829" firstSheet="17" activeTab="3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(QR)'!$I$416</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(QR)'!$I$416</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(QR)'!$J$416</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(QR)'!$K$416</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(QR)'!$I$417</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(QR)'!$J$417</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(QR)'!$K$417</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(QR)'!$I$418</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(QR)'!$J$418</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(QR)'!$K$418</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(QR)'!$I$419</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(QR)'!$J$419</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(QR)'!$K$419</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(QR)'!$AN$371</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(QR)'!$AN$372</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(QR)'!$AN$373</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(QR)'!$J$415</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(QR)'!$K$415</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(QR)'!$I$415</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(QR)'!$J$415</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11'!$A$1:$E$46</definedName>
    <definedName name="_xlnm.Print_Area" localSheetId="17">'Attach 12'!$A$1:$G$45</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6'!$A$1:$E$29</definedName>
    <definedName name="_xlnm.Print_Area" localSheetId="13">'Attach 7'!$A$1:$E$24</definedName>
    <definedName name="_xlnm.Print_Area" localSheetId="14">'Attach 9'!$A$1:$AH$52</definedName>
    <definedName name="_xlnm.Print_Area" localSheetId="6">'Attach-3 (QR)'!$A$1:$I$425</definedName>
    <definedName name="_xlnm.Print_Area" localSheetId="4">'Attach-3 (QR)_old'!$A$1:$J$407</definedName>
    <definedName name="_xlnm.Print_Area" localSheetId="31">'Bid Form 1st Envelope '!$A$1:$F$122</definedName>
    <definedName name="_xlnm.Print_Area" localSheetId="1">Cover!$A$1:$F$31</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12'!$G:$I</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12'!$A$1:$F$45</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(QR)'!$A$1:$H$425</definedName>
    <definedName name="Z_05855B4F_D61E_4C97_B759_B2F96767F6F8_.wvu.PrintArea" localSheetId="4" hidden="1">'Attach-3 (QR)_old'!$A$1:$H$407</definedName>
    <definedName name="Z_05855B4F_D61E_4C97_B759_B2F96767F6F8_.wvu.PrintArea" localSheetId="31" hidden="1">'Bid Form 1st Envelope '!$A$1:$F$124</definedName>
    <definedName name="Z_05855B4F_D61E_4C97_B759_B2F96767F6F8_.wvu.PrintArea" localSheetId="1" hidden="1">Cover!$A$1:$F$31</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(QR)'!$227:$233,'Attach-3 (QR)'!#REF!,'Attach-3 (QR)'!#REF!,'Attach-3 (QR)'!#REF!,'Attach-3 (QR)'!$241:$241,'Attach-3 (QR)'!$290:$292,'Attach-3 (QR)'!$351:$365</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'!$107:$107,'Bid Form 1st Envelope '!$110:$111</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12'!$G:$I</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12'!$A$1:$F$45</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(QR)'!$A$1:$I$425</definedName>
    <definedName name="Z_067EF7EF_2552_42C0_8B2F_9338A16B73EB_.wvu.PrintArea" localSheetId="4" hidden="1">'Attach-3 (QR)_old'!$A$1:$J$407</definedName>
    <definedName name="Z_067EF7EF_2552_42C0_8B2F_9338A16B73EB_.wvu.PrintArea" localSheetId="31" hidden="1">'Bid Form 1st Envelope '!$A$1:$J$123</definedName>
    <definedName name="Z_067EF7EF_2552_42C0_8B2F_9338A16B73EB_.wvu.PrintArea" localSheetId="1" hidden="1">Cover!$A$1:$F$31</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(QR)'!$227:$233,'Attach-3 (QR)'!$241:$241,'Attach-3 (QR)'!$277:$403</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'!$107:$107,'Bid Form 1st Envelope '!$110:$111</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(QR)'!$A$1:$H$425</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'!$A$1:$F$124</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(QR)'!$A$1:$I$425</definedName>
    <definedName name="Z_176A4F7E_17B2_43CD_BA12_35A58E9B73EF_.wvu.Rows" localSheetId="6" hidden="1">'Attach-3 (QR)'!$19:$23,'Attach-3 (QR)'!$25:$25,'Attach-3 (QR)'!$35:$35,'Attach-3 (QR)'!#REF!,'Attach-3 (QR)'!#REF!,'Attach-3 (QR)'!$227:$233,'Attach-3 (QR)'!$241:$241,'Attach-3 (QR)'!$277:$403</definedName>
    <definedName name="Z_176DC383_BC5B_4A2C_B484_0B54305CAC0E_.wvu.Cols" localSheetId="17" hidden="1">'Attach 12'!$G:$I</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10'!$A$1:$F$18</definedName>
    <definedName name="Z_176DC383_BC5B_4A2C_B484_0B54305CAC0E_.wvu.PrintArea" localSheetId="16" hidden="1">'Attach 11'!$A$1:$E$86</definedName>
    <definedName name="Z_176DC383_BC5B_4A2C_B484_0B54305CAC0E_.wvu.PrintArea" localSheetId="17" hidden="1">'Attach 12'!$A$1:$G$45</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(QR)'!$A$1:$I$425</definedName>
    <definedName name="Z_176DC383_BC5B_4A2C_B484_0B54305CAC0E_.wvu.PrintArea" localSheetId="4" hidden="1">'Attach-3 (QR)_old'!$A$1:$J$407</definedName>
    <definedName name="Z_176DC383_BC5B_4A2C_B484_0B54305CAC0E_.wvu.PrintArea" localSheetId="31" hidden="1">'Bid Form 1st Envelope '!$A$1:$F$122</definedName>
    <definedName name="Z_176DC383_BC5B_4A2C_B484_0B54305CAC0E_.wvu.PrintArea" localSheetId="1" hidden="1">Cover!$A$1:$F$31</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(QR)'!$163:$163,'Attach-3 (QR)'!$227:$233,'Attach-3 (QR)'!$241:$241,'Attach-3 (QR)'!$277:$403</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'!$107:$107,'Bid Form 1st Envelope '!$110:$111</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12'!$H:$I</definedName>
    <definedName name="Z_1C70608C_646A_4043_A222_6253B5006A93_.wvu.Cols" localSheetId="11" hidden="1">'Attach 5A'!$H:$H</definedName>
    <definedName name="Z_1C70608C_646A_4043_A222_6253B5006A93_.wvu.PrintArea" localSheetId="17" hidden="1">'Attach 12'!$A$1:$F$45</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(QR)'!$A$1:$H$425</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(QR)'!$A$1:$H$425</definedName>
    <definedName name="Z_20A53A97_D2BD_4E7F_8ABC_E5DF94CF88E8_.wvu.PrintArea" localSheetId="4" hidden="1">'Attach-3 (QR)_old'!$A$1:$H$407</definedName>
    <definedName name="Z_20A53A97_D2BD_4E7F_8ABC_E5DF94CF88E8_.wvu.Rows" localSheetId="6" hidden="1">'Attach-3 (QR)'!#REF!,'Attach-3 (QR)'!#REF!,'Attach-3 (QR)'!#REF!,'Attach-3 (QR)'!$290:$292,'Attach-3 (QR)'!$314:$345,'Attach-3 (QR)'!$356:$365</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12'!$H:$I</definedName>
    <definedName name="Z_237D8718_39ED_4FFE_B3B2_D1192F8D2E87_.wvu.Cols" localSheetId="11" hidden="1">'Attach 5A'!$H:$H</definedName>
    <definedName name="Z_237D8718_39ED_4FFE_B3B2_D1192F8D2E87_.wvu.PrintArea" localSheetId="17" hidden="1">'Attach 12'!$A$1:$F$45</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'!$A$1:$F$124</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12'!$G:$G</definedName>
    <definedName name="Z_24FB9AF1_17BD_4082_A3EA_FA7FEE02F32F_.wvu.PrintArea" localSheetId="17" hidden="1">'Attach 12'!$A$1:$F$45</definedName>
    <definedName name="Z_24FB9AF1_17BD_4082_A3EA_FA7FEE02F32F_.wvu.Rows" localSheetId="17" hidden="1">'Attach 12'!#REF!</definedName>
    <definedName name="Z_2648A02A_7B8C_446F_A14E_7410EA5360FE_.wvu.Cols" localSheetId="17" hidden="1">'Attach 12'!$G:$G</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12'!$A$1:$F$45</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12'!$G:$I</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12'!$A$1:$G$45</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(QR)'!$A$1:$I$425</definedName>
    <definedName name="Z_273BBCBD_8F12_4445_A7CA_FDA7C67AE3D5_.wvu.PrintArea" localSheetId="4" hidden="1">'Attach-3 (QR)_old'!$A$1:$J$407</definedName>
    <definedName name="Z_273BBCBD_8F12_4445_A7CA_FDA7C67AE3D5_.wvu.PrintArea" localSheetId="31" hidden="1">'Bid Form 1st Envelope '!$A$1:$J$123</definedName>
    <definedName name="Z_273BBCBD_8F12_4445_A7CA_FDA7C67AE3D5_.wvu.PrintArea" localSheetId="1" hidden="1">Cover!$A$1:$F$31</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(QR)'!$227:$233,'Attach-3 (QR)'!$241:$241,'Attach-3 (QR)'!$277:$403</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'!$107:$107,'Bid Form 1st Envelope '!$110:$111</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12'!$G:$I</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12'!$A$1:$G$45</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(QR)'!$A$1:$I$425</definedName>
    <definedName name="Z_27CB7082_4FAB_46F1_8968_11E3E4A629B2_.wvu.PrintArea" localSheetId="4" hidden="1">'Attach-3 (QR)_old'!$A$1:$J$407</definedName>
    <definedName name="Z_27CB7082_4FAB_46F1_8968_11E3E4A629B2_.wvu.PrintArea" localSheetId="31" hidden="1">'Bid Form 1st Envelope '!$A$1:$J$123</definedName>
    <definedName name="Z_27CB7082_4FAB_46F1_8968_11E3E4A629B2_.wvu.PrintArea" localSheetId="1" hidden="1">Cover!$A$1:$F$31</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(QR)'!$227:$233,'Attach-3 (QR)'!$241:$241,'Attach-3 (QR)'!$277:$403</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'!$107:$107,'Bid Form 1st Envelope '!$110:$111</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(QR)'!$A$1:$H$425</definedName>
    <definedName name="Z_280EA05C_4582_4B0F_895F_5C9134A73222_.wvu.PrintArea" localSheetId="4" hidden="1">'Attach-3 (QR)_old'!$A$1:$H$407</definedName>
    <definedName name="Z_280EA05C_4582_4B0F_895F_5C9134A73222_.wvu.Rows" localSheetId="6" hidden="1">'Attach-3 (QR)'!$227:$233,'Attach-3 (QR)'!#REF!,'Attach-3 (QR)'!#REF!,'Attach-3 (QR)'!$290:$292,'Attach-3 (QR)'!$314:$345,'Attach-3 (QR)'!$356:$365</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12'!$G:$I</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12'!$A$1:$F$45</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'!$A$1:$J$123</definedName>
    <definedName name="Z_2CF6F19D_227C_4840_A9E1_6C944B0145DB_.wvu.PrintArea" localSheetId="1" hidden="1">Cover!$A$1:$F$31</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'!$107:$107,'Bid Form 1st Envelope '!$110:$111</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(QR)'!$A$1:$H$425</definedName>
    <definedName name="Z_308F00E9_5A71_4486_BCFD_DF8513C1906D_.wvu.PrintArea" localSheetId="4" hidden="1">'Attach-3 (QR)_old'!$A$1:$H$407</definedName>
    <definedName name="Z_308F00E9_5A71_4486_BCFD_DF8513C1906D_.wvu.Rows" localSheetId="6" hidden="1">'Attach-3 (QR)'!#REF!,'Attach-3 (QR)'!$227:$233,'Attach-3 (QR)'!#REF!,'Attach-3 (QR)'!#REF!,'Attach-3 (QR)'!#REF!,'Attach-3 (QR)'!$241:$241,'Attach-3 (QR)'!$290:$292,'Attach-3 (QR)'!$314:$345,'Attach-3 (QR)'!$351:$365</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(QR)'!$A$1:$H$425</definedName>
    <definedName name="Z_3365131F_6BE7_432A_859B_F41B794BB9E6_.wvu.PrintArea" localSheetId="4" hidden="1">'Attach-3 (QR)_old'!$A$1:$H$407</definedName>
    <definedName name="Z_3365131F_6BE7_432A_859B_F41B794BB9E6_.wvu.Rows" localSheetId="6" hidden="1">'Attach-3 (QR)'!#REF!,'Attach-3 (QR)'!$227:$233,'Attach-3 (QR)'!#REF!,'Attach-3 (QR)'!#REF!,'Attach-3 (QR)'!#REF!,'Attach-3 (QR)'!$241:$241,'Attach-3 (QR)'!$290:$292,'Attach-3 (QR)'!$306:$346,'Attach-3 (QR)'!$351:$365,'Attach-3 (QR)'!$383:$404</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'!$A$1:$F$124</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12'!$G:$I</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12'!$A$1:$G$45</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(QR)'!$A$1:$I$425</definedName>
    <definedName name="Z_3836A67F_51F8_4B52_B51D_937DC398CD1F_.wvu.PrintArea" localSheetId="4" hidden="1">'Attach-3 (QR)_old'!$A$1:$J$407</definedName>
    <definedName name="Z_3836A67F_51F8_4B52_B51D_937DC398CD1F_.wvu.PrintArea" localSheetId="31" hidden="1">'Bid Form 1st Envelope '!$A$1:$F$122</definedName>
    <definedName name="Z_3836A67F_51F8_4B52_B51D_937DC398CD1F_.wvu.PrintArea" localSheetId="1" hidden="1">Cover!$A$1:$F$31</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(QR)'!$163:$163,'Attach-3 (QR)'!$227:$233,'Attach-3 (QR)'!$241:$241,'Attach-3 (QR)'!$277:$403</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'!$107:$107,'Bid Form 1st Envelope '!$110:$111</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'!$A$1:$F$124</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12'!$G:$I</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10'!$A$1:$F$18</definedName>
    <definedName name="Z_3B6A9969_E4B8_452F_AFFE_7A4A13F5C420_.wvu.PrintArea" localSheetId="16" hidden="1">'Attach 11'!$A$1:$E$86</definedName>
    <definedName name="Z_3B6A9969_E4B8_452F_AFFE_7A4A13F5C420_.wvu.PrintArea" localSheetId="17" hidden="1">'Attach 12'!$A$1:$G$45</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(QR)'!$A$1:$I$425</definedName>
    <definedName name="Z_3B6A9969_E4B8_452F_AFFE_7A4A13F5C420_.wvu.PrintArea" localSheetId="4" hidden="1">'Attach-3 (QR)_old'!$A$1:$J$407</definedName>
    <definedName name="Z_3B6A9969_E4B8_452F_AFFE_7A4A13F5C420_.wvu.PrintArea" localSheetId="31" hidden="1">'Bid Form 1st Envelope '!$A$1:$F$122</definedName>
    <definedName name="Z_3B6A9969_E4B8_452F_AFFE_7A4A13F5C420_.wvu.PrintArea" localSheetId="1" hidden="1">Cover!$A$1:$F$31</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(QR)'!$163:$163,'Attach-3 (QR)'!$227:$233,'Attach-3 (QR)'!$241:$241,'Attach-3 (QR)'!$277:$403</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'!$107:$107,'Bid Form 1st Envelope '!$110:$111</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'!$A$1:$F$124</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'!$A$1:$F$124</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(QR)'!$A$1:$H$425</definedName>
    <definedName name="Z_494F6778_23FE_4AAC_B37D_6C7543FC13B9_.wvu.PrintArea" localSheetId="4" hidden="1">'Attach-3 (QR)_old'!$A$1:$H$407</definedName>
    <definedName name="Z_494F6778_23FE_4AAC_B37D_6C7543FC13B9_.wvu.PrintArea" localSheetId="31" hidden="1">'Bid Form 1st Envelope '!$A$1:$F$124</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12'!$G:$I</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10'!$A$1:$F$18</definedName>
    <definedName name="Z_4B898AE2_7356_489E_882D_EC3B09CB95AA_.wvu.PrintArea" localSheetId="16" hidden="1">'Attach 11'!$A$1:$E$86</definedName>
    <definedName name="Z_4B898AE2_7356_489E_882D_EC3B09CB95AA_.wvu.PrintArea" localSheetId="17" hidden="1">'Attach 12'!$A$1:$G$45</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(QR)'!$A$1:$I$425</definedName>
    <definedName name="Z_4B898AE2_7356_489E_882D_EC3B09CB95AA_.wvu.PrintArea" localSheetId="4" hidden="1">'Attach-3 (QR)_old'!$A$1:$J$407</definedName>
    <definedName name="Z_4B898AE2_7356_489E_882D_EC3B09CB95AA_.wvu.PrintArea" localSheetId="31" hidden="1">'Bid Form 1st Envelope '!$A$1:$F$122</definedName>
    <definedName name="Z_4B898AE2_7356_489E_882D_EC3B09CB95AA_.wvu.PrintArea" localSheetId="1" hidden="1">Cover!$A$1:$F$31</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(QR)'!$163:$163,'Attach-3 (QR)'!$227:$233,'Attach-3 (QR)'!$241:$241,'Attach-3 (QR)'!$277:$403</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'!$107:$107,'Bid Form 1st Envelope '!$110:$111</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12'!$G:$I</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10'!$A$1:$F$18</definedName>
    <definedName name="Z_51A6EE7B_1159_4743_BF27_95D329619B3B_.wvu.PrintArea" localSheetId="16" hidden="1">'Attach 11'!$A$1:$E$86</definedName>
    <definedName name="Z_51A6EE7B_1159_4743_BF27_95D329619B3B_.wvu.PrintArea" localSheetId="17" hidden="1">'Attach 12'!$A$1:$G$45</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(QR)'!$A$1:$I$425</definedName>
    <definedName name="Z_51A6EE7B_1159_4743_BF27_95D329619B3B_.wvu.PrintArea" localSheetId="4" hidden="1">'Attach-3 (QR)_old'!$A$1:$J$407</definedName>
    <definedName name="Z_51A6EE7B_1159_4743_BF27_95D329619B3B_.wvu.PrintArea" localSheetId="31" hidden="1">'Bid Form 1st Envelope '!$A$1:$F$122</definedName>
    <definedName name="Z_51A6EE7B_1159_4743_BF27_95D329619B3B_.wvu.PrintArea" localSheetId="1" hidden="1">Cover!$A$1:$F$31</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(QR)'!$163:$163,'Attach-3 (QR)'!$227:$233,'Attach-3 (QR)'!$241:$241,'Attach-3 (QR)'!$277:$403</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'!$107:$107,'Bid Form 1st Envelope '!$110:$111</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7" hidden="1">'Attach 12'!$G:$I</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12'!$A$1:$G$45</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(QR)'!$A$1:$I$425</definedName>
    <definedName name="Z_5476C51C_4037_4B28_A818_10D7CDF0C66A_.wvu.PrintArea" localSheetId="4" hidden="1">'Attach-3 (QR)_old'!$A$1:$J$407</definedName>
    <definedName name="Z_5476C51C_4037_4B28_A818_10D7CDF0C66A_.wvu.PrintArea" localSheetId="31" hidden="1">'Bid Form 1st Envelope '!$A$1:$J$123</definedName>
    <definedName name="Z_5476C51C_4037_4B28_A818_10D7CDF0C66A_.wvu.PrintArea" localSheetId="1" hidden="1">Cover!$A$1:$F$31</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(QR)'!$227:$233,'Attach-3 (QR)'!$241:$241,'Attach-3 (QR)'!$277:$403</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'!$107:$107,'Bid Form 1st Envelope '!$110:$111</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(QR)'!$A$1:$H$425</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(QR)'!$A$1:$I$425</definedName>
    <definedName name="Z_5802F788_6BC6_4DD2_9B34_FB4B8F376754_.wvu.Rows" localSheetId="6" hidden="1">'Attach-3 (QR)'!$19:$23,'Attach-3 (QR)'!$25:$25,'Attach-3 (QR)'!$35:$35,'Attach-3 (QR)'!#REF!,'Attach-3 (QR)'!#REF!,'Attach-3 (QR)'!$227:$233,'Attach-3 (QR)'!$241:$241,'Attach-3 (QR)'!$277:$403</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(QR)'!$A$1:$H$425</definedName>
    <definedName name="Z_582CF44B_0703_4CA2_AB84_00685031CD39_.wvu.PrintArea" localSheetId="4" hidden="1">'Attach-3 (QR)_old'!$A$1:$H$407</definedName>
    <definedName name="Z_582CF44B_0703_4CA2_AB84_00685031CD39_.wvu.Rows" localSheetId="6" hidden="1">'Attach-3 (QR)'!#REF!,'Attach-3 (QR)'!$227:$233,'Attach-3 (QR)'!#REF!,'Attach-3 (QR)'!#REF!,'Attach-3 (QR)'!#REF!,'Attach-3 (QR)'!$241:$241,'Attach-3 (QR)'!$290:$292,'Attach-3 (QR)'!$314:$345,'Attach-3 (QR)'!$351:$365</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12'!$G:$G</definedName>
    <definedName name="Z_5B8D5D4A_E3F3_4270_9E8A_31566626E806_.wvu.Cols" localSheetId="2" hidden="1">'Names of Bidder'!$L:$L</definedName>
    <definedName name="Z_5B8D5D4A_E3F3_4270_9E8A_31566626E806_.wvu.PrintArea" localSheetId="17" hidden="1">'Attach 12'!$A$1:$F$45</definedName>
    <definedName name="Z_5B8D5D4A_E3F3_4270_9E8A_31566626E806_.wvu.PrintArea" localSheetId="2" hidden="1">'Names of Bidder'!$B$1:$G$38</definedName>
    <definedName name="Z_5D67CA2D_8BB3_4F00_894F_4872C1BBE88F_.wvu.Cols" localSheetId="17" hidden="1">'Attach 12'!$G:$I</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12'!$A$1:$G$45</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(QR)'!$A$1:$I$425</definedName>
    <definedName name="Z_5D67CA2D_8BB3_4F00_894F_4872C1BBE88F_.wvu.PrintArea" localSheetId="4" hidden="1">'Attach-3 (QR)_old'!$A$1:$J$407</definedName>
    <definedName name="Z_5D67CA2D_8BB3_4F00_894F_4872C1BBE88F_.wvu.PrintArea" localSheetId="31" hidden="1">'Bid Form 1st Envelope '!$A$1:$J$123</definedName>
    <definedName name="Z_5D67CA2D_8BB3_4F00_894F_4872C1BBE88F_.wvu.PrintArea" localSheetId="1" hidden="1">Cover!$A$1:$F$31</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(QR)'!$227:$233,'Attach-3 (QR)'!$241:$241,'Attach-3 (QR)'!$277:$403</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'!$107:$107,'Bid Form 1st Envelope '!$110:$111</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12'!$G:$G</definedName>
    <definedName name="Z_5FD74E67_DB24_44D3_983B_19D633AA18A1_.wvu.Cols" localSheetId="2" hidden="1">'Names of Bidder'!$L:$L</definedName>
    <definedName name="Z_5FD74E67_DB24_44D3_983B_19D633AA18A1_.wvu.PrintArea" localSheetId="17" hidden="1">'Attach 12'!$A$1:$F$45</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12'!$G:$I</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12'!$A$1:$G$45</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(QR)'!$A$1:$I$425</definedName>
    <definedName name="Z_696D4A13_5E44_4B16_B107_EB70ABB06CBE_.wvu.PrintArea" localSheetId="4" hidden="1">'Attach-3 (QR)_old'!$A$1:$J$407</definedName>
    <definedName name="Z_696D4A13_5E44_4B16_B107_EB70ABB06CBE_.wvu.PrintArea" localSheetId="31" hidden="1">'Bid Form 1st Envelope '!$A$1:$J$123</definedName>
    <definedName name="Z_696D4A13_5E44_4B16_B107_EB70ABB06CBE_.wvu.PrintArea" localSheetId="1" hidden="1">Cover!$A$1:$F$31</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(QR)'!$227:$233,'Attach-3 (QR)'!$241:$241,'Attach-3 (QR)'!$277:$403</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'!$107:$107,'Bid Form 1st Envelope '!$110:$111</definedName>
    <definedName name="Z_696D4A13_5E44_4B16_B107_EB70ABB06CBE_.wvu.Rows" localSheetId="2" hidden="1">'Names of Bidder'!$6:$7,'Names of Bidder'!$23:$26,'Names of Bidder'!$28:$31</definedName>
    <definedName name="Z_6B2C1320_5106_401D_86E8_03FFC7419150_.wvu.Cols" localSheetId="17" hidden="1">'Attach 12'!$G:$G</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12'!$A$1:$F$45</definedName>
    <definedName name="Z_6B2C1320_5106_401D_86E8_03FFC7419150_.wvu.PrintArea" localSheetId="25" hidden="1">'Attach 18 SP'!$A$8:$I$157</definedName>
    <definedName name="Z_6B2C1320_5106_401D_86E8_03FFC7419150_.wvu.PrintArea" localSheetId="6" hidden="1">'Attach-3 (QR)'!$A$1:$H$425</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(QR)'!$A$1:$I$425</definedName>
    <definedName name="Z_6DC6C963_9F04_44DD_BC90_C1641F014E55_.wvu.Rows" localSheetId="6" hidden="1">'Attach-3 (QR)'!$19:$23,'Attach-3 (QR)'!$25:$25,'Attach-3 (QR)'!$35:$35,'Attach-3 (QR)'!#REF!,'Attach-3 (QR)'!#REF!,'Attach-3 (QR)'!$227:$233,'Attach-3 (QR)'!$241:$241,'Attach-3 (QR)'!$277:$403</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(QR)'!$A$1:$H$425</definedName>
    <definedName name="Z_6FD3A41D_DEEE_48F5_96DB_6021F0BEBAF6_.wvu.PrintArea" localSheetId="4" hidden="1">'Attach-3 (QR)_old'!$A$1:$H$407</definedName>
    <definedName name="Z_6FD3A41D_DEEE_48F5_96DB_6021F0BEBAF6_.wvu.Rows" localSheetId="6" hidden="1">'Attach-3 (QR)'!#REF!,'Attach-3 (QR)'!$227:$233,'Attach-3 (QR)'!#REF!,'Attach-3 (QR)'!#REF!,'Attach-3 (QR)'!#REF!,'Attach-3 (QR)'!$241:$241,'Attach-3 (QR)'!$290:$292,'Attach-3 (QR)'!$306:$346,'Attach-3 (QR)'!$351:$365,'Attach-3 (QR)'!$383:$404</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(QR)'!$A$1:$I$425</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(QR)'!$227:$233,'Attach-3 (QR)'!$241:$241,'Attach-3 (QR)'!$277:$403</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12'!$G:$G</definedName>
    <definedName name="Z_71CED947_16BC_4420_B977_41F665B59AFF_.wvu.Cols" localSheetId="2" hidden="1">'Names of Bidder'!$L:$L</definedName>
    <definedName name="Z_71CED947_16BC_4420_B977_41F665B59AFF_.wvu.PrintArea" localSheetId="17" hidden="1">'Attach 12'!$A$1:$F$45</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(QR)'!$A$1:$H$425</definedName>
    <definedName name="Z_728AEB16_F9CD_4198_B4E9_2E28A5E42262_.wvu.PrintArea" localSheetId="4" hidden="1">'Attach-3 (QR)_old'!$A$1:$H$407</definedName>
    <definedName name="Z_728AEB16_F9CD_4198_B4E9_2E28A5E42262_.wvu.Rows" localSheetId="6" hidden="1">'Attach-3 (QR)'!#REF!,'Attach-3 (QR)'!$227:$233,'Attach-3 (QR)'!#REF!,'Attach-3 (QR)'!#REF!,'Attach-3 (QR)'!#REF!,'Attach-3 (QR)'!$241:$241,'Attach-3 (QR)'!$290:$292,'Attach-3 (QR)'!$306:$346,'Attach-3 (QR)'!$351:$365,'Attach-3 (QR)'!$383:$404</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12'!$G:$I</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12'!$A$1:$G$45</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(QR)'!$A$1:$I$425</definedName>
    <definedName name="Z_757C3C2F_C668_4CD7_806B_CA71CC57DCC1_.wvu.PrintArea" localSheetId="4" hidden="1">'Attach-3 (QR)_old'!$A$1:$J$407</definedName>
    <definedName name="Z_757C3C2F_C668_4CD7_806B_CA71CC57DCC1_.wvu.PrintArea" localSheetId="31" hidden="1">'Bid Form 1st Envelope '!$A$1:$J$123</definedName>
    <definedName name="Z_757C3C2F_C668_4CD7_806B_CA71CC57DCC1_.wvu.PrintArea" localSheetId="1" hidden="1">Cover!$A$1:$F$31</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(QR)'!$227:$233,'Attach-3 (QR)'!$241:$241,'Attach-3 (QR)'!$277:$403</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'!$107:$107,'Bid Form 1st Envelope '!$110:$111</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'!$A$1:$F$124</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(QR)'!$A$1:$H$425</definedName>
    <definedName name="Z_7DC13EB1_5F25_4667_BD87_340DAD4F0E72_.wvu.PrintArea" localSheetId="4" hidden="1">'Attach-3 (QR)_old'!$A$1:$H$407</definedName>
    <definedName name="Z_7DC13EB1_5F25_4667_BD87_340DAD4F0E72_.wvu.Rows" localSheetId="6" hidden="1">'Attach-3 (QR)'!#REF!,'Attach-3 (QR)'!$227:$233,'Attach-3 (QR)'!#REF!,'Attach-3 (QR)'!#REF!,'Attach-3 (QR)'!#REF!,'Attach-3 (QR)'!$241:$241,'Attach-3 (QR)'!$290:$292,'Attach-3 (QR)'!$314:$345,'Attach-3 (QR)'!$351:$365</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(QR)'!$A$1:$H$425</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'!$A$1:$F$124</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12'!$G:$G</definedName>
    <definedName name="Z_83E639F0_925C_438D_A777_FD99BFFD55B2_.wvu.Cols" localSheetId="2" hidden="1">'Names of Bidder'!$L:$L</definedName>
    <definedName name="Z_83E639F0_925C_438D_A777_FD99BFFD55B2_.wvu.PrintArea" localSheetId="17" hidden="1">'Attach 12'!$A$1:$F$45</definedName>
    <definedName name="Z_83E639F0_925C_438D_A777_FD99BFFD55B2_.wvu.PrintArea" localSheetId="2" hidden="1">'Names of Bidder'!$B$1:$G$38</definedName>
    <definedName name="Z_869B0F9C_77A4_468D_A350_EA35CAE357D9_.wvu.Cols" localSheetId="17" hidden="1">'Attach 12'!$G:$I</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12'!$A$1:$G$45</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(QR)'!$A$1:$I$425</definedName>
    <definedName name="Z_869B0F9C_77A4_468D_A350_EA35CAE357D9_.wvu.PrintArea" localSheetId="4" hidden="1">'Attach-3 (QR)_old'!$A$1:$J$407</definedName>
    <definedName name="Z_869B0F9C_77A4_468D_A350_EA35CAE357D9_.wvu.PrintArea" localSheetId="31" hidden="1">'Bid Form 1st Envelope '!$A$1:$J$123</definedName>
    <definedName name="Z_869B0F9C_77A4_468D_A350_EA35CAE357D9_.wvu.PrintArea" localSheetId="1" hidden="1">Cover!$A$1:$F$31</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(QR)'!$227:$233,'Attach-3 (QR)'!$241:$241,'Attach-3 (QR)'!$277:$403</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'!$107:$107,'Bid Form 1st Envelope '!$110:$111</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'!$A$1:$F$124</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12'!$A$1:$F$45</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'!$A$1:$F$124</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'!$A$1:$F$124</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12'!$G:$I</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12'!$A$1:$G$45</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(QR)'!$A$1:$I$425</definedName>
    <definedName name="Z_9CD72AD0_8BDA_437F_A784_A667464C809C_.wvu.PrintArea" localSheetId="4" hidden="1">'Attach-3 (QR)_old'!$A$1:$J$407</definedName>
    <definedName name="Z_9CD72AD0_8BDA_437F_A784_A667464C809C_.wvu.PrintArea" localSheetId="31" hidden="1">'Bid Form 1st Envelope '!$A$1:$J$123</definedName>
    <definedName name="Z_9CD72AD0_8BDA_437F_A784_A667464C809C_.wvu.PrintArea" localSheetId="1" hidden="1">Cover!$A$1:$F$31</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(QR)'!$227:$233,'Attach-3 (QR)'!$241:$241,'Attach-3 (QR)'!$277:$403</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'!$107:$107,'Bid Form 1st Envelope '!$110:$111</definedName>
    <definedName name="Z_9CD72AD0_8BDA_437F_A784_A667464C809C_.wvu.Rows" localSheetId="2" hidden="1">'Names of Bidder'!$6:$7,'Names of Bidder'!$23:$26,'Names of Bidder'!$28:$31</definedName>
    <definedName name="Z_9F341631_288D_49D9_8F81_65CCC818C9BA_.wvu.Cols" localSheetId="17" hidden="1">'Attach 12'!$G:$I</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10'!$A$1:$F$18</definedName>
    <definedName name="Z_9F341631_288D_49D9_8F81_65CCC818C9BA_.wvu.PrintArea" localSheetId="16" hidden="1">'Attach 11'!$A$1:$E$86</definedName>
    <definedName name="Z_9F341631_288D_49D9_8F81_65CCC818C9BA_.wvu.PrintArea" localSheetId="17" hidden="1">'Attach 12'!$A$1:$G$45</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(QR)'!$A$1:$I$425</definedName>
    <definedName name="Z_9F341631_288D_49D9_8F81_65CCC818C9BA_.wvu.PrintArea" localSheetId="4" hidden="1">'Attach-3 (QR)_old'!$A$1:$J$407</definedName>
    <definedName name="Z_9F341631_288D_49D9_8F81_65CCC818C9BA_.wvu.PrintArea" localSheetId="31" hidden="1">'Bid Form 1st Envelope '!$A$1:$F$122</definedName>
    <definedName name="Z_9F341631_288D_49D9_8F81_65CCC818C9BA_.wvu.PrintArea" localSheetId="1" hidden="1">Cover!$A$1:$F$31</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(QR)'!$163:$163,'Attach-3 (QR)'!$227:$233,'Attach-3 (QR)'!$241:$241,'Attach-3 (QR)'!$277:$403</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'!$107:$107,'Bid Form 1st Envelope '!$110:$111</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(QR)'!$A$1:$H$425</definedName>
    <definedName name="Z_9F8CD454_46B1_47B9_9F5F_73ED69AC40D4_.wvu.PrintArea" localSheetId="4" hidden="1">'Attach-3 (QR)_old'!$A$1:$H$407</definedName>
    <definedName name="Z_9F8CD454_46B1_47B9_9F5F_73ED69AC40D4_.wvu.Rows" localSheetId="6" hidden="1">'Attach-3 (QR)'!#REF!,'Attach-3 (QR)'!$227:$233,'Attach-3 (QR)'!#REF!,'Attach-3 (QR)'!#REF!,'Attach-3 (QR)'!#REF!,'Attach-3 (QR)'!$241:$241,'Attach-3 (QR)'!$290:$292,'Attach-3 (QR)'!$314:$345,'Attach-3 (QR)'!$351:$365</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(QR)'!$A$1:$H$425</definedName>
    <definedName name="Z_A317F5C2_E44F_4A46_8833_2AE6CAE06F6E_.wvu.PrintArea" localSheetId="4" hidden="1">'Attach-3 (QR)_old'!$A$1:$H$407</definedName>
    <definedName name="Z_A317F5C2_E44F_4A46_8833_2AE6CAE06F6E_.wvu.Rows" localSheetId="6" hidden="1">'Attach-3 (QR)'!#REF!,'Attach-3 (QR)'!#REF!,'Attach-3 (QR)'!#REF!,'Attach-3 (QR)'!$290:$292</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12'!$A$1:$F$45</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'!$A$1:$F$124</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12'!$G:$I</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12'!$A$1:$F$45</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'!$A$1:$J$123</definedName>
    <definedName name="Z_A8583C01_5E6A_4469_ADCA_440E12AA8084_.wvu.PrintArea" localSheetId="1" hidden="1">Cover!$A$1:$F$31</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'!$107:$107,'Bid Form 1st Envelope '!$110:$111</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(QR)'!$A$1:$H$425</definedName>
    <definedName name="Z_AF19F13B_761B_48FB_A70F_9439A4D7530B_.wvu.PrintArea" localSheetId="4" hidden="1">'Attach-3 (QR)_old'!$A$1:$H$407</definedName>
    <definedName name="Z_AF19F13B_761B_48FB_A70F_9439A4D7530B_.wvu.Rows" localSheetId="6" hidden="1">'Attach-3 (QR)'!$227:$233,'Attach-3 (QR)'!#REF!,'Attach-3 (QR)'!#REF!,'Attach-3 (QR)'!#REF!,'Attach-3 (QR)'!$290:$292,'Attach-3 (QR)'!$314:$345,'Attach-3 (QR)'!$356:$365</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12'!$G:$G</definedName>
    <definedName name="Z_B7A16C2F_5026_4C0C_BBB1_23B0149C8FB9_.wvu.Cols" localSheetId="2" hidden="1">'Names of Bidder'!$L:$L</definedName>
    <definedName name="Z_B7A16C2F_5026_4C0C_BBB1_23B0149C8FB9_.wvu.PrintArea" localSheetId="17" hidden="1">'Attach 12'!$A$1:$F$45</definedName>
    <definedName name="Z_B7A16C2F_5026_4C0C_BBB1_23B0149C8FB9_.wvu.PrintArea" localSheetId="2" hidden="1">'Names of Bidder'!$B$1:$G$38</definedName>
    <definedName name="Z_B8284B7F_813C_4C59_8CB2_9F34C8EAC9F3_.wvu.Cols" localSheetId="17" hidden="1">'Attach 12'!$G:$I</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10'!$A$1:$F$18</definedName>
    <definedName name="Z_B8284B7F_813C_4C59_8CB2_9F34C8EAC9F3_.wvu.PrintArea" localSheetId="16" hidden="1">'Attach 11'!$A$1:$E$86</definedName>
    <definedName name="Z_B8284B7F_813C_4C59_8CB2_9F34C8EAC9F3_.wvu.PrintArea" localSheetId="17" hidden="1">'Attach 12'!$A$1:$G$45</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(QR)'!$A$1:$I$425</definedName>
    <definedName name="Z_B8284B7F_813C_4C59_8CB2_9F34C8EAC9F3_.wvu.PrintArea" localSheetId="4" hidden="1">'Attach-3 (QR)_old'!$A$1:$J$407</definedName>
    <definedName name="Z_B8284B7F_813C_4C59_8CB2_9F34C8EAC9F3_.wvu.PrintArea" localSheetId="31" hidden="1">'Bid Form 1st Envelope '!$A$1:$F$122</definedName>
    <definedName name="Z_B8284B7F_813C_4C59_8CB2_9F34C8EAC9F3_.wvu.PrintArea" localSheetId="1" hidden="1">Cover!$A$1:$F$31</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(QR)'!$163:$163,'Attach-3 (QR)'!$227:$233,'Attach-3 (QR)'!$241:$241,'Attach-3 (QR)'!$277:$403</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'!$107:$107,'Bid Form 1st Envelope '!$110:$111</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12'!$G:$I</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12'!$A$1:$G$45</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(QR)'!$A$1:$I$425</definedName>
    <definedName name="Z_B9DDBA10_9BB0_4D91_9619_C113F75B2489_.wvu.PrintArea" localSheetId="4" hidden="1">'Attach-3 (QR)_old'!$A$1:$J$407</definedName>
    <definedName name="Z_B9DDBA10_9BB0_4D91_9619_C113F75B2489_.wvu.PrintArea" localSheetId="31" hidden="1">'Bid Form 1st Envelope '!$A$1:$F$122</definedName>
    <definedName name="Z_B9DDBA10_9BB0_4D91_9619_C113F75B2489_.wvu.PrintArea" localSheetId="1" hidden="1">Cover!$A$1:$F$31</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(QR)'!$163:$163,'Attach-3 (QR)'!$227:$233,'Attach-3 (QR)'!$241:$241,'Attach-3 (QR)'!$277:$403</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'!$107:$107,'Bid Form 1st Envelope '!$110:$111</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12'!$A$1:$F$45</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'!$A$1:$F$124</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(QR)'!$A$1:$H$425</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'!$A$1:$F$124</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12'!$H:$I</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12'!$A$1:$F$45</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12'!$G:$I</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12'!$A$1:$G$45</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(QR)'!$A$1:$I$425</definedName>
    <definedName name="Z_CDF7C778_C53B_45C7_952D_968F867FB204_.wvu.PrintArea" localSheetId="4" hidden="1">'Attach-3 (QR)_old'!$A$1:$J$407</definedName>
    <definedName name="Z_CDF7C778_C53B_45C7_952D_968F867FB204_.wvu.PrintArea" localSheetId="31" hidden="1">'Bid Form 1st Envelope '!$A$1:$J$123</definedName>
    <definedName name="Z_CDF7C778_C53B_45C7_952D_968F867FB204_.wvu.PrintArea" localSheetId="1" hidden="1">Cover!$A$1:$F$31</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(QR)'!$227:$233,'Attach-3 (QR)'!$241:$241,'Attach-3 (QR)'!$277:$403</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'!$107:$107,'Bid Form 1st Envelope '!$110:$111</definedName>
    <definedName name="Z_CDF7C778_C53B_45C7_952D_968F867FB204_.wvu.Rows" localSheetId="2" hidden="1">'Names of Bidder'!$6:$7,'Names of Bidder'!$23:$26,'Names of Bidder'!$28:$31</definedName>
    <definedName name="Z_CF17E9CE_6256_454A_8F64_F1E1D655931E_.wvu.Cols" localSheetId="17"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12'!$A$1:$F$45</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(QR)'!$A$1:$H$425</definedName>
    <definedName name="Z_D5994A17_2357_4B78_B667_DDB5D94B6FD1_.wvu.PrintArea" localSheetId="4" hidden="1">'Attach-3 (QR)_old'!$A$1:$H$407</definedName>
    <definedName name="Z_D5994A17_2357_4B78_B667_DDB5D94B6FD1_.wvu.Rows" localSheetId="6" hidden="1">'Attach-3 (QR)'!#REF!,'Attach-3 (QR)'!#REF!,'Attach-3 (QR)'!#REF!,'Attach-3 (QR)'!$290:$292</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12'!$G:$I</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11'!$A$1:$E$86</definedName>
    <definedName name="Z_DBB6855E_D634_47BF_8EAD_2479D63E426E_.wvu.PrintArea" localSheetId="17" hidden="1">'Attach 12'!$A$1:$G$45</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(QR)'!$A$1:$I$425</definedName>
    <definedName name="Z_DBB6855E_D634_47BF_8EAD_2479D63E426E_.wvu.PrintArea" localSheetId="4" hidden="1">'Attach-3 (QR)_old'!$A$1:$J$407</definedName>
    <definedName name="Z_DBB6855E_D634_47BF_8EAD_2479D63E426E_.wvu.PrintArea" localSheetId="31" hidden="1">'Bid Form 1st Envelope '!$A$1:$J$122</definedName>
    <definedName name="Z_DBB6855E_D634_47BF_8EAD_2479D63E426E_.wvu.PrintArea" localSheetId="1" hidden="1">Cover!$A$1:$F$31</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(QR)'!$163:$163,'Attach-3 (QR)'!$227:$233,'Attach-3 (QR)'!$241:$241,'Attach-3 (QR)'!$277:$403</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'!$107:$107,'Bid Form 1st Envelope '!$110:$111</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'!$A$1:$F$124</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'!$A$1:$F$124</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(QR)'!$A$1:$I$425</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(QR)'!$227:$233,'Attach-3 (QR)'!$241:$241,'Attach-3 (QR)'!$277:$403</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(QR)'!$A$1:$H$425</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12'!$A$1:$F$45</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'!$A$1:$F$124</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12'!$G:$I</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12'!$A$1:$G$45</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(QR)'!$A$1:$I$425</definedName>
    <definedName name="Z_F0C5A243_1ADF_42BF_85A0_B6506A13618B_.wvu.PrintArea" localSheetId="4" hidden="1">'Attach-3 (QR)_old'!$A$1:$J$407</definedName>
    <definedName name="Z_F0C5A243_1ADF_42BF_85A0_B6506A13618B_.wvu.PrintArea" localSheetId="31" hidden="1">'Bid Form 1st Envelope '!$A$1:$J$123</definedName>
    <definedName name="Z_F0C5A243_1ADF_42BF_85A0_B6506A13618B_.wvu.PrintArea" localSheetId="1" hidden="1">Cover!$A$1:$F$31</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(QR)'!$227:$233,'Attach-3 (QR)'!$241:$241,'Attach-3 (QR)'!$277:$403</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'!$107:$107,'Bid Form 1st Envelope '!$110:$111</definedName>
    <definedName name="Z_F0C5A243_1ADF_42BF_85A0_B6506A13618B_.wvu.Rows" localSheetId="2" hidden="1">'Names of Bidder'!$6:$7,'Names of Bidder'!$23:$26,'Names of Bidder'!$28:$31</definedName>
    <definedName name="Z_F8DC905B_04E9_41D7_B695_0DB8D092215B_.wvu.Cols" localSheetId="17" hidden="1">'Attach 12'!$G:$I</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12'!$A$1:$F$45</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(QR)'!$A$1:$I$425</definedName>
    <definedName name="Z_F8DC905B_04E9_41D7_B695_0DB8D092215B_.wvu.PrintArea" localSheetId="4" hidden="1">'Attach-3 (QR)_old'!$A$1:$J$407</definedName>
    <definedName name="Z_F8DC905B_04E9_41D7_B695_0DB8D092215B_.wvu.PrintArea" localSheetId="31" hidden="1">'Bid Form 1st Envelope '!$A$1:$J$123</definedName>
    <definedName name="Z_F8DC905B_04E9_41D7_B695_0DB8D092215B_.wvu.PrintArea" localSheetId="1" hidden="1">Cover!$A$1:$F$31</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(QR)'!$227:$233,'Attach-3 (QR)'!$241:$241,'Attach-3 (QR)'!$277:$403</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'!$107:$107,'Bid Form 1st Envelope '!$110:$111</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'!$A$1:$F$124</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'!$A$1:$F$124</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6" i="15" l="1"/>
  <c r="F1" i="2"/>
  <c r="A50" i="21"/>
  <c r="N125" i="7"/>
  <c r="N124" i="7"/>
  <c r="N103" i="7"/>
  <c r="N102" i="7"/>
  <c r="B60" i="32" l="1"/>
  <c r="B59" i="32"/>
  <c r="B58" i="32"/>
  <c r="B57" i="32" l="1"/>
  <c r="B56" i="32"/>
  <c r="B55" i="32"/>
  <c r="B54" i="32"/>
  <c r="B17" i="32"/>
  <c r="B15" i="32"/>
  <c r="B1" i="3"/>
  <c r="B2" i="2"/>
  <c r="E1" i="28"/>
  <c r="E11" i="31"/>
  <c r="E10" i="31"/>
  <c r="E9" i="31"/>
  <c r="E8" i="31"/>
  <c r="E7" i="31"/>
  <c r="E19" i="15"/>
  <c r="E11" i="29"/>
  <c r="E10" i="29"/>
  <c r="E9" i="29"/>
  <c r="E8" i="29"/>
  <c r="E7" i="29"/>
  <c r="E11" i="30"/>
  <c r="E10" i="30"/>
  <c r="E9" i="30"/>
  <c r="E8" i="30"/>
  <c r="E7" i="30"/>
  <c r="E11" i="28"/>
  <c r="E10" i="28"/>
  <c r="E9" i="28"/>
  <c r="E8" i="28"/>
  <c r="E7" i="28"/>
  <c r="D11" i="24"/>
  <c r="G11" i="23"/>
  <c r="E12" i="18"/>
  <c r="E11" i="15"/>
  <c r="D12" i="12"/>
  <c r="H11" i="7"/>
  <c r="N78" i="7" l="1"/>
  <c r="N77" i="7"/>
  <c r="F1" i="15" l="1"/>
  <c r="F1" i="16"/>
  <c r="A26" i="18" l="1"/>
  <c r="A48" i="26" l="1"/>
  <c r="B94" i="32" l="1"/>
  <c r="B52" i="32" l="1"/>
  <c r="B51" i="32"/>
  <c r="E244" i="7" l="1"/>
  <c r="D43" i="7"/>
  <c r="A7" i="4" l="1"/>
  <c r="A7" i="7" l="1"/>
  <c r="A7" i="31"/>
  <c r="A7" i="29"/>
  <c r="A7" i="30"/>
  <c r="A7" i="28"/>
  <c r="B20" i="23"/>
  <c r="G10" i="23"/>
  <c r="G9" i="23"/>
  <c r="G8" i="23"/>
  <c r="A8" i="23"/>
  <c r="G7" i="23"/>
  <c r="Z2" i="23"/>
  <c r="E313" i="7" l="1"/>
  <c r="E277" i="7"/>
  <c r="B22" i="7"/>
  <c r="M21" i="7"/>
  <c r="M243" i="7" s="1"/>
  <c r="B21" i="7"/>
  <c r="M20" i="7"/>
  <c r="M241" i="7" s="1"/>
  <c r="B20" i="7"/>
  <c r="H10" i="7"/>
  <c r="H9" i="7"/>
  <c r="H8" i="7"/>
  <c r="A8" i="7"/>
  <c r="H7" i="7"/>
  <c r="I1" i="7"/>
  <c r="B313" i="7" l="1"/>
  <c r="B393" i="7" s="1"/>
  <c r="B244" i="7"/>
  <c r="B369" i="7" s="1"/>
  <c r="B277" i="7"/>
  <c r="B381" i="7" s="1"/>
  <c r="B152" i="5" l="1"/>
  <c r="B10" i="4" l="1"/>
  <c r="B11" i="4"/>
  <c r="B12" i="4"/>
  <c r="B9" i="4"/>
  <c r="B12" i="31" l="1"/>
  <c r="B12" i="28"/>
  <c r="B12" i="29"/>
  <c r="B12" i="30"/>
  <c r="B11" i="28"/>
  <c r="B11" i="31"/>
  <c r="B11" i="30"/>
  <c r="B11" i="29"/>
  <c r="B9" i="7"/>
  <c r="B9" i="29"/>
  <c r="B9" i="30"/>
  <c r="B9" i="28"/>
  <c r="B9" i="31"/>
  <c r="B10" i="7"/>
  <c r="B10" i="28"/>
  <c r="B10" i="30"/>
  <c r="B10" i="29"/>
  <c r="B10" i="31"/>
  <c r="B12" i="5"/>
  <c r="B12" i="7"/>
  <c r="B11" i="5"/>
  <c r="B11" i="7"/>
  <c r="B9" i="5"/>
  <c r="A37" i="21"/>
  <c r="A39" i="26" s="1"/>
  <c r="B10" i="5"/>
  <c r="A38" i="21"/>
  <c r="A40" i="26" s="1"/>
  <c r="A1" i="34" l="1"/>
  <c r="A8" i="34" s="1"/>
  <c r="B8" i="34" s="1"/>
  <c r="D8" i="34" s="1"/>
  <c r="A8" i="32"/>
  <c r="A9" i="32"/>
  <c r="A10" i="32"/>
  <c r="A11" i="32"/>
  <c r="A12"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4"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E7" i="18"/>
  <c r="E8" i="18"/>
  <c r="E9" i="18"/>
  <c r="E10" i="18"/>
  <c r="E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E24" i="4"/>
  <c r="AA24" i="4"/>
  <c r="B25" i="4"/>
  <c r="E25" i="4"/>
  <c r="AA25" i="4"/>
  <c r="B2" i="3"/>
  <c r="I6" i="3"/>
  <c r="J6" i="3" s="1"/>
  <c r="K93" i="32" s="1"/>
  <c r="AA6" i="3"/>
  <c r="B7" i="3"/>
  <c r="I15" i="3"/>
  <c r="J15" i="3" s="1"/>
  <c r="L15" i="3"/>
  <c r="J21" i="3"/>
  <c r="B23" i="3"/>
  <c r="B24" i="3"/>
  <c r="H36" i="3"/>
  <c r="B3" i="2"/>
  <c r="A8" i="24" l="1"/>
  <c r="A8" i="29"/>
  <c r="A8" i="30"/>
  <c r="A8" i="31"/>
  <c r="A8" i="28"/>
  <c r="E25" i="31"/>
  <c r="E25" i="30"/>
  <c r="E25" i="28"/>
  <c r="E25" i="29"/>
  <c r="C424" i="7"/>
  <c r="B25" i="31"/>
  <c r="B25" i="29"/>
  <c r="B25" i="30"/>
  <c r="B25" i="28"/>
  <c r="E24" i="31"/>
  <c r="E24" i="29"/>
  <c r="E24" i="28"/>
  <c r="E24" i="30"/>
  <c r="B24" i="31"/>
  <c r="B24" i="29"/>
  <c r="B24" i="28"/>
  <c r="B24" i="30"/>
  <c r="A1" i="28"/>
  <c r="A1" i="29"/>
  <c r="A1" i="30"/>
  <c r="A1" i="31"/>
  <c r="A3" i="31"/>
  <c r="A3" i="30"/>
  <c r="A3" i="28"/>
  <c r="A3" i="29"/>
  <c r="A1" i="22"/>
  <c r="A1" i="23" s="1"/>
  <c r="A1" i="11"/>
  <c r="A1" i="7"/>
  <c r="A1" i="15"/>
  <c r="A1" i="16"/>
  <c r="A1" i="32"/>
  <c r="G424" i="7"/>
  <c r="F49" i="15"/>
  <c r="G423" i="7"/>
  <c r="F48" i="15"/>
  <c r="A3" i="7"/>
  <c r="A3" i="15"/>
  <c r="C423" i="7"/>
  <c r="B6" i="32"/>
  <c r="AI6" i="32" s="1"/>
  <c r="A1" i="25"/>
  <c r="B31" i="27"/>
  <c r="D67" i="24"/>
  <c r="D64" i="17"/>
  <c r="D38" i="17"/>
  <c r="D42" i="24"/>
  <c r="A110" i="32"/>
  <c r="A3" i="27"/>
  <c r="A16" i="15"/>
  <c r="D30" i="24"/>
  <c r="D58" i="24" s="1"/>
  <c r="D86" i="24" s="1"/>
  <c r="D68" i="17"/>
  <c r="F103" i="32"/>
  <c r="I26" i="8"/>
  <c r="A18" i="8" s="1"/>
  <c r="H26" i="8"/>
  <c r="A17" i="8" s="1"/>
  <c r="D67" i="17"/>
  <c r="D68" i="24"/>
  <c r="D66" i="24"/>
  <c r="A111" i="32"/>
  <c r="D65" i="17"/>
  <c r="A11" i="34"/>
  <c r="B11" i="34" s="1"/>
  <c r="D11" i="34" s="1"/>
  <c r="E17" i="4"/>
  <c r="B66" i="17" s="1"/>
  <c r="D69" i="24"/>
  <c r="A7" i="34"/>
  <c r="B7" i="34" s="1"/>
  <c r="D7" i="34" s="1"/>
  <c r="B260" i="5"/>
  <c r="B364" i="5" s="1"/>
  <c r="E20" i="4"/>
  <c r="B69" i="17" s="1"/>
  <c r="E18" i="4"/>
  <c r="B67" i="17" s="1"/>
  <c r="E16" i="4"/>
  <c r="A65" i="17" s="1"/>
  <c r="B16" i="4"/>
  <c r="A37" i="17" s="1"/>
  <c r="K94"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F43" i="18"/>
  <c r="B25" i="19"/>
  <c r="B25" i="20"/>
  <c r="B92" i="22"/>
  <c r="B96" i="23" s="1"/>
  <c r="B30" i="24"/>
  <c r="B58" i="24" s="1"/>
  <c r="B86" i="24" s="1"/>
  <c r="B19" i="25"/>
  <c r="E30" i="27"/>
  <c r="B11" i="27"/>
  <c r="B9" i="27"/>
  <c r="C103"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43" i="18"/>
  <c r="B11" i="18"/>
  <c r="B9" i="18"/>
  <c r="E24" i="19"/>
  <c r="B11" i="19"/>
  <c r="B9" i="19"/>
  <c r="E24" i="20"/>
  <c r="B11" i="20"/>
  <c r="B9" i="20"/>
  <c r="E91" i="22"/>
  <c r="H95" i="23" s="1"/>
  <c r="B12" i="22"/>
  <c r="B11" i="23" s="1"/>
  <c r="B10" i="22"/>
  <c r="E27" i="22" s="1"/>
  <c r="D29" i="24"/>
  <c r="D57" i="24" s="1"/>
  <c r="D85" i="24" s="1"/>
  <c r="B11" i="24"/>
  <c r="B9" i="24"/>
  <c r="E20" i="25"/>
  <c r="B12" i="25"/>
  <c r="B10" i="25"/>
  <c r="A8" i="25"/>
  <c r="B30" i="27"/>
  <c r="F104" i="32"/>
  <c r="F101"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6" i="16"/>
  <c r="E27" i="17"/>
  <c r="D55" i="17" s="1"/>
  <c r="D83" i="17" s="1"/>
  <c r="B11" i="17"/>
  <c r="B9" i="17"/>
  <c r="F44" i="18"/>
  <c r="A1" i="18"/>
  <c r="B24" i="19"/>
  <c r="B24" i="20"/>
  <c r="A3" i="20"/>
  <c r="B91" i="22"/>
  <c r="B95" i="23" s="1"/>
  <c r="A9" i="22"/>
  <c r="B29" i="24"/>
  <c r="B57" i="24" s="1"/>
  <c r="B85" i="24" s="1"/>
  <c r="A3" i="24"/>
  <c r="A34" i="24" s="1"/>
  <c r="A62" i="24" s="1"/>
  <c r="B20" i="25"/>
  <c r="E31" i="27"/>
  <c r="B12" i="27"/>
  <c r="B10" i="27"/>
  <c r="A8" i="27"/>
  <c r="C104" i="32"/>
  <c r="E22" i="6"/>
  <c r="B11" i="6"/>
  <c r="B9" i="6"/>
  <c r="B22" i="8"/>
  <c r="B21" i="8"/>
  <c r="B25" i="9"/>
  <c r="E24" i="10"/>
  <c r="B11" i="10"/>
  <c r="B9" i="10"/>
  <c r="B33" i="11"/>
  <c r="B70" i="11" s="1"/>
  <c r="B107" i="11" s="1"/>
  <c r="B34" i="12"/>
  <c r="B72" i="12" s="1"/>
  <c r="B26" i="13"/>
  <c r="B49" i="13" s="1"/>
  <c r="E22" i="14"/>
  <c r="B11" i="14"/>
  <c r="B9" i="14"/>
  <c r="B48" i="15"/>
  <c r="B10" i="15"/>
  <c r="F17" i="16"/>
  <c r="B12" i="16"/>
  <c r="B10" i="16"/>
  <c r="A8" i="16"/>
  <c r="B27" i="17"/>
  <c r="B55" i="17" s="1"/>
  <c r="B83" i="17" s="1"/>
  <c r="B44" i="18"/>
  <c r="B12" i="18"/>
  <c r="B10" i="18"/>
  <c r="A8" i="18"/>
  <c r="E25" i="19"/>
  <c r="B12" i="19"/>
  <c r="B10" i="19"/>
  <c r="A8" i="19"/>
  <c r="E25" i="20"/>
  <c r="B12" i="20"/>
  <c r="B10" i="20"/>
  <c r="A8" i="20"/>
  <c r="E92" i="22"/>
  <c r="H96" i="23" s="1"/>
  <c r="B13" i="22"/>
  <c r="B12" i="23" s="1"/>
  <c r="B11" i="22"/>
  <c r="B10" i="23" s="1"/>
  <c r="E19" i="25"/>
  <c r="A1" i="20"/>
  <c r="A1" i="27"/>
  <c r="A1" i="19"/>
  <c r="A1" i="24"/>
  <c r="A32" i="24" s="1"/>
  <c r="A60" i="24" s="1"/>
  <c r="A1" i="8"/>
  <c r="A3" i="9"/>
  <c r="A3" i="11"/>
  <c r="A3" i="12"/>
  <c r="A3" i="13"/>
  <c r="A3" i="16"/>
  <c r="A3" i="25"/>
  <c r="A3" i="6"/>
  <c r="A3" i="17" s="1"/>
  <c r="A32" i="17" s="1"/>
  <c r="A60" i="17" s="1"/>
  <c r="A3" i="8"/>
  <c r="A3" i="10"/>
  <c r="A3" i="14"/>
  <c r="A3" i="18"/>
  <c r="A3" i="19"/>
  <c r="A4" i="34" l="1"/>
  <c r="B9" i="23"/>
  <c r="H20" i="23" s="1"/>
  <c r="AI9" i="32"/>
  <c r="AI7" i="32"/>
  <c r="AI8" i="32" s="1"/>
  <c r="A73" i="11"/>
  <c r="A36" i="11"/>
  <c r="B97" i="32" l="1"/>
</calcChain>
</file>

<file path=xl/sharedStrings.xml><?xml version="1.0" encoding="utf-8"?>
<sst xmlns="http://schemas.openxmlformats.org/spreadsheetml/2006/main" count="2176" uniqueCount="1087">
  <si>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</si>
  <si>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</si>
  <si>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</si>
  <si>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</si>
  <si>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</si>
  <si>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</si>
  <si>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</si>
  <si>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</si>
  <si>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</si>
  <si>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</si>
  <si>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Attachments 3(JV), 3(QR),  4,  4(A),  4(B),  5, 6, 7,  9,  10, 11, 12, 13, 14, 15, 16, 17,18, 19, 23, 24, 26, 28 and Bid Form for 1st Envelope are included here.</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</si>
  <si>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</si>
  <si>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</si>
  <si>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</si>
  <si>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</si>
  <si>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</si>
  <si>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</si>
  <si>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</si>
  <si>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</si>
  <si>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</si>
  <si>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</si>
  <si>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</si>
  <si>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</si>
  <si>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</si>
  <si>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</si>
  <si>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</si>
  <si>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</si>
  <si>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</si>
  <si>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</si>
  <si>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</si>
  <si>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</si>
  <si>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</si>
  <si>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</si>
  <si>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</si>
  <si>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</si>
  <si>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</si>
  <si>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</si>
  <si>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</si>
  <si>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</si>
  <si>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</si>
  <si>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</si>
  <si>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</si>
  <si>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</si>
  <si>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</si>
  <si>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</si>
  <si>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</si>
  <si>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</si>
  <si>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</si>
  <si>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</si>
  <si>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</si>
  <si>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</si>
  <si>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</si>
  <si>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</si>
  <si>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</si>
  <si>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</si>
  <si>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</si>
  <si>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</si>
  <si>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</si>
  <si>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</si>
  <si>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</si>
  <si>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</si>
  <si>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</si>
  <si>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</si>
  <si>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</si>
  <si>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</si>
  <si>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</si>
  <si>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</si>
  <si>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</si>
  <si>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</si>
  <si>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</si>
  <si>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</si>
  <si>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</si>
  <si>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</si>
  <si>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</si>
  <si>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</si>
  <si>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</si>
  <si>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</si>
  <si>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</si>
  <si>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</si>
  <si>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</si>
  <si>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</si>
  <si>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</si>
  <si>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</si>
  <si>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</si>
  <si>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</si>
  <si>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</si>
  <si>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</si>
  <si>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</si>
  <si>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</si>
  <si>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</si>
  <si>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</si>
  <si>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</si>
  <si>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</si>
  <si>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</si>
  <si>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</si>
  <si>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</si>
  <si>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</si>
  <si>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</si>
  <si>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</si>
  <si>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</si>
  <si>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</si>
  <si>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</si>
  <si>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</si>
  <si>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</si>
  <si>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</si>
  <si>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</si>
  <si>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</si>
  <si>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</si>
  <si>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</si>
  <si>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</si>
  <si>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</si>
  <si>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</si>
  <si>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</si>
  <si>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</si>
  <si>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</si>
  <si>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</si>
  <si>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</si>
  <si>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</si>
  <si>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</si>
  <si>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</si>
  <si>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</si>
  <si>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</si>
  <si>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</si>
  <si>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</si>
  <si>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</si>
  <si>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</si>
  <si>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</si>
  <si>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</si>
  <si>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</si>
  <si>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</si>
  <si>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</si>
  <si>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</si>
  <si>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</si>
  <si>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</si>
  <si>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</si>
  <si>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</si>
  <si>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</si>
  <si>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</si>
  <si>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</si>
  <si>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</si>
  <si>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</si>
  <si>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</si>
  <si>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</si>
  <si>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</si>
  <si>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</si>
  <si>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</si>
  <si>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</si>
  <si>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</si>
  <si>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</si>
  <si>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</si>
  <si>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</si>
  <si>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</si>
  <si>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</si>
  <si>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</si>
  <si>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</si>
  <si>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</si>
  <si>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</si>
  <si>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</si>
  <si>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</si>
  <si>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</si>
  <si>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</si>
  <si>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</si>
  <si>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</si>
  <si>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</si>
  <si>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</si>
  <si>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</si>
  <si>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</si>
  <si>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</si>
  <si>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</si>
  <si>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</si>
  <si>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</si>
  <si>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</si>
  <si>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</si>
  <si>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</si>
  <si>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</si>
  <si>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</si>
  <si>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</si>
  <si>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</si>
  <si>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</si>
  <si>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</si>
  <si>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</si>
  <si>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</si>
  <si>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</si>
  <si>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</si>
  <si>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</si>
  <si>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</si>
  <si>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</si>
  <si>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</si>
  <si>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</si>
  <si>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</si>
  <si>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</si>
  <si>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</si>
  <si>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</si>
  <si>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</si>
  <si>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</si>
  <si>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</si>
  <si>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</si>
  <si>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</si>
  <si>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</si>
  <si>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</si>
  <si>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</si>
  <si>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</si>
  <si>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</si>
  <si>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</si>
  <si>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</si>
  <si>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</si>
  <si>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</si>
  <si>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</si>
  <si>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</si>
  <si>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</si>
  <si>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</si>
  <si>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</si>
  <si>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</si>
  <si>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</si>
  <si>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</si>
  <si>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</si>
  <si>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</si>
  <si>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</si>
  <si>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</si>
  <si>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</si>
  <si>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</si>
  <si>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</si>
  <si>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</si>
  <si>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</si>
  <si>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</si>
  <si>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</si>
  <si>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</si>
  <si>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</si>
  <si>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</si>
  <si>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</si>
  <si>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</si>
  <si>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</si>
  <si>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</si>
  <si>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</si>
  <si>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</si>
  <si>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</si>
  <si>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</si>
  <si>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</si>
  <si>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</si>
  <si>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</si>
  <si>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</si>
  <si>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</si>
  <si>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</si>
  <si>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</si>
  <si>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</si>
  <si>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</si>
  <si>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</si>
  <si>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</si>
  <si>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</si>
  <si>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</si>
  <si>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</si>
  <si>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</si>
  <si>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</si>
  <si>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</si>
  <si>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</si>
  <si>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</si>
  <si>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</si>
  <si>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</si>
  <si>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</si>
  <si>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</si>
  <si>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</si>
  <si>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</si>
  <si>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</si>
  <si>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</si>
  <si>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</si>
  <si>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</si>
  <si>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</si>
  <si>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</si>
  <si>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</si>
  <si>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</si>
  <si>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</si>
  <si>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</si>
  <si>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</si>
  <si>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</si>
  <si>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</si>
  <si>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</si>
  <si>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</si>
  <si>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</si>
  <si>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</si>
  <si>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</si>
  <si>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</si>
  <si>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</si>
  <si>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</si>
  <si>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</si>
  <si>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</si>
  <si>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</si>
  <si>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</si>
  <si>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</si>
  <si>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</si>
  <si>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t>Voltage Level of Transformer supplied/erected under the Contract
(Indicate 715kV or above class only)</t>
  </si>
  <si>
    <t>Scope of work executed under the Contract</t>
  </si>
  <si>
    <t>Format-B: (ROUTE-2):</t>
  </si>
  <si>
    <t>Name of  Bidder</t>
  </si>
  <si>
    <t>Name of the Collaborator
{The qualifying data/details for collaborator for the equipment is to be furnished in Format-A  above)</t>
  </si>
  <si>
    <t>B1</t>
  </si>
  <si>
    <t>Data/details of the Bidder wishes/proposes to qualify through Route-2(Para 1.2, Annexure-A (BDS)), to be furnished below:</t>
  </si>
  <si>
    <t>B2</t>
  </si>
  <si>
    <t>Indicate details below in case Contract executed by bidder for Transformer</t>
  </si>
  <si>
    <t>Voltage Level of Transformer manufactured in India &amp; type tested under the Contract based on technological support of Collaborator. (Indicate 715kV or above class only)</t>
  </si>
  <si>
    <t>Date as on which the above mentioned Transformers  were supplied</t>
  </si>
  <si>
    <t>B3</t>
  </si>
  <si>
    <t>Voltage Level of Reactor manufactured in India &amp; type tested under the Contract based on technological support of Collaborator. (Indicate 715kV or above class only)</t>
  </si>
  <si>
    <t>MVAR capacity of the above mentioned single phase Reactors
(indicate 1-phase Reactor of atleast 80MVAR capacity)</t>
  </si>
  <si>
    <t>Indicate Number of Reactor(s) under the contract (Indicate nos. of Reactor(s) of at least 80 MVAR each)</t>
  </si>
  <si>
    <t xml:space="preserve">Date on which the above mentioned Reactors were supplied. </t>
  </si>
  <si>
    <t>Whether collaborator(s)  meets the technical experience criteria stipulated at 2.1.1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</si>
  <si>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</si>
  <si>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(Choose whichever is applicable from the drop down menu)</t>
  </si>
  <si>
    <t>Format-C: (ROUTE-3):</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</si>
  <si>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</si>
  <si>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</si>
  <si>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</si>
  <si>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</si>
  <si>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</si>
  <si>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C3</t>
  </si>
  <si>
    <t>Whether Parent/Principal  company(s)  meets the technical experience criteria stipulated at 2.1.1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</si>
  <si>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</si>
  <si>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</si>
  <si>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</si>
  <si>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</si>
  <si>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</si>
  <si>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</si>
  <si>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</si>
  <si>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</si>
  <si>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</si>
  <si>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</si>
  <si>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</si>
  <si>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</si>
  <si>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</si>
  <si>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</si>
  <si>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</si>
  <si>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</si>
  <si>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</si>
  <si>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</si>
  <si>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</si>
  <si>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</si>
  <si>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</si>
  <si>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</si>
  <si>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</si>
  <si>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</si>
  <si>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</si>
  <si>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</si>
  <si>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</si>
  <si>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</si>
  <si>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</si>
  <si>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</si>
  <si>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</si>
  <si>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</si>
  <si>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</si>
  <si>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</si>
  <si>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</si>
  <si>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</si>
  <si>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</si>
  <si>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</si>
  <si>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</si>
  <si>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</si>
  <si>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</si>
  <si>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</si>
  <si>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</si>
  <si>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</si>
  <si>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</si>
  <si>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</si>
  <si>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</si>
  <si>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</si>
  <si>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</si>
  <si>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</si>
  <si>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</si>
  <si>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</si>
  <si>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</si>
  <si>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</si>
  <si>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</si>
  <si>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</si>
  <si>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</si>
  <si>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</si>
  <si>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</si>
  <si>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</si>
  <si>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</si>
  <si>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</si>
  <si>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</si>
  <si>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</si>
  <si>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</si>
  <si>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</si>
  <si>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</si>
  <si>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</si>
  <si>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</si>
  <si>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</si>
  <si>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</si>
  <si>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</si>
  <si>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</si>
  <si>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</si>
  <si>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</si>
  <si>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</si>
  <si>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</si>
  <si>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</si>
  <si>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</si>
  <si>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</si>
  <si>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</si>
  <si>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</si>
  <si>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</si>
  <si>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</si>
  <si>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</si>
  <si>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</si>
  <si>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</si>
  <si>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</si>
  <si>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</si>
  <si>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</si>
  <si>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</si>
  <si>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</si>
  <si>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</si>
  <si>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</si>
  <si>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</si>
  <si>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</si>
  <si>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</si>
  <si>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</si>
  <si>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</si>
  <si>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</si>
  <si>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</si>
  <si>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</si>
  <si>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</si>
  <si>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</si>
  <si>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</si>
  <si>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</si>
  <si>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</si>
  <si>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</si>
  <si>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</si>
  <si>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</si>
  <si>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</si>
  <si>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</si>
  <si>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</si>
  <si>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</si>
  <si>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</si>
  <si>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</si>
  <si>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</si>
  <si>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</si>
  <si>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</si>
  <si>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</si>
  <si>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</si>
  <si>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</si>
  <si>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</si>
  <si>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</si>
  <si>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</si>
  <si>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</si>
  <si>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</si>
  <si>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</si>
  <si>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</si>
  <si>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</si>
  <si>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</si>
  <si>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</si>
  <si>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</si>
  <si>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</si>
  <si>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</si>
  <si>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</si>
  <si>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</si>
  <si>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</si>
  <si>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</si>
  <si>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</si>
  <si>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</si>
  <si>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</si>
  <si>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</si>
  <si>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</si>
  <si>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</si>
  <si>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</si>
  <si>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</si>
  <si>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</si>
  <si>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</si>
  <si>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</si>
  <si>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</si>
  <si>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</si>
  <si>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</si>
  <si>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</si>
  <si>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</si>
  <si>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</si>
  <si>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</si>
  <si>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</si>
  <si>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</si>
  <si>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</si>
  <si>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</si>
  <si>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</si>
  <si>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</si>
  <si>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</si>
  <si>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</si>
  <si>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</si>
  <si>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</si>
  <si>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</si>
  <si>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</si>
  <si>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</si>
  <si>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</si>
  <si>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</si>
  <si>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</si>
  <si>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</si>
  <si>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</si>
  <si>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</si>
  <si>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</si>
  <si>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</si>
  <si>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</si>
  <si>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</si>
  <si>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</si>
  <si>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</si>
  <si>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</si>
  <si>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</si>
  <si>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</si>
  <si>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</si>
  <si>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</si>
  <si>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</si>
  <si>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</si>
  <si>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</si>
  <si>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</si>
  <si>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</si>
  <si>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</si>
  <si>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</si>
  <si>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</si>
  <si>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</si>
  <si>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</si>
  <si>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</si>
  <si>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</si>
  <si>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</si>
  <si>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</si>
  <si>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</si>
  <si>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</si>
  <si>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</si>
  <si>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</si>
  <si>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</si>
  <si>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</si>
  <si>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</si>
  <si>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</si>
  <si>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</si>
  <si>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</si>
  <si>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</si>
  <si>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</si>
  <si>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</si>
  <si>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</si>
  <si>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</si>
  <si>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</si>
  <si>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</si>
  <si>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</si>
  <si>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</si>
  <si>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</si>
  <si>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</si>
  <si>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</si>
  <si>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</si>
  <si>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</si>
  <si>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</si>
  <si>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</si>
  <si>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</si>
  <si>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</si>
  <si>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</si>
  <si>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</si>
  <si>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</si>
  <si>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</si>
  <si>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</si>
  <si>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</si>
  <si>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</si>
  <si>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</si>
  <si>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</si>
  <si>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</si>
  <si>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</si>
  <si>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</si>
  <si>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</si>
  <si>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</si>
  <si>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</si>
  <si>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</si>
  <si>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</si>
  <si>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</si>
  <si>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</si>
  <si>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</si>
  <si>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</si>
  <si>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</si>
  <si>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</si>
  <si>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</si>
  <si>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</si>
  <si>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</si>
  <si>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</si>
  <si>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</si>
  <si>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</si>
  <si>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</si>
  <si>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</si>
  <si>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</si>
  <si>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</si>
  <si>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</si>
  <si>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</si>
  <si>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</si>
  <si>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</si>
  <si>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</si>
  <si>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</si>
  <si>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</si>
  <si>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</si>
  <si>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</si>
  <si>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</si>
  <si>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</si>
  <si>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</si>
  <si>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</si>
  <si>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</si>
  <si>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</si>
  <si>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</si>
  <si>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</si>
  <si>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</si>
  <si>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</si>
  <si>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</si>
  <si>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</si>
  <si>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</si>
  <si>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</si>
  <si>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</si>
  <si>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</si>
  <si>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</si>
  <si>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</si>
  <si>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</si>
  <si>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</si>
  <si>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</si>
  <si>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</si>
  <si>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</si>
  <si>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</si>
  <si>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</si>
  <si>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</si>
  <si>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</si>
  <si>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</si>
  <si>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</si>
  <si>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</si>
  <si>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</si>
  <si>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</si>
  <si>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</si>
  <si>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</si>
  <si>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</si>
  <si>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</si>
  <si>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</si>
  <si>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</si>
  <si>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</si>
  <si>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</si>
  <si>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</si>
  <si>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</si>
  <si>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</si>
  <si>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</si>
  <si>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</si>
  <si>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</si>
  <si>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</si>
  <si>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</si>
  <si>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</si>
  <si>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</si>
  <si>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</si>
  <si>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</si>
  <si>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</si>
  <si>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</si>
  <si>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</si>
  <si>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</si>
  <si>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</si>
  <si>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</si>
  <si>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</si>
  <si>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</si>
  <si>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</si>
  <si>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</si>
  <si>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</si>
  <si>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</si>
  <si>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</si>
  <si>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</si>
  <si>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</si>
  <si>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</si>
  <si>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</si>
  <si>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</si>
  <si>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</si>
  <si>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</si>
  <si>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</si>
  <si>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</si>
  <si>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</si>
  <si>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</si>
  <si>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</si>
  <si>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</si>
  <si>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</si>
  <si>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</si>
  <si>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</si>
  <si>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</si>
  <si>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</si>
  <si>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</si>
  <si>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</si>
  <si>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</si>
  <si>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</si>
  <si>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</si>
  <si>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</si>
  <si>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</si>
  <si>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</si>
  <si>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</si>
  <si>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</si>
  <si>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</si>
  <si>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</si>
  <si>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</si>
  <si>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</si>
  <si>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</si>
  <si>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</si>
  <si>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</si>
  <si>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</si>
  <si>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</si>
  <si>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</si>
  <si>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</si>
  <si>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</si>
  <si>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</si>
  <si>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</si>
  <si>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</si>
  <si>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</si>
  <si>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</si>
  <si>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</si>
  <si>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</si>
  <si>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</si>
  <si>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</si>
  <si>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</si>
  <si>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</si>
  <si>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</si>
  <si>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</si>
  <si>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</si>
  <si>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</si>
  <si>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</si>
  <si>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</si>
  <si>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</si>
  <si>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</si>
  <si>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</si>
  <si>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</si>
  <si>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</si>
  <si>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</si>
  <si>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</si>
  <si>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</si>
  <si>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</si>
  <si>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</si>
  <si>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</si>
  <si>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</si>
  <si>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</si>
  <si>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</si>
  <si>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</si>
  <si>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</si>
  <si>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</si>
  <si>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</si>
  <si>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</si>
  <si>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</si>
  <si>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</si>
  <si>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</si>
  <si>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</si>
  <si>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</si>
  <si>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</si>
  <si>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</si>
  <si>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</si>
  <si>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</si>
  <si>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</si>
  <si>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</si>
  <si>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</si>
  <si>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</si>
  <si>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</si>
  <si>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</si>
  <si>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</si>
  <si>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</si>
  <si>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</si>
  <si>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</si>
  <si>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</si>
  <si>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</si>
  <si>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</si>
  <si>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</si>
  <si>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</si>
  <si>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</si>
  <si>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</si>
  <si>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</si>
  <si>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</si>
  <si>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</si>
  <si>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</si>
  <si>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</si>
  <si>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</si>
  <si>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</si>
  <si>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</si>
  <si>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</si>
  <si>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</si>
  <si>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</si>
  <si>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</si>
  <si>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</si>
  <si>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</si>
  <si>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</si>
  <si>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</si>
  <si>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</si>
  <si>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</si>
  <si>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</si>
  <si>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</si>
  <si>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</si>
  <si>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</si>
  <si>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</si>
  <si>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</si>
  <si>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</si>
  <si>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</si>
  <si>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</si>
  <si>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</si>
  <si>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</si>
  <si>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</si>
  <si>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</si>
  <si>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</si>
  <si>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</si>
  <si>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</si>
  <si>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</si>
  <si>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</si>
  <si>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</si>
  <si>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</si>
  <si>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</si>
  <si>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</si>
  <si>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</si>
  <si>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</si>
  <si>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</si>
  <si>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</si>
  <si>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</si>
  <si>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</si>
  <si>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</si>
  <si>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</si>
  <si>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</si>
  <si>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</si>
  <si>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</si>
  <si>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</si>
  <si>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</si>
  <si>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</si>
  <si>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</si>
  <si>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</si>
  <si>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</si>
  <si>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</si>
  <si>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</si>
  <si>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</si>
  <si>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</si>
  <si>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</si>
  <si>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</si>
  <si>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</si>
  <si>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</si>
  <si>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</si>
  <si>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</si>
  <si>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</si>
  <si>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</si>
  <si>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</si>
  <si>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</si>
  <si>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</si>
  <si>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</si>
  <si>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</si>
  <si>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</si>
  <si>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</si>
  <si>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</si>
  <si>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</si>
  <si>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</si>
  <si>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</si>
  <si>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</si>
  <si>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</si>
  <si>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</si>
  <si>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</si>
  <si>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</si>
  <si>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</si>
  <si>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</si>
  <si>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</si>
  <si>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</si>
  <si>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</si>
  <si>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</si>
  <si>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</si>
  <si>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</si>
  <si>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</si>
  <si>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</si>
  <si>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</si>
  <si>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</si>
  <si>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</si>
  <si>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</si>
  <si>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</si>
  <si>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</si>
  <si>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</si>
  <si>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</si>
  <si>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</si>
  <si>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</si>
  <si>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</si>
  <si>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</si>
  <si>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</si>
  <si>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</si>
  <si>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</si>
  <si>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</si>
  <si>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</si>
  <si>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</si>
  <si>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</si>
  <si>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</si>
  <si>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</si>
  <si>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</si>
  <si>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</si>
  <si>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</si>
  <si>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</si>
  <si>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</si>
  <si>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</si>
  <si>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</si>
  <si>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</si>
  <si>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</si>
  <si>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</si>
  <si>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</si>
  <si>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</si>
  <si>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</si>
  <si>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</si>
  <si>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</si>
  <si>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</si>
  <si>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</si>
  <si>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</si>
  <si>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</si>
  <si>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</si>
  <si>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</si>
  <si>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</si>
  <si>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</si>
  <si>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</si>
  <si>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</si>
  <si>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</si>
  <si>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</si>
  <si>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</si>
  <si>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</si>
  <si>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</si>
  <si>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</si>
  <si>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</si>
  <si>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</si>
  <si>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</si>
  <si>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</si>
  <si>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</si>
  <si>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</si>
  <si>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</si>
  <si>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</si>
  <si>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</si>
  <si>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</si>
  <si>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</si>
  <si>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</si>
  <si>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</si>
  <si>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</si>
  <si>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</si>
  <si>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</si>
  <si>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</si>
  <si>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</si>
  <si>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</si>
  <si>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</si>
  <si>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</si>
  <si>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</si>
  <si>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</si>
  <si>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</si>
  <si>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</si>
  <si>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</si>
  <si>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</si>
  <si>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</si>
  <si>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</si>
  <si>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</si>
  <si>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</si>
  <si>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</si>
  <si>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</si>
  <si>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</si>
  <si>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</si>
  <si>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</si>
  <si>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</si>
  <si>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</si>
  <si>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</si>
  <si>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</si>
  <si>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</si>
  <si>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</si>
  <si>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</si>
  <si>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</si>
  <si>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</si>
  <si>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</si>
  <si>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</si>
  <si>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</si>
  <si>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</si>
  <si>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</si>
  <si>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</si>
  <si>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</si>
  <si>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</si>
  <si>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</si>
  <si>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</si>
  <si>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</si>
  <si>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</si>
  <si>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</si>
  <si>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</si>
  <si>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</si>
  <si>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</si>
  <si>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</si>
  <si>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</si>
  <si>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</si>
  <si>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</si>
  <si>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</si>
  <si>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</si>
  <si>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</si>
  <si>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</si>
  <si>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</si>
  <si>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</si>
  <si>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</si>
  <si>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</si>
  <si>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</si>
  <si>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</si>
  <si>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</si>
  <si>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</si>
  <si>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</si>
  <si>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</si>
  <si>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</si>
  <si>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</si>
  <si>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</si>
  <si>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</si>
  <si>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</si>
  <si>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</si>
  <si>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</si>
  <si>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</si>
  <si>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</si>
  <si>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</si>
  <si>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</si>
  <si>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</si>
  <si>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</si>
  <si>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</si>
  <si>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</si>
  <si>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</si>
  <si>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</si>
  <si>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</si>
  <si>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</si>
  <si>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</si>
  <si>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</si>
  <si>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</si>
  <si>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</si>
  <si>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</si>
  <si>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</si>
  <si>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</si>
  <si>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</si>
  <si>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</si>
  <si>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</si>
  <si>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</si>
  <si>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</si>
  <si>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</si>
  <si>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</si>
  <si>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</si>
  <si>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</si>
  <si>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</si>
  <si>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</si>
  <si>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</si>
  <si>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2.0    	We also accept that in case of our failure of submission of documents in original/hard part, the same shall be considered as withdrawal of bids and Employer has the right to take punitive measures against us as deemed fit. </t>
  </si>
  <si>
    <t>Attachment 29: Declaration by the bidder for 'Code of Integrity for Public procurement'</t>
  </si>
  <si>
    <t>Attachment 30: Declaration by the bidder for Acknowledgement and Acceptance of Supplier Code of Conduct</t>
  </si>
  <si>
    <t>2023-2024</t>
  </si>
  <si>
    <t xml:space="preserve">Unit-1, </t>
  </si>
  <si>
    <t xml:space="preserve">Unit-2, </t>
  </si>
  <si>
    <t xml:space="preserve">Unit-3, </t>
  </si>
  <si>
    <t xml:space="preserve">Unit-4, </t>
  </si>
  <si>
    <t xml:space="preserve">Unit-5, </t>
  </si>
  <si>
    <t xml:space="preserve">Unit-6, </t>
  </si>
  <si>
    <t xml:space="preserve">Unit-7, </t>
  </si>
  <si>
    <t xml:space="preserve">Unit-8, </t>
  </si>
  <si>
    <t xml:space="preserve">Unit-9, </t>
  </si>
  <si>
    <t xml:space="preserve">Unit-10, </t>
  </si>
  <si>
    <t xml:space="preserve">Unit-11, </t>
  </si>
  <si>
    <t xml:space="preserve">Unit-12, </t>
  </si>
  <si>
    <t xml:space="preserve">Unit-13, </t>
  </si>
  <si>
    <t>Declaration by the bidder for 'Code of Integrity for Public procurement'</t>
  </si>
  <si>
    <t>Declaration by the bidder for Acknowledgement and Acceptance of Supplier Code of Conduct</t>
  </si>
  <si>
    <t xml:space="preserve">We agree to abide by this bid for a period of three (03) months  from the date fixed for opening of bids as stipulated in the Bidding Documents, and it shall remain binding upon us and may be accepted by you at any time before the expiration of that period. </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</si>
  <si>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</si>
  <si>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In addition to the data/details furnished as above, the information available at ‘Information on Record’ (IoR) portal of POWERGRID may also be considered as our submission for purpose of QR compliance.</t>
  </si>
  <si>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</si>
  <si>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Reactors)</t>
  </si>
  <si>
    <t>Voltage Level of Reactor supplied/erected under the Contract
(Indicate 715kV or above class only)</t>
  </si>
  <si>
    <r>
      <rPr>
        <b/>
        <sz val="11"/>
        <color rgb="FF000000"/>
        <rFont val="Book Antiqua"/>
        <family val="1"/>
      </rPr>
      <t>Indicate Number of</t>
    </r>
    <r>
      <rPr>
        <sz val="11"/>
        <color rgb="FF000000"/>
        <rFont val="Book Antiqua"/>
        <family val="1"/>
      </rPr>
      <t xml:space="preserve"> Reactor(s) under the above contract 
(1 No. Single phase Reactors with rating atleast 110 MVAR OR  3 Nos. Single single phase units of at least 36.7 MVAR  each)</t>
    </r>
  </si>
  <si>
    <t>MVAR capacity of above mentioned 1-phase units</t>
  </si>
  <si>
    <r>
      <t>No. of years, the above Reactor are in satisfactory operation as on the date of bid opening mentioned above. (</t>
    </r>
    <r>
      <rPr>
        <i/>
        <sz val="11"/>
        <rFont val="Book Antiqua"/>
        <family val="1"/>
      </rPr>
      <t>Originally Scheduled</t>
    </r>
    <r>
      <rPr>
        <sz val="11"/>
        <rFont val="Book Antiqua"/>
        <family val="1"/>
      </rPr>
      <t>)</t>
    </r>
  </si>
  <si>
    <t>Format-A: (ROUTE-1(a)):</t>
  </si>
  <si>
    <t>Format-A: (ROUTE-1 (b)):</t>
  </si>
  <si>
    <t>Format for the Bidder/ Collaborator/ Parent/Principal Company of the Bidder who must have designed, manufactured, tested &amp; supplied 715 kV or higher voltage class Transformer  in support of meeting the technical experience requirement of 1.1 of Annexure-A to BDS, Section-III, Volume-I of the Bidding Documents</t>
  </si>
  <si>
    <r>
      <rPr>
        <b/>
        <sz val="11"/>
        <color rgb="FF000000"/>
        <rFont val="Book Antiqua"/>
        <family val="1"/>
      </rPr>
      <t>Indicate Number of</t>
    </r>
    <r>
      <rPr>
        <sz val="11"/>
        <color rgb="FF000000"/>
        <rFont val="Book Antiqua"/>
        <family val="1"/>
      </rPr>
      <t xml:space="preserve"> Transformer(s) under the above contract 
(1 phase Transformers with rating atleast 500 MVA OR  3 single phase units of at least 166 MVA each)</t>
    </r>
  </si>
  <si>
    <r>
      <t>No. of years, the above Transformer(s) are in satisfactory operation as on the date of bid opening mentioned above. (</t>
    </r>
    <r>
      <rPr>
        <i/>
        <sz val="11"/>
        <rFont val="Book Antiqua"/>
        <family val="1"/>
      </rPr>
      <t>Originally Scheduled</t>
    </r>
    <r>
      <rPr>
        <sz val="11"/>
        <rFont val="Book Antiqua"/>
        <family val="1"/>
      </rPr>
      <t>)</t>
    </r>
  </si>
  <si>
    <t>AND</t>
  </si>
  <si>
    <t>Name of Contract Undertaken
(for 345kV or Higher Voltage class Reactors)</t>
  </si>
  <si>
    <t>Voltage Level of Reactor supplied/erected under the Contract
(Indicate 345kV or above class only)</t>
  </si>
  <si>
    <r>
      <rPr>
        <b/>
        <sz val="11"/>
        <rFont val="Book Antiqua"/>
        <family val="1"/>
      </rPr>
      <t>Indicate Number of</t>
    </r>
    <r>
      <rPr>
        <sz val="11"/>
        <rFont val="Book Antiqua"/>
        <family val="1"/>
      </rPr>
      <t xml:space="preserve"> Reactors(s) under the above contract 
(3 phase Reactor with rating atleast 50 MVAR OR  3 single phase units of at least 16.7 MVAR each)</t>
    </r>
  </si>
  <si>
    <r>
      <t>No. of years, the above Reactor(s) are in satisfactory operation as on the date of bid opening mentioned above. (</t>
    </r>
    <r>
      <rPr>
        <i/>
        <sz val="11"/>
        <rFont val="Book Antiqua"/>
        <family val="1"/>
      </rPr>
      <t>Originally Scheduled</t>
    </r>
    <r>
      <rPr>
        <sz val="11"/>
        <rFont val="Book Antiqua"/>
        <family val="1"/>
      </rPr>
      <t>)</t>
    </r>
  </si>
  <si>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</si>
  <si>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Whether Bidder has established production line and testing facilities in India for 715 kV or above class Reactor on the technological support of the Collaborator(s) ?</t>
  </si>
  <si>
    <t>of Reactor</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</si>
  <si>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</si>
  <si>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</si>
  <si>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</si>
  <si>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</si>
  <si>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Date as on which the above mentioned Reactors  supplied</t>
  </si>
  <si>
    <t>Voltage Level of Transformer manufactured in India &amp; type tested under the Contract (Indicate 715kV or above class only)</t>
  </si>
  <si>
    <t>Indicate Number of Transformer(s) under the contract (Indicate nos. of Reactor(s) of at least 166 MVA)</t>
  </si>
  <si>
    <t xml:space="preserve">Date as on which the above mentioned Transformers are supplied. </t>
  </si>
  <si>
    <t xml:space="preserve">          for Transformer</t>
  </si>
  <si>
    <t>Indicate Number of Transformer(s) under the contract (Indicate nos. of single phase Transformer of atleast 166 MVA capacity)</t>
  </si>
  <si>
    <t>MVA capacity of the above mentioned single phase Transformer
(indicate 1-phase Reactor having atleast 166 MVA capacity)</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</si>
  <si>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110MVAR, 1-Phase, 765 kV Reactors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</si>
  <si>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Reactor (excluding Insulating Oil) (ratings above 10MVAR and voltage above 400kV)</t>
  </si>
  <si>
    <t>Insulating oil for  Reactor:</t>
  </si>
  <si>
    <t/>
  </si>
  <si>
    <t>Information for E-payment, PF details and declaration regarding Micro/Small &amp; Medium Enterprises</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</si>
  <si>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POWERGRID/ASP, as the case may, be shall arrange to demonstrate/ train (if not trained earlier) bidders’ nominated person(s), without any cost. They will also explain all the Rules related to e-Reverse Auction/ Business Rules Document to be adopted along with bid manual. We have noticed that we at own discretion may ask for additional training to use the e-RA platform well in advance before start of the e-RA event by contacting the POWERGRID/ASP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</si>
  <si>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r>
      <rPr>
        <sz val="11"/>
        <color rgb="FF000000"/>
        <rFont val="Book Antiqua"/>
        <family val="1"/>
      </rPr>
      <t xml:space="preserve">We hereby furnish the relevant details pertaining to the price adjustment provisions for equipment as specified in your specifications and documents for the </t>
    </r>
    <r>
      <rPr>
        <b/>
        <sz val="11"/>
        <color rgb="FF000000"/>
        <rFont val="Book Antiqua"/>
        <family val="1"/>
      </rPr>
      <t xml:space="preserve"> </t>
    </r>
    <r>
      <rPr>
        <b/>
        <sz val="12"/>
        <color rgb="FFFF0000"/>
        <rFont val="Book Antiqua"/>
        <family val="1"/>
      </rPr>
      <t>Reactor Package 7RT-23-Bulk</t>
    </r>
    <r>
      <rPr>
        <sz val="11"/>
        <color rgb="FF000000"/>
        <rFont val="Book Antiqua"/>
        <family val="1"/>
      </rPr>
      <t>. The necessary documentary evidence is enclosed.</t>
    </r>
  </si>
  <si>
    <t>765kV Reactor Package 7RT-23-BULK for 13 x 80 MVAR, 765kV 1-Ph Reactors under Bulk Procurement of 765kV &amp; 400kV class Transformers &amp; Reactors of various Capacities (Lot-6)</t>
  </si>
  <si>
    <t>7RT-23-BULK</t>
  </si>
  <si>
    <t xml:space="preserve"> CC/NT/W-RT/DOM/A02/25/10872</t>
  </si>
  <si>
    <r>
      <rPr>
        <b/>
        <i/>
        <sz val="12"/>
        <color rgb="FF000000"/>
        <rFont val="Book Antiqua"/>
        <family val="1"/>
      </rPr>
      <t xml:space="preserve">Route-1:
</t>
    </r>
    <r>
      <rPr>
        <i/>
        <sz val="12"/>
        <color rgb="FF000000"/>
        <rFont val="Book Antiqua"/>
        <family val="1"/>
      </rPr>
      <t xml:space="preserve">
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originally scheduled last date of bid submission (soft copy) i.e. as on 18/09/2025.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 phase Reactors each having a capacity of at least 16.7 MVAR and the same Transformer(s) &amp; Reactor(s) should have been in satisfactory operation# for at least two (2) years on the Originally scheduled last date of bid submission as mentioned above
</t>
    </r>
  </si>
  <si>
    <r>
      <t xml:space="preserve">Route-2:
</t>
    </r>
    <r>
      <rPr>
        <i/>
        <sz val="12"/>
        <rFont val="Book Antiqua"/>
        <family val="1"/>
      </rPr>
      <t>The bidder(s) who have established production line and testing facilities in India for 715 kV or above class reactor based on technological support of the Collaborator(s)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as mentioned above based on technological support of Collaborator(s) provided that:-
(a) Collaborator(s) meets the Technical Experience criteria stipulated in Route-1.
(b) A legally enforceable undertaking jointly by Bidder and the Collaborator(s) (as per enclosed format in Section-VI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 of the cost of such equipment(s). This performance guarantee shall be in addition to contract performance guarantee to be submitted by the bidder.</t>
    </r>
  </si>
  <si>
    <r>
      <rPr>
        <b/>
        <i/>
        <sz val="12"/>
        <color rgb="FF000000"/>
        <rFont val="Book Antiqua"/>
        <family val="1"/>
      </rPr>
      <t xml:space="preserve">Route-3:
</t>
    </r>
    <r>
      <rPr>
        <i/>
        <sz val="12"/>
        <color rgb="FF000000"/>
        <rFont val="Book Antiqua"/>
        <family val="1"/>
      </rPr>
      <t>In case, the bidder is an Indian Entity established as Subsidiary/JVC/Group company by its parent/principal, who have established production line and testing facilities in India for 715 kV or above class reactor based on technological support of the parent/principal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 of the cost of such equipment(s). This performance guarantee shall be in addition to contract performance guarantee to be submitted by the bidder.</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</si>
  <si>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t>
  </si>
  <si>
    <r>
      <rPr>
        <i/>
        <sz val="10"/>
        <color rgb="FF000000"/>
        <rFont val="Book Antiqua"/>
        <family val="1"/>
      </rPr>
      <t xml:space="preserve">a)	 Net Worth for last 3 financial years should be positive
b)	Minimum Average Annual Turnover^ (MAAT) for best three (3) years i.e. 36 months out of last five (5) financial years of the bidder should be not less than Rs. 87.60 Crore for 765kV Reactor Package -7RT-23.
^Note- “Annual gross revenue from operations/gross operating income as incorporated in the profit &amp; loss account excluding other operative income/other income”.	             
c) Liquid Assets (L.A.) or/and evidence of access to or availability of credit facilities should be not less than Rs. 14.60 Crore for 765kV Reactor Package -7RT-23]. </t>
    </r>
    <r>
      <rPr>
        <b/>
        <i/>
        <sz val="10"/>
        <color rgb="FFFF0000"/>
        <rFont val="Book Antiqua"/>
        <family val="1"/>
      </rPr>
      <t xml:space="preserve">
</t>
    </r>
    <r>
      <rPr>
        <i/>
        <sz val="10"/>
        <color rgb="FF000000"/>
        <rFont val="Book Antiqua"/>
        <family val="1"/>
      </rPr>
      <t xml:space="preserve">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last date of bid submission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last date of bid submission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DPIIT, applicable as on the originally scheduled last date of bid submission.</t>
    </r>
  </si>
  <si>
    <t>Do you have complete annual reports together with Audited statement of accounts of the company for FY 2024-25 (refer ITB Clause 9.3(c))</t>
  </si>
  <si>
    <t>2024-2025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</si>
</sst>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i/>
      <sz val="11"/>
      <color rgb="FF000000"/>
      <name val="Arial"/>
      <family val="2"/>
    </font>
    <font>
      <sz val="11"/>
      <color rgb="FF000000"/>
      <name val="Arial"/>
      <family val="2"/>
    </font>
    <font>
      <i/>
      <sz val="10"/>
      <color rgb="FF000000"/>
      <name val="Arial"/>
      <family val="2"/>
    </font>
    <font>
      <b/>
      <sz val="8"/>
      <name val="Book Antiqua"/>
      <family val="1"/>
    </font>
    <font>
      <b/>
      <i/>
      <sz val="12"/>
      <color rgb="FF000000"/>
      <name val="Book Antiqua"/>
      <family val="1"/>
    </font>
    <font>
      <i/>
      <sz val="12"/>
      <color rgb="FF000000"/>
      <name val="Book Antiqua"/>
      <family val="1"/>
    </font>
    <font>
      <i/>
      <sz val="10"/>
      <color rgb="FF000000"/>
      <name val="Book Antiqua"/>
      <family val="1"/>
    </font>
    <font>
      <b/>
      <i/>
      <sz val="10"/>
      <color rgb="FFFF0000"/>
      <name val="Book Antiqua"/>
      <family val="1"/>
    </font>
    <font>
      <sz val="11"/>
      <color rgb="FF000000"/>
      <name val="Book Antiqua"/>
      <family val="1"/>
    </font>
    <font>
      <b/>
      <sz val="11"/>
      <color rgb="FF000000"/>
      <name val="Book Antiqua"/>
      <family val="1"/>
    </font>
    <font>
      <b/>
      <sz val="12"/>
      <color rgb="FFFF0000"/>
      <name val="Book Antiqua"/>
      <family val="1"/>
    </font>
    <font>
      <sz val="8"/>
      <color rgb="FF000000"/>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48">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6"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4" fillId="0" borderId="4" xfId="0" applyFont="1" applyBorder="1" applyAlignment="1">
      <alignment horizontal="right" vertical="top" wrapText="1"/>
    </xf>
    <xf numFmtId="0" fontId="76" fillId="0" borderId="0" xfId="0" applyFont="1" applyAlignment="1" applyProtection="1">
      <alignment vertical="center"/>
      <protection hidden="1"/>
    </xf>
    <xf numFmtId="0" fontId="76"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6"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6"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7"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8" fillId="17" borderId="0" xfId="35" applyFont="1" applyFill="1" applyAlignment="1" applyProtection="1">
      <alignment horizontal="right" vertical="top"/>
      <protection hidden="1"/>
    </xf>
    <xf numFmtId="0" fontId="78"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0" fontId="90"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44" fillId="17" borderId="4" xfId="0" applyFont="1" applyFill="1" applyBorder="1" applyAlignment="1" applyProtection="1">
      <alignment vertical="center"/>
      <protection hidden="1"/>
    </xf>
    <xf numFmtId="0" fontId="0" fillId="0" borderId="6" xfId="0" applyBorder="1" applyProtection="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10" fillId="10" borderId="6" xfId="37" applyFont="1" applyFill="1" applyBorder="1" applyAlignment="1" applyProtection="1">
      <alignment vertical="center" wrapText="1"/>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8" fillId="2" borderId="6" xfId="0" applyFont="1" applyFill="1" applyBorder="1" applyAlignment="1" applyProtection="1">
      <alignment horizontal="center" vertical="top" wrapText="1"/>
      <protection locked="0"/>
    </xf>
    <xf numFmtId="0" fontId="10" fillId="0" borderId="0" xfId="53" applyFont="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0" xfId="37" applyFont="1" applyAlignment="1" applyProtection="1">
      <alignment horizontal="justify" vertical="center" wrapText="1"/>
      <protection hidden="1"/>
    </xf>
    <xf numFmtId="0" fontId="10" fillId="10" borderId="6" xfId="39" applyFont="1" applyFill="1" applyBorder="1" applyAlignment="1" applyProtection="1">
      <alignment horizontal="center" vertical="center" wrapText="1"/>
      <protection hidden="1"/>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center"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9" fillId="9" borderId="11" xfId="39" applyFont="1" applyFill="1" applyBorder="1" applyAlignment="1" applyProtection="1">
      <alignment vertical="center"/>
      <protection locked="0"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89" fillId="0" borderId="8" xfId="52" applyFont="1" applyBorder="1" applyAlignment="1" applyProtection="1">
      <alignment horizontal="center" vertical="center" textRotation="90"/>
      <protection hidden="1"/>
    </xf>
    <xf numFmtId="0" fontId="89" fillId="0" borderId="15"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59" fillId="0" borderId="30" xfId="52" applyFont="1" applyBorder="1" applyAlignment="1" applyProtection="1">
      <alignment horizontal="justify" vertical="top"/>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2" fillId="13" borderId="34" xfId="52" applyFont="1" applyFill="1" applyBorder="1" applyAlignment="1" applyProtection="1">
      <alignment horizontal="center" vertical="center" wrapText="1"/>
      <protection hidden="1"/>
    </xf>
    <xf numFmtId="0" fontId="62" fillId="13" borderId="24" xfId="52" applyFont="1" applyFill="1" applyBorder="1" applyAlignment="1" applyProtection="1">
      <alignment horizontal="center" vertical="center" wrapText="1"/>
      <protection hidden="1"/>
    </xf>
    <xf numFmtId="0" fontId="62"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2"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63"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2"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7" fillId="13" borderId="34" xfId="52" applyFont="1" applyFill="1" applyBorder="1" applyAlignment="1" applyProtection="1">
      <alignment horizontal="center" vertical="center" wrapText="1"/>
      <protection hidden="1"/>
    </xf>
    <xf numFmtId="0" fontId="67"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5" fillId="0" borderId="26" xfId="35" applyFont="1" applyBorder="1" applyAlignment="1" applyProtection="1">
      <alignment horizontal="left"/>
      <protection hidden="1"/>
    </xf>
    <xf numFmtId="0" fontId="5" fillId="0" borderId="11" xfId="35" applyFont="1" applyBorder="1" applyAlignment="1" applyProtection="1">
      <alignment horizontal="left"/>
      <protection hidden="1"/>
    </xf>
    <xf numFmtId="0" fontId="8" fillId="17" borderId="0" xfId="35" applyFont="1" applyFill="1" applyAlignment="1" applyProtection="1">
      <alignment vertical="top" wrapText="1"/>
      <protection hidden="1"/>
    </xf>
    <xf numFmtId="0" fontId="91"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5" fillId="0" borderId="26" xfId="35" applyFont="1" applyBorder="1" applyAlignment="1" applyProtection="1">
      <alignment horizontal="left" vertical="center" wrapText="1"/>
      <protection hidden="1"/>
    </xf>
    <xf numFmtId="0" fontId="85" fillId="0" borderId="3" xfId="35" applyFont="1" applyBorder="1" applyAlignment="1" applyProtection="1">
      <alignment horizontal="left" vertical="center" wrapText="1"/>
      <protection hidden="1"/>
    </xf>
    <xf numFmtId="0" fontId="85" fillId="0" borderId="11" xfId="35" applyFont="1" applyBorder="1" applyAlignment="1" applyProtection="1">
      <alignment horizontal="left" vertical="center"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9" fillId="0" borderId="6" xfId="35" applyFont="1" applyBorder="1" applyAlignment="1" applyProtection="1">
      <alignment horizontal="left" vertical="top" wrapText="1"/>
      <protection hidden="1"/>
    </xf>
    <xf numFmtId="0" fontId="100"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63" fillId="0" borderId="34" xfId="35" applyFont="1" applyBorder="1" applyAlignment="1" applyProtection="1">
      <alignment horizontal="left" vertical="center" wrapText="1"/>
      <protection hidden="1"/>
    </xf>
    <xf numFmtId="0" fontId="63" fillId="0" borderId="24" xfId="35" applyFont="1" applyBorder="1" applyAlignment="1" applyProtection="1">
      <alignment horizontal="left" vertical="center" wrapText="1"/>
      <protection hidden="1"/>
    </xf>
    <xf numFmtId="0" fontId="63"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88" fillId="17" borderId="0" xfId="35" applyFont="1" applyFill="1" applyAlignment="1" applyProtection="1">
      <alignment horizontal="justify" vertical="top" wrapText="1"/>
      <protection hidden="1"/>
    </xf>
    <xf numFmtId="0" fontId="56" fillId="17" borderId="0" xfId="35" applyFont="1" applyFill="1" applyAlignment="1" applyProtection="1">
      <alignment horizontal="left" vertical="top" wrapText="1"/>
      <protection hidden="1"/>
    </xf>
    <xf numFmtId="0" fontId="48" fillId="17" borderId="0" xfId="35" applyFont="1" applyFill="1" applyAlignment="1" applyProtection="1">
      <alignment horizontal="left" vertical="top" wrapText="1"/>
      <protection hidden="1"/>
    </xf>
    <xf numFmtId="0" fontId="97"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4"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63" fillId="0" borderId="6" xfId="35" applyFont="1" applyBorder="1" applyAlignment="1" applyProtection="1">
      <alignment horizontal="left" vertical="center" wrapText="1"/>
      <protection hidden="1"/>
    </xf>
    <xf numFmtId="0" fontId="10" fillId="0" borderId="6"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3" fillId="0" borderId="26" xfId="35" applyFont="1" applyBorder="1" applyAlignment="1" applyProtection="1">
      <alignment horizontal="left" vertical="center" wrapText="1"/>
      <protection hidden="1"/>
    </xf>
    <xf numFmtId="0" fontId="63" fillId="0" borderId="3" xfId="35" applyFont="1" applyBorder="1" applyAlignment="1" applyProtection="1">
      <alignment horizontal="left" vertical="center" wrapText="1"/>
      <protection hidden="1"/>
    </xf>
    <xf numFmtId="0" fontId="63"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0" xfId="35" applyFont="1" applyAlignment="1" applyProtection="1">
      <alignment horizontal="left" vertical="top"/>
      <protection hidden="1"/>
    </xf>
    <xf numFmtId="0" fontId="10" fillId="0" borderId="26" xfId="35" applyFont="1" applyBorder="1" applyAlignment="1" applyProtection="1">
      <alignment horizontal="left" vertical="top"/>
      <protection hidden="1"/>
    </xf>
    <xf numFmtId="0" fontId="10" fillId="0" borderId="3" xfId="35" applyFont="1" applyBorder="1" applyAlignment="1" applyProtection="1">
      <alignment horizontal="left" vertical="top"/>
      <protection hidden="1"/>
    </xf>
    <xf numFmtId="0" fontId="10" fillId="0" borderId="11" xfId="35" applyFont="1" applyBorder="1" applyAlignment="1" applyProtection="1">
      <alignment horizontal="left" vertical="top"/>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3"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0" xfId="0" applyFont="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2" fillId="13" borderId="12" xfId="52" applyFont="1" applyFill="1" applyBorder="1" applyAlignment="1" applyProtection="1">
      <alignment horizontal="center" vertical="center" wrapText="1"/>
      <protection hidden="1"/>
    </xf>
    <xf numFmtId="0" fontId="62" fillId="13" borderId="0" xfId="52" applyFont="1" applyFill="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0" borderId="6" xfId="37" applyFont="1" applyFill="1" applyBorder="1" applyAlignment="1" applyProtection="1">
      <alignment horizontal="left" vertical="top" wrapText="1"/>
      <protection hidden="1"/>
    </xf>
    <xf numFmtId="0" fontId="77" fillId="0" borderId="3" xfId="38" applyFont="1" applyBorder="1" applyAlignment="1">
      <alignment horizontal="left" vertical="top" wrapText="1"/>
    </xf>
    <xf numFmtId="0" fontId="77"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0" borderId="26" xfId="37" applyFont="1" applyBorder="1" applyAlignment="1" applyProtection="1">
      <alignment horizontal="center" vertical="center" wrapText="1"/>
      <protection hidden="1"/>
    </xf>
    <xf numFmtId="0" fontId="10" fillId="0" borderId="11" xfId="37" applyFont="1" applyBorder="1" applyAlignment="1" applyProtection="1">
      <alignment horizontal="center" vertical="center" wrapText="1"/>
      <protection hidden="1"/>
    </xf>
    <xf numFmtId="0" fontId="66" fillId="0" borderId="26" xfId="37" applyFont="1" applyBorder="1" applyAlignment="1" applyProtection="1">
      <alignment horizontal="center" vertical="center"/>
      <protection hidden="1"/>
    </xf>
    <xf numFmtId="0" fontId="66" fillId="0" borderId="11" xfId="37" applyFont="1" applyBorder="1" applyAlignment="1" applyProtection="1">
      <alignment horizontal="center" vertical="center"/>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4" fillId="0" borderId="3" xfId="38" applyFont="1" applyBorder="1" applyAlignment="1">
      <alignment horizontal="left" vertical="top" wrapText="1"/>
    </xf>
    <xf numFmtId="0" fontId="74" fillId="0" borderId="11" xfId="38" applyFont="1" applyBorder="1" applyAlignment="1">
      <alignment horizontal="left" vertical="top" wrapText="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74" fillId="0" borderId="26" xfId="39" applyFont="1" applyBorder="1" applyAlignment="1" applyProtection="1">
      <alignment horizontal="left" vertical="center" wrapText="1"/>
      <protection hidden="1"/>
    </xf>
    <xf numFmtId="0" fontId="74" fillId="0" borderId="3" xfId="39" applyFont="1" applyBorder="1" applyAlignment="1" applyProtection="1">
      <alignment horizontal="left" vertical="center" wrapText="1"/>
      <protection hidden="1"/>
    </xf>
    <xf numFmtId="0" fontId="9" fillId="0" borderId="26" xfId="37" applyFont="1" applyBorder="1" applyAlignment="1" applyProtection="1">
      <alignment horizontal="center" vertical="top" wrapText="1"/>
      <protection hidden="1"/>
    </xf>
    <xf numFmtId="0" fontId="9" fillId="0" borderId="11" xfId="37" applyFont="1" applyBorder="1" applyAlignment="1" applyProtection="1">
      <alignment horizontal="center" vertical="top" wrapText="1"/>
      <protection hidden="1"/>
    </xf>
    <xf numFmtId="0" fontId="9" fillId="9" borderId="26" xfId="37" applyFont="1" applyFill="1" applyBorder="1" applyAlignment="1" applyProtection="1">
      <alignment horizontal="center" vertical="top" wrapText="1"/>
      <protection locked="0" hidden="1"/>
    </xf>
    <xf numFmtId="0" fontId="9" fillId="9" borderId="11" xfId="37" applyFont="1" applyFill="1" applyBorder="1" applyAlignment="1" applyProtection="1">
      <alignment horizontal="center" vertical="top" wrapText="1"/>
      <protection locked="0" hidden="1"/>
    </xf>
    <xf numFmtId="2" fontId="9" fillId="0" borderId="26" xfId="37" applyNumberFormat="1" applyFont="1" applyBorder="1" applyAlignment="1" applyProtection="1">
      <alignment horizontal="center" vertical="top" wrapText="1"/>
      <protection hidden="1"/>
    </xf>
    <xf numFmtId="2" fontId="9" fillId="0" borderId="11" xfId="37" applyNumberFormat="1" applyFont="1" applyBorder="1" applyAlignment="1" applyProtection="1">
      <alignment horizontal="center" vertical="top"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8"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6" fillId="0" borderId="29" xfId="35" applyFont="1" applyBorder="1" applyAlignment="1" applyProtection="1">
      <alignment horizontal="center" vertical="center"/>
      <protection hidden="1"/>
    </xf>
    <xf numFmtId="0" fontId="86" fillId="0" borderId="33" xfId="35" applyFont="1" applyBorder="1" applyAlignment="1" applyProtection="1">
      <alignment horizontal="center" vertical="center"/>
      <protection hidden="1"/>
    </xf>
    <xf numFmtId="0" fontId="86"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justify" vertical="center" wrapText="1"/>
      <protection hidden="1"/>
    </xf>
    <xf numFmtId="0" fontId="92" fillId="0" borderId="0" xfId="0" applyFont="1" applyAlignment="1">
      <alignment horizontal="left" vertical="center"/>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172" fontId="9" fillId="0" borderId="0" xfId="0" applyNumberFormat="1" applyFont="1" applyAlignment="1" applyProtection="1">
      <alignment horizontal="justify" vertical="top"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2" fillId="13"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xf numFmtId="0" fontId="8" fillId="0" borderId="6" xfId="0" applyFont="1" applyBorder="1" applyAlignment="1" applyProtection="1">
      <alignment vertical="top" wrapText="1"/>
      <protection hidden="1"/>
    </xf>
    <xf numFmtId="0" fontId="8" fillId="0" borderId="6" xfId="0" applyFont="1" applyBorder="1" applyAlignment="1" applyProtection="1">
      <alignment vertical="center" wrapText="1"/>
      <protection hidden="1"/>
    </xf>
    <xf numFmtId="0" fontId="8" fillId="0" borderId="26" xfId="0" applyFont="1" applyBorder="1" applyAlignment="1" applyProtection="1">
      <alignment horizontal="center" vertical="top" wrapText="1"/>
      <protection hidden="1"/>
    </xf>
    <xf numFmtId="0" fontId="8" fillId="0" borderId="3" xfId="0" applyFont="1" applyBorder="1" applyAlignment="1" applyProtection="1">
      <alignment horizontal="center" vertical="top" wrapText="1"/>
      <protection hidden="1"/>
    </xf>
    <xf numFmtId="0" fontId="8" fillId="0" borderId="11" xfId="0" applyFont="1" applyBorder="1" applyAlignment="1" applyProtection="1">
      <alignment horizontal="center" vertical="top" wrapText="1"/>
      <protection hidden="1"/>
    </xf>
    <xf numFmtId="0" fontId="8" fillId="0" borderId="26"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H$20" lockText="1" noThreeD="1"/>
</file>

<file path=xl/ctrlProps/ctrlProp164.xml><?xml version="1.0" encoding="utf-8"?>
<formControlPr xmlns="http://schemas.microsoft.com/office/spreadsheetml/2009/9/main" objectType="CheckBox" fmlaLink="$H$21" lockText="1" noThreeD="1"/>
</file>

<file path=xl/ctrlProps/ctrlProp165.xml><?xml version="1.0" encoding="utf-8"?>
<formControlPr xmlns="http://schemas.microsoft.com/office/spreadsheetml/2009/9/main" objectType="CheckBox" fmlaLink="$H$20" lockText="1" noThreeD="1"/>
</file>

<file path=xl/ctrlProps/ctrlProp166.xml><?xml version="1.0" encoding="utf-8"?>
<formControlPr xmlns="http://schemas.microsoft.com/office/spreadsheetml/2009/9/main" objectType="Radio" firstButton="1" fmlaLink="$H$73" lockText="1" noThreeD="1"/>
</file>

<file path=xl/ctrlProps/ctrlProp167.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25</xdr:row>
      <xdr:rowOff>11430</xdr:rowOff>
    </xdr:from>
    <xdr:to>
      <xdr:col>5</xdr:col>
      <xdr:colOff>0</xdr:colOff>
      <xdr:row>26</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27</xdr:row>
      <xdr:rowOff>107674</xdr:rowOff>
    </xdr:from>
    <xdr:to>
      <xdr:col>2</xdr:col>
      <xdr:colOff>2294283</xdr:colOff>
      <xdr:row>30</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27</xdr:row>
      <xdr:rowOff>91108</xdr:rowOff>
    </xdr:from>
    <xdr:to>
      <xdr:col>4</xdr:col>
      <xdr:colOff>753718</xdr:colOff>
      <xdr:row>30</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22</xdr:row>
          <xdr:rowOff>1514475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85797" y="47625"/>
          <a:ext cx="1108213" cy="957055"/>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22751" y="47625"/>
          <a:ext cx="1095936" cy="671793"/>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4400" y="9525"/>
          <a:ext cx="3133725" cy="771525"/>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439275"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502801" y="57150"/>
          <a:ext cx="1111526" cy="69035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435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13447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70373</xdr:colOff>
      <xdr:row>20</xdr:row>
      <xdr:rowOff>568225</xdr:rowOff>
    </xdr:from>
    <xdr:to>
      <xdr:col>6</xdr:col>
      <xdr:colOff>876454</xdr:colOff>
      <xdr:row>25</xdr:row>
      <xdr:rowOff>91975</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747161</xdr:colOff>
      <xdr:row>20</xdr:row>
      <xdr:rowOff>559942</xdr:rowOff>
    </xdr:from>
    <xdr:to>
      <xdr:col>7</xdr:col>
      <xdr:colOff>578506</xdr:colOff>
      <xdr:row>25</xdr:row>
      <xdr:rowOff>171371</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20</xdr:row>
      <xdr:rowOff>542798</xdr:rowOff>
    </xdr:from>
    <xdr:to>
      <xdr:col>5</xdr:col>
      <xdr:colOff>1203764</xdr:colOff>
      <xdr:row>25</xdr:row>
      <xdr:rowOff>83834</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20</xdr:row>
      <xdr:rowOff>534514</xdr:rowOff>
    </xdr:from>
    <xdr:to>
      <xdr:col>6</xdr:col>
      <xdr:colOff>107787</xdr:colOff>
      <xdr:row>25</xdr:row>
      <xdr:rowOff>65957</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217610</xdr:colOff>
          <xdr:row>87</xdr:row>
          <xdr:rowOff>227135</xdr:rowOff>
        </xdr:from>
        <xdr:to>
          <xdr:col>7</xdr:col>
          <xdr:colOff>21760</xdr:colOff>
          <xdr:row>162</xdr:row>
          <xdr:rowOff>158995</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676168" y="32619462"/>
              <a:ext cx="2837496" cy="32763802"/>
              <a:chOff x="406" y="0"/>
              <a:chExt cx="8287875"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8"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5" y="32707385"/>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5"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6"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305533</xdr:colOff>
          <xdr:row>87</xdr:row>
          <xdr:rowOff>227135</xdr:rowOff>
        </xdr:from>
        <xdr:to>
          <xdr:col>28</xdr:col>
          <xdr:colOff>325071</xdr:colOff>
          <xdr:row>162</xdr:row>
          <xdr:rowOff>158995</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797437" y="32619462"/>
              <a:ext cx="2620596" cy="32763802"/>
              <a:chOff x="453" y="0"/>
              <a:chExt cx="11092611"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28" y="32707385"/>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919" y="32707385"/>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23" y="32707385"/>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915" y="32707385"/>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65" y="3270738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53"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230599</xdr:colOff>
          <xdr:row>93</xdr:row>
          <xdr:rowOff>441288</xdr:rowOff>
        </xdr:from>
        <xdr:to>
          <xdr:col>5</xdr:col>
          <xdr:colOff>1849849</xdr:colOff>
          <xdr:row>95</xdr:row>
          <xdr:rowOff>295288</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689157" y="35376057"/>
              <a:ext cx="1619250" cy="689269"/>
              <a:chOff x="5519172" y="35863312"/>
              <a:chExt cx="1619250" cy="694271"/>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312"/>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21"/>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345439</xdr:colOff>
          <xdr:row>93</xdr:row>
          <xdr:rowOff>424002</xdr:rowOff>
        </xdr:from>
        <xdr:to>
          <xdr:col>7</xdr:col>
          <xdr:colOff>803442</xdr:colOff>
          <xdr:row>95</xdr:row>
          <xdr:rowOff>291384</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738304" y="35358771"/>
              <a:ext cx="1557042" cy="702651"/>
              <a:chOff x="7272333" y="35845972"/>
              <a:chExt cx="1523237" cy="707764"/>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72"/>
                <a:ext cx="425619"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33" y="36202651"/>
                <a:ext cx="53524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66" y="36208527"/>
                <a:ext cx="925404"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347829</xdr:colOff>
          <xdr:row>93</xdr:row>
          <xdr:rowOff>415342</xdr:rowOff>
        </xdr:from>
        <xdr:to>
          <xdr:col>28</xdr:col>
          <xdr:colOff>157331</xdr:colOff>
          <xdr:row>95</xdr:row>
          <xdr:rowOff>282724</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726291" y="35350111"/>
              <a:ext cx="1524002" cy="702651"/>
              <a:chOff x="9197285" y="35837312"/>
              <a:chExt cx="1524011" cy="707764"/>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312"/>
                <a:ext cx="425805"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5"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7" y="36199867"/>
                <a:ext cx="925809"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301869</xdr:colOff>
          <xdr:row>119</xdr:row>
          <xdr:rowOff>495270</xdr:rowOff>
        </xdr:from>
        <xdr:to>
          <xdr:col>5</xdr:col>
          <xdr:colOff>1921119</xdr:colOff>
          <xdr:row>121</xdr:row>
          <xdr:rowOff>133990</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760427" y="46662212"/>
              <a:ext cx="1619250" cy="554586"/>
              <a:chOff x="5519172" y="35863546"/>
              <a:chExt cx="1619250" cy="694221"/>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4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1"/>
                <a:ext cx="568950"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11"/>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414705</xdr:colOff>
          <xdr:row>120</xdr:row>
          <xdr:rowOff>3716</xdr:rowOff>
        </xdr:from>
        <xdr:to>
          <xdr:col>8</xdr:col>
          <xdr:colOff>82794</xdr:colOff>
          <xdr:row>121</xdr:row>
          <xdr:rowOff>137654</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807570" y="46712851"/>
              <a:ext cx="1653686" cy="507611"/>
              <a:chOff x="5519161" y="35863729"/>
              <a:chExt cx="1619255" cy="694117"/>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737"/>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729"/>
                <a:ext cx="630643"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61" y="36213194"/>
                <a:ext cx="568949"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48" y="36219186"/>
                <a:ext cx="983668"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375140</xdr:colOff>
          <xdr:row>120</xdr:row>
          <xdr:rowOff>18428</xdr:rowOff>
        </xdr:from>
        <xdr:to>
          <xdr:col>28</xdr:col>
          <xdr:colOff>279890</xdr:colOff>
          <xdr:row>121</xdr:row>
          <xdr:rowOff>133224</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753602" y="46727563"/>
              <a:ext cx="1619250" cy="488469"/>
              <a:chOff x="5519173" y="35863274"/>
              <a:chExt cx="1619255" cy="694724"/>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74"/>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0"/>
                <a:ext cx="56895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330"/>
                <a:ext cx="983673" cy="33866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375139</xdr:colOff>
          <xdr:row>131</xdr:row>
          <xdr:rowOff>387549</xdr:rowOff>
        </xdr:from>
        <xdr:to>
          <xdr:col>6</xdr:col>
          <xdr:colOff>60814</xdr:colOff>
          <xdr:row>133</xdr:row>
          <xdr:rowOff>145579</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833697" y="51309664"/>
              <a:ext cx="1619982" cy="637261"/>
              <a:chOff x="5519194" y="35863160"/>
              <a:chExt cx="1619238" cy="694514"/>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60"/>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94" y="36213202"/>
                <a:ext cx="568951"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60" y="36219018"/>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429355</xdr:colOff>
          <xdr:row>131</xdr:row>
          <xdr:rowOff>387549</xdr:rowOff>
        </xdr:from>
        <xdr:to>
          <xdr:col>8</xdr:col>
          <xdr:colOff>178043</xdr:colOff>
          <xdr:row>133</xdr:row>
          <xdr:rowOff>145579</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822220" y="51309664"/>
              <a:ext cx="1734285" cy="637261"/>
              <a:chOff x="5519170" y="35863160"/>
              <a:chExt cx="1619274" cy="694514"/>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60"/>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0" y="36213202"/>
                <a:ext cx="568941"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3" y="36219018"/>
                <a:ext cx="983671"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492372</xdr:colOff>
          <xdr:row>131</xdr:row>
          <xdr:rowOff>387549</xdr:rowOff>
        </xdr:from>
        <xdr:to>
          <xdr:col>28</xdr:col>
          <xdr:colOff>325315</xdr:colOff>
          <xdr:row>133</xdr:row>
          <xdr:rowOff>145579</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870834" y="51309664"/>
              <a:ext cx="1547443" cy="637261"/>
              <a:chOff x="5519165" y="35863160"/>
              <a:chExt cx="1619261" cy="694514"/>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6"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60"/>
                <a:ext cx="630644"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5" y="36213202"/>
                <a:ext cx="56895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018"/>
                <a:ext cx="983670"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375139</xdr:colOff>
          <xdr:row>176</xdr:row>
          <xdr:rowOff>277671</xdr:rowOff>
        </xdr:from>
        <xdr:to>
          <xdr:col>6</xdr:col>
          <xdr:colOff>60814</xdr:colOff>
          <xdr:row>178</xdr:row>
          <xdr:rowOff>56224</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833697" y="71634575"/>
              <a:ext cx="1619982" cy="672437"/>
              <a:chOff x="5519194" y="35863663"/>
              <a:chExt cx="1619238" cy="69421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63"/>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63"/>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94" y="36213201"/>
                <a:ext cx="568951"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60" y="36219223"/>
                <a:ext cx="983672"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429359</xdr:colOff>
          <xdr:row>176</xdr:row>
          <xdr:rowOff>277671</xdr:rowOff>
        </xdr:from>
        <xdr:to>
          <xdr:col>8</xdr:col>
          <xdr:colOff>156070</xdr:colOff>
          <xdr:row>178</xdr:row>
          <xdr:rowOff>56224</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822224" y="71634575"/>
              <a:ext cx="1712308" cy="672437"/>
              <a:chOff x="5519169" y="35863663"/>
              <a:chExt cx="1619264" cy="69421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63"/>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63"/>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69" y="36213201"/>
                <a:ext cx="56894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9" y="36219223"/>
                <a:ext cx="983674"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492372</xdr:colOff>
          <xdr:row>176</xdr:row>
          <xdr:rowOff>277671</xdr:rowOff>
        </xdr:from>
        <xdr:to>
          <xdr:col>28</xdr:col>
          <xdr:colOff>325315</xdr:colOff>
          <xdr:row>178</xdr:row>
          <xdr:rowOff>56224</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870834" y="71634575"/>
              <a:ext cx="1547443" cy="672437"/>
              <a:chOff x="5519165" y="35863663"/>
              <a:chExt cx="1619261" cy="69421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63"/>
                <a:ext cx="452416"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63"/>
                <a:ext cx="630644"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5" y="36213201"/>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223"/>
                <a:ext cx="983670"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309196</xdr:colOff>
          <xdr:row>165</xdr:row>
          <xdr:rowOff>353115</xdr:rowOff>
        </xdr:from>
        <xdr:to>
          <xdr:col>5</xdr:col>
          <xdr:colOff>1928446</xdr:colOff>
          <xdr:row>166</xdr:row>
          <xdr:rowOff>418894</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767754" y="67028115"/>
              <a:ext cx="1619250" cy="571337"/>
              <a:chOff x="5519172" y="35863244"/>
              <a:chExt cx="1619250" cy="694549"/>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44"/>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316"/>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0"/>
                <a:ext cx="568950"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30"/>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422032</xdr:colOff>
          <xdr:row>165</xdr:row>
          <xdr:rowOff>389748</xdr:rowOff>
        </xdr:from>
        <xdr:to>
          <xdr:col>8</xdr:col>
          <xdr:colOff>90121</xdr:colOff>
          <xdr:row>166</xdr:row>
          <xdr:rowOff>455527</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814897" y="67064748"/>
              <a:ext cx="1653686" cy="571337"/>
              <a:chOff x="5519161" y="35863244"/>
              <a:chExt cx="1619255" cy="694549"/>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44"/>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316"/>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61" y="36213200"/>
                <a:ext cx="568949"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48" y="36219130"/>
                <a:ext cx="983668"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338513</xdr:colOff>
          <xdr:row>165</xdr:row>
          <xdr:rowOff>397075</xdr:rowOff>
        </xdr:from>
        <xdr:to>
          <xdr:col>28</xdr:col>
          <xdr:colOff>243263</xdr:colOff>
          <xdr:row>166</xdr:row>
          <xdr:rowOff>462854</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716975" y="67072075"/>
              <a:ext cx="1619250" cy="571337"/>
              <a:chOff x="5519207" y="35863244"/>
              <a:chExt cx="1619272" cy="694549"/>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44"/>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316"/>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07" y="36213200"/>
                <a:ext cx="568956"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94" y="36219130"/>
                <a:ext cx="983685"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14529" y="200025"/>
          <a:ext cx="0" cy="87574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213360</xdr:colOff>
          <xdr:row>86</xdr:row>
          <xdr:rowOff>203835</xdr:rowOff>
        </xdr:from>
        <xdr:to>
          <xdr:col>6</xdr:col>
          <xdr:colOff>1095793</xdr:colOff>
          <xdr:row>205</xdr:row>
          <xdr:rowOff>99060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670625" y="34650717"/>
              <a:ext cx="2283168" cy="52697343"/>
              <a:chOff x="424" y="0"/>
              <a:chExt cx="7752996"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88" y="335089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4" y="33508950"/>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77" y="33508950"/>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4" y="3350895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3"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287655</xdr:colOff>
          <xdr:row>86</xdr:row>
          <xdr:rowOff>203835</xdr:rowOff>
        </xdr:from>
        <xdr:to>
          <xdr:col>24</xdr:col>
          <xdr:colOff>316591</xdr:colOff>
          <xdr:row>205</xdr:row>
          <xdr:rowOff>99060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456743" y="34650717"/>
              <a:ext cx="2774377" cy="52697343"/>
              <a:chOff x="406" y="0"/>
              <a:chExt cx="10915282"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63" y="33508950"/>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47" y="3350895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51" y="33508950"/>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43" y="335089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499" y="33508950"/>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226347</xdr:colOff>
          <xdr:row>92</xdr:row>
          <xdr:rowOff>463235</xdr:rowOff>
        </xdr:from>
        <xdr:to>
          <xdr:col>6</xdr:col>
          <xdr:colOff>209204</xdr:colOff>
          <xdr:row>94</xdr:row>
          <xdr:rowOff>66628</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683612" y="37140088"/>
              <a:ext cx="1383592" cy="477452"/>
              <a:chOff x="5519168" y="35863346"/>
              <a:chExt cx="1619257" cy="694198"/>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3" y="35863346"/>
                <a:ext cx="630642"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8" y="36213196"/>
                <a:ext cx="568947"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3" y="3621888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326972</xdr:colOff>
          <xdr:row>92</xdr:row>
          <xdr:rowOff>526571</xdr:rowOff>
        </xdr:from>
        <xdr:to>
          <xdr:col>7</xdr:col>
          <xdr:colOff>785550</xdr:colOff>
          <xdr:row>94</xdr:row>
          <xdr:rowOff>579875</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184972" y="37203424"/>
              <a:ext cx="1769666" cy="927363"/>
              <a:chOff x="7272267" y="35845922"/>
              <a:chExt cx="1523386" cy="707849"/>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92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5" y="36208560"/>
                <a:ext cx="9254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175261</xdr:colOff>
          <xdr:row>164</xdr:row>
          <xdr:rowOff>303962</xdr:rowOff>
        </xdr:from>
        <xdr:to>
          <xdr:col>6</xdr:col>
          <xdr:colOff>205741</xdr:colOff>
          <xdr:row>165</xdr:row>
          <xdr:rowOff>670548</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632526" y="68189197"/>
              <a:ext cx="1431215" cy="781204"/>
              <a:chOff x="5846849" y="47389642"/>
              <a:chExt cx="1611177" cy="692660"/>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79" y="47389642"/>
                <a:ext cx="608383"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9"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63" y="47684313"/>
                <a:ext cx="664663"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281947</xdr:colOff>
          <xdr:row>164</xdr:row>
          <xdr:rowOff>396199</xdr:rowOff>
        </xdr:from>
        <xdr:to>
          <xdr:col>7</xdr:col>
          <xdr:colOff>832044</xdr:colOff>
          <xdr:row>165</xdr:row>
          <xdr:rowOff>669465</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7139947" y="68281434"/>
              <a:ext cx="1861185" cy="687884"/>
              <a:chOff x="5846909" y="47389549"/>
              <a:chExt cx="1611185" cy="692528"/>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549"/>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09" y="47677222"/>
                <a:ext cx="887292"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23" y="47684084"/>
                <a:ext cx="664671"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369581</xdr:colOff>
          <xdr:row>164</xdr:row>
          <xdr:rowOff>377188</xdr:rowOff>
        </xdr:from>
        <xdr:to>
          <xdr:col>24</xdr:col>
          <xdr:colOff>274317</xdr:colOff>
          <xdr:row>165</xdr:row>
          <xdr:rowOff>12293</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737699" y="68262423"/>
              <a:ext cx="1451147" cy="49723"/>
              <a:chOff x="5846881" y="47392722"/>
              <a:chExt cx="1611181" cy="689466"/>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2722"/>
                <a:ext cx="608387" cy="3925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0" cy="3925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93" y="47684165"/>
                <a:ext cx="664669" cy="3980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108585</xdr:colOff>
          <xdr:row>174</xdr:row>
          <xdr:rowOff>205752</xdr:rowOff>
        </xdr:from>
        <xdr:to>
          <xdr:col>6</xdr:col>
          <xdr:colOff>205743</xdr:colOff>
          <xdr:row>176</xdr:row>
          <xdr:rowOff>95231</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565850" y="72562134"/>
              <a:ext cx="1497893" cy="909215"/>
              <a:chOff x="5846878" y="47389704"/>
              <a:chExt cx="1611194" cy="692404"/>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704"/>
                <a:ext cx="1006787"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8" y="47677222"/>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9" y="47684115"/>
                <a:ext cx="66467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329565</xdr:colOff>
          <xdr:row>174</xdr:row>
          <xdr:rowOff>167539</xdr:rowOff>
        </xdr:from>
        <xdr:to>
          <xdr:col>7</xdr:col>
          <xdr:colOff>897255</xdr:colOff>
          <xdr:row>175</xdr:row>
          <xdr:rowOff>469492</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7187565" y="72523921"/>
              <a:ext cx="1878778" cy="649336"/>
              <a:chOff x="5846906" y="47389630"/>
              <a:chExt cx="1611190" cy="692010"/>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89630"/>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6" y="47677222"/>
                <a:ext cx="887294"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8" y="47683656"/>
                <a:ext cx="664668" cy="39798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388620</xdr:colOff>
          <xdr:row>174</xdr:row>
          <xdr:rowOff>167539</xdr:rowOff>
        </xdr:from>
        <xdr:to>
          <xdr:col>8</xdr:col>
          <xdr:colOff>1537063</xdr:colOff>
          <xdr:row>175</xdr:row>
          <xdr:rowOff>469492</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756738" y="72523921"/>
              <a:ext cx="1148443" cy="649336"/>
              <a:chOff x="5846848" y="47389630"/>
              <a:chExt cx="1611208" cy="692010"/>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630"/>
                <a:ext cx="131530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656"/>
                <a:ext cx="664667" cy="39798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165738</xdr:colOff>
          <xdr:row>206</xdr:row>
          <xdr:rowOff>285766</xdr:rowOff>
        </xdr:from>
        <xdr:to>
          <xdr:col>6</xdr:col>
          <xdr:colOff>205739</xdr:colOff>
          <xdr:row>207</xdr:row>
          <xdr:rowOff>412252</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623003" y="87949384"/>
              <a:ext cx="1440736" cy="608339"/>
              <a:chOff x="5846843" y="47390201"/>
              <a:chExt cx="1611205" cy="692126"/>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0" y="47390201"/>
                <a:ext cx="608384"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3" y="47677222"/>
                <a:ext cx="887283"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83" y="47684326"/>
                <a:ext cx="664665" cy="3980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300990</xdr:colOff>
          <xdr:row>206</xdr:row>
          <xdr:rowOff>238141</xdr:rowOff>
        </xdr:from>
        <xdr:to>
          <xdr:col>7</xdr:col>
          <xdr:colOff>868680</xdr:colOff>
          <xdr:row>207</xdr:row>
          <xdr:rowOff>364627</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158990" y="87901759"/>
              <a:ext cx="1878778" cy="608339"/>
              <a:chOff x="5846906" y="47390201"/>
              <a:chExt cx="1611190" cy="692126"/>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90201"/>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6" y="47677222"/>
                <a:ext cx="887294"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8" y="47684326"/>
                <a:ext cx="664668" cy="3980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388619</xdr:colOff>
          <xdr:row>206</xdr:row>
          <xdr:rowOff>285766</xdr:rowOff>
        </xdr:from>
        <xdr:to>
          <xdr:col>24</xdr:col>
          <xdr:colOff>316231</xdr:colOff>
          <xdr:row>207</xdr:row>
          <xdr:rowOff>412252</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756737" y="87949384"/>
              <a:ext cx="1474023" cy="608339"/>
              <a:chOff x="5846837" y="47390201"/>
              <a:chExt cx="1611213" cy="692126"/>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0" y="47390201"/>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37" y="47677222"/>
                <a:ext cx="887286"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3" y="47684326"/>
                <a:ext cx="664667" cy="3980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118114</xdr:colOff>
          <xdr:row>215</xdr:row>
          <xdr:rowOff>217091</xdr:rowOff>
        </xdr:from>
        <xdr:to>
          <xdr:col>6</xdr:col>
          <xdr:colOff>207647</xdr:colOff>
          <xdr:row>216</xdr:row>
          <xdr:rowOff>404802</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575379" y="91937238"/>
              <a:ext cx="1490268" cy="602329"/>
              <a:chOff x="5846876" y="47389577"/>
              <a:chExt cx="1611176" cy="692877"/>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577"/>
                <a:ext cx="881030"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6" y="47677222"/>
                <a:ext cx="887292"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387" y="47684463"/>
                <a:ext cx="664665"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377190</xdr:colOff>
          <xdr:row>215</xdr:row>
          <xdr:rowOff>245666</xdr:rowOff>
        </xdr:from>
        <xdr:to>
          <xdr:col>7</xdr:col>
          <xdr:colOff>944880</xdr:colOff>
          <xdr:row>216</xdr:row>
          <xdr:rowOff>433377</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235190" y="91965813"/>
              <a:ext cx="1878778" cy="602329"/>
              <a:chOff x="5846906" y="47389577"/>
              <a:chExt cx="1611190" cy="692877"/>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77"/>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6" y="47677222"/>
                <a:ext cx="887294"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8" y="47684463"/>
                <a:ext cx="664668"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426721</xdr:colOff>
          <xdr:row>215</xdr:row>
          <xdr:rowOff>226616</xdr:rowOff>
        </xdr:from>
        <xdr:to>
          <xdr:col>24</xdr:col>
          <xdr:colOff>274317</xdr:colOff>
          <xdr:row>216</xdr:row>
          <xdr:rowOff>414327</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794839" y="91946763"/>
              <a:ext cx="1394007" cy="602329"/>
              <a:chOff x="5846844" y="47389577"/>
              <a:chExt cx="1611197" cy="692877"/>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77"/>
                <a:ext cx="96722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7"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2" y="47684463"/>
                <a:ext cx="664669"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334932</xdr:colOff>
          <xdr:row>92</xdr:row>
          <xdr:rowOff>437259</xdr:rowOff>
        </xdr:from>
        <xdr:to>
          <xdr:col>24</xdr:col>
          <xdr:colOff>561654</xdr:colOff>
          <xdr:row>94</xdr:row>
          <xdr:rowOff>490563</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703050" y="37114112"/>
              <a:ext cx="1773133" cy="927363"/>
              <a:chOff x="7272266" y="35845922"/>
              <a:chExt cx="1523375" cy="707849"/>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92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6"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6" y="36208560"/>
                <a:ext cx="925405"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118</xdr:row>
          <xdr:rowOff>52566</xdr:rowOff>
        </xdr:from>
        <xdr:to>
          <xdr:col>6</xdr:col>
          <xdr:colOff>3464</xdr:colOff>
          <xdr:row>119</xdr:row>
          <xdr:rowOff>213376</xdr:rowOff>
        </xdr:to>
        <xdr:grpSp>
          <xdr:nvGrpSpPr>
            <xdr:cNvPr id="5" name="Group 4">
              <a:extLst>
                <a:ext uri="{FF2B5EF4-FFF2-40B4-BE49-F238E27FC236}">
                  <a16:creationId xmlns:a16="http://schemas.microsoft.com/office/drawing/2014/main" id="{30C21A5F-0648-49E5-9904-E076F399EDE3}"/>
                </a:ext>
              </a:extLst>
            </xdr:cNvPr>
            <xdr:cNvGrpSpPr/>
          </xdr:nvGrpSpPr>
          <xdr:grpSpPr>
            <a:xfrm>
              <a:off x="5517317" y="47531890"/>
              <a:ext cx="1344147" cy="485780"/>
              <a:chOff x="5519169" y="35863346"/>
              <a:chExt cx="1619269" cy="694166"/>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5527462" y="35863346"/>
                <a:ext cx="452421"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6147107" y="35863346"/>
                <a:ext cx="630641"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5519169" y="36213201"/>
                <a:ext cx="568945"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6154764" y="36218842"/>
                <a:ext cx="983674" cy="33867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118</xdr:row>
          <xdr:rowOff>115934</xdr:rowOff>
        </xdr:from>
        <xdr:to>
          <xdr:col>7</xdr:col>
          <xdr:colOff>542168</xdr:colOff>
          <xdr:row>120</xdr:row>
          <xdr:rowOff>17853</xdr:rowOff>
        </xdr:to>
        <xdr:grpSp>
          <xdr:nvGrpSpPr>
            <xdr:cNvPr id="6" name="Group 5">
              <a:extLst>
                <a:ext uri="{FF2B5EF4-FFF2-40B4-BE49-F238E27FC236}">
                  <a16:creationId xmlns:a16="http://schemas.microsoft.com/office/drawing/2014/main" id="{91015FD3-0142-4B96-A5F1-9E2201D87669}"/>
                </a:ext>
              </a:extLst>
            </xdr:cNvPr>
            <xdr:cNvGrpSpPr/>
          </xdr:nvGrpSpPr>
          <xdr:grpSpPr>
            <a:xfrm>
              <a:off x="6979230" y="47595258"/>
              <a:ext cx="1732026" cy="1280242"/>
              <a:chOff x="7272259" y="35845854"/>
              <a:chExt cx="1523414" cy="707906"/>
            </a:xfrm>
          </xdr:grpSpPr>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7863043" y="35845854"/>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5" name="Check Box 103" hidden="1">
                <a:extLst>
                  <a:ext uri="{63B3BB69-23CF-44E3-9099-C40C66FF867C}">
                    <a14:compatExt spid="_x0000_s141415"/>
                  </a:ext>
                  <a:ext uri="{FF2B5EF4-FFF2-40B4-BE49-F238E27FC236}">
                    <a16:creationId xmlns:a16="http://schemas.microsoft.com/office/drawing/2014/main" id="{00000000-0008-0000-0600-000067280200}"/>
                  </a:ext>
                </a:extLst>
              </xdr:cNvPr>
              <xdr:cNvSpPr/>
            </xdr:nvSpPr>
            <xdr:spPr bwMode="auto">
              <a:xfrm>
                <a:off x="7272259"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16" name="Check Box 104" hidden="1">
                <a:extLst>
                  <a:ext uri="{63B3BB69-23CF-44E3-9099-C40C66FF867C}">
                    <a14:compatExt spid="_x0000_s141416"/>
                  </a:ext>
                  <a:ext uri="{FF2B5EF4-FFF2-40B4-BE49-F238E27FC236}">
                    <a16:creationId xmlns:a16="http://schemas.microsoft.com/office/drawing/2014/main" id="{00000000-0008-0000-0600-000068280200}"/>
                  </a:ext>
                </a:extLst>
              </xdr:cNvPr>
              <xdr:cNvSpPr/>
            </xdr:nvSpPr>
            <xdr:spPr bwMode="auto">
              <a:xfrm>
                <a:off x="7870262" y="36208550"/>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118</xdr:row>
          <xdr:rowOff>26597</xdr:rowOff>
        </xdr:from>
        <xdr:to>
          <xdr:col>24</xdr:col>
          <xdr:colOff>244301</xdr:colOff>
          <xdr:row>119</xdr:row>
          <xdr:rowOff>256289</xdr:rowOff>
        </xdr:to>
        <xdr:grpSp>
          <xdr:nvGrpSpPr>
            <xdr:cNvPr id="7" name="Group 6">
              <a:extLst>
                <a:ext uri="{FF2B5EF4-FFF2-40B4-BE49-F238E27FC236}">
                  <a16:creationId xmlns:a16="http://schemas.microsoft.com/office/drawing/2014/main" id="{F1A6D483-1F62-4CE3-B79F-EE95276ADE4B}"/>
                </a:ext>
              </a:extLst>
            </xdr:cNvPr>
            <xdr:cNvGrpSpPr/>
          </xdr:nvGrpSpPr>
          <xdr:grpSpPr>
            <a:xfrm>
              <a:off x="9424245" y="47505921"/>
              <a:ext cx="1734585" cy="554662"/>
              <a:chOff x="7272261" y="35845643"/>
              <a:chExt cx="1523408" cy="708198"/>
            </a:xfrm>
          </xdr:grpSpPr>
          <xdr:sp macro="" textlink="">
            <xdr:nvSpPr>
              <xdr:cNvPr id="141417" name="Check Box 105" hidden="1">
                <a:extLst>
                  <a:ext uri="{63B3BB69-23CF-44E3-9099-C40C66FF867C}">
                    <a14:compatExt spid="_x0000_s141417"/>
                  </a:ext>
                  <a:ext uri="{FF2B5EF4-FFF2-40B4-BE49-F238E27FC236}">
                    <a16:creationId xmlns:a16="http://schemas.microsoft.com/office/drawing/2014/main" id="{00000000-0008-0000-0600-000069280200}"/>
                  </a:ext>
                </a:extLst>
              </xdr:cNvPr>
              <xdr:cNvSpPr/>
            </xdr:nvSpPr>
            <xdr:spPr bwMode="auto">
              <a:xfrm>
                <a:off x="7280107" y="35845989"/>
                <a:ext cx="425619" cy="3405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7863043" y="35845643"/>
                <a:ext cx="593286" cy="3405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7272261" y="36202657"/>
                <a:ext cx="535246" cy="34057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7870257" y="36208633"/>
                <a:ext cx="925412" cy="3452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140</xdr:row>
          <xdr:rowOff>48644</xdr:rowOff>
        </xdr:from>
        <xdr:to>
          <xdr:col>6</xdr:col>
          <xdr:colOff>3464</xdr:colOff>
          <xdr:row>141</xdr:row>
          <xdr:rowOff>209454</xdr:rowOff>
        </xdr:to>
        <xdr:grpSp>
          <xdr:nvGrpSpPr>
            <xdr:cNvPr id="8" name="Group 7">
              <a:extLst>
                <a:ext uri="{FF2B5EF4-FFF2-40B4-BE49-F238E27FC236}">
                  <a16:creationId xmlns:a16="http://schemas.microsoft.com/office/drawing/2014/main" id="{3AEB2B40-5BF4-45E0-97B5-A13A54874BC7}"/>
                </a:ext>
              </a:extLst>
            </xdr:cNvPr>
            <xdr:cNvGrpSpPr/>
          </xdr:nvGrpSpPr>
          <xdr:grpSpPr>
            <a:xfrm>
              <a:off x="5517317" y="56391820"/>
              <a:ext cx="1344147" cy="485781"/>
              <a:chOff x="5519169" y="35863346"/>
              <a:chExt cx="1619269" cy="694196"/>
            </a:xfrm>
          </xdr:grpSpPr>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6D280200}"/>
                  </a:ext>
                </a:extLst>
              </xdr:cNvPr>
              <xdr:cNvSpPr/>
            </xdr:nvSpPr>
            <xdr:spPr bwMode="auto">
              <a:xfrm>
                <a:off x="5527462" y="35863346"/>
                <a:ext cx="452421"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6E280200}"/>
                  </a:ext>
                </a:extLst>
              </xdr:cNvPr>
              <xdr:cNvSpPr/>
            </xdr:nvSpPr>
            <xdr:spPr bwMode="auto">
              <a:xfrm>
                <a:off x="6147107" y="35863346"/>
                <a:ext cx="630641"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3" name="Check Box 111" hidden="1">
                <a:extLst>
                  <a:ext uri="{63B3BB69-23CF-44E3-9099-C40C66FF867C}">
                    <a14:compatExt spid="_x0000_s141423"/>
                  </a:ext>
                  <a:ext uri="{FF2B5EF4-FFF2-40B4-BE49-F238E27FC236}">
                    <a16:creationId xmlns:a16="http://schemas.microsoft.com/office/drawing/2014/main" id="{00000000-0008-0000-0600-00006F280200}"/>
                  </a:ext>
                </a:extLst>
              </xdr:cNvPr>
              <xdr:cNvSpPr/>
            </xdr:nvSpPr>
            <xdr:spPr bwMode="auto">
              <a:xfrm>
                <a:off x="5519169" y="36213201"/>
                <a:ext cx="568945"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4" name="Check Box 112" hidden="1">
                <a:extLst>
                  <a:ext uri="{63B3BB69-23CF-44E3-9099-C40C66FF867C}">
                    <a14:compatExt spid="_x0000_s141424"/>
                  </a:ext>
                  <a:ext uri="{FF2B5EF4-FFF2-40B4-BE49-F238E27FC236}">
                    <a16:creationId xmlns:a16="http://schemas.microsoft.com/office/drawing/2014/main" id="{00000000-0008-0000-0600-000070280200}"/>
                  </a:ext>
                </a:extLst>
              </xdr:cNvPr>
              <xdr:cNvSpPr/>
            </xdr:nvSpPr>
            <xdr:spPr bwMode="auto">
              <a:xfrm>
                <a:off x="6154764" y="36218873"/>
                <a:ext cx="983674" cy="33866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140</xdr:row>
          <xdr:rowOff>112012</xdr:rowOff>
        </xdr:from>
        <xdr:to>
          <xdr:col>7</xdr:col>
          <xdr:colOff>542168</xdr:colOff>
          <xdr:row>142</xdr:row>
          <xdr:rowOff>13931</xdr:rowOff>
        </xdr:to>
        <xdr:grpSp>
          <xdr:nvGrpSpPr>
            <xdr:cNvPr id="9" name="Group 8">
              <a:extLst>
                <a:ext uri="{FF2B5EF4-FFF2-40B4-BE49-F238E27FC236}">
                  <a16:creationId xmlns:a16="http://schemas.microsoft.com/office/drawing/2014/main" id="{C0654D6E-4F23-4D05-8A26-726BD064B7A8}"/>
                </a:ext>
              </a:extLst>
            </xdr:cNvPr>
            <xdr:cNvGrpSpPr/>
          </xdr:nvGrpSpPr>
          <xdr:grpSpPr>
            <a:xfrm>
              <a:off x="6979230" y="56455188"/>
              <a:ext cx="1732026" cy="1280243"/>
              <a:chOff x="7272259" y="35845855"/>
              <a:chExt cx="1523414" cy="707913"/>
            </a:xfrm>
          </xdr:grpSpPr>
          <xdr:sp macro="" textlink="">
            <xdr:nvSpPr>
              <xdr:cNvPr id="141425" name="Check Box 113" hidden="1">
                <a:extLst>
                  <a:ext uri="{63B3BB69-23CF-44E3-9099-C40C66FF867C}">
                    <a14:compatExt spid="_x0000_s141425"/>
                  </a:ext>
                  <a:ext uri="{FF2B5EF4-FFF2-40B4-BE49-F238E27FC236}">
                    <a16:creationId xmlns:a16="http://schemas.microsoft.com/office/drawing/2014/main" id="{00000000-0008-0000-0600-00007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6" name="Check Box 114" hidden="1">
                <a:extLst>
                  <a:ext uri="{63B3BB69-23CF-44E3-9099-C40C66FF867C}">
                    <a14:compatExt spid="_x0000_s141426"/>
                  </a:ext>
                  <a:ext uri="{FF2B5EF4-FFF2-40B4-BE49-F238E27FC236}">
                    <a16:creationId xmlns:a16="http://schemas.microsoft.com/office/drawing/2014/main" id="{00000000-0008-0000-0600-000072280200}"/>
                  </a:ext>
                </a:extLst>
              </xdr:cNvPr>
              <xdr:cNvSpPr/>
            </xdr:nvSpPr>
            <xdr:spPr bwMode="auto">
              <a:xfrm>
                <a:off x="7863043" y="35845855"/>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7" name="Check Box 115" hidden="1">
                <a:extLst>
                  <a:ext uri="{63B3BB69-23CF-44E3-9099-C40C66FF867C}">
                    <a14:compatExt spid="_x0000_s141427"/>
                  </a:ext>
                  <a:ext uri="{FF2B5EF4-FFF2-40B4-BE49-F238E27FC236}">
                    <a16:creationId xmlns:a16="http://schemas.microsoft.com/office/drawing/2014/main" id="{00000000-0008-0000-0600-000073280200}"/>
                  </a:ext>
                </a:extLst>
              </xdr:cNvPr>
              <xdr:cNvSpPr/>
            </xdr:nvSpPr>
            <xdr:spPr bwMode="auto">
              <a:xfrm>
                <a:off x="7272259"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8" name="Check Box 116" hidden="1">
                <a:extLst>
                  <a:ext uri="{63B3BB69-23CF-44E3-9099-C40C66FF867C}">
                    <a14:compatExt spid="_x0000_s141428"/>
                  </a:ext>
                  <a:ext uri="{FF2B5EF4-FFF2-40B4-BE49-F238E27FC236}">
                    <a16:creationId xmlns:a16="http://schemas.microsoft.com/office/drawing/2014/main" id="{00000000-0008-0000-0600-000074280200}"/>
                  </a:ext>
                </a:extLst>
              </xdr:cNvPr>
              <xdr:cNvSpPr/>
            </xdr:nvSpPr>
            <xdr:spPr bwMode="auto">
              <a:xfrm>
                <a:off x="7870262" y="36208558"/>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140</xdr:row>
          <xdr:rowOff>22675</xdr:rowOff>
        </xdr:from>
        <xdr:to>
          <xdr:col>24</xdr:col>
          <xdr:colOff>244301</xdr:colOff>
          <xdr:row>141</xdr:row>
          <xdr:rowOff>252367</xdr:rowOff>
        </xdr:to>
        <xdr:grpSp>
          <xdr:nvGrpSpPr>
            <xdr:cNvPr id="10" name="Group 9">
              <a:extLst>
                <a:ext uri="{FF2B5EF4-FFF2-40B4-BE49-F238E27FC236}">
                  <a16:creationId xmlns:a16="http://schemas.microsoft.com/office/drawing/2014/main" id="{72A1C230-E293-4A70-9A83-04AD10179123}"/>
                </a:ext>
              </a:extLst>
            </xdr:cNvPr>
            <xdr:cNvGrpSpPr/>
          </xdr:nvGrpSpPr>
          <xdr:grpSpPr>
            <a:xfrm>
              <a:off x="9424245" y="56365851"/>
              <a:ext cx="1734585" cy="554663"/>
              <a:chOff x="7272261" y="35845783"/>
              <a:chExt cx="1523408" cy="708004"/>
            </a:xfrm>
          </xdr:grpSpPr>
          <xdr:sp macro="" textlink="">
            <xdr:nvSpPr>
              <xdr:cNvPr id="141429" name="Check Box 117" hidden="1">
                <a:extLst>
                  <a:ext uri="{63B3BB69-23CF-44E3-9099-C40C66FF867C}">
                    <a14:compatExt spid="_x0000_s141429"/>
                  </a:ext>
                  <a:ext uri="{FF2B5EF4-FFF2-40B4-BE49-F238E27FC236}">
                    <a16:creationId xmlns:a16="http://schemas.microsoft.com/office/drawing/2014/main" id="{00000000-0008-0000-0600-000075280200}"/>
                  </a:ext>
                </a:extLst>
              </xdr:cNvPr>
              <xdr:cNvSpPr/>
            </xdr:nvSpPr>
            <xdr:spPr bwMode="auto">
              <a:xfrm>
                <a:off x="7280107" y="35845989"/>
                <a:ext cx="425619" cy="3405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30" name="Check Box 118" hidden="1">
                <a:extLst>
                  <a:ext uri="{63B3BB69-23CF-44E3-9099-C40C66FF867C}">
                    <a14:compatExt spid="_x0000_s141430"/>
                  </a:ext>
                  <a:ext uri="{FF2B5EF4-FFF2-40B4-BE49-F238E27FC236}">
                    <a16:creationId xmlns:a16="http://schemas.microsoft.com/office/drawing/2014/main" id="{00000000-0008-0000-0600-000076280200}"/>
                  </a:ext>
                </a:extLst>
              </xdr:cNvPr>
              <xdr:cNvSpPr/>
            </xdr:nvSpPr>
            <xdr:spPr bwMode="auto">
              <a:xfrm>
                <a:off x="7863043" y="35845783"/>
                <a:ext cx="593286" cy="3405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31" name="Check Box 119" hidden="1">
                <a:extLst>
                  <a:ext uri="{63B3BB69-23CF-44E3-9099-C40C66FF867C}">
                    <a14:compatExt spid="_x0000_s141431"/>
                  </a:ext>
                  <a:ext uri="{FF2B5EF4-FFF2-40B4-BE49-F238E27FC236}">
                    <a16:creationId xmlns:a16="http://schemas.microsoft.com/office/drawing/2014/main" id="{00000000-0008-0000-0600-000077280200}"/>
                  </a:ext>
                </a:extLst>
              </xdr:cNvPr>
              <xdr:cNvSpPr/>
            </xdr:nvSpPr>
            <xdr:spPr bwMode="auto">
              <a:xfrm>
                <a:off x="7272261" y="36202658"/>
                <a:ext cx="535246" cy="34057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32" name="Check Box 120" hidden="1">
                <a:extLst>
                  <a:ext uri="{63B3BB69-23CF-44E3-9099-C40C66FF867C}">
                    <a14:compatExt spid="_x0000_s141432"/>
                  </a:ext>
                  <a:ext uri="{FF2B5EF4-FFF2-40B4-BE49-F238E27FC236}">
                    <a16:creationId xmlns:a16="http://schemas.microsoft.com/office/drawing/2014/main" id="{00000000-0008-0000-0600-000078280200}"/>
                  </a:ext>
                </a:extLst>
              </xdr:cNvPr>
              <xdr:cNvSpPr/>
            </xdr:nvSpPr>
            <xdr:spPr bwMode="auto">
              <a:xfrm>
                <a:off x="7870257" y="36208576"/>
                <a:ext cx="925412"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961463</xdr:colOff>
          <xdr:row>207</xdr:row>
          <xdr:rowOff>171512</xdr:rowOff>
        </xdr:from>
        <xdr:to>
          <xdr:col>6</xdr:col>
          <xdr:colOff>0</xdr:colOff>
          <xdr:row>208</xdr:row>
          <xdr:rowOff>148299</xdr:rowOff>
        </xdr:to>
        <xdr:grpSp>
          <xdr:nvGrpSpPr>
            <xdr:cNvPr id="11" name="Group 10">
              <a:extLst>
                <a:ext uri="{FF2B5EF4-FFF2-40B4-BE49-F238E27FC236}">
                  <a16:creationId xmlns:a16="http://schemas.microsoft.com/office/drawing/2014/main" id="{EE04C14C-FDE8-4BDE-BD46-E64476D8957B}"/>
                </a:ext>
              </a:extLst>
            </xdr:cNvPr>
            <xdr:cNvGrpSpPr/>
          </xdr:nvGrpSpPr>
          <xdr:grpSpPr>
            <a:xfrm>
              <a:off x="5455022" y="88316983"/>
              <a:ext cx="1402978" cy="604316"/>
              <a:chOff x="5846840" y="47389302"/>
              <a:chExt cx="1611223" cy="692855"/>
            </a:xfrm>
          </xdr:grpSpPr>
          <xdr:sp macro="" textlink="">
            <xdr:nvSpPr>
              <xdr:cNvPr id="141433" name="Check Box 121" hidden="1">
                <a:extLst>
                  <a:ext uri="{63B3BB69-23CF-44E3-9099-C40C66FF867C}">
                    <a14:compatExt spid="_x0000_s141433"/>
                  </a:ext>
                  <a:ext uri="{FF2B5EF4-FFF2-40B4-BE49-F238E27FC236}">
                    <a16:creationId xmlns:a16="http://schemas.microsoft.com/office/drawing/2014/main" id="{00000000-0008-0000-0600-000079280200}"/>
                  </a:ext>
                </a:extLst>
              </xdr:cNvPr>
              <xdr:cNvSpPr/>
            </xdr:nvSpPr>
            <xdr:spPr bwMode="auto">
              <a:xfrm>
                <a:off x="5852581" y="47389302"/>
                <a:ext cx="608387"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34" name="Check Box 122" hidden="1">
                <a:extLst>
                  <a:ext uri="{63B3BB69-23CF-44E3-9099-C40C66FF867C}">
                    <a14:compatExt spid="_x0000_s141434"/>
                  </a:ext>
                  <a:ext uri="{FF2B5EF4-FFF2-40B4-BE49-F238E27FC236}">
                    <a16:creationId xmlns:a16="http://schemas.microsoft.com/office/drawing/2014/main" id="{00000000-0008-0000-0600-00007A280200}"/>
                  </a:ext>
                </a:extLst>
              </xdr:cNvPr>
              <xdr:cNvSpPr/>
            </xdr:nvSpPr>
            <xdr:spPr bwMode="auto">
              <a:xfrm>
                <a:off x="5846840" y="47677222"/>
                <a:ext cx="887285"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35" name="Check Box 123" hidden="1">
                <a:extLst>
                  <a:ext uri="{63B3BB69-23CF-44E3-9099-C40C66FF867C}">
                    <a14:compatExt spid="_x0000_s141435"/>
                  </a:ext>
                  <a:ext uri="{FF2B5EF4-FFF2-40B4-BE49-F238E27FC236}">
                    <a16:creationId xmlns:a16="http://schemas.microsoft.com/office/drawing/2014/main" id="{00000000-0008-0000-0600-00007B280200}"/>
                  </a:ext>
                </a:extLst>
              </xdr:cNvPr>
              <xdr:cNvSpPr/>
            </xdr:nvSpPr>
            <xdr:spPr bwMode="auto">
              <a:xfrm>
                <a:off x="6793393" y="47684166"/>
                <a:ext cx="664670"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961462</xdr:colOff>
          <xdr:row>207</xdr:row>
          <xdr:rowOff>171418</xdr:rowOff>
        </xdr:from>
        <xdr:to>
          <xdr:col>5</xdr:col>
          <xdr:colOff>1400173</xdr:colOff>
          <xdr:row>208</xdr:row>
          <xdr:rowOff>148288</xdr:rowOff>
        </xdr:to>
        <xdr:grpSp>
          <xdr:nvGrpSpPr>
            <xdr:cNvPr id="12" name="Group 11">
              <a:extLst>
                <a:ext uri="{FF2B5EF4-FFF2-40B4-BE49-F238E27FC236}">
                  <a16:creationId xmlns:a16="http://schemas.microsoft.com/office/drawing/2014/main" id="{9741953C-7D42-4E2A-AE91-2A3EB5AF0CB3}"/>
                </a:ext>
              </a:extLst>
            </xdr:cNvPr>
            <xdr:cNvGrpSpPr/>
          </xdr:nvGrpSpPr>
          <xdr:grpSpPr>
            <a:xfrm>
              <a:off x="5455021" y="88316889"/>
              <a:ext cx="1402417" cy="604399"/>
              <a:chOff x="5846840" y="47389757"/>
              <a:chExt cx="1611217" cy="692148"/>
            </a:xfrm>
          </xdr:grpSpPr>
          <xdr:sp macro="" textlink="">
            <xdr:nvSpPr>
              <xdr:cNvPr id="141436" name="Check Box 124" hidden="1">
                <a:extLst>
                  <a:ext uri="{63B3BB69-23CF-44E3-9099-C40C66FF867C}">
                    <a14:compatExt spid="_x0000_s141436"/>
                  </a:ext>
                  <a:ext uri="{FF2B5EF4-FFF2-40B4-BE49-F238E27FC236}">
                    <a16:creationId xmlns:a16="http://schemas.microsoft.com/office/drawing/2014/main" id="{00000000-0008-0000-0600-00007C280200}"/>
                  </a:ext>
                </a:extLst>
              </xdr:cNvPr>
              <xdr:cNvSpPr/>
            </xdr:nvSpPr>
            <xdr:spPr bwMode="auto">
              <a:xfrm>
                <a:off x="5852581" y="47389757"/>
                <a:ext cx="137217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37" name="Check Box 125" hidden="1">
                <a:extLst>
                  <a:ext uri="{63B3BB69-23CF-44E3-9099-C40C66FF867C}">
                    <a14:compatExt spid="_x0000_s141437"/>
                  </a:ext>
                  <a:ext uri="{FF2B5EF4-FFF2-40B4-BE49-F238E27FC236}">
                    <a16:creationId xmlns:a16="http://schemas.microsoft.com/office/drawing/2014/main" id="{00000000-0008-0000-0600-00007D280200}"/>
                  </a:ext>
                </a:extLst>
              </xdr:cNvPr>
              <xdr:cNvSpPr/>
            </xdr:nvSpPr>
            <xdr:spPr bwMode="auto">
              <a:xfrm>
                <a:off x="5846840"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38" name="Check Box 126" hidden="1">
                <a:extLst>
                  <a:ext uri="{63B3BB69-23CF-44E3-9099-C40C66FF867C}">
                    <a14:compatExt spid="_x0000_s141438"/>
                  </a:ext>
                  <a:ext uri="{FF2B5EF4-FFF2-40B4-BE49-F238E27FC236}">
                    <a16:creationId xmlns:a16="http://schemas.microsoft.com/office/drawing/2014/main" id="{00000000-0008-0000-0600-00007E280200}"/>
                  </a:ext>
                </a:extLst>
              </xdr:cNvPr>
              <xdr:cNvSpPr/>
            </xdr:nvSpPr>
            <xdr:spPr bwMode="auto">
              <a:xfrm>
                <a:off x="6793389" y="47683909"/>
                <a:ext cx="664668"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owergrid1989-my.sharepoint.com/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owergrid1989-my.sharepoint.com/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wergrid1989-my.sharepoint.com/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63.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164.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165.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printerSettings" Target="../printerSettings/printerSettings627.bin"/><Relationship Id="rId39" Type="http://schemas.openxmlformats.org/officeDocument/2006/relationships/printerSettings" Target="../printerSettings/printerSettings640.bin"/><Relationship Id="rId21" Type="http://schemas.openxmlformats.org/officeDocument/2006/relationships/printerSettings" Target="../printerSettings/printerSettings622.bin"/><Relationship Id="rId34" Type="http://schemas.openxmlformats.org/officeDocument/2006/relationships/printerSettings" Target="../printerSettings/printerSettings635.bin"/><Relationship Id="rId42" Type="http://schemas.openxmlformats.org/officeDocument/2006/relationships/printerSettings" Target="../printerSettings/printerSettings643.bin"/><Relationship Id="rId47" Type="http://schemas.openxmlformats.org/officeDocument/2006/relationships/drawing" Target="../drawings/drawing14.xml"/><Relationship Id="rId7" Type="http://schemas.openxmlformats.org/officeDocument/2006/relationships/printerSettings" Target="../printerSettings/printerSettings608.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9" Type="http://schemas.openxmlformats.org/officeDocument/2006/relationships/printerSettings" Target="../printerSettings/printerSettings630.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32" Type="http://schemas.openxmlformats.org/officeDocument/2006/relationships/printerSettings" Target="../printerSettings/printerSettings633.bin"/><Relationship Id="rId37" Type="http://schemas.openxmlformats.org/officeDocument/2006/relationships/printerSettings" Target="../printerSettings/printerSettings638.bin"/><Relationship Id="rId40" Type="http://schemas.openxmlformats.org/officeDocument/2006/relationships/printerSettings" Target="../printerSettings/printerSettings641.bin"/><Relationship Id="rId45" Type="http://schemas.openxmlformats.org/officeDocument/2006/relationships/printerSettings" Target="../printerSettings/printerSettings646.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28" Type="http://schemas.openxmlformats.org/officeDocument/2006/relationships/printerSettings" Target="../printerSettings/printerSettings629.bin"/><Relationship Id="rId36" Type="http://schemas.openxmlformats.org/officeDocument/2006/relationships/printerSettings" Target="../printerSettings/printerSettings637.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31" Type="http://schemas.openxmlformats.org/officeDocument/2006/relationships/printerSettings" Target="../printerSettings/printerSettings632.bin"/><Relationship Id="rId44" Type="http://schemas.openxmlformats.org/officeDocument/2006/relationships/printerSettings" Target="../printerSettings/printerSettings645.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 Id="rId27" Type="http://schemas.openxmlformats.org/officeDocument/2006/relationships/printerSettings" Target="../printerSettings/printerSettings628.bin"/><Relationship Id="rId30" Type="http://schemas.openxmlformats.org/officeDocument/2006/relationships/printerSettings" Target="../printerSettings/printerSettings631.bin"/><Relationship Id="rId35" Type="http://schemas.openxmlformats.org/officeDocument/2006/relationships/printerSettings" Target="../printerSettings/printerSettings636.bin"/><Relationship Id="rId43" Type="http://schemas.openxmlformats.org/officeDocument/2006/relationships/printerSettings" Target="../printerSettings/printerSettings644.bin"/><Relationship Id="rId8" Type="http://schemas.openxmlformats.org/officeDocument/2006/relationships/printerSettings" Target="../printerSettings/printerSettings609.bin"/><Relationship Id="rId3" Type="http://schemas.openxmlformats.org/officeDocument/2006/relationships/printerSettings" Target="../printerSettings/printerSettings604.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33" Type="http://schemas.openxmlformats.org/officeDocument/2006/relationships/printerSettings" Target="../printerSettings/printerSettings634.bin"/><Relationship Id="rId38" Type="http://schemas.openxmlformats.org/officeDocument/2006/relationships/printerSettings" Target="../printerSettings/printerSettings639.bin"/><Relationship Id="rId46" Type="http://schemas.openxmlformats.org/officeDocument/2006/relationships/printerSettings" Target="../printerSettings/printerSettings647.bin"/><Relationship Id="rId20" Type="http://schemas.openxmlformats.org/officeDocument/2006/relationships/printerSettings" Target="../printerSettings/printerSettings621.bin"/><Relationship Id="rId41" Type="http://schemas.openxmlformats.org/officeDocument/2006/relationships/printerSettings" Target="../printerSettings/printerSettings64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printerSettings" Target="../printerSettings/printerSettings673.bin"/><Relationship Id="rId39" Type="http://schemas.openxmlformats.org/officeDocument/2006/relationships/printerSettings" Target="../printerSettings/printerSettings686.bin"/><Relationship Id="rId21" Type="http://schemas.openxmlformats.org/officeDocument/2006/relationships/printerSettings" Target="../printerSettings/printerSettings668.bin"/><Relationship Id="rId34" Type="http://schemas.openxmlformats.org/officeDocument/2006/relationships/printerSettings" Target="../printerSettings/printerSettings681.bin"/><Relationship Id="rId42" Type="http://schemas.openxmlformats.org/officeDocument/2006/relationships/printerSettings" Target="../printerSettings/printerSettings689.bin"/><Relationship Id="rId47" Type="http://schemas.openxmlformats.org/officeDocument/2006/relationships/drawing" Target="../drawings/drawing15.xml"/><Relationship Id="rId7" Type="http://schemas.openxmlformats.org/officeDocument/2006/relationships/printerSettings" Target="../printerSettings/printerSettings654.bin"/><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9" Type="http://schemas.openxmlformats.org/officeDocument/2006/relationships/printerSettings" Target="../printerSettings/printerSettings676.bin"/><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printerSettings" Target="../printerSettings/printerSettings671.bin"/><Relationship Id="rId32" Type="http://schemas.openxmlformats.org/officeDocument/2006/relationships/printerSettings" Target="../printerSettings/printerSettings679.bin"/><Relationship Id="rId37" Type="http://schemas.openxmlformats.org/officeDocument/2006/relationships/printerSettings" Target="../printerSettings/printerSettings684.bin"/><Relationship Id="rId40" Type="http://schemas.openxmlformats.org/officeDocument/2006/relationships/printerSettings" Target="../printerSettings/printerSettings687.bin"/><Relationship Id="rId45" Type="http://schemas.openxmlformats.org/officeDocument/2006/relationships/printerSettings" Target="../printerSettings/printerSettings692.bin"/><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70.bin"/><Relationship Id="rId28" Type="http://schemas.openxmlformats.org/officeDocument/2006/relationships/printerSettings" Target="../printerSettings/printerSettings675.bin"/><Relationship Id="rId36" Type="http://schemas.openxmlformats.org/officeDocument/2006/relationships/printerSettings" Target="../printerSettings/printerSettings683.bin"/><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31" Type="http://schemas.openxmlformats.org/officeDocument/2006/relationships/printerSettings" Target="../printerSettings/printerSettings678.bin"/><Relationship Id="rId44" Type="http://schemas.openxmlformats.org/officeDocument/2006/relationships/printerSettings" Target="../printerSettings/printerSettings691.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printerSettings" Target="../printerSettings/printerSettings669.bin"/><Relationship Id="rId27" Type="http://schemas.openxmlformats.org/officeDocument/2006/relationships/printerSettings" Target="../printerSettings/printerSettings674.bin"/><Relationship Id="rId30" Type="http://schemas.openxmlformats.org/officeDocument/2006/relationships/printerSettings" Target="../printerSettings/printerSettings677.bin"/><Relationship Id="rId35" Type="http://schemas.openxmlformats.org/officeDocument/2006/relationships/printerSettings" Target="../printerSettings/printerSettings682.bin"/><Relationship Id="rId43" Type="http://schemas.openxmlformats.org/officeDocument/2006/relationships/printerSettings" Target="../printerSettings/printerSettings690.bin"/><Relationship Id="rId8" Type="http://schemas.openxmlformats.org/officeDocument/2006/relationships/printerSettings" Target="../printerSettings/printerSettings655.bin"/><Relationship Id="rId3" Type="http://schemas.openxmlformats.org/officeDocument/2006/relationships/printerSettings" Target="../printerSettings/printerSettings650.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printerSettings" Target="../printerSettings/printerSettings672.bin"/><Relationship Id="rId33" Type="http://schemas.openxmlformats.org/officeDocument/2006/relationships/printerSettings" Target="../printerSettings/printerSettings680.bin"/><Relationship Id="rId38" Type="http://schemas.openxmlformats.org/officeDocument/2006/relationships/printerSettings" Target="../printerSettings/printerSettings685.bin"/><Relationship Id="rId46" Type="http://schemas.openxmlformats.org/officeDocument/2006/relationships/printerSettings" Target="../printerSettings/printerSettings693.bin"/><Relationship Id="rId20" Type="http://schemas.openxmlformats.org/officeDocument/2006/relationships/printerSettings" Target="../printerSettings/printerSettings667.bin"/><Relationship Id="rId41" Type="http://schemas.openxmlformats.org/officeDocument/2006/relationships/printerSettings" Target="../printerSettings/printerSettings68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drawing" Target="../drawings/drawing16.xml"/><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printerSettings" Target="../printerSettings/printerSettings744.bin"/><Relationship Id="rId39" Type="http://schemas.openxmlformats.org/officeDocument/2006/relationships/printerSettings" Target="../printerSettings/printerSettings757.bin"/><Relationship Id="rId21" Type="http://schemas.openxmlformats.org/officeDocument/2006/relationships/printerSettings" Target="../printerSettings/printerSettings739.bin"/><Relationship Id="rId34" Type="http://schemas.openxmlformats.org/officeDocument/2006/relationships/printerSettings" Target="../printerSettings/printerSettings752.bin"/><Relationship Id="rId42" Type="http://schemas.openxmlformats.org/officeDocument/2006/relationships/printerSettings" Target="../printerSettings/printerSettings760.bin"/><Relationship Id="rId47" Type="http://schemas.openxmlformats.org/officeDocument/2006/relationships/drawing" Target="../drawings/drawing17.xml"/><Relationship Id="rId7" Type="http://schemas.openxmlformats.org/officeDocument/2006/relationships/printerSettings" Target="../printerSettings/printerSettings725.bin"/><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9" Type="http://schemas.openxmlformats.org/officeDocument/2006/relationships/printerSettings" Target="../printerSettings/printerSettings747.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32" Type="http://schemas.openxmlformats.org/officeDocument/2006/relationships/printerSettings" Target="../printerSettings/printerSettings750.bin"/><Relationship Id="rId37" Type="http://schemas.openxmlformats.org/officeDocument/2006/relationships/printerSettings" Target="../printerSettings/printerSettings755.bin"/><Relationship Id="rId40" Type="http://schemas.openxmlformats.org/officeDocument/2006/relationships/printerSettings" Target="../printerSettings/printerSettings758.bin"/><Relationship Id="rId45" Type="http://schemas.openxmlformats.org/officeDocument/2006/relationships/printerSettings" Target="../printerSettings/printerSettings763.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printerSettings" Target="../printerSettings/printerSettings746.bin"/><Relationship Id="rId36" Type="http://schemas.openxmlformats.org/officeDocument/2006/relationships/printerSettings" Target="../printerSettings/printerSettings754.bin"/><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31" Type="http://schemas.openxmlformats.org/officeDocument/2006/relationships/printerSettings" Target="../printerSettings/printerSettings749.bin"/><Relationship Id="rId44" Type="http://schemas.openxmlformats.org/officeDocument/2006/relationships/printerSettings" Target="../printerSettings/printerSettings762.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printerSettings" Target="../printerSettings/printerSettings745.bin"/><Relationship Id="rId30" Type="http://schemas.openxmlformats.org/officeDocument/2006/relationships/printerSettings" Target="../printerSettings/printerSettings748.bin"/><Relationship Id="rId35" Type="http://schemas.openxmlformats.org/officeDocument/2006/relationships/printerSettings" Target="../printerSettings/printerSettings753.bin"/><Relationship Id="rId43" Type="http://schemas.openxmlformats.org/officeDocument/2006/relationships/printerSettings" Target="../printerSettings/printerSettings761.bin"/><Relationship Id="rId8" Type="http://schemas.openxmlformats.org/officeDocument/2006/relationships/printerSettings" Target="../printerSettings/printerSettings726.bin"/><Relationship Id="rId3" Type="http://schemas.openxmlformats.org/officeDocument/2006/relationships/printerSettings" Target="../printerSettings/printerSettings721.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printerSettings" Target="../printerSettings/printerSettings743.bin"/><Relationship Id="rId33" Type="http://schemas.openxmlformats.org/officeDocument/2006/relationships/printerSettings" Target="../printerSettings/printerSettings751.bin"/><Relationship Id="rId38" Type="http://schemas.openxmlformats.org/officeDocument/2006/relationships/printerSettings" Target="../printerSettings/printerSettings756.bin"/><Relationship Id="rId46" Type="http://schemas.openxmlformats.org/officeDocument/2006/relationships/printerSettings" Target="../printerSettings/printerSettings764.bin"/><Relationship Id="rId20" Type="http://schemas.openxmlformats.org/officeDocument/2006/relationships/printerSettings" Target="../printerSettings/printerSettings738.bin"/><Relationship Id="rId41" Type="http://schemas.openxmlformats.org/officeDocument/2006/relationships/printerSettings" Target="../printerSettings/printerSettings75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77.bin"/><Relationship Id="rId18" Type="http://schemas.openxmlformats.org/officeDocument/2006/relationships/printerSettings" Target="../printerSettings/printerSettings782.bin"/><Relationship Id="rId26" Type="http://schemas.openxmlformats.org/officeDocument/2006/relationships/printerSettings" Target="../printerSettings/printerSettings790.bin"/><Relationship Id="rId39" Type="http://schemas.openxmlformats.org/officeDocument/2006/relationships/printerSettings" Target="../printerSettings/printerSettings803.bin"/><Relationship Id="rId21" Type="http://schemas.openxmlformats.org/officeDocument/2006/relationships/printerSettings" Target="../printerSettings/printerSettings785.bin"/><Relationship Id="rId34" Type="http://schemas.openxmlformats.org/officeDocument/2006/relationships/printerSettings" Target="../printerSettings/printerSettings798.bin"/><Relationship Id="rId42" Type="http://schemas.openxmlformats.org/officeDocument/2006/relationships/drawing" Target="../drawings/drawing18.xml"/><Relationship Id="rId7" Type="http://schemas.openxmlformats.org/officeDocument/2006/relationships/printerSettings" Target="../printerSettings/printerSettings771.bin"/><Relationship Id="rId2" Type="http://schemas.openxmlformats.org/officeDocument/2006/relationships/printerSettings" Target="../printerSettings/printerSettings766.bin"/><Relationship Id="rId16" Type="http://schemas.openxmlformats.org/officeDocument/2006/relationships/printerSettings" Target="../printerSettings/printerSettings780.bin"/><Relationship Id="rId20" Type="http://schemas.openxmlformats.org/officeDocument/2006/relationships/printerSettings" Target="../printerSettings/printerSettings784.bin"/><Relationship Id="rId29" Type="http://schemas.openxmlformats.org/officeDocument/2006/relationships/printerSettings" Target="../printerSettings/printerSettings793.bin"/><Relationship Id="rId41" Type="http://schemas.openxmlformats.org/officeDocument/2006/relationships/printerSettings" Target="../printerSettings/printerSettings805.bin"/><Relationship Id="rId1" Type="http://schemas.openxmlformats.org/officeDocument/2006/relationships/printerSettings" Target="../printerSettings/printerSettings765.bin"/><Relationship Id="rId6" Type="http://schemas.openxmlformats.org/officeDocument/2006/relationships/printerSettings" Target="../printerSettings/printerSettings770.bin"/><Relationship Id="rId11" Type="http://schemas.openxmlformats.org/officeDocument/2006/relationships/printerSettings" Target="../printerSettings/printerSettings775.bin"/><Relationship Id="rId24" Type="http://schemas.openxmlformats.org/officeDocument/2006/relationships/printerSettings" Target="../printerSettings/printerSettings788.bin"/><Relationship Id="rId32" Type="http://schemas.openxmlformats.org/officeDocument/2006/relationships/printerSettings" Target="../printerSettings/printerSettings796.bin"/><Relationship Id="rId37" Type="http://schemas.openxmlformats.org/officeDocument/2006/relationships/printerSettings" Target="../printerSettings/printerSettings801.bin"/><Relationship Id="rId40" Type="http://schemas.openxmlformats.org/officeDocument/2006/relationships/printerSettings" Target="../printerSettings/printerSettings804.bin"/><Relationship Id="rId5" Type="http://schemas.openxmlformats.org/officeDocument/2006/relationships/printerSettings" Target="../printerSettings/printerSettings769.bin"/><Relationship Id="rId15" Type="http://schemas.openxmlformats.org/officeDocument/2006/relationships/printerSettings" Target="../printerSettings/printerSettings779.bin"/><Relationship Id="rId23" Type="http://schemas.openxmlformats.org/officeDocument/2006/relationships/printerSettings" Target="../printerSettings/printerSettings787.bin"/><Relationship Id="rId28" Type="http://schemas.openxmlformats.org/officeDocument/2006/relationships/printerSettings" Target="../printerSettings/printerSettings792.bin"/><Relationship Id="rId36" Type="http://schemas.openxmlformats.org/officeDocument/2006/relationships/printerSettings" Target="../printerSettings/printerSettings800.bin"/><Relationship Id="rId10" Type="http://schemas.openxmlformats.org/officeDocument/2006/relationships/printerSettings" Target="../printerSettings/printerSettings774.bin"/><Relationship Id="rId19" Type="http://schemas.openxmlformats.org/officeDocument/2006/relationships/printerSettings" Target="../printerSettings/printerSettings783.bin"/><Relationship Id="rId31" Type="http://schemas.openxmlformats.org/officeDocument/2006/relationships/printerSettings" Target="../printerSettings/printerSettings795.bin"/><Relationship Id="rId4" Type="http://schemas.openxmlformats.org/officeDocument/2006/relationships/printerSettings" Target="../printerSettings/printerSettings768.bin"/><Relationship Id="rId9" Type="http://schemas.openxmlformats.org/officeDocument/2006/relationships/printerSettings" Target="../printerSettings/printerSettings773.bin"/><Relationship Id="rId14" Type="http://schemas.openxmlformats.org/officeDocument/2006/relationships/printerSettings" Target="../printerSettings/printerSettings778.bin"/><Relationship Id="rId22" Type="http://schemas.openxmlformats.org/officeDocument/2006/relationships/printerSettings" Target="../printerSettings/printerSettings786.bin"/><Relationship Id="rId27" Type="http://schemas.openxmlformats.org/officeDocument/2006/relationships/printerSettings" Target="../printerSettings/printerSettings791.bin"/><Relationship Id="rId30" Type="http://schemas.openxmlformats.org/officeDocument/2006/relationships/printerSettings" Target="../printerSettings/printerSettings794.bin"/><Relationship Id="rId35" Type="http://schemas.openxmlformats.org/officeDocument/2006/relationships/printerSettings" Target="../printerSettings/printerSettings799.bin"/><Relationship Id="rId8" Type="http://schemas.openxmlformats.org/officeDocument/2006/relationships/printerSettings" Target="../printerSettings/printerSettings772.bin"/><Relationship Id="rId3" Type="http://schemas.openxmlformats.org/officeDocument/2006/relationships/printerSettings" Target="../printerSettings/printerSettings767.bin"/><Relationship Id="rId12" Type="http://schemas.openxmlformats.org/officeDocument/2006/relationships/printerSettings" Target="../printerSettings/printerSettings776.bin"/><Relationship Id="rId17" Type="http://schemas.openxmlformats.org/officeDocument/2006/relationships/printerSettings" Target="../printerSettings/printerSettings781.bin"/><Relationship Id="rId25" Type="http://schemas.openxmlformats.org/officeDocument/2006/relationships/printerSettings" Target="../printerSettings/printerSettings789.bin"/><Relationship Id="rId33" Type="http://schemas.openxmlformats.org/officeDocument/2006/relationships/printerSettings" Target="../printerSettings/printerSettings797.bin"/><Relationship Id="rId38" Type="http://schemas.openxmlformats.org/officeDocument/2006/relationships/printerSettings" Target="../printerSettings/printerSettings80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printerSettings" Target="../printerSettings/printerSettings831.bin"/><Relationship Id="rId39" Type="http://schemas.openxmlformats.org/officeDocument/2006/relationships/printerSettings" Target="../printerSettings/printerSettings844.bin"/><Relationship Id="rId21" Type="http://schemas.openxmlformats.org/officeDocument/2006/relationships/printerSettings" Target="../printerSettings/printerSettings826.bin"/><Relationship Id="rId34" Type="http://schemas.openxmlformats.org/officeDocument/2006/relationships/printerSettings" Target="../printerSettings/printerSettings839.bin"/><Relationship Id="rId42" Type="http://schemas.openxmlformats.org/officeDocument/2006/relationships/drawing" Target="../drawings/drawing19.xml"/><Relationship Id="rId7" Type="http://schemas.openxmlformats.org/officeDocument/2006/relationships/printerSettings" Target="../printerSettings/printerSettings812.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29" Type="http://schemas.openxmlformats.org/officeDocument/2006/relationships/printerSettings" Target="../printerSettings/printerSettings834.bin"/><Relationship Id="rId41" Type="http://schemas.openxmlformats.org/officeDocument/2006/relationships/printerSettings" Target="../printerSettings/printerSettings846.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32" Type="http://schemas.openxmlformats.org/officeDocument/2006/relationships/printerSettings" Target="../printerSettings/printerSettings837.bin"/><Relationship Id="rId37" Type="http://schemas.openxmlformats.org/officeDocument/2006/relationships/printerSettings" Target="../printerSettings/printerSettings842.bin"/><Relationship Id="rId40" Type="http://schemas.openxmlformats.org/officeDocument/2006/relationships/printerSettings" Target="../printerSettings/printerSettings845.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28" Type="http://schemas.openxmlformats.org/officeDocument/2006/relationships/printerSettings" Target="../printerSettings/printerSettings833.bin"/><Relationship Id="rId36" Type="http://schemas.openxmlformats.org/officeDocument/2006/relationships/printerSettings" Target="../printerSettings/printerSettings841.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31" Type="http://schemas.openxmlformats.org/officeDocument/2006/relationships/printerSettings" Target="../printerSettings/printerSettings836.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 Id="rId27" Type="http://schemas.openxmlformats.org/officeDocument/2006/relationships/printerSettings" Target="../printerSettings/printerSettings832.bin"/><Relationship Id="rId30" Type="http://schemas.openxmlformats.org/officeDocument/2006/relationships/printerSettings" Target="../printerSettings/printerSettings835.bin"/><Relationship Id="rId35" Type="http://schemas.openxmlformats.org/officeDocument/2006/relationships/printerSettings" Target="../printerSettings/printerSettings840.bin"/><Relationship Id="rId8" Type="http://schemas.openxmlformats.org/officeDocument/2006/relationships/printerSettings" Target="../printerSettings/printerSettings813.bin"/><Relationship Id="rId3" Type="http://schemas.openxmlformats.org/officeDocument/2006/relationships/printerSettings" Target="../printerSettings/printerSettings808.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33" Type="http://schemas.openxmlformats.org/officeDocument/2006/relationships/printerSettings" Target="../printerSettings/printerSettings838.bin"/><Relationship Id="rId38" Type="http://schemas.openxmlformats.org/officeDocument/2006/relationships/printerSettings" Target="../printerSettings/printerSettings843.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26" Type="http://schemas.openxmlformats.org/officeDocument/2006/relationships/printerSettings" Target="../printerSettings/printerSettings872.bin"/><Relationship Id="rId39" Type="http://schemas.openxmlformats.org/officeDocument/2006/relationships/printerSettings" Target="../printerSettings/printerSettings885.bin"/><Relationship Id="rId21" Type="http://schemas.openxmlformats.org/officeDocument/2006/relationships/printerSettings" Target="../printerSettings/printerSettings867.bin"/><Relationship Id="rId34" Type="http://schemas.openxmlformats.org/officeDocument/2006/relationships/printerSettings" Target="../printerSettings/printerSettings880.bin"/><Relationship Id="rId42" Type="http://schemas.openxmlformats.org/officeDocument/2006/relationships/printerSettings" Target="../printerSettings/printerSettings888.bin"/><Relationship Id="rId47" Type="http://schemas.openxmlformats.org/officeDocument/2006/relationships/ctrlProp" Target="../ctrlProps/ctrlProp167.xml"/><Relationship Id="rId7" Type="http://schemas.openxmlformats.org/officeDocument/2006/relationships/printerSettings" Target="../printerSettings/printerSettings853.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9" Type="http://schemas.openxmlformats.org/officeDocument/2006/relationships/printerSettings" Target="../printerSettings/printerSettings875.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24" Type="http://schemas.openxmlformats.org/officeDocument/2006/relationships/printerSettings" Target="../printerSettings/printerSettings870.bin"/><Relationship Id="rId32" Type="http://schemas.openxmlformats.org/officeDocument/2006/relationships/printerSettings" Target="../printerSettings/printerSettings878.bin"/><Relationship Id="rId37" Type="http://schemas.openxmlformats.org/officeDocument/2006/relationships/printerSettings" Target="../printerSettings/printerSettings883.bin"/><Relationship Id="rId40" Type="http://schemas.openxmlformats.org/officeDocument/2006/relationships/printerSettings" Target="../printerSettings/printerSettings886.bin"/><Relationship Id="rId45" Type="http://schemas.openxmlformats.org/officeDocument/2006/relationships/vmlDrawing" Target="../drawings/vmlDrawing6.vml"/><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23" Type="http://schemas.openxmlformats.org/officeDocument/2006/relationships/printerSettings" Target="../printerSettings/printerSettings869.bin"/><Relationship Id="rId28" Type="http://schemas.openxmlformats.org/officeDocument/2006/relationships/printerSettings" Target="../printerSettings/printerSettings874.bin"/><Relationship Id="rId36" Type="http://schemas.openxmlformats.org/officeDocument/2006/relationships/printerSettings" Target="../printerSettings/printerSettings882.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31" Type="http://schemas.openxmlformats.org/officeDocument/2006/relationships/printerSettings" Target="../printerSettings/printerSettings877.bin"/><Relationship Id="rId44" Type="http://schemas.openxmlformats.org/officeDocument/2006/relationships/drawing" Target="../drawings/drawing20.xml"/><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 Id="rId22" Type="http://schemas.openxmlformats.org/officeDocument/2006/relationships/printerSettings" Target="../printerSettings/printerSettings868.bin"/><Relationship Id="rId27" Type="http://schemas.openxmlformats.org/officeDocument/2006/relationships/printerSettings" Target="../printerSettings/printerSettings873.bin"/><Relationship Id="rId30" Type="http://schemas.openxmlformats.org/officeDocument/2006/relationships/printerSettings" Target="../printerSettings/printerSettings876.bin"/><Relationship Id="rId35" Type="http://schemas.openxmlformats.org/officeDocument/2006/relationships/printerSettings" Target="../printerSettings/printerSettings881.bin"/><Relationship Id="rId43" Type="http://schemas.openxmlformats.org/officeDocument/2006/relationships/printerSettings" Target="../printerSettings/printerSettings889.bin"/><Relationship Id="rId8" Type="http://schemas.openxmlformats.org/officeDocument/2006/relationships/printerSettings" Target="../printerSettings/printerSettings854.bin"/><Relationship Id="rId3" Type="http://schemas.openxmlformats.org/officeDocument/2006/relationships/printerSettings" Target="../printerSettings/printerSettings849.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5" Type="http://schemas.openxmlformats.org/officeDocument/2006/relationships/printerSettings" Target="../printerSettings/printerSettings871.bin"/><Relationship Id="rId33" Type="http://schemas.openxmlformats.org/officeDocument/2006/relationships/printerSettings" Target="../printerSettings/printerSettings879.bin"/><Relationship Id="rId38" Type="http://schemas.openxmlformats.org/officeDocument/2006/relationships/printerSettings" Target="../printerSettings/printerSettings884.bin"/><Relationship Id="rId46" Type="http://schemas.openxmlformats.org/officeDocument/2006/relationships/ctrlProp" Target="../ctrlProps/ctrlProp166.xml"/><Relationship Id="rId20" Type="http://schemas.openxmlformats.org/officeDocument/2006/relationships/printerSettings" Target="../printerSettings/printerSettings866.bin"/><Relationship Id="rId41" Type="http://schemas.openxmlformats.org/officeDocument/2006/relationships/printerSettings" Target="../printerSettings/printerSettings88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drawing" Target="../drawings/drawing21.xml"/><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24.bin"/><Relationship Id="rId18" Type="http://schemas.openxmlformats.org/officeDocument/2006/relationships/printerSettings" Target="../printerSettings/printerSettings929.bin"/><Relationship Id="rId26" Type="http://schemas.openxmlformats.org/officeDocument/2006/relationships/printerSettings" Target="../printerSettings/printerSettings937.bin"/><Relationship Id="rId39" Type="http://schemas.openxmlformats.org/officeDocument/2006/relationships/printerSettings" Target="../printerSettings/printerSettings950.bin"/><Relationship Id="rId21" Type="http://schemas.openxmlformats.org/officeDocument/2006/relationships/printerSettings" Target="../printerSettings/printerSettings932.bin"/><Relationship Id="rId34" Type="http://schemas.openxmlformats.org/officeDocument/2006/relationships/printerSettings" Target="../printerSettings/printerSettings945.bin"/><Relationship Id="rId7" Type="http://schemas.openxmlformats.org/officeDocument/2006/relationships/printerSettings" Target="../printerSettings/printerSettings918.bin"/><Relationship Id="rId2" Type="http://schemas.openxmlformats.org/officeDocument/2006/relationships/printerSettings" Target="../printerSettings/printerSettings913.bin"/><Relationship Id="rId16" Type="http://schemas.openxmlformats.org/officeDocument/2006/relationships/printerSettings" Target="../printerSettings/printerSettings927.bin"/><Relationship Id="rId20" Type="http://schemas.openxmlformats.org/officeDocument/2006/relationships/printerSettings" Target="../printerSettings/printerSettings931.bin"/><Relationship Id="rId29" Type="http://schemas.openxmlformats.org/officeDocument/2006/relationships/printerSettings" Target="../printerSettings/printerSettings940.bin"/><Relationship Id="rId41" Type="http://schemas.openxmlformats.org/officeDocument/2006/relationships/drawing" Target="../drawings/drawing22.xml"/><Relationship Id="rId1" Type="http://schemas.openxmlformats.org/officeDocument/2006/relationships/printerSettings" Target="../printerSettings/printerSettings912.bin"/><Relationship Id="rId6" Type="http://schemas.openxmlformats.org/officeDocument/2006/relationships/printerSettings" Target="../printerSettings/printerSettings917.bin"/><Relationship Id="rId11" Type="http://schemas.openxmlformats.org/officeDocument/2006/relationships/printerSettings" Target="../printerSettings/printerSettings922.bin"/><Relationship Id="rId24" Type="http://schemas.openxmlformats.org/officeDocument/2006/relationships/printerSettings" Target="../printerSettings/printerSettings935.bin"/><Relationship Id="rId32" Type="http://schemas.openxmlformats.org/officeDocument/2006/relationships/printerSettings" Target="../printerSettings/printerSettings943.bin"/><Relationship Id="rId37" Type="http://schemas.openxmlformats.org/officeDocument/2006/relationships/printerSettings" Target="../printerSettings/printerSettings948.bin"/><Relationship Id="rId40" Type="http://schemas.openxmlformats.org/officeDocument/2006/relationships/printerSettings" Target="../printerSettings/printerSettings951.bin"/><Relationship Id="rId5" Type="http://schemas.openxmlformats.org/officeDocument/2006/relationships/printerSettings" Target="../printerSettings/printerSettings916.bin"/><Relationship Id="rId15" Type="http://schemas.openxmlformats.org/officeDocument/2006/relationships/printerSettings" Target="../printerSettings/printerSettings926.bin"/><Relationship Id="rId23" Type="http://schemas.openxmlformats.org/officeDocument/2006/relationships/printerSettings" Target="../printerSettings/printerSettings934.bin"/><Relationship Id="rId28" Type="http://schemas.openxmlformats.org/officeDocument/2006/relationships/printerSettings" Target="../printerSettings/printerSettings939.bin"/><Relationship Id="rId36" Type="http://schemas.openxmlformats.org/officeDocument/2006/relationships/printerSettings" Target="../printerSettings/printerSettings947.bin"/><Relationship Id="rId10" Type="http://schemas.openxmlformats.org/officeDocument/2006/relationships/printerSettings" Target="../printerSettings/printerSettings921.bin"/><Relationship Id="rId19" Type="http://schemas.openxmlformats.org/officeDocument/2006/relationships/printerSettings" Target="../printerSettings/printerSettings930.bin"/><Relationship Id="rId31" Type="http://schemas.openxmlformats.org/officeDocument/2006/relationships/printerSettings" Target="../printerSettings/printerSettings942.bin"/><Relationship Id="rId4" Type="http://schemas.openxmlformats.org/officeDocument/2006/relationships/printerSettings" Target="../printerSettings/printerSettings915.bin"/><Relationship Id="rId9" Type="http://schemas.openxmlformats.org/officeDocument/2006/relationships/printerSettings" Target="../printerSettings/printerSettings920.bin"/><Relationship Id="rId14" Type="http://schemas.openxmlformats.org/officeDocument/2006/relationships/printerSettings" Target="../printerSettings/printerSettings925.bin"/><Relationship Id="rId22" Type="http://schemas.openxmlformats.org/officeDocument/2006/relationships/printerSettings" Target="../printerSettings/printerSettings933.bin"/><Relationship Id="rId27" Type="http://schemas.openxmlformats.org/officeDocument/2006/relationships/printerSettings" Target="../printerSettings/printerSettings938.bin"/><Relationship Id="rId30" Type="http://schemas.openxmlformats.org/officeDocument/2006/relationships/printerSettings" Target="../printerSettings/printerSettings941.bin"/><Relationship Id="rId35" Type="http://schemas.openxmlformats.org/officeDocument/2006/relationships/printerSettings" Target="../printerSettings/printerSettings946.bin"/><Relationship Id="rId8" Type="http://schemas.openxmlformats.org/officeDocument/2006/relationships/printerSettings" Target="../printerSettings/printerSettings919.bin"/><Relationship Id="rId3" Type="http://schemas.openxmlformats.org/officeDocument/2006/relationships/printerSettings" Target="../printerSettings/printerSettings914.bin"/><Relationship Id="rId12" Type="http://schemas.openxmlformats.org/officeDocument/2006/relationships/printerSettings" Target="../printerSettings/printerSettings923.bin"/><Relationship Id="rId17" Type="http://schemas.openxmlformats.org/officeDocument/2006/relationships/printerSettings" Target="../printerSettings/printerSettings928.bin"/><Relationship Id="rId25" Type="http://schemas.openxmlformats.org/officeDocument/2006/relationships/printerSettings" Target="../printerSettings/printerSettings936.bin"/><Relationship Id="rId33" Type="http://schemas.openxmlformats.org/officeDocument/2006/relationships/printerSettings" Target="../printerSettings/printerSettings944.bin"/><Relationship Id="rId38" Type="http://schemas.openxmlformats.org/officeDocument/2006/relationships/printerSettings" Target="../printerSettings/printerSettings9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59.bin"/><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 Type="http://schemas.openxmlformats.org/officeDocument/2006/relationships/printerSettings" Target="../printerSettings/printerSettings954.bin"/><Relationship Id="rId21" Type="http://schemas.openxmlformats.org/officeDocument/2006/relationships/printerSettings" Target="../printerSettings/printerSettings972.bin"/><Relationship Id="rId7" Type="http://schemas.openxmlformats.org/officeDocument/2006/relationships/printerSettings" Target="../printerSettings/printerSettings958.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0" Type="http://schemas.openxmlformats.org/officeDocument/2006/relationships/printerSettings" Target="../printerSettings/printerSettings971.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drawing" Target="../drawings/drawing23.xml"/><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90.bin"/><Relationship Id="rId13" Type="http://schemas.openxmlformats.org/officeDocument/2006/relationships/printerSettings" Target="../printerSettings/printerSettings995.bin"/><Relationship Id="rId3" Type="http://schemas.openxmlformats.org/officeDocument/2006/relationships/printerSettings" Target="../printerSettings/printerSettings985.bin"/><Relationship Id="rId7" Type="http://schemas.openxmlformats.org/officeDocument/2006/relationships/printerSettings" Target="../printerSettings/printerSettings989.bin"/><Relationship Id="rId12" Type="http://schemas.openxmlformats.org/officeDocument/2006/relationships/printerSettings" Target="../printerSettings/printerSettings994.bin"/><Relationship Id="rId2" Type="http://schemas.openxmlformats.org/officeDocument/2006/relationships/printerSettings" Target="../printerSettings/printerSettings984.bin"/><Relationship Id="rId1" Type="http://schemas.openxmlformats.org/officeDocument/2006/relationships/printerSettings" Target="../printerSettings/printerSettings983.bin"/><Relationship Id="rId6" Type="http://schemas.openxmlformats.org/officeDocument/2006/relationships/printerSettings" Target="../printerSettings/printerSettings988.bin"/><Relationship Id="rId11" Type="http://schemas.openxmlformats.org/officeDocument/2006/relationships/printerSettings" Target="../printerSettings/printerSettings993.bin"/><Relationship Id="rId5" Type="http://schemas.openxmlformats.org/officeDocument/2006/relationships/printerSettings" Target="../printerSettings/printerSettings987.bin"/><Relationship Id="rId15" Type="http://schemas.openxmlformats.org/officeDocument/2006/relationships/drawing" Target="../drawings/drawing24.xml"/><Relationship Id="rId10" Type="http://schemas.openxmlformats.org/officeDocument/2006/relationships/printerSettings" Target="../printerSettings/printerSettings992.bin"/><Relationship Id="rId4" Type="http://schemas.openxmlformats.org/officeDocument/2006/relationships/printerSettings" Target="../printerSettings/printerSettings986.bin"/><Relationship Id="rId9" Type="http://schemas.openxmlformats.org/officeDocument/2006/relationships/printerSettings" Target="../printerSettings/printerSettings991.bin"/><Relationship Id="rId14" Type="http://schemas.openxmlformats.org/officeDocument/2006/relationships/printerSettings" Target="../printerSettings/printerSettings99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009.bin"/><Relationship Id="rId18" Type="http://schemas.openxmlformats.org/officeDocument/2006/relationships/printerSettings" Target="../printerSettings/printerSettings1014.bin"/><Relationship Id="rId26" Type="http://schemas.openxmlformats.org/officeDocument/2006/relationships/printerSettings" Target="../printerSettings/printerSettings1022.bin"/><Relationship Id="rId39" Type="http://schemas.openxmlformats.org/officeDocument/2006/relationships/printerSettings" Target="../printerSettings/printerSettings1035.bin"/><Relationship Id="rId21" Type="http://schemas.openxmlformats.org/officeDocument/2006/relationships/printerSettings" Target="../printerSettings/printerSettings1017.bin"/><Relationship Id="rId34" Type="http://schemas.openxmlformats.org/officeDocument/2006/relationships/printerSettings" Target="../printerSettings/printerSettings1030.bin"/><Relationship Id="rId42" Type="http://schemas.openxmlformats.org/officeDocument/2006/relationships/printerSettings" Target="../printerSettings/printerSettings1038.bin"/><Relationship Id="rId47" Type="http://schemas.openxmlformats.org/officeDocument/2006/relationships/drawing" Target="../drawings/drawing25.xml"/><Relationship Id="rId7" Type="http://schemas.openxmlformats.org/officeDocument/2006/relationships/printerSettings" Target="../printerSettings/printerSettings1003.bin"/><Relationship Id="rId2" Type="http://schemas.openxmlformats.org/officeDocument/2006/relationships/printerSettings" Target="../printerSettings/printerSettings998.bin"/><Relationship Id="rId16" Type="http://schemas.openxmlformats.org/officeDocument/2006/relationships/printerSettings" Target="../printerSettings/printerSettings1012.bin"/><Relationship Id="rId29" Type="http://schemas.openxmlformats.org/officeDocument/2006/relationships/printerSettings" Target="../printerSettings/printerSettings1025.bin"/><Relationship Id="rId1" Type="http://schemas.openxmlformats.org/officeDocument/2006/relationships/printerSettings" Target="../printerSettings/printerSettings997.bin"/><Relationship Id="rId6" Type="http://schemas.openxmlformats.org/officeDocument/2006/relationships/printerSettings" Target="../printerSettings/printerSettings1002.bin"/><Relationship Id="rId11" Type="http://schemas.openxmlformats.org/officeDocument/2006/relationships/printerSettings" Target="../printerSettings/printerSettings1007.bin"/><Relationship Id="rId24" Type="http://schemas.openxmlformats.org/officeDocument/2006/relationships/printerSettings" Target="../printerSettings/printerSettings1020.bin"/><Relationship Id="rId32" Type="http://schemas.openxmlformats.org/officeDocument/2006/relationships/printerSettings" Target="../printerSettings/printerSettings1028.bin"/><Relationship Id="rId37" Type="http://schemas.openxmlformats.org/officeDocument/2006/relationships/printerSettings" Target="../printerSettings/printerSettings1033.bin"/><Relationship Id="rId40" Type="http://schemas.openxmlformats.org/officeDocument/2006/relationships/printerSettings" Target="../printerSettings/printerSettings1036.bin"/><Relationship Id="rId45" Type="http://schemas.openxmlformats.org/officeDocument/2006/relationships/printerSettings" Target="../printerSettings/printerSettings1041.bin"/><Relationship Id="rId5" Type="http://schemas.openxmlformats.org/officeDocument/2006/relationships/printerSettings" Target="../printerSettings/printerSettings1001.bin"/><Relationship Id="rId15" Type="http://schemas.openxmlformats.org/officeDocument/2006/relationships/printerSettings" Target="../printerSettings/printerSettings1011.bin"/><Relationship Id="rId23" Type="http://schemas.openxmlformats.org/officeDocument/2006/relationships/printerSettings" Target="../printerSettings/printerSettings1019.bin"/><Relationship Id="rId28" Type="http://schemas.openxmlformats.org/officeDocument/2006/relationships/printerSettings" Target="../printerSettings/printerSettings1024.bin"/><Relationship Id="rId36" Type="http://schemas.openxmlformats.org/officeDocument/2006/relationships/printerSettings" Target="../printerSettings/printerSettings1032.bin"/><Relationship Id="rId10" Type="http://schemas.openxmlformats.org/officeDocument/2006/relationships/printerSettings" Target="../printerSettings/printerSettings1006.bin"/><Relationship Id="rId19" Type="http://schemas.openxmlformats.org/officeDocument/2006/relationships/printerSettings" Target="../printerSettings/printerSettings1015.bin"/><Relationship Id="rId31" Type="http://schemas.openxmlformats.org/officeDocument/2006/relationships/printerSettings" Target="../printerSettings/printerSettings1027.bin"/><Relationship Id="rId44" Type="http://schemas.openxmlformats.org/officeDocument/2006/relationships/printerSettings" Target="../printerSettings/printerSettings1040.bin"/><Relationship Id="rId4" Type="http://schemas.openxmlformats.org/officeDocument/2006/relationships/printerSettings" Target="../printerSettings/printerSettings1000.bin"/><Relationship Id="rId9" Type="http://schemas.openxmlformats.org/officeDocument/2006/relationships/printerSettings" Target="../printerSettings/printerSettings1005.bin"/><Relationship Id="rId14" Type="http://schemas.openxmlformats.org/officeDocument/2006/relationships/printerSettings" Target="../printerSettings/printerSettings1010.bin"/><Relationship Id="rId22" Type="http://schemas.openxmlformats.org/officeDocument/2006/relationships/printerSettings" Target="../printerSettings/printerSettings1018.bin"/><Relationship Id="rId27" Type="http://schemas.openxmlformats.org/officeDocument/2006/relationships/printerSettings" Target="../printerSettings/printerSettings1023.bin"/><Relationship Id="rId30" Type="http://schemas.openxmlformats.org/officeDocument/2006/relationships/printerSettings" Target="../printerSettings/printerSettings1026.bin"/><Relationship Id="rId35" Type="http://schemas.openxmlformats.org/officeDocument/2006/relationships/printerSettings" Target="../printerSettings/printerSettings1031.bin"/><Relationship Id="rId43" Type="http://schemas.openxmlformats.org/officeDocument/2006/relationships/printerSettings" Target="../printerSettings/printerSettings1039.bin"/><Relationship Id="rId8" Type="http://schemas.openxmlformats.org/officeDocument/2006/relationships/printerSettings" Target="../printerSettings/printerSettings1004.bin"/><Relationship Id="rId3" Type="http://schemas.openxmlformats.org/officeDocument/2006/relationships/printerSettings" Target="../printerSettings/printerSettings999.bin"/><Relationship Id="rId12" Type="http://schemas.openxmlformats.org/officeDocument/2006/relationships/printerSettings" Target="../printerSettings/printerSettings1008.bin"/><Relationship Id="rId17" Type="http://schemas.openxmlformats.org/officeDocument/2006/relationships/printerSettings" Target="../printerSettings/printerSettings1013.bin"/><Relationship Id="rId25" Type="http://schemas.openxmlformats.org/officeDocument/2006/relationships/printerSettings" Target="../printerSettings/printerSettings1021.bin"/><Relationship Id="rId33" Type="http://schemas.openxmlformats.org/officeDocument/2006/relationships/printerSettings" Target="../printerSettings/printerSettings1029.bin"/><Relationship Id="rId38" Type="http://schemas.openxmlformats.org/officeDocument/2006/relationships/printerSettings" Target="../printerSettings/printerSettings1034.bin"/><Relationship Id="rId46" Type="http://schemas.openxmlformats.org/officeDocument/2006/relationships/printerSettings" Target="../printerSettings/printerSettings1042.bin"/><Relationship Id="rId20" Type="http://schemas.openxmlformats.org/officeDocument/2006/relationships/printerSettings" Target="../printerSettings/printerSettings1016.bin"/><Relationship Id="rId41" Type="http://schemas.openxmlformats.org/officeDocument/2006/relationships/printerSettings" Target="../printerSettings/printerSettings103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45.bin"/><Relationship Id="rId2" Type="http://schemas.openxmlformats.org/officeDocument/2006/relationships/printerSettings" Target="../printerSettings/printerSettings1044.bin"/><Relationship Id="rId1" Type="http://schemas.openxmlformats.org/officeDocument/2006/relationships/printerSettings" Target="../printerSettings/printerSettings1043.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48.bin"/><Relationship Id="rId2" Type="http://schemas.openxmlformats.org/officeDocument/2006/relationships/printerSettings" Target="../printerSettings/printerSettings1047.bin"/><Relationship Id="rId1" Type="http://schemas.openxmlformats.org/officeDocument/2006/relationships/printerSettings" Target="../printerSettings/printerSettings1046.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51.bin"/><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54.bin"/><Relationship Id="rId2" Type="http://schemas.openxmlformats.org/officeDocument/2006/relationships/printerSettings" Target="../printerSettings/printerSettings1053.bin"/><Relationship Id="rId1" Type="http://schemas.openxmlformats.org/officeDocument/2006/relationships/printerSettings" Target="../printerSettings/printerSettings1052.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67.bin"/><Relationship Id="rId18" Type="http://schemas.openxmlformats.org/officeDocument/2006/relationships/printerSettings" Target="../printerSettings/printerSettings1072.bin"/><Relationship Id="rId26" Type="http://schemas.openxmlformats.org/officeDocument/2006/relationships/printerSettings" Target="../printerSettings/printerSettings1080.bin"/><Relationship Id="rId39" Type="http://schemas.openxmlformats.org/officeDocument/2006/relationships/printerSettings" Target="../printerSettings/printerSettings1093.bin"/><Relationship Id="rId21" Type="http://schemas.openxmlformats.org/officeDocument/2006/relationships/printerSettings" Target="../printerSettings/printerSettings1075.bin"/><Relationship Id="rId34" Type="http://schemas.openxmlformats.org/officeDocument/2006/relationships/printerSettings" Target="../printerSettings/printerSettings1088.bin"/><Relationship Id="rId42" Type="http://schemas.openxmlformats.org/officeDocument/2006/relationships/printerSettings" Target="../printerSettings/printerSettings1096.bin"/><Relationship Id="rId7" Type="http://schemas.openxmlformats.org/officeDocument/2006/relationships/printerSettings" Target="../printerSettings/printerSettings1061.bin"/><Relationship Id="rId2" Type="http://schemas.openxmlformats.org/officeDocument/2006/relationships/printerSettings" Target="../printerSettings/printerSettings1056.bin"/><Relationship Id="rId16" Type="http://schemas.openxmlformats.org/officeDocument/2006/relationships/printerSettings" Target="../printerSettings/printerSettings1070.bin"/><Relationship Id="rId20" Type="http://schemas.openxmlformats.org/officeDocument/2006/relationships/printerSettings" Target="../printerSettings/printerSettings1074.bin"/><Relationship Id="rId29" Type="http://schemas.openxmlformats.org/officeDocument/2006/relationships/printerSettings" Target="../printerSettings/printerSettings1083.bin"/><Relationship Id="rId41" Type="http://schemas.openxmlformats.org/officeDocument/2006/relationships/printerSettings" Target="../printerSettings/printerSettings1095.bin"/><Relationship Id="rId1" Type="http://schemas.openxmlformats.org/officeDocument/2006/relationships/printerSettings" Target="../printerSettings/printerSettings1055.bin"/><Relationship Id="rId6" Type="http://schemas.openxmlformats.org/officeDocument/2006/relationships/printerSettings" Target="../printerSettings/printerSettings1060.bin"/><Relationship Id="rId11" Type="http://schemas.openxmlformats.org/officeDocument/2006/relationships/printerSettings" Target="../printerSettings/printerSettings1065.bin"/><Relationship Id="rId24" Type="http://schemas.openxmlformats.org/officeDocument/2006/relationships/printerSettings" Target="../printerSettings/printerSettings1078.bin"/><Relationship Id="rId32" Type="http://schemas.openxmlformats.org/officeDocument/2006/relationships/printerSettings" Target="../printerSettings/printerSettings1086.bin"/><Relationship Id="rId37" Type="http://schemas.openxmlformats.org/officeDocument/2006/relationships/printerSettings" Target="../printerSettings/printerSettings1091.bin"/><Relationship Id="rId40" Type="http://schemas.openxmlformats.org/officeDocument/2006/relationships/printerSettings" Target="../printerSettings/printerSettings1094.bin"/><Relationship Id="rId5" Type="http://schemas.openxmlformats.org/officeDocument/2006/relationships/printerSettings" Target="../printerSettings/printerSettings1059.bin"/><Relationship Id="rId15" Type="http://schemas.openxmlformats.org/officeDocument/2006/relationships/printerSettings" Target="../printerSettings/printerSettings1069.bin"/><Relationship Id="rId23" Type="http://schemas.openxmlformats.org/officeDocument/2006/relationships/printerSettings" Target="../printerSettings/printerSettings1077.bin"/><Relationship Id="rId28" Type="http://schemas.openxmlformats.org/officeDocument/2006/relationships/printerSettings" Target="../printerSettings/printerSettings1082.bin"/><Relationship Id="rId36" Type="http://schemas.openxmlformats.org/officeDocument/2006/relationships/printerSettings" Target="../printerSettings/printerSettings1090.bin"/><Relationship Id="rId10" Type="http://schemas.openxmlformats.org/officeDocument/2006/relationships/printerSettings" Target="../printerSettings/printerSettings1064.bin"/><Relationship Id="rId19" Type="http://schemas.openxmlformats.org/officeDocument/2006/relationships/printerSettings" Target="../printerSettings/printerSettings1073.bin"/><Relationship Id="rId31" Type="http://schemas.openxmlformats.org/officeDocument/2006/relationships/printerSettings" Target="../printerSettings/printerSettings1085.bin"/><Relationship Id="rId4" Type="http://schemas.openxmlformats.org/officeDocument/2006/relationships/printerSettings" Target="../printerSettings/printerSettings1058.bin"/><Relationship Id="rId9" Type="http://schemas.openxmlformats.org/officeDocument/2006/relationships/printerSettings" Target="../printerSettings/printerSettings1063.bin"/><Relationship Id="rId14" Type="http://schemas.openxmlformats.org/officeDocument/2006/relationships/printerSettings" Target="../printerSettings/printerSettings1068.bin"/><Relationship Id="rId22" Type="http://schemas.openxmlformats.org/officeDocument/2006/relationships/printerSettings" Target="../printerSettings/printerSettings1076.bin"/><Relationship Id="rId27" Type="http://schemas.openxmlformats.org/officeDocument/2006/relationships/printerSettings" Target="../printerSettings/printerSettings1081.bin"/><Relationship Id="rId30" Type="http://schemas.openxmlformats.org/officeDocument/2006/relationships/printerSettings" Target="../printerSettings/printerSettings1084.bin"/><Relationship Id="rId35" Type="http://schemas.openxmlformats.org/officeDocument/2006/relationships/printerSettings" Target="../printerSettings/printerSettings1089.bin"/><Relationship Id="rId43" Type="http://schemas.openxmlformats.org/officeDocument/2006/relationships/drawing" Target="../drawings/drawing30.xml"/><Relationship Id="rId8" Type="http://schemas.openxmlformats.org/officeDocument/2006/relationships/printerSettings" Target="../printerSettings/printerSettings1062.bin"/><Relationship Id="rId3" Type="http://schemas.openxmlformats.org/officeDocument/2006/relationships/printerSettings" Target="../printerSettings/printerSettings1057.bin"/><Relationship Id="rId12" Type="http://schemas.openxmlformats.org/officeDocument/2006/relationships/printerSettings" Target="../printerSettings/printerSettings1066.bin"/><Relationship Id="rId17" Type="http://schemas.openxmlformats.org/officeDocument/2006/relationships/printerSettings" Target="../printerSettings/printerSettings1071.bin"/><Relationship Id="rId25" Type="http://schemas.openxmlformats.org/officeDocument/2006/relationships/printerSettings" Target="../printerSettings/printerSettings1079.bin"/><Relationship Id="rId33" Type="http://schemas.openxmlformats.org/officeDocument/2006/relationships/printerSettings" Target="../printerSettings/printerSettings1087.bin"/><Relationship Id="rId38" Type="http://schemas.openxmlformats.org/officeDocument/2006/relationships/printerSettings" Target="../printerSettings/printerSettings1092.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109.bin"/><Relationship Id="rId18" Type="http://schemas.openxmlformats.org/officeDocument/2006/relationships/printerSettings" Target="../printerSettings/printerSettings1114.bin"/><Relationship Id="rId26" Type="http://schemas.openxmlformats.org/officeDocument/2006/relationships/printerSettings" Target="../printerSettings/printerSettings1122.bin"/><Relationship Id="rId39" Type="http://schemas.openxmlformats.org/officeDocument/2006/relationships/printerSettings" Target="../printerSettings/printerSettings1135.bin"/><Relationship Id="rId21" Type="http://schemas.openxmlformats.org/officeDocument/2006/relationships/printerSettings" Target="../printerSettings/printerSettings1117.bin"/><Relationship Id="rId34" Type="http://schemas.openxmlformats.org/officeDocument/2006/relationships/printerSettings" Target="../printerSettings/printerSettings1130.bin"/><Relationship Id="rId42" Type="http://schemas.openxmlformats.org/officeDocument/2006/relationships/printerSettings" Target="../printerSettings/printerSettings1138.bin"/><Relationship Id="rId7" Type="http://schemas.openxmlformats.org/officeDocument/2006/relationships/printerSettings" Target="../printerSettings/printerSettings1103.bin"/><Relationship Id="rId2" Type="http://schemas.openxmlformats.org/officeDocument/2006/relationships/printerSettings" Target="../printerSettings/printerSettings1098.bin"/><Relationship Id="rId16" Type="http://schemas.openxmlformats.org/officeDocument/2006/relationships/printerSettings" Target="../printerSettings/printerSettings1112.bin"/><Relationship Id="rId20" Type="http://schemas.openxmlformats.org/officeDocument/2006/relationships/printerSettings" Target="../printerSettings/printerSettings1116.bin"/><Relationship Id="rId29" Type="http://schemas.openxmlformats.org/officeDocument/2006/relationships/printerSettings" Target="../printerSettings/printerSettings1125.bin"/><Relationship Id="rId41" Type="http://schemas.openxmlformats.org/officeDocument/2006/relationships/printerSettings" Target="../printerSettings/printerSettings1137.bin"/><Relationship Id="rId1" Type="http://schemas.openxmlformats.org/officeDocument/2006/relationships/printerSettings" Target="../printerSettings/printerSettings1097.bin"/><Relationship Id="rId6" Type="http://schemas.openxmlformats.org/officeDocument/2006/relationships/printerSettings" Target="../printerSettings/printerSettings1102.bin"/><Relationship Id="rId11" Type="http://schemas.openxmlformats.org/officeDocument/2006/relationships/printerSettings" Target="../printerSettings/printerSettings1107.bin"/><Relationship Id="rId24" Type="http://schemas.openxmlformats.org/officeDocument/2006/relationships/printerSettings" Target="../printerSettings/printerSettings1120.bin"/><Relationship Id="rId32" Type="http://schemas.openxmlformats.org/officeDocument/2006/relationships/printerSettings" Target="../printerSettings/printerSettings1128.bin"/><Relationship Id="rId37" Type="http://schemas.openxmlformats.org/officeDocument/2006/relationships/printerSettings" Target="../printerSettings/printerSettings1133.bin"/><Relationship Id="rId40" Type="http://schemas.openxmlformats.org/officeDocument/2006/relationships/printerSettings" Target="../printerSettings/printerSettings1136.bin"/><Relationship Id="rId5" Type="http://schemas.openxmlformats.org/officeDocument/2006/relationships/printerSettings" Target="../printerSettings/printerSettings1101.bin"/><Relationship Id="rId15" Type="http://schemas.openxmlformats.org/officeDocument/2006/relationships/printerSettings" Target="../printerSettings/printerSettings1111.bin"/><Relationship Id="rId23" Type="http://schemas.openxmlformats.org/officeDocument/2006/relationships/printerSettings" Target="../printerSettings/printerSettings1119.bin"/><Relationship Id="rId28" Type="http://schemas.openxmlformats.org/officeDocument/2006/relationships/printerSettings" Target="../printerSettings/printerSettings1124.bin"/><Relationship Id="rId36" Type="http://schemas.openxmlformats.org/officeDocument/2006/relationships/printerSettings" Target="../printerSettings/printerSettings1132.bin"/><Relationship Id="rId10" Type="http://schemas.openxmlformats.org/officeDocument/2006/relationships/printerSettings" Target="../printerSettings/printerSettings1106.bin"/><Relationship Id="rId19" Type="http://schemas.openxmlformats.org/officeDocument/2006/relationships/printerSettings" Target="../printerSettings/printerSettings1115.bin"/><Relationship Id="rId31" Type="http://schemas.openxmlformats.org/officeDocument/2006/relationships/printerSettings" Target="../printerSettings/printerSettings1127.bin"/><Relationship Id="rId4" Type="http://schemas.openxmlformats.org/officeDocument/2006/relationships/printerSettings" Target="../printerSettings/printerSettings1100.bin"/><Relationship Id="rId9" Type="http://schemas.openxmlformats.org/officeDocument/2006/relationships/printerSettings" Target="../printerSettings/printerSettings1105.bin"/><Relationship Id="rId14" Type="http://schemas.openxmlformats.org/officeDocument/2006/relationships/printerSettings" Target="../printerSettings/printerSettings1110.bin"/><Relationship Id="rId22" Type="http://schemas.openxmlformats.org/officeDocument/2006/relationships/printerSettings" Target="../printerSettings/printerSettings1118.bin"/><Relationship Id="rId27" Type="http://schemas.openxmlformats.org/officeDocument/2006/relationships/printerSettings" Target="../printerSettings/printerSettings1123.bin"/><Relationship Id="rId30" Type="http://schemas.openxmlformats.org/officeDocument/2006/relationships/printerSettings" Target="../printerSettings/printerSettings1126.bin"/><Relationship Id="rId35" Type="http://schemas.openxmlformats.org/officeDocument/2006/relationships/printerSettings" Target="../printerSettings/printerSettings1131.bin"/><Relationship Id="rId8" Type="http://schemas.openxmlformats.org/officeDocument/2006/relationships/printerSettings" Target="../printerSettings/printerSettings1104.bin"/><Relationship Id="rId3" Type="http://schemas.openxmlformats.org/officeDocument/2006/relationships/printerSettings" Target="../printerSettings/printerSettings1099.bin"/><Relationship Id="rId12" Type="http://schemas.openxmlformats.org/officeDocument/2006/relationships/printerSettings" Target="../printerSettings/printerSettings1108.bin"/><Relationship Id="rId17" Type="http://schemas.openxmlformats.org/officeDocument/2006/relationships/printerSettings" Target="../printerSettings/printerSettings1113.bin"/><Relationship Id="rId25" Type="http://schemas.openxmlformats.org/officeDocument/2006/relationships/printerSettings" Target="../printerSettings/printerSettings1121.bin"/><Relationship Id="rId33" Type="http://schemas.openxmlformats.org/officeDocument/2006/relationships/printerSettings" Target="../printerSettings/printerSettings1129.bin"/><Relationship Id="rId38" Type="http://schemas.openxmlformats.org/officeDocument/2006/relationships/printerSettings" Target="../printerSettings/printerSettings1134.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89" Type="http://schemas.openxmlformats.org/officeDocument/2006/relationships/ctrlProp" Target="../ctrlProps/ctrlProp137.xml"/><Relationship Id="rId112" Type="http://schemas.openxmlformats.org/officeDocument/2006/relationships/ctrlProp" Target="../ctrlProps/ctrlProp160.xml"/><Relationship Id="rId16" Type="http://schemas.openxmlformats.org/officeDocument/2006/relationships/printerSettings" Target="../printerSettings/printerSettings249.bin"/><Relationship Id="rId107" Type="http://schemas.openxmlformats.org/officeDocument/2006/relationships/ctrlProp" Target="../ctrlProps/ctrlProp155.xml"/><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102" Type="http://schemas.openxmlformats.org/officeDocument/2006/relationships/ctrlProp" Target="../ctrlProps/ctrlProp150.xml"/><Relationship Id="rId5" Type="http://schemas.openxmlformats.org/officeDocument/2006/relationships/printerSettings" Target="../printerSettings/printerSettings238.bin"/><Relationship Id="rId90" Type="http://schemas.openxmlformats.org/officeDocument/2006/relationships/ctrlProp" Target="../ctrlProps/ctrlProp138.xml"/><Relationship Id="rId95" Type="http://schemas.openxmlformats.org/officeDocument/2006/relationships/ctrlProp" Target="../ctrlProps/ctrlProp143.xml"/><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43" Type="http://schemas.openxmlformats.org/officeDocument/2006/relationships/ctrlProp" Target="../ctrlProps/ctrlProp91.xml"/><Relationship Id="rId48" Type="http://schemas.openxmlformats.org/officeDocument/2006/relationships/ctrlProp" Target="../ctrlProps/ctrlProp96.xml"/><Relationship Id="rId64" Type="http://schemas.openxmlformats.org/officeDocument/2006/relationships/ctrlProp" Target="../ctrlProps/ctrlProp112.xml"/><Relationship Id="rId69" Type="http://schemas.openxmlformats.org/officeDocument/2006/relationships/ctrlProp" Target="../ctrlProps/ctrlProp117.xml"/><Relationship Id="rId113" Type="http://schemas.openxmlformats.org/officeDocument/2006/relationships/ctrlProp" Target="../ctrlProps/ctrlProp161.xml"/><Relationship Id="rId80" Type="http://schemas.openxmlformats.org/officeDocument/2006/relationships/ctrlProp" Target="../ctrlProps/ctrlProp128.xml"/><Relationship Id="rId85" Type="http://schemas.openxmlformats.org/officeDocument/2006/relationships/ctrlProp" Target="../ctrlProps/ctrlProp133.xml"/><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33" Type="http://schemas.openxmlformats.org/officeDocument/2006/relationships/ctrlProp" Target="../ctrlProps/ctrlProp81.xml"/><Relationship Id="rId38" Type="http://schemas.openxmlformats.org/officeDocument/2006/relationships/ctrlProp" Target="../ctrlProps/ctrlProp86.xml"/><Relationship Id="rId59" Type="http://schemas.openxmlformats.org/officeDocument/2006/relationships/ctrlProp" Target="../ctrlProps/ctrlProp107.xml"/><Relationship Id="rId103" Type="http://schemas.openxmlformats.org/officeDocument/2006/relationships/ctrlProp" Target="../ctrlProps/ctrlProp151.xml"/><Relationship Id="rId108" Type="http://schemas.openxmlformats.org/officeDocument/2006/relationships/ctrlProp" Target="../ctrlProps/ctrlProp156.xml"/><Relationship Id="rId54" Type="http://schemas.openxmlformats.org/officeDocument/2006/relationships/ctrlProp" Target="../ctrlProps/ctrlProp102.xml"/><Relationship Id="rId70" Type="http://schemas.openxmlformats.org/officeDocument/2006/relationships/ctrlProp" Target="../ctrlProps/ctrlProp118.xml"/><Relationship Id="rId75" Type="http://schemas.openxmlformats.org/officeDocument/2006/relationships/ctrlProp" Target="../ctrlProps/ctrlProp123.xml"/><Relationship Id="rId91" Type="http://schemas.openxmlformats.org/officeDocument/2006/relationships/ctrlProp" Target="../ctrlProps/ctrlProp139.xml"/><Relationship Id="rId96" Type="http://schemas.openxmlformats.org/officeDocument/2006/relationships/ctrlProp" Target="../ctrlProps/ctrlProp144.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6" Type="http://schemas.openxmlformats.org/officeDocument/2006/relationships/ctrlProp" Target="../ctrlProps/ctrlProp154.xml"/><Relationship Id="rId114" Type="http://schemas.openxmlformats.org/officeDocument/2006/relationships/ctrlProp" Target="../ctrlProps/ctrlProp162.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86" Type="http://schemas.openxmlformats.org/officeDocument/2006/relationships/ctrlProp" Target="../ctrlProps/ctrlProp134.xml"/><Relationship Id="rId94" Type="http://schemas.openxmlformats.org/officeDocument/2006/relationships/ctrlProp" Target="../ctrlProps/ctrlProp142.xml"/><Relationship Id="rId99" Type="http://schemas.openxmlformats.org/officeDocument/2006/relationships/ctrlProp" Target="../ctrlProps/ctrlProp147.xml"/><Relationship Id="rId101" Type="http://schemas.openxmlformats.org/officeDocument/2006/relationships/ctrlProp" Target="../ctrlProps/ctrlProp149.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109" Type="http://schemas.openxmlformats.org/officeDocument/2006/relationships/ctrlProp" Target="../ctrlProps/ctrlProp15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104" Type="http://schemas.openxmlformats.org/officeDocument/2006/relationships/ctrlProp" Target="../ctrlProps/ctrlProp152.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92" Type="http://schemas.openxmlformats.org/officeDocument/2006/relationships/ctrlProp" Target="../ctrlProps/ctrlProp140.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110" Type="http://schemas.openxmlformats.org/officeDocument/2006/relationships/ctrlProp" Target="../ctrlProps/ctrlProp158.xml"/><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30" Type="http://schemas.openxmlformats.org/officeDocument/2006/relationships/ctrlProp" Target="../ctrlProps/ctrlProp78.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100" Type="http://schemas.openxmlformats.org/officeDocument/2006/relationships/ctrlProp" Target="../ctrlProps/ctrlProp148.xml"/><Relationship Id="rId105" Type="http://schemas.openxmlformats.org/officeDocument/2006/relationships/ctrlProp" Target="../ctrlProps/ctrlProp153.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98" Type="http://schemas.openxmlformats.org/officeDocument/2006/relationships/ctrlProp" Target="../ctrlProps/ctrlProp146.xml"/><Relationship Id="rId3" Type="http://schemas.openxmlformats.org/officeDocument/2006/relationships/printerSettings" Target="../printerSettings/printerSettings236.bin"/><Relationship Id="rId25" Type="http://schemas.openxmlformats.org/officeDocument/2006/relationships/ctrlProp" Target="../ctrlProps/ctrlProp73.xml"/><Relationship Id="rId46" Type="http://schemas.openxmlformats.org/officeDocument/2006/relationships/ctrlProp" Target="../ctrlProps/ctrlProp94.xml"/><Relationship Id="rId67" Type="http://schemas.openxmlformats.org/officeDocument/2006/relationships/ctrlProp" Target="../ctrlProps/ctrlProp11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62" Type="http://schemas.openxmlformats.org/officeDocument/2006/relationships/ctrlProp" Target="../ctrlProps/ctrlProp110.xml"/><Relationship Id="rId83" Type="http://schemas.openxmlformats.org/officeDocument/2006/relationships/ctrlProp" Target="../ctrlProps/ctrlProp131.xml"/><Relationship Id="rId88" Type="http://schemas.openxmlformats.org/officeDocument/2006/relationships/ctrlProp" Target="../ctrlProps/ctrlProp136.xml"/><Relationship Id="rId111" Type="http://schemas.openxmlformats.org/officeDocument/2006/relationships/ctrlProp" Target="../ctrlProps/ctrlProp159.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H13" sqref="H13"/>
    </sheetView>
  </sheetViews>
  <sheetFormatPr defaultColWidth="9.140625" defaultRowHeight="15.75"/>
  <cols>
    <col min="1" max="1" width="27.5703125" style="61" customWidth="1"/>
    <col min="2" max="2" width="14.85546875" style="61" customWidth="1"/>
    <col min="3" max="7" width="9.140625" style="61"/>
    <col min="8" max="8" width="43.140625" style="61" customWidth="1"/>
    <col min="9" max="16384" width="9.140625" style="25"/>
  </cols>
  <sheetData>
    <row r="1" spans="1:8" s="24" customFormat="1" ht="57.75" customHeight="1">
      <c r="A1" s="767" t="s">
        <v>0</v>
      </c>
      <c r="B1" s="803" t="s">
        <v>1077</v>
      </c>
      <c r="C1" s="804"/>
      <c r="D1" s="804"/>
      <c r="E1" s="804"/>
      <c r="F1" s="804"/>
      <c r="G1" s="804"/>
      <c r="H1" s="804"/>
    </row>
    <row r="2" spans="1:8" s="24" customFormat="1" ht="30.75" customHeight="1">
      <c r="A2" s="767" t="s">
        <v>1</v>
      </c>
      <c r="B2" s="34" t="s">
        <v>1078</v>
      </c>
      <c r="C2" s="34"/>
      <c r="D2" s="34"/>
      <c r="E2" s="34"/>
      <c r="F2" s="34"/>
      <c r="G2" s="34"/>
      <c r="H2" s="34"/>
    </row>
    <row r="3" spans="1:8" s="24" customFormat="1" ht="30" customHeight="1">
      <c r="A3" s="767" t="s">
        <v>2</v>
      </c>
      <c r="B3" s="806" t="s">
        <v>1079</v>
      </c>
      <c r="C3" s="803"/>
      <c r="D3" s="803"/>
      <c r="E3" s="803"/>
      <c r="F3" s="803"/>
      <c r="G3" s="803"/>
      <c r="H3" s="34"/>
    </row>
    <row r="4" spans="1:8" s="24" customFormat="1">
      <c r="A4" s="34"/>
      <c r="B4" s="805"/>
      <c r="C4" s="805"/>
      <c r="D4" s="34"/>
      <c r="E4" s="34"/>
      <c r="F4" s="34"/>
      <c r="G4" s="34"/>
      <c r="H4" s="34"/>
    </row>
    <row r="5" spans="1:8" s="24" customFormat="1" ht="16.5">
      <c r="A5" s="767" t="s">
        <v>3</v>
      </c>
      <c r="B5" s="775">
        <v>26</v>
      </c>
      <c r="C5" s="496" t="s">
        <v>4</v>
      </c>
      <c r="D5" s="34"/>
      <c r="E5" s="34"/>
      <c r="F5" s="34"/>
      <c r="G5" s="34"/>
      <c r="H5" s="34"/>
    </row>
    <row r="6" spans="1:8">
      <c r="A6" s="34"/>
      <c r="B6" s="775"/>
      <c r="C6" s="496"/>
      <c r="D6" s="34"/>
      <c r="E6" s="34"/>
      <c r="F6" s="34"/>
      <c r="G6" s="34"/>
      <c r="H6" s="34"/>
    </row>
    <row r="7" spans="1:8" ht="16.5">
      <c r="A7" s="134"/>
      <c r="B7" s="34"/>
      <c r="C7" s="34"/>
      <c r="D7" s="34"/>
      <c r="E7" s="34"/>
      <c r="F7" s="34"/>
      <c r="G7" s="34"/>
      <c r="H7" s="34"/>
    </row>
    <row r="9" spans="1:8">
      <c r="A9" s="34"/>
      <c r="B9" s="397"/>
      <c r="C9" s="34"/>
      <c r="D9" s="34"/>
      <c r="E9" s="34"/>
      <c r="F9" s="34"/>
      <c r="G9" s="34"/>
      <c r="H9" s="34"/>
    </row>
  </sheetData>
  <sheetProtection algorithmName="SHA-512" hashValue="ZwKgdlu9TmC2/+TIGIo8kXGuK848axLju306ndBHSvrLtbmr70ULWP2zcuOb64YbgsRqOPj256hQc4fOYWHKCA==" saltValue="sZiTXz08XoY9EVQ4M7XJdw==" spinCount="100000" sheet="1" objects="1" scenarios="1"/>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A15" sqref="A15:E15"/>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8" customFormat="1" ht="19.5" customHeight="1">
      <c r="A1" s="1174" t="str">
        <f>'Attach 3(JV)'!A1</f>
        <v>Specification No.: CC/NT/W-RT/DOM/A02/25/10872</v>
      </c>
      <c r="B1" s="1174"/>
      <c r="C1" s="1174"/>
      <c r="D1" s="1174"/>
      <c r="E1" s="532" t="str">
        <f>"Attachment-4(B) "&amp; 'Attach 3(JV)'!AT1</f>
        <v xml:space="preserve">Attachment-4(B) </v>
      </c>
      <c r="F1" s="517"/>
      <c r="G1" s="517"/>
      <c r="H1" s="517"/>
    </row>
    <row r="3" spans="1:9" ht="58.5" customHeight="1">
      <c r="A3" s="822" t="str">
        <f>'Attach 3(JV)'!A3</f>
        <v>765kV Reactor Package 7RT-23-BULK for 13 x 80 MVAR, 765kV 1-Ph Reactors under Bulk Procurement of 765kV &amp; 400kV class Transformers &amp; Reactors of various Capacities (Lot-6)</v>
      </c>
      <c r="B3" s="823"/>
      <c r="C3" s="823"/>
      <c r="D3" s="823"/>
      <c r="E3" s="823"/>
      <c r="F3" s="26"/>
      <c r="G3" s="27"/>
      <c r="H3" s="26"/>
    </row>
    <row r="4" spans="1:9" ht="20.100000000000001" customHeight="1">
      <c r="A4" s="28"/>
      <c r="H4" s="30"/>
      <c r="I4" s="11"/>
    </row>
    <row r="5" spans="1:9" ht="20.100000000000001" customHeight="1">
      <c r="A5" s="851" t="s">
        <v>332</v>
      </c>
      <c r="B5" s="851"/>
      <c r="C5" s="851"/>
      <c r="D5" s="851"/>
      <c r="E5" s="85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2" t="str">
        <f>'Attach 3(JV)'!E8</f>
        <v>Contract Services</v>
      </c>
      <c r="H8" s="30"/>
      <c r="I8" s="11"/>
    </row>
    <row r="9" spans="1:9" ht="20.100000000000001" customHeight="1">
      <c r="A9" s="13" t="s">
        <v>55</v>
      </c>
      <c r="B9" s="854">
        <f>'Attach 3(JV)'!B9</f>
        <v>0</v>
      </c>
      <c r="C9" s="854"/>
      <c r="D9" s="854"/>
      <c r="E9" s="12" t="str">
        <f>'Attach 3(JV)'!E9</f>
        <v>Power Grid Corporation of India Ltd.,</v>
      </c>
      <c r="H9" s="30"/>
      <c r="I9" s="11"/>
    </row>
    <row r="10" spans="1:9" ht="20.100000000000001" customHeight="1">
      <c r="A10" s="13" t="s">
        <v>57</v>
      </c>
      <c r="B10" s="854">
        <f>'Attach 3(JV)'!B10</f>
        <v>0</v>
      </c>
      <c r="C10" s="854"/>
      <c r="D10" s="854"/>
      <c r="E10" s="12" t="str">
        <f>'Attach 3(JV)'!E10</f>
        <v>"Saudamini", Plot No. 2, Sector 29</v>
      </c>
      <c r="H10" s="30"/>
      <c r="I10" s="11"/>
    </row>
    <row r="11" spans="1:9" ht="20.100000000000001" customHeight="1">
      <c r="B11" s="854">
        <f>'Attach 3(JV)'!B11</f>
        <v>0</v>
      </c>
      <c r="C11" s="854"/>
      <c r="D11" s="854"/>
      <c r="E11" s="12" t="str">
        <f>'Attach 3(JV)'!E11</f>
        <v>Gurugram (Haryana) - 122001</v>
      </c>
    </row>
    <row r="12" spans="1:9" ht="20.100000000000001" customHeight="1">
      <c r="A12" s="32"/>
      <c r="B12" s="854">
        <f>'Attach 3(JV)'!B12</f>
        <v>0</v>
      </c>
      <c r="C12" s="854"/>
      <c r="D12" s="854"/>
      <c r="E12" s="12"/>
    </row>
    <row r="13" spans="1:9" ht="20.100000000000001" customHeight="1">
      <c r="A13" s="29" t="s">
        <v>61</v>
      </c>
    </row>
    <row r="14" spans="1:9" ht="20.100000000000001" customHeight="1">
      <c r="A14" s="32"/>
    </row>
    <row r="15" spans="1:9" ht="87.75" customHeight="1">
      <c r="A15" s="1175" t="s">
        <v>340</v>
      </c>
      <c r="B15" s="1175"/>
      <c r="C15" s="1175"/>
      <c r="D15" s="1175"/>
      <c r="E15" s="1175"/>
    </row>
    <row r="16" spans="1:9" ht="30" customHeight="1">
      <c r="A16" s="79" t="s">
        <v>256</v>
      </c>
      <c r="B16" s="1177"/>
      <c r="C16" s="1177"/>
      <c r="D16" s="1177"/>
      <c r="E16" s="1177"/>
    </row>
    <row r="17" spans="1:5" ht="30" customHeight="1">
      <c r="A17" s="79" t="s">
        <v>258</v>
      </c>
      <c r="B17" s="1177"/>
      <c r="C17" s="1177"/>
      <c r="D17" s="1177"/>
      <c r="E17" s="1177"/>
    </row>
    <row r="18" spans="1:5" ht="30" customHeight="1">
      <c r="A18" s="79" t="s">
        <v>260</v>
      </c>
      <c r="B18" s="1177"/>
      <c r="C18" s="1177"/>
      <c r="D18" s="1177"/>
      <c r="E18" s="1177"/>
    </row>
    <row r="19" spans="1:5" ht="30" customHeight="1">
      <c r="A19" s="42" t="s">
        <v>262</v>
      </c>
      <c r="B19" s="1177"/>
      <c r="C19" s="1177"/>
      <c r="D19" s="1177"/>
      <c r="E19" s="1177"/>
    </row>
    <row r="20" spans="1:5" ht="30" customHeight="1">
      <c r="A20" s="42" t="s">
        <v>341</v>
      </c>
      <c r="B20" s="1177"/>
      <c r="C20" s="1177"/>
      <c r="D20" s="1177"/>
      <c r="E20" s="1177"/>
    </row>
    <row r="21" spans="1:5" ht="30" customHeight="1">
      <c r="A21" s="42" t="s">
        <v>342</v>
      </c>
      <c r="B21" s="1177"/>
      <c r="C21" s="1177"/>
      <c r="D21" s="1177"/>
      <c r="E21" s="1177"/>
    </row>
    <row r="22" spans="1:5" ht="16.5" customHeight="1">
      <c r="A22" s="103"/>
    </row>
    <row r="23" spans="1:5" ht="27.95" customHeight="1">
      <c r="D23" s="37"/>
    </row>
    <row r="24" spans="1:5" ht="27.95" customHeight="1">
      <c r="A24" s="36" t="s">
        <v>63</v>
      </c>
      <c r="B24" s="62" t="str">
        <f>'Attach 3(JV)'!B24</f>
        <v>--</v>
      </c>
      <c r="D24" s="37" t="s">
        <v>64</v>
      </c>
      <c r="E24" s="199" t="str">
        <f>'Attach 3(JV)'!E24</f>
        <v/>
      </c>
    </row>
    <row r="25" spans="1:5" ht="27.95" customHeight="1">
      <c r="A25" s="36" t="s">
        <v>65</v>
      </c>
      <c r="B25" s="199" t="str">
        <f>'Attach 3(JV)'!B25</f>
        <v/>
      </c>
      <c r="D25" s="37" t="s">
        <v>66</v>
      </c>
      <c r="E25" s="199"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9IUtEJMMs/27tjVLyPp+575cR35+/h6c8blXZQy9luUN2zSsKgKbUQjKBlu3ec0CqhPKJEhl97rKTmrOk2GlpQ==" saltValue="7ahC33QkJ0sieDPrQwPY3g==" spinCount="100000" sheet="1" objects="1" scenario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sqref="A1:C1"/>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8" customFormat="1" ht="27" customHeight="1">
      <c r="A1" s="930" t="str">
        <f>'Attach 3(JV)'!A1:D1</f>
        <v>Specification No.: CC/NT/W-RT/DOM/A02/25/10872</v>
      </c>
      <c r="B1" s="930"/>
      <c r="C1" s="930"/>
      <c r="D1" s="1184" t="str">
        <f>"Attachment-5 " &amp; 'Attach 3(JV)'!AT1</f>
        <v xml:space="preserve">Attachment-5 </v>
      </c>
      <c r="E1" s="1184"/>
      <c r="F1" s="517"/>
      <c r="G1" s="517"/>
      <c r="H1" s="517"/>
    </row>
    <row r="3" spans="1:9" ht="54" customHeight="1">
      <c r="A3" s="822" t="str">
        <f>'Attach 3(JV)'!A3</f>
        <v>765kV Reactor Package 7RT-23-BULK for 13 x 80 MVAR, 765kV 1-Ph Reactors under Bulk Procurement of 765kV &amp; 400kV class Transformers &amp; Reactors of various Capacities (Lot-6)</v>
      </c>
      <c r="B3" s="823"/>
      <c r="C3" s="823"/>
      <c r="D3" s="823"/>
      <c r="E3" s="823"/>
      <c r="F3" s="26"/>
      <c r="G3" s="27"/>
      <c r="H3" s="26"/>
    </row>
    <row r="4" spans="1:9" ht="42" hidden="1" customHeight="1">
      <c r="A4" s="28"/>
      <c r="H4" s="30"/>
      <c r="I4" s="11"/>
    </row>
    <row r="5" spans="1:9" ht="31.5" customHeight="1">
      <c r="A5" s="851" t="s">
        <v>343</v>
      </c>
      <c r="B5" s="851"/>
      <c r="C5" s="851"/>
      <c r="D5" s="851"/>
      <c r="E5" s="851"/>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57" t="str">
        <f>'Attach 3(JV)'!A8</f>
        <v/>
      </c>
      <c r="B8" s="857"/>
      <c r="C8" s="857"/>
      <c r="D8" s="12" t="str">
        <f>'Attach 3(JV)'!E8</f>
        <v>Contract Services</v>
      </c>
      <c r="H8" s="30"/>
      <c r="I8" s="11"/>
    </row>
    <row r="9" spans="1:9" ht="20.100000000000001" customHeight="1">
      <c r="A9" s="13" t="s">
        <v>55</v>
      </c>
      <c r="B9" s="854">
        <f>'Attach 3(JV)'!B9</f>
        <v>0</v>
      </c>
      <c r="C9" s="854"/>
      <c r="D9" s="12" t="str">
        <f>'Attach 3(JV)'!E9</f>
        <v>Power Grid Corporation of India Ltd.,</v>
      </c>
      <c r="H9" s="30"/>
      <c r="I9" s="11"/>
    </row>
    <row r="10" spans="1:9" ht="20.100000000000001" customHeight="1">
      <c r="A10" s="13" t="s">
        <v>57</v>
      </c>
      <c r="B10" s="854">
        <f>'Attach 3(JV)'!B10</f>
        <v>0</v>
      </c>
      <c r="C10" s="854"/>
      <c r="D10" s="12" t="str">
        <f>'Attach 3(JV)'!E10</f>
        <v>"Saudamini", Plot No. 2, Sector 29</v>
      </c>
      <c r="H10" s="30"/>
      <c r="I10" s="11"/>
    </row>
    <row r="11" spans="1:9" ht="20.100000000000001" customHeight="1">
      <c r="B11" s="854">
        <f>'Attach 3(JV)'!B11</f>
        <v>0</v>
      </c>
      <c r="C11" s="854"/>
      <c r="D11" s="12" t="str">
        <f>'Attach 3(JV)'!E11</f>
        <v>Gurugram (Haryana) - 122001</v>
      </c>
    </row>
    <row r="12" spans="1:9" ht="17.25" customHeight="1">
      <c r="A12" s="32"/>
      <c r="B12" s="854">
        <f>'Attach 3(JV)'!B12</f>
        <v>0</v>
      </c>
      <c r="C12" s="854"/>
      <c r="D12" s="12"/>
    </row>
    <row r="13" spans="1:9" ht="20.100000000000001" customHeight="1">
      <c r="A13" s="29" t="s">
        <v>61</v>
      </c>
    </row>
    <row r="14" spans="1:9" ht="45.75" customHeight="1">
      <c r="A14" s="1070" t="s">
        <v>344</v>
      </c>
      <c r="B14" s="1070"/>
      <c r="C14" s="1070"/>
      <c r="D14" s="1070"/>
      <c r="E14" s="1070"/>
      <c r="F14" s="34"/>
      <c r="G14" s="34"/>
      <c r="H14" s="34"/>
    </row>
    <row r="15" spans="1:9" ht="32.1" customHeight="1">
      <c r="A15" s="1179" t="s">
        <v>345</v>
      </c>
      <c r="B15" s="1179" t="s">
        <v>336</v>
      </c>
      <c r="C15" s="1179" t="s">
        <v>346</v>
      </c>
      <c r="D15" s="1181" t="s">
        <v>347</v>
      </c>
      <c r="E15" s="1182"/>
      <c r="F15" s="34"/>
      <c r="G15" s="34"/>
      <c r="H15" s="34"/>
    </row>
    <row r="16" spans="1:9" ht="19.5" customHeight="1">
      <c r="A16" s="1180"/>
      <c r="B16" s="1180"/>
      <c r="C16" s="1180"/>
      <c r="D16" s="46" t="s">
        <v>348</v>
      </c>
      <c r="E16" s="46" t="s">
        <v>349</v>
      </c>
      <c r="F16" s="34"/>
      <c r="G16" s="34"/>
      <c r="H16" s="34"/>
    </row>
    <row r="17" spans="1:8" ht="21.95" customHeight="1">
      <c r="A17" s="99">
        <v>1</v>
      </c>
      <c r="B17" s="212"/>
      <c r="C17" s="212"/>
      <c r="D17" s="212"/>
      <c r="E17" s="212"/>
      <c r="F17" s="34"/>
      <c r="G17" s="34"/>
      <c r="H17" s="34"/>
    </row>
    <row r="18" spans="1:8" ht="21.95" customHeight="1">
      <c r="A18" s="100">
        <v>2</v>
      </c>
      <c r="B18" s="212"/>
      <c r="C18" s="212"/>
      <c r="D18" s="212"/>
      <c r="E18" s="212"/>
      <c r="F18" s="34"/>
      <c r="G18" s="34"/>
      <c r="H18" s="34"/>
    </row>
    <row r="19" spans="1:8" ht="21.95" customHeight="1">
      <c r="A19" s="100">
        <v>3</v>
      </c>
      <c r="B19" s="212"/>
      <c r="C19" s="212"/>
      <c r="D19" s="212"/>
      <c r="E19" s="212"/>
      <c r="F19" s="34"/>
      <c r="G19" s="34"/>
      <c r="H19" s="34"/>
    </row>
    <row r="20" spans="1:8" ht="21.95" customHeight="1">
      <c r="A20" s="100">
        <v>4</v>
      </c>
      <c r="B20" s="212"/>
      <c r="C20" s="212"/>
      <c r="D20" s="212"/>
      <c r="E20" s="212"/>
      <c r="F20" s="152"/>
      <c r="G20" s="152"/>
      <c r="H20" s="777" t="b">
        <v>0</v>
      </c>
    </row>
    <row r="21" spans="1:8" ht="21.95" customHeight="1">
      <c r="A21" s="101">
        <v>5</v>
      </c>
      <c r="B21" s="212"/>
      <c r="C21" s="212"/>
      <c r="D21" s="212"/>
      <c r="E21" s="212"/>
      <c r="F21" s="152"/>
      <c r="G21" s="152"/>
      <c r="H21" s="153"/>
    </row>
    <row r="22" spans="1:8" ht="18" customHeight="1">
      <c r="A22" s="150"/>
      <c r="B22" s="151"/>
      <c r="C22" s="151"/>
      <c r="D22" s="151"/>
      <c r="E22" s="151"/>
      <c r="F22" s="145"/>
      <c r="G22" s="145"/>
      <c r="H22" s="146"/>
    </row>
    <row r="23" spans="1:8" ht="9" customHeight="1">
      <c r="A23" s="82"/>
      <c r="B23" s="266"/>
      <c r="C23" s="266"/>
      <c r="D23" s="266"/>
      <c r="E23" s="266"/>
      <c r="F23" s="145"/>
      <c r="G23" s="145"/>
      <c r="H23" s="146"/>
    </row>
    <row r="24" spans="1:8" ht="38.25" customHeight="1">
      <c r="A24" s="1185" t="s">
        <v>350</v>
      </c>
      <c r="B24" s="1186"/>
      <c r="C24" s="1186"/>
      <c r="D24" s="1186"/>
      <c r="E24" s="1186"/>
      <c r="F24" s="145"/>
      <c r="G24" s="145"/>
      <c r="H24" s="146"/>
    </row>
    <row r="25" spans="1:8" ht="54.75" customHeight="1">
      <c r="A25" s="1183" t="s">
        <v>351</v>
      </c>
      <c r="B25" s="1183"/>
      <c r="C25" s="1183"/>
      <c r="D25" s="1183"/>
      <c r="E25" s="1183"/>
      <c r="F25" s="145"/>
      <c r="G25" s="145"/>
      <c r="H25" s="146"/>
    </row>
    <row r="26" spans="1:8" ht="32.1" customHeight="1">
      <c r="A26" s="1179" t="s">
        <v>345</v>
      </c>
      <c r="B26" s="1179" t="s">
        <v>336</v>
      </c>
      <c r="C26" s="1179" t="s">
        <v>352</v>
      </c>
      <c r="D26" s="1181" t="s">
        <v>353</v>
      </c>
      <c r="E26" s="1182"/>
      <c r="F26" s="34"/>
      <c r="G26" s="34"/>
      <c r="H26" s="34"/>
    </row>
    <row r="27" spans="1:8" ht="22.5" customHeight="1">
      <c r="A27" s="1180"/>
      <c r="B27" s="1180"/>
      <c r="C27" s="1180"/>
      <c r="D27" s="46" t="s">
        <v>354</v>
      </c>
      <c r="E27" s="46" t="s">
        <v>355</v>
      </c>
      <c r="F27" s="34"/>
      <c r="G27" s="34"/>
      <c r="H27" s="34"/>
    </row>
    <row r="28" spans="1:8" ht="21.95" customHeight="1">
      <c r="A28" s="144">
        <v>1</v>
      </c>
      <c r="B28" s="211"/>
      <c r="C28" s="211"/>
      <c r="D28" s="211"/>
      <c r="E28" s="211"/>
      <c r="F28" s="34"/>
      <c r="G28" s="34"/>
      <c r="H28" s="34"/>
    </row>
    <row r="29" spans="1:8" ht="21.95" customHeight="1">
      <c r="A29" s="144">
        <v>2</v>
      </c>
      <c r="B29" s="211"/>
      <c r="C29" s="211"/>
      <c r="D29" s="211"/>
      <c r="E29" s="211"/>
    </row>
    <row r="30" spans="1:8" ht="21.95" customHeight="1">
      <c r="A30" s="101">
        <v>3</v>
      </c>
      <c r="B30" s="211"/>
      <c r="C30" s="211"/>
      <c r="D30" s="211"/>
      <c r="E30" s="211"/>
    </row>
    <row r="31" spans="1:8" ht="3.75" customHeight="1">
      <c r="A31" s="127"/>
      <c r="B31" s="127"/>
      <c r="C31" s="127"/>
      <c r="D31" s="127"/>
      <c r="E31" s="127"/>
      <c r="F31" s="34"/>
      <c r="G31" s="34"/>
      <c r="H31" s="34"/>
    </row>
    <row r="32" spans="1:8" ht="11.25" customHeight="1">
      <c r="C32" s="37"/>
      <c r="F32" s="34"/>
      <c r="G32" s="34"/>
      <c r="H32" s="34"/>
    </row>
    <row r="33" spans="1:5" ht="15.95" customHeight="1">
      <c r="A33" s="36" t="s">
        <v>63</v>
      </c>
      <c r="B33" s="62" t="str">
        <f>'Attach 3(JV)'!B24</f>
        <v>--</v>
      </c>
      <c r="D33" s="37" t="s">
        <v>64</v>
      </c>
      <c r="E33" s="199" t="str">
        <f>'Attach 3(JV)'!E24</f>
        <v/>
      </c>
    </row>
    <row r="34" spans="1:5" ht="15.95" customHeight="1">
      <c r="A34" s="36" t="s">
        <v>65</v>
      </c>
      <c r="B34" s="199" t="str">
        <f>'Attach 3(JV)'!B25</f>
        <v/>
      </c>
      <c r="D34" s="37" t="s">
        <v>66</v>
      </c>
      <c r="E34" s="199" t="str">
        <f>'Attach 3(JV)'!E25</f>
        <v/>
      </c>
    </row>
    <row r="35" spans="1:5" ht="15.95" customHeight="1">
      <c r="A35" s="25"/>
      <c r="B35" s="25"/>
      <c r="C35" s="37"/>
      <c r="D35" s="25"/>
      <c r="E35" s="25"/>
    </row>
    <row r="36" spans="1:5" ht="20.100000000000001" customHeight="1">
      <c r="A36" s="21" t="str">
        <f>A1</f>
        <v>Specification No.: CC/NT/W-RT/DOM/A02/25/10872</v>
      </c>
      <c r="B36" s="22"/>
      <c r="C36" s="22"/>
      <c r="D36" s="22"/>
      <c r="E36" s="41" t="str">
        <f>"Annexure I to " &amp;D1</f>
        <v xml:space="preserve">Annexure I to Attachment-5 </v>
      </c>
    </row>
    <row r="37" spans="1:5" ht="18" customHeight="1">
      <c r="A37" s="38"/>
    </row>
    <row r="38" spans="1:5" ht="18" customHeight="1">
      <c r="A38" s="1178" t="s">
        <v>356</v>
      </c>
      <c r="B38" s="1178"/>
      <c r="C38" s="1178"/>
      <c r="D38" s="1178"/>
      <c r="E38" s="1178"/>
    </row>
    <row r="39" spans="1:5" ht="18" customHeight="1"/>
    <row r="40" spans="1:5" ht="42" customHeight="1">
      <c r="A40" s="1189" t="s">
        <v>345</v>
      </c>
      <c r="B40" s="1191" t="s">
        <v>336</v>
      </c>
      <c r="C40" s="1191" t="s">
        <v>346</v>
      </c>
      <c r="D40" s="1181" t="s">
        <v>347</v>
      </c>
      <c r="E40" s="1182"/>
    </row>
    <row r="41" spans="1:5" ht="23.25" customHeight="1">
      <c r="A41" s="1190"/>
      <c r="B41" s="1192"/>
      <c r="C41" s="1192"/>
      <c r="D41" s="46" t="s">
        <v>348</v>
      </c>
      <c r="E41" s="46" t="s">
        <v>349</v>
      </c>
    </row>
    <row r="42" spans="1:5" ht="18" customHeight="1">
      <c r="A42" s="128"/>
      <c r="B42" s="128"/>
      <c r="C42" s="128"/>
      <c r="D42" s="128"/>
      <c r="E42" s="128"/>
    </row>
    <row r="43" spans="1:5" ht="18" customHeight="1">
      <c r="A43" s="128"/>
      <c r="B43" s="128"/>
      <c r="C43" s="128"/>
      <c r="D43" s="128"/>
      <c r="E43" s="128"/>
    </row>
    <row r="44" spans="1:5" ht="18" customHeight="1">
      <c r="A44" s="128"/>
      <c r="B44" s="128"/>
      <c r="C44" s="128"/>
      <c r="D44" s="128"/>
      <c r="E44" s="128"/>
    </row>
    <row r="45" spans="1:5" ht="18" customHeight="1">
      <c r="A45" s="128"/>
      <c r="B45" s="128"/>
      <c r="C45" s="128"/>
      <c r="D45" s="128"/>
      <c r="E45" s="128"/>
    </row>
    <row r="46" spans="1:5" ht="18" customHeight="1">
      <c r="A46" s="128"/>
      <c r="B46" s="128"/>
      <c r="C46" s="128"/>
      <c r="D46" s="128"/>
      <c r="E46" s="128"/>
    </row>
    <row r="47" spans="1:5" ht="18" customHeight="1">
      <c r="A47" s="128"/>
      <c r="B47" s="128"/>
      <c r="C47" s="128"/>
      <c r="D47" s="128"/>
      <c r="E47" s="128"/>
    </row>
    <row r="48" spans="1:5" ht="18" customHeight="1">
      <c r="A48" s="128"/>
      <c r="B48" s="128"/>
      <c r="C48" s="128"/>
      <c r="D48" s="128"/>
      <c r="E48" s="128"/>
    </row>
    <row r="49" spans="1:5" ht="18" customHeight="1">
      <c r="A49" s="128"/>
      <c r="B49" s="128"/>
      <c r="C49" s="128"/>
      <c r="D49" s="128"/>
      <c r="E49" s="128"/>
    </row>
    <row r="50" spans="1:5" ht="18" customHeight="1">
      <c r="A50" s="128"/>
      <c r="B50" s="128"/>
      <c r="C50" s="128"/>
      <c r="D50" s="128"/>
      <c r="E50" s="128"/>
    </row>
    <row r="51" spans="1:5" ht="18" customHeight="1">
      <c r="A51" s="128"/>
      <c r="B51" s="128"/>
      <c r="C51" s="128"/>
      <c r="D51" s="128"/>
      <c r="E51" s="128"/>
    </row>
    <row r="52" spans="1:5" ht="18" customHeight="1">
      <c r="A52" s="128"/>
      <c r="B52" s="128"/>
      <c r="C52" s="128"/>
      <c r="D52" s="128"/>
      <c r="E52" s="128"/>
    </row>
    <row r="53" spans="1:5" ht="18" customHeight="1">
      <c r="A53" s="128"/>
      <c r="B53" s="128"/>
      <c r="C53" s="128"/>
      <c r="D53" s="128"/>
      <c r="E53" s="128"/>
    </row>
    <row r="54" spans="1:5" ht="18" customHeight="1">
      <c r="A54" s="128"/>
      <c r="B54" s="128"/>
      <c r="C54" s="128"/>
      <c r="D54" s="128"/>
      <c r="E54" s="128"/>
    </row>
    <row r="55" spans="1:5" ht="18" customHeight="1">
      <c r="A55" s="128"/>
      <c r="B55" s="128"/>
      <c r="C55" s="128"/>
      <c r="D55" s="128"/>
      <c r="E55" s="128"/>
    </row>
    <row r="56" spans="1:5" ht="18" customHeight="1">
      <c r="A56" s="128"/>
      <c r="B56" s="128"/>
      <c r="C56" s="128"/>
      <c r="D56" s="128"/>
      <c r="E56" s="128"/>
    </row>
    <row r="57" spans="1:5" ht="18" customHeight="1">
      <c r="A57" s="128"/>
      <c r="B57" s="128"/>
      <c r="C57" s="128"/>
      <c r="D57" s="128"/>
      <c r="E57" s="128"/>
    </row>
    <row r="58" spans="1:5" ht="18" customHeight="1">
      <c r="A58" s="128"/>
      <c r="B58" s="128"/>
      <c r="C58" s="128"/>
      <c r="D58" s="128"/>
      <c r="E58" s="128"/>
    </row>
    <row r="59" spans="1:5" ht="18" customHeight="1">
      <c r="A59" s="128"/>
      <c r="B59" s="128"/>
      <c r="C59" s="128"/>
      <c r="D59" s="128"/>
      <c r="E59" s="128"/>
    </row>
    <row r="60" spans="1:5" ht="18" customHeight="1">
      <c r="A60" s="128"/>
      <c r="B60" s="128"/>
      <c r="C60" s="128"/>
      <c r="D60" s="128"/>
      <c r="E60" s="128"/>
    </row>
    <row r="61" spans="1:5" ht="18" customHeight="1">
      <c r="A61" s="128"/>
      <c r="B61" s="128"/>
      <c r="C61" s="128"/>
      <c r="D61" s="128"/>
      <c r="E61" s="128"/>
    </row>
    <row r="62" spans="1:5" ht="18" customHeight="1">
      <c r="A62" s="128"/>
      <c r="B62" s="128"/>
      <c r="C62" s="128"/>
      <c r="D62" s="128"/>
      <c r="E62" s="128"/>
    </row>
    <row r="63" spans="1:5" ht="18" customHeight="1">
      <c r="A63" s="128"/>
      <c r="B63" s="128"/>
      <c r="C63" s="128"/>
      <c r="D63" s="128"/>
      <c r="E63" s="128"/>
    </row>
    <row r="64" spans="1:5" ht="18" customHeight="1">
      <c r="A64" s="128"/>
      <c r="B64" s="128"/>
      <c r="C64" s="128"/>
      <c r="D64" s="128"/>
      <c r="E64" s="128"/>
    </row>
    <row r="65" spans="1:5" ht="18" customHeight="1">
      <c r="A65" s="128"/>
      <c r="B65" s="128"/>
      <c r="C65" s="128"/>
      <c r="D65" s="128"/>
      <c r="E65" s="128"/>
    </row>
    <row r="66" spans="1:5" ht="18" customHeight="1">
      <c r="A66" s="128"/>
      <c r="B66" s="128"/>
      <c r="C66" s="128"/>
      <c r="D66" s="128"/>
      <c r="E66" s="128"/>
    </row>
    <row r="67" spans="1:5" ht="18" customHeight="1">
      <c r="A67" s="129"/>
      <c r="B67" s="129"/>
      <c r="C67" s="129"/>
      <c r="D67" s="129"/>
      <c r="E67" s="129"/>
    </row>
    <row r="68" spans="1:5" ht="18" customHeight="1"/>
    <row r="69" spans="1:5" ht="24" customHeight="1">
      <c r="C69" s="37"/>
    </row>
    <row r="70" spans="1:5" ht="24" customHeight="1">
      <c r="A70" s="36" t="s">
        <v>63</v>
      </c>
      <c r="B70" s="62" t="str">
        <f>B33</f>
        <v>--</v>
      </c>
      <c r="C70" s="37" t="s">
        <v>64</v>
      </c>
      <c r="D70" s="199" t="str">
        <f>E33</f>
        <v/>
      </c>
    </row>
    <row r="71" spans="1:5" ht="24" customHeight="1">
      <c r="A71" s="36" t="s">
        <v>65</v>
      </c>
      <c r="B71" s="204" t="str">
        <f>B34</f>
        <v/>
      </c>
      <c r="C71" s="37" t="s">
        <v>66</v>
      </c>
      <c r="D71" s="199" t="str">
        <f>E34</f>
        <v/>
      </c>
    </row>
    <row r="72" spans="1:5" ht="24" customHeight="1">
      <c r="A72" s="36"/>
      <c r="B72" s="62"/>
      <c r="C72" s="37"/>
      <c r="D72" s="39"/>
    </row>
    <row r="73" spans="1:5" ht="20.100000000000001" customHeight="1">
      <c r="A73" s="21" t="str">
        <f>A1</f>
        <v>Specification No.: CC/NT/W-RT/DOM/A02/25/10872</v>
      </c>
      <c r="B73" s="22"/>
      <c r="C73" s="22"/>
      <c r="D73" s="22"/>
      <c r="E73" s="41" t="str">
        <f>E36</f>
        <v xml:space="preserve">Annexure I to Attachment-5 </v>
      </c>
    </row>
    <row r="74" spans="1:5" ht="18" customHeight="1">
      <c r="A74" s="38"/>
    </row>
    <row r="75" spans="1:5" ht="18" customHeight="1">
      <c r="A75" s="1178" t="s">
        <v>356</v>
      </c>
      <c r="B75" s="1178"/>
      <c r="C75" s="1178"/>
      <c r="D75" s="1178"/>
      <c r="E75" s="1178"/>
    </row>
    <row r="76" spans="1:5" ht="18" customHeight="1"/>
    <row r="77" spans="1:5" ht="37.5" customHeight="1">
      <c r="A77" s="1189" t="s">
        <v>345</v>
      </c>
      <c r="B77" s="1191" t="s">
        <v>336</v>
      </c>
      <c r="C77" s="1191" t="s">
        <v>347</v>
      </c>
      <c r="D77" s="1187" t="s">
        <v>347</v>
      </c>
      <c r="E77" s="1188"/>
    </row>
    <row r="78" spans="1:5" ht="24" customHeight="1">
      <c r="A78" s="1190"/>
      <c r="B78" s="1193"/>
      <c r="C78" s="1193"/>
      <c r="D78" s="47" t="s">
        <v>348</v>
      </c>
      <c r="E78" s="47" t="s">
        <v>349</v>
      </c>
    </row>
    <row r="79" spans="1:5" ht="18" customHeight="1">
      <c r="A79" s="128"/>
      <c r="B79" s="128"/>
      <c r="C79" s="128"/>
      <c r="D79" s="128"/>
      <c r="E79" s="128"/>
    </row>
    <row r="80" spans="1:5" ht="18" customHeight="1">
      <c r="A80" s="128"/>
      <c r="B80" s="128"/>
      <c r="C80" s="128"/>
      <c r="D80" s="128"/>
      <c r="E80" s="128"/>
    </row>
    <row r="81" spans="1:5" ht="18" customHeight="1">
      <c r="A81" s="128"/>
      <c r="B81" s="128"/>
      <c r="C81" s="128"/>
      <c r="D81" s="128"/>
      <c r="E81" s="128"/>
    </row>
    <row r="82" spans="1:5" ht="18" customHeight="1">
      <c r="A82" s="128"/>
      <c r="B82" s="128"/>
      <c r="C82" s="128"/>
      <c r="D82" s="128"/>
      <c r="E82" s="128"/>
    </row>
    <row r="83" spans="1:5" ht="18" customHeight="1">
      <c r="A83" s="128"/>
      <c r="B83" s="128"/>
      <c r="C83" s="128"/>
      <c r="D83" s="128"/>
      <c r="E83" s="128"/>
    </row>
    <row r="84" spans="1:5" ht="18" customHeight="1">
      <c r="A84" s="128"/>
      <c r="B84" s="128"/>
      <c r="C84" s="128"/>
      <c r="D84" s="128"/>
      <c r="E84" s="128"/>
    </row>
    <row r="85" spans="1:5" ht="18" customHeight="1">
      <c r="A85" s="128"/>
      <c r="B85" s="128"/>
      <c r="C85" s="128"/>
      <c r="D85" s="128"/>
      <c r="E85" s="128"/>
    </row>
    <row r="86" spans="1:5" ht="18" customHeight="1">
      <c r="A86" s="128"/>
      <c r="B86" s="128"/>
      <c r="C86" s="128"/>
      <c r="D86" s="128"/>
      <c r="E86" s="128"/>
    </row>
    <row r="87" spans="1:5" ht="18" customHeight="1">
      <c r="A87" s="128"/>
      <c r="B87" s="128"/>
      <c r="C87" s="128"/>
      <c r="D87" s="128"/>
      <c r="E87" s="128"/>
    </row>
    <row r="88" spans="1:5" ht="18" customHeight="1">
      <c r="A88" s="128"/>
      <c r="B88" s="128"/>
      <c r="C88" s="128"/>
      <c r="D88" s="128"/>
      <c r="E88" s="128"/>
    </row>
    <row r="89" spans="1:5" ht="18" customHeight="1">
      <c r="A89" s="128"/>
      <c r="B89" s="128"/>
      <c r="C89" s="128"/>
      <c r="D89" s="128"/>
      <c r="E89" s="128"/>
    </row>
    <row r="90" spans="1:5" ht="18" customHeight="1">
      <c r="A90" s="128"/>
      <c r="B90" s="128"/>
      <c r="C90" s="128"/>
      <c r="D90" s="128"/>
      <c r="E90" s="128"/>
    </row>
    <row r="91" spans="1:5" ht="18" customHeight="1">
      <c r="A91" s="128"/>
      <c r="B91" s="128"/>
      <c r="C91" s="128"/>
      <c r="D91" s="128"/>
      <c r="E91" s="128"/>
    </row>
    <row r="92" spans="1:5" ht="18" customHeight="1">
      <c r="A92" s="128"/>
      <c r="B92" s="128"/>
      <c r="C92" s="128"/>
      <c r="D92" s="128"/>
      <c r="E92" s="128"/>
    </row>
    <row r="93" spans="1:5" ht="18" customHeight="1">
      <c r="A93" s="128"/>
      <c r="B93" s="128"/>
      <c r="C93" s="128"/>
      <c r="D93" s="128"/>
      <c r="E93" s="128"/>
    </row>
    <row r="94" spans="1:5" ht="18" customHeight="1">
      <c r="A94" s="128"/>
      <c r="B94" s="128"/>
      <c r="C94" s="128"/>
      <c r="D94" s="128"/>
      <c r="E94" s="128"/>
    </row>
    <row r="95" spans="1:5" ht="18" customHeight="1">
      <c r="A95" s="128"/>
      <c r="B95" s="128"/>
      <c r="C95" s="128"/>
      <c r="D95" s="128"/>
      <c r="E95" s="128"/>
    </row>
    <row r="96" spans="1:5" ht="18" customHeight="1">
      <c r="A96" s="128"/>
      <c r="B96" s="128"/>
      <c r="C96" s="128"/>
      <c r="D96" s="128"/>
      <c r="E96" s="128"/>
    </row>
    <row r="97" spans="1:5" ht="18" customHeight="1">
      <c r="A97" s="128"/>
      <c r="B97" s="128"/>
      <c r="C97" s="128"/>
      <c r="D97" s="128"/>
      <c r="E97" s="128"/>
    </row>
    <row r="98" spans="1:5" ht="18" customHeight="1">
      <c r="A98" s="128"/>
      <c r="B98" s="128"/>
      <c r="C98" s="128"/>
      <c r="D98" s="128"/>
      <c r="E98" s="128"/>
    </row>
    <row r="99" spans="1:5" ht="18" customHeight="1">
      <c r="A99" s="128"/>
      <c r="B99" s="128"/>
      <c r="C99" s="128"/>
      <c r="D99" s="128"/>
      <c r="E99" s="128"/>
    </row>
    <row r="100" spans="1:5" ht="18" customHeight="1">
      <c r="A100" s="128"/>
      <c r="B100" s="128"/>
      <c r="C100" s="128"/>
      <c r="D100" s="128"/>
      <c r="E100" s="128"/>
    </row>
    <row r="101" spans="1:5" ht="18" customHeight="1">
      <c r="A101" s="128"/>
      <c r="B101" s="128"/>
      <c r="C101" s="128"/>
      <c r="D101" s="128"/>
      <c r="E101" s="128"/>
    </row>
    <row r="102" spans="1:5" ht="18" customHeight="1">
      <c r="A102" s="128"/>
      <c r="B102" s="128"/>
      <c r="C102" s="128"/>
      <c r="D102" s="128"/>
      <c r="E102" s="128"/>
    </row>
    <row r="103" spans="1:5" ht="18" customHeight="1">
      <c r="A103" s="128"/>
      <c r="B103" s="128"/>
      <c r="C103" s="128"/>
      <c r="D103" s="128"/>
      <c r="E103" s="128"/>
    </row>
    <row r="104" spans="1:5" ht="18" customHeight="1">
      <c r="A104" s="129"/>
      <c r="B104" s="129"/>
      <c r="C104" s="129"/>
      <c r="D104" s="129"/>
      <c r="E104" s="129"/>
    </row>
    <row r="105" spans="1:5" ht="18" customHeight="1"/>
    <row r="106" spans="1:5" ht="24" customHeight="1">
      <c r="C106" s="37"/>
    </row>
    <row r="107" spans="1:5" ht="24" customHeight="1">
      <c r="A107" s="36" t="s">
        <v>63</v>
      </c>
      <c r="B107" s="62" t="str">
        <f>B70</f>
        <v>--</v>
      </c>
      <c r="C107" s="37" t="s">
        <v>64</v>
      </c>
      <c r="D107" s="199" t="str">
        <f>D70</f>
        <v/>
      </c>
    </row>
    <row r="108" spans="1:5" ht="24" customHeight="1">
      <c r="A108" s="36" t="s">
        <v>65</v>
      </c>
      <c r="B108" s="204" t="str">
        <f>B71</f>
        <v/>
      </c>
      <c r="C108" s="37" t="s">
        <v>66</v>
      </c>
      <c r="D108" s="199" t="str">
        <f>D71</f>
        <v/>
      </c>
    </row>
    <row r="109" spans="1:5" ht="24" customHeight="1">
      <c r="A109" s="25"/>
      <c r="B109" s="25"/>
      <c r="C109" s="37"/>
      <c r="D109" s="25"/>
      <c r="E109" s="25"/>
    </row>
    <row r="110" spans="1:5" ht="33" customHeight="1">
      <c r="D110" s="37"/>
    </row>
  </sheetData>
  <sheetProtection algorithmName="SHA-512" hashValue="IlggAwaF9Vhd4/Ouj3O3PxGmqHCahZdyf8MgaqN6zUNi9UsexAVyZwMPKkK8XlYHp9eUXpjOSVxcD8Ta0RMA9w==" saltValue="VGHPn/oaPHYHJw5ulys+eg==" spinCount="100000" sheet="1" objects="1" scenario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58" zoomScaleNormal="100" zoomScaleSheetLayoutView="100" workbookViewId="0">
      <selection activeCell="B23" sqref="B23:E23"/>
    </sheetView>
  </sheetViews>
  <sheetFormatPr defaultColWidth="9.140625" defaultRowHeight="15.75"/>
  <cols>
    <col min="1" max="1" width="12.140625" style="278" customWidth="1"/>
    <col min="2" max="2" width="28.5703125" style="278" customWidth="1"/>
    <col min="3" max="3" width="36.7109375" style="278" customWidth="1"/>
    <col min="4" max="4" width="15" style="278" customWidth="1"/>
    <col min="5" max="5" width="26" style="278" customWidth="1"/>
    <col min="6" max="7" width="9.140625" style="278"/>
    <col min="8" max="8" width="10.42578125" style="278" hidden="1" customWidth="1"/>
    <col min="9" max="16384" width="9.140625" style="279"/>
  </cols>
  <sheetData>
    <row r="1" spans="1:9" s="323" customFormat="1" ht="24.75" customHeight="1">
      <c r="A1" s="535" t="str">
        <f>'Attach 3(JV)'!A1</f>
        <v>Specification No.: CC/NT/W-RT/DOM/A02/25/10872</v>
      </c>
      <c r="B1" s="536"/>
      <c r="C1" s="536"/>
      <c r="D1" s="536"/>
      <c r="E1" s="537" t="s">
        <v>357</v>
      </c>
      <c r="F1" s="538"/>
      <c r="G1" s="538"/>
      <c r="H1" s="538"/>
    </row>
    <row r="2" spans="1:9" ht="8.1" customHeight="1"/>
    <row r="3" spans="1:9" ht="57" customHeight="1">
      <c r="A3" s="822" t="str">
        <f>'Attach 3(JV)'!A3</f>
        <v>765kV Reactor Package 7RT-23-BULK for 13 x 80 MVAR, 765kV 1-Ph Reactors under Bulk Procurement of 765kV &amp; 400kV class Transformers &amp; Reactors of various Capacities (Lot-6)</v>
      </c>
      <c r="B3" s="823"/>
      <c r="C3" s="823"/>
      <c r="D3" s="823"/>
      <c r="E3" s="823"/>
      <c r="F3" s="280"/>
      <c r="G3" s="280"/>
      <c r="H3" s="280"/>
    </row>
    <row r="4" spans="1:9" ht="8.1" customHeight="1">
      <c r="A4" s="281"/>
      <c r="H4" s="282"/>
      <c r="I4" s="283"/>
    </row>
    <row r="5" spans="1:9" ht="27.75" customHeight="1">
      <c r="A5" s="1194" t="s">
        <v>358</v>
      </c>
      <c r="B5" s="1194"/>
      <c r="C5" s="1194"/>
      <c r="D5" s="1194"/>
      <c r="E5" s="1194"/>
      <c r="F5" s="284"/>
      <c r="H5" s="282"/>
      <c r="I5" s="283"/>
    </row>
    <row r="6" spans="1:9" ht="8.1" customHeight="1">
      <c r="A6" s="285"/>
      <c r="H6" s="282"/>
      <c r="I6" s="283"/>
    </row>
    <row r="7" spans="1:9" ht="20.100000000000001" customHeight="1">
      <c r="A7" s="284"/>
      <c r="B7" s="285"/>
      <c r="C7" s="285"/>
      <c r="H7" s="282"/>
      <c r="I7" s="283"/>
    </row>
    <row r="8" spans="1:9" ht="26.25" customHeight="1">
      <c r="A8" s="1195" t="str">
        <f>'[18]Attach 3(QR)'!A8:D8</f>
        <v>Bidder's Name and Address:</v>
      </c>
      <c r="B8" s="1195"/>
      <c r="C8" s="1195"/>
      <c r="D8" s="286" t="str">
        <f>'[18]Attach 3(JV)'!E7</f>
        <v>To:</v>
      </c>
      <c r="H8" s="282"/>
      <c r="I8" s="283"/>
    </row>
    <row r="9" spans="1:9" ht="23.25" customHeight="1">
      <c r="A9" s="861" t="str">
        <f>'Attach 3(JV)'!A8</f>
        <v/>
      </c>
      <c r="B9" s="861"/>
      <c r="C9" s="381"/>
      <c r="D9" s="287" t="str">
        <f>'[18]Attach 3(JV)'!E8</f>
        <v>Contract Services</v>
      </c>
      <c r="H9" s="282"/>
      <c r="I9" s="283"/>
    </row>
    <row r="10" spans="1:9" ht="26.25" customHeight="1">
      <c r="A10" s="288" t="s">
        <v>55</v>
      </c>
      <c r="B10" s="1196">
        <f>'Attach 3(JV)'!B9</f>
        <v>0</v>
      </c>
      <c r="C10" s="1196"/>
      <c r="D10" s="287" t="str">
        <f>'[18]Attach 3(JV)'!E9</f>
        <v>Power Grid Corporation of India Ltd.,</v>
      </c>
      <c r="F10" s="289"/>
      <c r="H10" s="282"/>
      <c r="I10" s="283"/>
    </row>
    <row r="11" spans="1:9" ht="16.5">
      <c r="A11" s="288" t="s">
        <v>57</v>
      </c>
      <c r="B11" s="1197">
        <f>'Attach 3(JV)'!B10</f>
        <v>0</v>
      </c>
      <c r="C11" s="1197"/>
      <c r="D11" s="287" t="str">
        <f>'[18]Attach 3(JV)'!E10</f>
        <v>"Saudamini", Plot No. 2, Sector 29</v>
      </c>
      <c r="H11" s="282"/>
      <c r="I11" s="283"/>
    </row>
    <row r="12" spans="1:9">
      <c r="B12" s="1197">
        <f>'Attach 3(JV)'!B11</f>
        <v>0</v>
      </c>
      <c r="C12" s="1197"/>
      <c r="D12" s="287" t="str">
        <f>'Attach 3(JV)'!E11</f>
        <v>Gurugram (Haryana) - 122001</v>
      </c>
    </row>
    <row r="13" spans="1:9" ht="21" customHeight="1">
      <c r="A13" s="285"/>
      <c r="B13" s="1197">
        <f>'Attach 3(JV)'!B12</f>
        <v>0</v>
      </c>
      <c r="C13" s="1197"/>
      <c r="D13" s="287"/>
    </row>
    <row r="14" spans="1:9" ht="20.100000000000001" customHeight="1">
      <c r="A14" s="278" t="s">
        <v>61</v>
      </c>
    </row>
    <row r="15" spans="1:9" ht="63" customHeight="1">
      <c r="A15" s="290">
        <v>1</v>
      </c>
      <c r="B15" s="1073" t="s">
        <v>359</v>
      </c>
      <c r="C15" s="1073"/>
      <c r="D15" s="1073"/>
      <c r="E15" s="1073"/>
    </row>
    <row r="16" spans="1:9" ht="32.1" customHeight="1">
      <c r="A16" s="1198" t="s">
        <v>345</v>
      </c>
      <c r="B16" s="1198" t="s">
        <v>336</v>
      </c>
      <c r="C16" s="1198" t="s">
        <v>346</v>
      </c>
      <c r="D16" s="1200" t="s">
        <v>360</v>
      </c>
      <c r="E16" s="1201"/>
    </row>
    <row r="17" spans="1:8" ht="41.25" customHeight="1">
      <c r="A17" s="1199"/>
      <c r="B17" s="1199"/>
      <c r="C17" s="1199"/>
      <c r="D17" s="291" t="s">
        <v>348</v>
      </c>
      <c r="E17" s="291" t="s">
        <v>361</v>
      </c>
    </row>
    <row r="18" spans="1:8" ht="21.75" customHeight="1">
      <c r="A18" s="292">
        <v>1</v>
      </c>
      <c r="B18" s="293"/>
      <c r="C18" s="293"/>
      <c r="D18" s="293"/>
      <c r="E18" s="293"/>
    </row>
    <row r="19" spans="1:8" ht="21.95" customHeight="1">
      <c r="A19" s="294">
        <v>2</v>
      </c>
      <c r="B19" s="295"/>
      <c r="C19" s="295"/>
      <c r="D19" s="295"/>
      <c r="E19" s="295"/>
    </row>
    <row r="20" spans="1:8" ht="21.95" customHeight="1">
      <c r="A20" s="294">
        <v>3</v>
      </c>
      <c r="B20" s="295"/>
      <c r="C20" s="295"/>
      <c r="D20" s="295"/>
      <c r="E20" s="295"/>
    </row>
    <row r="21" spans="1:8" ht="21.95" customHeight="1">
      <c r="A21" s="294">
        <v>4</v>
      </c>
      <c r="B21" s="295"/>
      <c r="C21" s="295"/>
      <c r="D21" s="295"/>
      <c r="E21" s="295"/>
      <c r="F21" s="296"/>
      <c r="G21" s="296"/>
      <c r="H21" s="278" t="b">
        <v>0</v>
      </c>
    </row>
    <row r="22" spans="1:8" ht="24.75" customHeight="1">
      <c r="A22" s="297">
        <v>5</v>
      </c>
      <c r="B22" s="298"/>
      <c r="C22" s="298"/>
      <c r="D22" s="298"/>
      <c r="E22" s="298"/>
      <c r="F22" s="296"/>
      <c r="G22" s="296"/>
      <c r="H22" s="296"/>
    </row>
    <row r="23" spans="1:8" ht="125.25" customHeight="1">
      <c r="A23" s="299">
        <v>2</v>
      </c>
      <c r="B23" s="1202" t="s">
        <v>362</v>
      </c>
      <c r="C23" s="1202"/>
      <c r="D23" s="1202"/>
      <c r="E23" s="1202"/>
      <c r="F23" s="296"/>
      <c r="G23" s="296"/>
      <c r="H23" s="296"/>
    </row>
    <row r="24" spans="1:8" ht="18" customHeight="1">
      <c r="A24" s="300"/>
      <c r="B24" s="301"/>
      <c r="C24" s="301"/>
      <c r="D24" s="301"/>
      <c r="E24" s="301"/>
      <c r="F24" s="302"/>
      <c r="G24" s="302"/>
      <c r="H24" s="303"/>
    </row>
    <row r="25" spans="1:8" ht="54.75" hidden="1" customHeight="1">
      <c r="A25" s="1203" t="s">
        <v>363</v>
      </c>
      <c r="B25" s="1203"/>
      <c r="C25" s="1203"/>
      <c r="D25" s="1203"/>
      <c r="E25" s="1203"/>
      <c r="F25" s="302"/>
      <c r="G25" s="302"/>
      <c r="H25" s="303"/>
    </row>
    <row r="26" spans="1:8" ht="32.1" hidden="1" customHeight="1">
      <c r="A26" s="1204" t="s">
        <v>345</v>
      </c>
      <c r="B26" s="1204" t="s">
        <v>336</v>
      </c>
      <c r="C26" s="1204" t="s">
        <v>352</v>
      </c>
      <c r="D26" s="894" t="s">
        <v>353</v>
      </c>
      <c r="E26" s="896"/>
    </row>
    <row r="27" spans="1:8" ht="22.5" hidden="1" customHeight="1">
      <c r="A27" s="1205"/>
      <c r="B27" s="1205"/>
      <c r="C27" s="1205"/>
      <c r="D27" s="304" t="s">
        <v>354</v>
      </c>
      <c r="E27" s="304" t="s">
        <v>355</v>
      </c>
    </row>
    <row r="28" spans="1:8" ht="21.95" hidden="1" customHeight="1">
      <c r="A28" s="305">
        <v>1</v>
      </c>
      <c r="B28" s="306"/>
      <c r="C28" s="306"/>
      <c r="D28" s="306"/>
      <c r="E28" s="306"/>
    </row>
    <row r="29" spans="1:8" ht="21.95" hidden="1" customHeight="1">
      <c r="A29" s="305">
        <v>2</v>
      </c>
      <c r="B29" s="306"/>
      <c r="C29" s="306"/>
      <c r="D29" s="306"/>
      <c r="E29" s="306"/>
    </row>
    <row r="30" spans="1:8" ht="37.5" hidden="1" customHeight="1">
      <c r="A30" s="305">
        <v>3</v>
      </c>
      <c r="B30" s="306"/>
      <c r="C30" s="306"/>
      <c r="D30" s="306"/>
      <c r="E30" s="306"/>
    </row>
    <row r="31" spans="1:8" ht="15.95" customHeight="1"/>
    <row r="32" spans="1:8" ht="15.95" customHeight="1">
      <c r="C32" s="307"/>
    </row>
    <row r="33" spans="1:9" ht="15.95" customHeight="1">
      <c r="A33" s="308" t="s">
        <v>63</v>
      </c>
      <c r="B33" s="321" t="str">
        <f>'Attach 3(JV)'!B24</f>
        <v>--</v>
      </c>
      <c r="C33" s="307" t="s">
        <v>64</v>
      </c>
      <c r="D33" s="1206" t="str">
        <f>'Attach 3(JV)'!E24</f>
        <v/>
      </c>
      <c r="E33" s="1206"/>
    </row>
    <row r="34" spans="1:9" ht="15.95" customHeight="1">
      <c r="A34" s="308" t="s">
        <v>65</v>
      </c>
      <c r="B34" s="322" t="str">
        <f>'Attach 3(JV)'!B25</f>
        <v/>
      </c>
      <c r="C34" s="307" t="s">
        <v>66</v>
      </c>
      <c r="D34" s="1206" t="str">
        <f>'Attach 3(JV)'!E25</f>
        <v/>
      </c>
      <c r="E34" s="1206"/>
    </row>
    <row r="35" spans="1:9" s="278" customFormat="1" ht="15.75" customHeight="1">
      <c r="A35" s="279"/>
      <c r="B35" s="279"/>
      <c r="C35" s="307"/>
      <c r="D35" s="279"/>
      <c r="E35" s="279"/>
      <c r="I35" s="279"/>
    </row>
    <row r="36" spans="1:9" s="278" customFormat="1" ht="19.5" customHeight="1">
      <c r="A36" s="312" t="str">
        <f>A1</f>
        <v>Specification No.: CC/NT/W-RT/DOM/A02/25/10872</v>
      </c>
      <c r="B36" s="313"/>
      <c r="C36" s="313"/>
      <c r="D36" s="313"/>
      <c r="E36" s="314" t="str">
        <f>E1</f>
        <v>Attachment-5A</v>
      </c>
      <c r="I36" s="279"/>
    </row>
    <row r="37" spans="1:9" s="278" customFormat="1" ht="18" customHeight="1">
      <c r="A37" s="310"/>
      <c r="I37" s="279"/>
    </row>
    <row r="38" spans="1:9" s="278" customFormat="1" ht="30" customHeight="1">
      <c r="A38" s="1207" t="s">
        <v>356</v>
      </c>
      <c r="B38" s="1207"/>
      <c r="C38" s="1207"/>
      <c r="D38" s="1207"/>
      <c r="E38" s="1207"/>
      <c r="I38" s="279"/>
    </row>
    <row r="39" spans="1:9" s="278" customFormat="1" ht="18" customHeight="1">
      <c r="I39" s="279"/>
    </row>
    <row r="40" spans="1:9" s="278" customFormat="1" ht="36" customHeight="1">
      <c r="A40" s="1208" t="s">
        <v>345</v>
      </c>
      <c r="B40" s="869" t="s">
        <v>336</v>
      </c>
      <c r="C40" s="1204" t="s">
        <v>346</v>
      </c>
      <c r="D40" s="1209" t="s">
        <v>360</v>
      </c>
      <c r="E40" s="1210"/>
      <c r="I40" s="279"/>
    </row>
    <row r="41" spans="1:9" s="278" customFormat="1" ht="36" customHeight="1">
      <c r="A41" s="881"/>
      <c r="B41" s="1205"/>
      <c r="C41" s="1205"/>
      <c r="D41" s="304" t="s">
        <v>348</v>
      </c>
      <c r="E41" s="304" t="s">
        <v>364</v>
      </c>
      <c r="I41" s="279"/>
    </row>
    <row r="42" spans="1:9" s="278" customFormat="1" ht="18" customHeight="1">
      <c r="A42" s="315"/>
      <c r="B42" s="316"/>
      <c r="C42" s="315"/>
      <c r="D42" s="315"/>
      <c r="E42" s="315"/>
      <c r="I42" s="279"/>
    </row>
    <row r="43" spans="1:9" s="278" customFormat="1" ht="18" customHeight="1">
      <c r="A43" s="317"/>
      <c r="B43" s="318"/>
      <c r="C43" s="317"/>
      <c r="D43" s="317"/>
      <c r="E43" s="317"/>
      <c r="I43" s="279"/>
    </row>
    <row r="44" spans="1:9" s="278" customFormat="1" ht="18" customHeight="1">
      <c r="A44" s="317"/>
      <c r="B44" s="318"/>
      <c r="C44" s="317"/>
      <c r="D44" s="317"/>
      <c r="E44" s="317"/>
      <c r="I44" s="279"/>
    </row>
    <row r="45" spans="1:9" s="278" customFormat="1" ht="18" customHeight="1">
      <c r="A45" s="317"/>
      <c r="B45" s="318"/>
      <c r="C45" s="317"/>
      <c r="D45" s="317"/>
      <c r="E45" s="317"/>
      <c r="I45" s="279"/>
    </row>
    <row r="46" spans="1:9" s="278" customFormat="1" ht="18" customHeight="1">
      <c r="A46" s="317"/>
      <c r="B46" s="318"/>
      <c r="C46" s="317"/>
      <c r="D46" s="317"/>
      <c r="E46" s="317"/>
      <c r="I46" s="279"/>
    </row>
    <row r="47" spans="1:9" s="278" customFormat="1" ht="18" customHeight="1">
      <c r="A47" s="317"/>
      <c r="B47" s="318"/>
      <c r="C47" s="317"/>
      <c r="D47" s="317"/>
      <c r="E47" s="317"/>
      <c r="I47" s="279"/>
    </row>
    <row r="48" spans="1:9" s="278" customFormat="1" ht="18" customHeight="1">
      <c r="A48" s="317"/>
      <c r="B48" s="318"/>
      <c r="C48" s="317"/>
      <c r="D48" s="317"/>
      <c r="E48" s="317"/>
      <c r="I48" s="279"/>
    </row>
    <row r="49" spans="1:9" s="278" customFormat="1" ht="18" customHeight="1">
      <c r="A49" s="317"/>
      <c r="B49" s="318"/>
      <c r="C49" s="317"/>
      <c r="D49" s="317"/>
      <c r="E49" s="317"/>
      <c r="I49" s="279"/>
    </row>
    <row r="50" spans="1:9" s="278" customFormat="1" ht="18" customHeight="1">
      <c r="A50" s="317"/>
      <c r="B50" s="318"/>
      <c r="C50" s="317"/>
      <c r="D50" s="317"/>
      <c r="E50" s="317"/>
      <c r="I50" s="279"/>
    </row>
    <row r="51" spans="1:9" s="278" customFormat="1" ht="18" customHeight="1">
      <c r="A51" s="317"/>
      <c r="B51" s="318"/>
      <c r="C51" s="317"/>
      <c r="D51" s="317"/>
      <c r="E51" s="317"/>
      <c r="I51" s="279"/>
    </row>
    <row r="52" spans="1:9" s="278" customFormat="1" ht="18" customHeight="1">
      <c r="A52" s="317"/>
      <c r="B52" s="318"/>
      <c r="C52" s="317"/>
      <c r="D52" s="317"/>
      <c r="E52" s="317"/>
      <c r="I52" s="279"/>
    </row>
    <row r="53" spans="1:9" s="278" customFormat="1" ht="18" customHeight="1">
      <c r="A53" s="317"/>
      <c r="B53" s="318"/>
      <c r="C53" s="317"/>
      <c r="D53" s="317"/>
      <c r="E53" s="317"/>
      <c r="I53" s="279"/>
    </row>
    <row r="54" spans="1:9" s="278" customFormat="1" ht="18" customHeight="1">
      <c r="A54" s="317"/>
      <c r="B54" s="318"/>
      <c r="C54" s="317"/>
      <c r="D54" s="317"/>
      <c r="E54" s="317"/>
      <c r="I54" s="279"/>
    </row>
    <row r="55" spans="1:9" s="278" customFormat="1" ht="18" customHeight="1">
      <c r="A55" s="317"/>
      <c r="B55" s="318"/>
      <c r="C55" s="317"/>
      <c r="D55" s="317"/>
      <c r="E55" s="317"/>
      <c r="I55" s="279"/>
    </row>
    <row r="56" spans="1:9" s="278" customFormat="1" ht="18" customHeight="1">
      <c r="A56" s="317"/>
      <c r="B56" s="318"/>
      <c r="C56" s="317"/>
      <c r="D56" s="317"/>
      <c r="E56" s="317"/>
      <c r="I56" s="279"/>
    </row>
    <row r="57" spans="1:9" s="278" customFormat="1" ht="18" customHeight="1">
      <c r="A57" s="317"/>
      <c r="B57" s="318"/>
      <c r="C57" s="317"/>
      <c r="D57" s="317"/>
      <c r="E57" s="317"/>
      <c r="I57" s="279"/>
    </row>
    <row r="58" spans="1:9" s="278" customFormat="1" ht="18" customHeight="1">
      <c r="A58" s="317"/>
      <c r="B58" s="318"/>
      <c r="C58" s="317"/>
      <c r="D58" s="317"/>
      <c r="E58" s="317"/>
      <c r="I58" s="279"/>
    </row>
    <row r="59" spans="1:9" s="278" customFormat="1" ht="18" customHeight="1">
      <c r="A59" s="317"/>
      <c r="B59" s="318"/>
      <c r="C59" s="317"/>
      <c r="D59" s="317"/>
      <c r="E59" s="317"/>
      <c r="I59" s="279"/>
    </row>
    <row r="60" spans="1:9" s="278" customFormat="1" ht="18" customHeight="1">
      <c r="A60" s="317"/>
      <c r="B60" s="318"/>
      <c r="C60" s="317"/>
      <c r="D60" s="317"/>
      <c r="E60" s="317"/>
      <c r="I60" s="279"/>
    </row>
    <row r="61" spans="1:9" s="278" customFormat="1" ht="18" customHeight="1">
      <c r="A61" s="317"/>
      <c r="B61" s="318"/>
      <c r="C61" s="317"/>
      <c r="D61" s="317"/>
      <c r="E61" s="317"/>
      <c r="I61" s="279"/>
    </row>
    <row r="62" spans="1:9" s="278" customFormat="1" ht="18" customHeight="1">
      <c r="A62" s="317"/>
      <c r="B62" s="318"/>
      <c r="C62" s="317"/>
      <c r="D62" s="317"/>
      <c r="E62" s="317"/>
      <c r="I62" s="279"/>
    </row>
    <row r="63" spans="1:9" s="278" customFormat="1" ht="18" customHeight="1">
      <c r="A63" s="317"/>
      <c r="B63" s="318"/>
      <c r="C63" s="317"/>
      <c r="D63" s="317"/>
      <c r="E63" s="317"/>
      <c r="I63" s="279"/>
    </row>
    <row r="64" spans="1:9" s="278" customFormat="1" ht="18" customHeight="1">
      <c r="A64" s="317"/>
      <c r="B64" s="318"/>
      <c r="C64" s="317"/>
      <c r="D64" s="317"/>
      <c r="E64" s="317"/>
      <c r="I64" s="279"/>
    </row>
    <row r="65" spans="1:9" s="278" customFormat="1" ht="18" customHeight="1">
      <c r="A65" s="317"/>
      <c r="B65" s="318"/>
      <c r="C65" s="317"/>
      <c r="D65" s="317"/>
      <c r="E65" s="317"/>
      <c r="I65" s="279"/>
    </row>
    <row r="66" spans="1:9" s="278" customFormat="1" ht="18" customHeight="1">
      <c r="A66" s="317"/>
      <c r="B66" s="318"/>
      <c r="C66" s="317"/>
      <c r="D66" s="317"/>
      <c r="E66" s="317"/>
      <c r="I66" s="279"/>
    </row>
    <row r="67" spans="1:9" s="278" customFormat="1" ht="18" customHeight="1">
      <c r="A67" s="317"/>
      <c r="B67" s="318"/>
      <c r="C67" s="317"/>
      <c r="D67" s="317"/>
      <c r="E67" s="317"/>
      <c r="I67" s="279"/>
    </row>
    <row r="68" spans="1:9" s="278" customFormat="1" ht="18" customHeight="1">
      <c r="A68" s="319"/>
      <c r="B68" s="320"/>
      <c r="C68" s="319"/>
      <c r="D68" s="319"/>
      <c r="E68" s="319"/>
      <c r="I68" s="279"/>
    </row>
    <row r="69" spans="1:9" s="278" customFormat="1" ht="18" customHeight="1">
      <c r="I69" s="279"/>
    </row>
    <row r="70" spans="1:9" s="278" customFormat="1" ht="24" customHeight="1">
      <c r="C70" s="307"/>
      <c r="I70" s="279"/>
    </row>
    <row r="71" spans="1:9" s="278" customFormat="1" ht="24" customHeight="1">
      <c r="A71" s="308" t="s">
        <v>63</v>
      </c>
      <c r="B71" s="309" t="str">
        <f>B33</f>
        <v>--</v>
      </c>
      <c r="C71" s="307" t="s">
        <v>64</v>
      </c>
      <c r="D71" s="311" t="str">
        <f>D33</f>
        <v/>
      </c>
      <c r="I71" s="279"/>
    </row>
    <row r="72" spans="1:9" s="278" customFormat="1" ht="24" customHeight="1">
      <c r="A72" s="308" t="s">
        <v>65</v>
      </c>
      <c r="B72" s="309" t="str">
        <f>B34</f>
        <v/>
      </c>
      <c r="C72" s="307" t="s">
        <v>66</v>
      </c>
      <c r="D72" s="311" t="str">
        <f>D34</f>
        <v/>
      </c>
      <c r="I72" s="279"/>
    </row>
    <row r="73" spans="1:9" s="278" customFormat="1" ht="24" customHeight="1">
      <c r="A73" s="308"/>
      <c r="B73" s="321"/>
      <c r="C73" s="307"/>
      <c r="D73" s="322"/>
      <c r="I73" s="279"/>
    </row>
    <row r="74" spans="1:9" s="278" customFormat="1" ht="33" customHeight="1">
      <c r="D74" s="307"/>
      <c r="I74" s="279"/>
    </row>
  </sheetData>
  <sheetProtection algorithmName="SHA-512" hashValue="LHbyAg+EcHWyw+ZaQVEoy+9NFn1WlipCjrWlW2hq3JzEzoLtSoSLUyydxs0FnoQMCmS6i6OWQD2eTFjOya5F9g==" saltValue="kE4tzj41Aunv2bdZSAeYHg==" spinCount="100000" sheet="1" formatColumns="0" formatRows="0"/>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22</xdr:row>
                    <xdr:rowOff>1514475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8" zoomScale="115" zoomScaleSheetLayoutView="115"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18" customFormat="1" ht="16.5" customHeight="1">
      <c r="A1" s="1174" t="str">
        <f>'Attach 3(JV)'!A1</f>
        <v>Specification No.: CC/NT/W-RT/DOM/A02/25/10872</v>
      </c>
      <c r="B1" s="1174"/>
      <c r="C1" s="1174"/>
      <c r="D1" s="1174"/>
      <c r="E1" s="532" t="str">
        <f>"Attachment-6 " &amp; 'Attach 3(JV)'!AT1</f>
        <v xml:space="preserve">Attachment-6 </v>
      </c>
      <c r="F1" s="517"/>
      <c r="G1" s="517"/>
      <c r="H1" s="517"/>
      <c r="Z1" s="539"/>
    </row>
    <row r="2" spans="1:26">
      <c r="Z2" s="113"/>
    </row>
    <row r="3" spans="1:26" ht="46.5" customHeight="1">
      <c r="A3" s="822" t="str">
        <f>'Attach 3(JV)'!A3</f>
        <v>765kV Reactor Package 7RT-23-BULK for 13 x 80 MVAR, 765kV 1-Ph Reactors under Bulk Procurement of 765kV &amp; 400kV class Transformers &amp; Reactors of various Capacities (Lot-6)</v>
      </c>
      <c r="B3" s="823"/>
      <c r="C3" s="823"/>
      <c r="D3" s="823"/>
      <c r="E3" s="823"/>
      <c r="F3" s="26"/>
      <c r="G3" s="27"/>
      <c r="H3" s="26"/>
    </row>
    <row r="4" spans="1:26" ht="6.75" customHeight="1">
      <c r="A4" s="28"/>
      <c r="H4" s="30"/>
      <c r="I4" s="11"/>
    </row>
    <row r="5" spans="1:26" ht="20.100000000000001" customHeight="1">
      <c r="A5" s="851" t="s">
        <v>365</v>
      </c>
      <c r="B5" s="851"/>
      <c r="C5" s="851"/>
      <c r="D5" s="851"/>
      <c r="E5" s="851"/>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57" t="str">
        <f>'Attach 3(JV)'!A8</f>
        <v/>
      </c>
      <c r="B8" s="857"/>
      <c r="C8" s="857"/>
      <c r="D8" s="857"/>
      <c r="E8" s="12" t="str">
        <f>'Attach 3(JV)'!E8</f>
        <v>Contract Services</v>
      </c>
      <c r="H8" s="30"/>
      <c r="I8" s="11"/>
    </row>
    <row r="9" spans="1:26" ht="20.100000000000001" customHeight="1">
      <c r="A9" s="13" t="s">
        <v>55</v>
      </c>
      <c r="B9" s="854">
        <f>'Attach 3(JV)'!B9</f>
        <v>0</v>
      </c>
      <c r="C9" s="854"/>
      <c r="D9" s="854"/>
      <c r="E9" s="12" t="str">
        <f>'Attach 3(JV)'!E9</f>
        <v>Power Grid Corporation of India Ltd.,</v>
      </c>
      <c r="H9" s="30"/>
      <c r="I9" s="11"/>
    </row>
    <row r="10" spans="1:26" ht="20.100000000000001" customHeight="1">
      <c r="A10" s="13" t="s">
        <v>57</v>
      </c>
      <c r="B10" s="854">
        <f>'Attach 3(JV)'!B10</f>
        <v>0</v>
      </c>
      <c r="C10" s="854"/>
      <c r="D10" s="854"/>
      <c r="E10" s="12" t="str">
        <f>'Attach 3(JV)'!E10</f>
        <v>"Saudamini", Plot No. 2, Sector 29</v>
      </c>
      <c r="H10" s="30"/>
      <c r="I10" s="11"/>
    </row>
    <row r="11" spans="1:26" ht="20.100000000000001" customHeight="1">
      <c r="B11" s="854">
        <f>'Attach 3(JV)'!B11</f>
        <v>0</v>
      </c>
      <c r="C11" s="854"/>
      <c r="D11" s="854"/>
      <c r="E11" s="12" t="str">
        <f>'Attach 3(JV)'!E11</f>
        <v>Gurugram (Haryana) - 122001</v>
      </c>
    </row>
    <row r="12" spans="1:26" ht="17.25" customHeight="1">
      <c r="A12" s="32"/>
      <c r="B12" s="854">
        <f>'Attach 3(JV)'!B12</f>
        <v>0</v>
      </c>
      <c r="C12" s="854"/>
      <c r="D12" s="854"/>
      <c r="E12" s="12"/>
    </row>
    <row r="13" spans="1:26" ht="21" customHeight="1">
      <c r="A13" s="29" t="s">
        <v>61</v>
      </c>
      <c r="B13" s="83"/>
      <c r="C13" s="83"/>
      <c r="D13" s="83"/>
    </row>
    <row r="14" spans="1:26" ht="45" customHeight="1">
      <c r="A14" s="1070" t="s">
        <v>366</v>
      </c>
      <c r="B14" s="1070"/>
      <c r="C14" s="1070"/>
      <c r="D14" s="1070"/>
      <c r="E14" s="1070"/>
      <c r="F14" s="34"/>
      <c r="G14" s="34"/>
      <c r="H14" s="34"/>
    </row>
    <row r="15" spans="1:26" ht="12" customHeight="1">
      <c r="A15" s="32"/>
      <c r="B15" s="32"/>
      <c r="C15" s="32"/>
      <c r="D15" s="32"/>
      <c r="E15" s="32"/>
      <c r="F15" s="34"/>
      <c r="G15" s="34"/>
      <c r="H15" s="34"/>
    </row>
    <row r="16" spans="1:26" ht="42" customHeight="1">
      <c r="A16" s="46" t="s">
        <v>345</v>
      </c>
      <c r="B16" s="46" t="s">
        <v>367</v>
      </c>
      <c r="C16" s="1213" t="s">
        <v>368</v>
      </c>
      <c r="D16" s="1213"/>
      <c r="E16" s="46" t="s">
        <v>369</v>
      </c>
      <c r="F16" s="34"/>
      <c r="G16" s="34"/>
      <c r="H16" s="34"/>
    </row>
    <row r="17" spans="1:8" ht="21" customHeight="1">
      <c r="A17" s="210"/>
      <c r="B17" s="210"/>
      <c r="C17" s="1211"/>
      <c r="D17" s="1212"/>
      <c r="E17" s="210"/>
      <c r="F17" s="34"/>
      <c r="G17" s="34"/>
      <c r="H17" s="34"/>
    </row>
    <row r="18" spans="1:8" ht="21" customHeight="1">
      <c r="A18" s="210"/>
      <c r="B18" s="210"/>
      <c r="C18" s="1211"/>
      <c r="D18" s="1212"/>
      <c r="E18" s="210"/>
      <c r="F18" s="34"/>
      <c r="G18" s="34"/>
      <c r="H18" s="34"/>
    </row>
    <row r="19" spans="1:8" ht="21" customHeight="1">
      <c r="A19" s="210"/>
      <c r="B19" s="210"/>
      <c r="C19" s="1214"/>
      <c r="D19" s="1214"/>
      <c r="E19" s="210"/>
      <c r="F19" s="34"/>
      <c r="G19" s="34"/>
      <c r="H19" s="34"/>
    </row>
    <row r="20" spans="1:8" ht="21" customHeight="1">
      <c r="A20" s="210"/>
      <c r="B20" s="210"/>
      <c r="C20" s="1214"/>
      <c r="D20" s="1214"/>
      <c r="E20" s="210"/>
      <c r="F20" s="154"/>
      <c r="G20" s="154"/>
      <c r="H20" s="153" t="b">
        <v>0</v>
      </c>
    </row>
    <row r="21" spans="1:8" ht="21" customHeight="1">
      <c r="A21" s="210"/>
      <c r="B21" s="210"/>
      <c r="C21" s="1214"/>
      <c r="D21" s="1214"/>
      <c r="E21" s="210"/>
      <c r="F21" s="154"/>
      <c r="G21" s="154"/>
      <c r="H21" s="152"/>
    </row>
    <row r="22" spans="1:8" ht="16.5" customHeight="1">
      <c r="D22" s="32"/>
      <c r="E22" s="32"/>
      <c r="F22" s="34"/>
      <c r="G22" s="34"/>
      <c r="H22" s="34"/>
    </row>
    <row r="23" spans="1:8" s="24" customFormat="1" ht="51.75" customHeight="1">
      <c r="A23" s="1175" t="s">
        <v>370</v>
      </c>
      <c r="B23" s="1175"/>
      <c r="C23" s="1175"/>
      <c r="D23" s="1175"/>
      <c r="E23" s="1175"/>
      <c r="F23" s="34"/>
      <c r="G23" s="34"/>
      <c r="H23" s="34"/>
    </row>
    <row r="24" spans="1:8" s="24" customFormat="1" ht="96.75" customHeight="1">
      <c r="A24" s="1175" t="s">
        <v>371</v>
      </c>
      <c r="B24" s="1175"/>
      <c r="C24" s="1175"/>
      <c r="D24" s="1175"/>
      <c r="E24" s="1175"/>
      <c r="F24" s="34"/>
      <c r="G24" s="34"/>
      <c r="H24" s="34"/>
    </row>
    <row r="25" spans="1:8" s="24" customFormat="1" ht="24" customHeight="1">
      <c r="A25" s="147"/>
      <c r="B25" s="147"/>
      <c r="C25" s="147"/>
      <c r="D25" s="37"/>
      <c r="E25" s="147"/>
      <c r="F25" s="34"/>
      <c r="G25" s="34"/>
      <c r="H25" s="34"/>
    </row>
    <row r="26" spans="1:8" ht="24" customHeight="1">
      <c r="A26" s="36" t="s">
        <v>63</v>
      </c>
      <c r="B26" s="62" t="str">
        <f>'Attach 3(JV)'!B24</f>
        <v>--</v>
      </c>
      <c r="C26" s="40"/>
      <c r="D26" s="37" t="s">
        <v>64</v>
      </c>
      <c r="E26" s="199" t="str">
        <f>'Attach 3(JV)'!E24</f>
        <v/>
      </c>
    </row>
    <row r="27" spans="1:8" ht="24" customHeight="1">
      <c r="A27" s="36" t="s">
        <v>65</v>
      </c>
      <c r="B27" s="199" t="str">
        <f>'Attach 3(JV)'!B25</f>
        <v/>
      </c>
      <c r="C27" s="40"/>
      <c r="D27" s="37" t="s">
        <v>66</v>
      </c>
      <c r="E27" s="199" t="str">
        <f>'Attach 3(JV)'!E25</f>
        <v/>
      </c>
    </row>
    <row r="28" spans="1:8" ht="24" customHeight="1">
      <c r="D28" s="37"/>
    </row>
    <row r="29" spans="1:8" ht="24" customHeight="1">
      <c r="D29" s="37"/>
    </row>
    <row r="30" spans="1:8" s="50" customFormat="1" ht="32.25" customHeight="1">
      <c r="A30" s="33" t="str">
        <f>A1</f>
        <v>Specification No.: CC/NT/W-RT/DOM/A02/25/10872</v>
      </c>
      <c r="B30" s="33"/>
      <c r="C30" s="33"/>
      <c r="D30" s="33"/>
      <c r="E30" s="52" t="str">
        <f>"Annexure I to" &amp; E1</f>
        <v xml:space="preserve">Annexure I toAttachment-6 </v>
      </c>
      <c r="F30" s="49"/>
      <c r="G30" s="49"/>
      <c r="H30" s="49"/>
    </row>
    <row r="31" spans="1:8" ht="15.75" customHeight="1">
      <c r="A31" s="1216"/>
      <c r="B31" s="1216"/>
      <c r="C31" s="1216"/>
      <c r="D31" s="1216"/>
      <c r="E31" s="1216"/>
    </row>
    <row r="32" spans="1:8" ht="20.100000000000001" customHeight="1">
      <c r="A32" s="1215" t="str">
        <f>A5</f>
        <v>(Alternative, Deviations and Exceptions to the Provisions)</v>
      </c>
      <c r="B32" s="1215"/>
      <c r="C32" s="1215"/>
      <c r="D32" s="1215"/>
      <c r="E32" s="1215"/>
    </row>
    <row r="33" spans="1:5" ht="20.100000000000001" customHeight="1">
      <c r="A33" s="1215" t="s">
        <v>372</v>
      </c>
      <c r="B33" s="1215"/>
      <c r="C33" s="1215"/>
      <c r="D33" s="1215"/>
      <c r="E33" s="1215"/>
    </row>
    <row r="34" spans="1:5" ht="20.100000000000001" customHeight="1"/>
    <row r="35" spans="1:5" ht="42" customHeight="1">
      <c r="A35" s="46" t="s">
        <v>345</v>
      </c>
      <c r="B35" s="46" t="s">
        <v>367</v>
      </c>
      <c r="C35" s="1213" t="s">
        <v>368</v>
      </c>
      <c r="D35" s="1213"/>
      <c r="E35" s="46" t="s">
        <v>369</v>
      </c>
    </row>
    <row r="36" spans="1:5" ht="39.950000000000003" customHeight="1">
      <c r="A36" s="210"/>
      <c r="B36" s="210"/>
      <c r="C36" s="1211"/>
      <c r="D36" s="1212"/>
      <c r="E36" s="210"/>
    </row>
    <row r="37" spans="1:5" ht="39.950000000000003" customHeight="1">
      <c r="A37" s="210"/>
      <c r="B37" s="210"/>
      <c r="C37" s="1211"/>
      <c r="D37" s="1212"/>
      <c r="E37" s="210"/>
    </row>
    <row r="38" spans="1:5" ht="39.950000000000003" customHeight="1">
      <c r="A38" s="210"/>
      <c r="B38" s="210"/>
      <c r="C38" s="1211"/>
      <c r="D38" s="1212"/>
      <c r="E38" s="210"/>
    </row>
    <row r="39" spans="1:5" ht="39.950000000000003" customHeight="1">
      <c r="A39" s="210"/>
      <c r="B39" s="210"/>
      <c r="C39" s="1211"/>
      <c r="D39" s="1212"/>
      <c r="E39" s="210"/>
    </row>
    <row r="40" spans="1:5" ht="39.950000000000003" customHeight="1">
      <c r="A40" s="210"/>
      <c r="B40" s="210"/>
      <c r="C40" s="1211"/>
      <c r="D40" s="1212"/>
      <c r="E40" s="210"/>
    </row>
    <row r="41" spans="1:5" ht="39.950000000000003" customHeight="1">
      <c r="A41" s="210"/>
      <c r="B41" s="210"/>
      <c r="C41" s="1211"/>
      <c r="D41" s="1212"/>
      <c r="E41" s="210"/>
    </row>
    <row r="42" spans="1:5" ht="39.950000000000003" customHeight="1">
      <c r="A42" s="210"/>
      <c r="B42" s="210"/>
      <c r="C42" s="1211"/>
      <c r="D42" s="1212"/>
      <c r="E42" s="210"/>
    </row>
    <row r="43" spans="1:5" ht="39.950000000000003" customHeight="1">
      <c r="A43" s="210"/>
      <c r="B43" s="210"/>
      <c r="C43" s="1211"/>
      <c r="D43" s="1212"/>
      <c r="E43" s="210"/>
    </row>
    <row r="44" spans="1:5" ht="39.950000000000003" customHeight="1">
      <c r="A44" s="210"/>
      <c r="B44" s="210"/>
      <c r="C44" s="1211"/>
      <c r="D44" s="1212"/>
      <c r="E44" s="210"/>
    </row>
    <row r="45" spans="1:5" ht="39.950000000000003" customHeight="1">
      <c r="A45" s="210"/>
      <c r="B45" s="210"/>
      <c r="C45" s="1211"/>
      <c r="D45" s="1212"/>
      <c r="E45" s="210"/>
    </row>
    <row r="46" spans="1:5" ht="20.100000000000001" customHeight="1"/>
    <row r="47" spans="1:5" ht="25.5" customHeight="1"/>
    <row r="48" spans="1:5" ht="25.5" customHeight="1">
      <c r="A48" s="25"/>
      <c r="B48" s="25"/>
      <c r="C48" s="25"/>
      <c r="D48" s="37"/>
      <c r="E48" s="25"/>
    </row>
    <row r="49" spans="1:5" ht="25.5" customHeight="1">
      <c r="A49" s="36" t="s">
        <v>63</v>
      </c>
      <c r="B49" s="62" t="str">
        <f>B26</f>
        <v>--</v>
      </c>
      <c r="C49" s="40"/>
      <c r="D49" s="37" t="s">
        <v>64</v>
      </c>
      <c r="E49" s="199" t="str">
        <f>E26</f>
        <v/>
      </c>
    </row>
    <row r="50" spans="1:5" ht="25.5" customHeight="1">
      <c r="A50" s="36" t="s">
        <v>65</v>
      </c>
      <c r="B50" s="204" t="str">
        <f>B27</f>
        <v/>
      </c>
      <c r="C50" s="40"/>
      <c r="D50" s="37" t="s">
        <v>66</v>
      </c>
      <c r="E50" s="199" t="str">
        <f>E27</f>
        <v/>
      </c>
    </row>
    <row r="51" spans="1:5" ht="25.5" customHeight="1">
      <c r="D51" s="37"/>
    </row>
  </sheetData>
  <sheetProtection algorithmName="SHA-512" hashValue="GIHRP2rHDb1Gy+THsdkOQArHe+NNNR2zWXzoObomfRxKhGMHUHGCP0+Q2Xon3D8xDcsTA76RLRb4FbltqZCaTg==" saltValue="8I0mywgakohjHzZOSHLe+g==" spinCount="100000" sheet="1" formatColumns="0" formatRows="0"/>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85" zoomScaleSheetLayoutView="85" workbookViewId="0">
      <selection activeCell="I10" sqref="I10"/>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18" customFormat="1" ht="15.75" customHeight="1">
      <c r="A1" s="1174" t="str">
        <f>'Attach 3(JV)'!A1</f>
        <v>Specification No.: CC/NT/W-RT/DOM/A02/25/10872</v>
      </c>
      <c r="B1" s="1174"/>
      <c r="C1" s="1174"/>
      <c r="D1" s="1174"/>
      <c r="E1" s="516" t="str">
        <f>"Attachment-7 " &amp; 'Attach 3(JV)'!AT1</f>
        <v xml:space="preserve">Attachment-7 </v>
      </c>
      <c r="F1" s="517"/>
      <c r="G1" s="517"/>
      <c r="H1" s="517"/>
    </row>
    <row r="2" spans="1:9">
      <c r="E2" s="184"/>
    </row>
    <row r="3" spans="1:9" ht="55.5" customHeight="1">
      <c r="A3" s="822" t="str">
        <f>'Attach 3(JV)'!A3</f>
        <v>765kV Reactor Package 7RT-23-BULK for 13 x 80 MVAR, 765kV 1-Ph Reactors under Bulk Procurement of 765kV &amp; 400kV class Transformers &amp; Reactors of various Capacities (Lot-6)</v>
      </c>
      <c r="B3" s="823"/>
      <c r="C3" s="823"/>
      <c r="D3" s="823"/>
      <c r="E3" s="823"/>
      <c r="F3" s="26"/>
      <c r="G3" s="27"/>
      <c r="H3" s="26"/>
    </row>
    <row r="4" spans="1:9" ht="20.100000000000001" customHeight="1">
      <c r="A4" s="28"/>
      <c r="H4" s="30"/>
      <c r="I4" s="11"/>
    </row>
    <row r="5" spans="1:9" ht="20.100000000000001" customHeight="1">
      <c r="A5" s="851" t="s">
        <v>373</v>
      </c>
      <c r="B5" s="851"/>
      <c r="C5" s="851"/>
      <c r="D5" s="851"/>
      <c r="E5" s="85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07" t="str">
        <f>'Attach 3(JV)'!E8</f>
        <v>Contract Services</v>
      </c>
      <c r="H8" s="30"/>
      <c r="I8" s="11"/>
    </row>
    <row r="9" spans="1:9" ht="20.100000000000001" customHeight="1">
      <c r="A9" s="13" t="s">
        <v>55</v>
      </c>
      <c r="B9" s="854">
        <f>'Attach 3(JV)'!B9</f>
        <v>0</v>
      </c>
      <c r="C9" s="854"/>
      <c r="D9" s="854"/>
      <c r="E9" s="107" t="str">
        <f>'Attach 3(JV)'!E9</f>
        <v>Power Grid Corporation of India Ltd.,</v>
      </c>
      <c r="H9" s="30"/>
      <c r="I9" s="11"/>
    </row>
    <row r="10" spans="1:9" ht="20.100000000000001" customHeight="1">
      <c r="A10" s="13" t="s">
        <v>57</v>
      </c>
      <c r="B10" s="854">
        <f>'Attach 3(JV)'!B10</f>
        <v>0</v>
      </c>
      <c r="C10" s="854"/>
      <c r="D10" s="854"/>
      <c r="E10" s="107" t="str">
        <f>'Attach 3(JV)'!E10</f>
        <v>"Saudamini", Plot No. 2, Sector 29</v>
      </c>
      <c r="H10" s="30"/>
      <c r="I10" s="11"/>
    </row>
    <row r="11" spans="1:9" ht="20.100000000000001" customHeight="1">
      <c r="B11" s="854">
        <f>'Attach 3(JV)'!B11</f>
        <v>0</v>
      </c>
      <c r="C11" s="854"/>
      <c r="D11" s="854"/>
      <c r="E11" s="107" t="str">
        <f>'Attach 3(JV)'!E11</f>
        <v>Gurugram (Haryana) - 122001</v>
      </c>
    </row>
    <row r="12" spans="1:9" ht="20.100000000000001" customHeight="1">
      <c r="A12" s="32"/>
      <c r="B12" s="854">
        <f>'Attach 3(JV)'!B12</f>
        <v>0</v>
      </c>
      <c r="C12" s="854"/>
      <c r="D12" s="854"/>
      <c r="E12" s="15"/>
    </row>
    <row r="13" spans="1:9" ht="20.100000000000001" customHeight="1"/>
    <row r="14" spans="1:9" ht="20.100000000000001" customHeight="1">
      <c r="A14" s="32"/>
    </row>
    <row r="15" spans="1:9" ht="27.75" customHeight="1">
      <c r="A15" s="1215" t="s">
        <v>374</v>
      </c>
      <c r="B15" s="1215"/>
      <c r="C15" s="1215"/>
      <c r="D15" s="1215"/>
      <c r="E15" s="1215"/>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63</v>
      </c>
      <c r="B22" s="62" t="str">
        <f>'Attach 3(JV)'!B24</f>
        <v>--</v>
      </c>
      <c r="C22" s="33"/>
      <c r="D22" s="37" t="s">
        <v>64</v>
      </c>
      <c r="E22" s="199" t="str">
        <f>'Attach 3(JV)'!E24</f>
        <v/>
      </c>
    </row>
    <row r="23" spans="1:5" ht="33" customHeight="1">
      <c r="A23" s="36" t="s">
        <v>65</v>
      </c>
      <c r="B23" s="199" t="str">
        <f>'Attach 3(JV)'!B25</f>
        <v/>
      </c>
      <c r="C23" s="33"/>
      <c r="D23" s="37" t="s">
        <v>66</v>
      </c>
      <c r="E23" s="199"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MP9tQk/9l3cdOU/8bRouNQT2zN1N/VSa5Hw3S80uIVRA/KlNp8GjOuFqq/NkQcpS4zQU+fPIj/VMgQqwkvV6lQ==" saltValue="/PC1LNsNfRFrvQJBGisfUA==" spinCount="100000" sheet="1" formatColumns="0" formatRows="0"/>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AH53"/>
  <sheetViews>
    <sheetView showGridLines="0" view="pageBreakPreview" zoomScale="70" zoomScaleSheetLayoutView="70" workbookViewId="0">
      <selection activeCell="AN20" sqref="AN20"/>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6" width="14.42578125" style="24" customWidth="1"/>
    <col min="7" max="10" width="14.42578125" style="25" customWidth="1"/>
    <col min="11" max="11" width="17" style="25" customWidth="1"/>
    <col min="12" max="17" width="11.7109375" style="25" customWidth="1"/>
    <col min="18" max="34" width="13.5703125" style="25" hidden="1" customWidth="1"/>
    <col min="35" max="16384" width="9.140625" style="25"/>
  </cols>
  <sheetData>
    <row r="1" spans="1:17" s="375" customFormat="1" ht="21.75" customHeight="1">
      <c r="A1" s="930" t="str">
        <f>'Attach 3(JV)'!A1</f>
        <v>Specification No.: CC/NT/W-RT/DOM/A02/25/10872</v>
      </c>
      <c r="B1" s="930"/>
      <c r="C1" s="930"/>
      <c r="D1" s="930"/>
      <c r="E1" s="22"/>
      <c r="F1" s="41" t="str">
        <f>"Attachment-9 " &amp; 'Attach 3(JV)'!AT1</f>
        <v xml:space="preserve">Attachment-9 </v>
      </c>
    </row>
    <row r="2" spans="1:17" ht="15" customHeight="1"/>
    <row r="3" spans="1:17" ht="79.5" customHeight="1">
      <c r="A3" s="1228" t="str">
        <f>'Attach 3(JV)'!A3</f>
        <v>765kV Reactor Package 7RT-23-BULK for 13 x 80 MVAR, 765kV 1-Ph Reactors under Bulk Procurement of 765kV &amp; 400kV class Transformers &amp; Reactors of various Capacities (Lot-6)</v>
      </c>
      <c r="B3" s="1229"/>
      <c r="C3" s="1229"/>
      <c r="D3" s="1229"/>
      <c r="E3" s="1229"/>
      <c r="F3" s="1229"/>
    </row>
    <row r="4" spans="1:17" ht="15" customHeight="1">
      <c r="A4" s="28"/>
      <c r="F4" s="30"/>
    </row>
    <row r="5" spans="1:17" ht="20.100000000000001" customHeight="1">
      <c r="A5" s="851" t="s">
        <v>375</v>
      </c>
      <c r="B5" s="851"/>
      <c r="C5" s="851"/>
      <c r="D5" s="851"/>
      <c r="E5" s="851"/>
      <c r="F5" s="851"/>
    </row>
    <row r="6" spans="1:17" ht="12.75" customHeight="1">
      <c r="A6" s="32"/>
      <c r="F6" s="30"/>
    </row>
    <row r="7" spans="1:17" ht="20.100000000000001" customHeight="1">
      <c r="A7" s="33" t="str">
        <f>'Attach 3(JV)'!A7</f>
        <v>Bidder’s Name and Address  :</v>
      </c>
      <c r="E7" s="29" t="s">
        <v>53</v>
      </c>
      <c r="F7" s="30"/>
    </row>
    <row r="8" spans="1:17" ht="36" customHeight="1">
      <c r="A8" s="857" t="str">
        <f>'Attach 3(JV)'!A8</f>
        <v/>
      </c>
      <c r="B8" s="857"/>
      <c r="C8" s="857"/>
      <c r="D8" s="857"/>
      <c r="E8" s="29" t="s">
        <v>54</v>
      </c>
      <c r="F8" s="30"/>
    </row>
    <row r="9" spans="1:17" ht="20.100000000000001" customHeight="1">
      <c r="A9" s="13" t="s">
        <v>55</v>
      </c>
      <c r="B9" s="854">
        <f>'Attach 3(JV)'!B9</f>
        <v>0</v>
      </c>
      <c r="C9" s="854"/>
      <c r="D9" s="854"/>
      <c r="E9" s="29" t="s">
        <v>56</v>
      </c>
      <c r="F9" s="30"/>
    </row>
    <row r="10" spans="1:17" ht="20.100000000000001" customHeight="1">
      <c r="A10" s="13" t="s">
        <v>57</v>
      </c>
      <c r="B10" s="854">
        <f>'Attach 3(JV)'!B10</f>
        <v>0</v>
      </c>
      <c r="C10" s="854"/>
      <c r="D10" s="854"/>
      <c r="E10" s="29" t="s">
        <v>58</v>
      </c>
      <c r="F10" s="30"/>
    </row>
    <row r="11" spans="1:17" ht="20.100000000000001" customHeight="1">
      <c r="B11" s="854">
        <f>'Attach 3(JV)'!B11</f>
        <v>0</v>
      </c>
      <c r="C11" s="854"/>
      <c r="D11" s="854"/>
      <c r="E11" s="29" t="str">
        <f>'Attach 3(JV)'!E11</f>
        <v>Gurugram (Haryana) - 122001</v>
      </c>
    </row>
    <row r="12" spans="1:17" ht="20.100000000000001" customHeight="1">
      <c r="A12" s="32"/>
      <c r="B12" s="854">
        <f>'Attach 3(JV)'!B12</f>
        <v>0</v>
      </c>
      <c r="C12" s="854"/>
      <c r="D12" s="854"/>
    </row>
    <row r="13" spans="1:17" ht="13.5" customHeight="1">
      <c r="A13" s="32"/>
      <c r="B13" s="102"/>
      <c r="C13" s="102"/>
      <c r="D13" s="102"/>
    </row>
    <row r="14" spans="1:17" ht="20.100000000000001" customHeight="1">
      <c r="A14" s="29" t="s">
        <v>61</v>
      </c>
    </row>
    <row r="15" spans="1:17" ht="15" customHeight="1">
      <c r="A15" s="32"/>
    </row>
    <row r="16" spans="1:17" ht="49.5" customHeight="1">
      <c r="A16" s="1049"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Reactor Package 7RT-23-BULK for 13 x 80 MVAR, 765kV 1-Ph Reactors under Bulk Procurement of 765kV &amp; 400kV class Transformers &amp; Reactors of various Capacities (Lot-6) for the period commencing from the effective date of Contract to us :</v>
      </c>
      <c r="B16" s="1049"/>
      <c r="C16" s="1049"/>
      <c r="D16" s="1049"/>
      <c r="E16" s="1049"/>
      <c r="F16" s="1049"/>
      <c r="G16" s="1049"/>
      <c r="H16" s="1049"/>
      <c r="I16" s="1049"/>
      <c r="J16" s="1049"/>
      <c r="K16" s="1049"/>
      <c r="L16" s="1049"/>
      <c r="M16" s="1049"/>
      <c r="N16" s="1049"/>
      <c r="O16" s="1049"/>
      <c r="P16" s="1049"/>
      <c r="Q16" s="1049"/>
    </row>
    <row r="17" spans="1:34" ht="14.25" customHeight="1">
      <c r="A17" s="32"/>
      <c r="B17" s="32"/>
      <c r="C17" s="32"/>
      <c r="D17" s="32"/>
      <c r="E17" s="34"/>
      <c r="F17" s="34"/>
    </row>
    <row r="18" spans="1:34" ht="20.25" customHeight="1">
      <c r="A18" s="1231" t="s">
        <v>345</v>
      </c>
      <c r="B18" s="1233" t="s">
        <v>376</v>
      </c>
      <c r="C18" s="1234"/>
      <c r="D18" s="1235"/>
      <c r="E18" s="1445" t="s">
        <v>377</v>
      </c>
      <c r="F18" s="1446"/>
      <c r="G18" s="1446"/>
      <c r="H18" s="1446"/>
      <c r="I18" s="1446"/>
      <c r="J18" s="1446"/>
      <c r="K18" s="1446"/>
      <c r="L18" s="1446"/>
      <c r="M18" s="1446"/>
      <c r="N18" s="1446"/>
      <c r="O18" s="1446"/>
      <c r="P18" s="1446"/>
      <c r="Q18" s="1447"/>
      <c r="R18" s="1441"/>
      <c r="S18" s="1441"/>
      <c r="T18" s="1441"/>
      <c r="U18" s="1441"/>
      <c r="V18" s="1441"/>
      <c r="W18" s="1441"/>
      <c r="X18" s="1441"/>
      <c r="Y18" s="1441"/>
      <c r="Z18" s="1441"/>
      <c r="AA18" s="1441"/>
      <c r="AB18" s="1441"/>
      <c r="AC18" s="1441"/>
      <c r="AD18" s="1441"/>
      <c r="AE18" s="1441"/>
      <c r="AF18" s="1441"/>
      <c r="AG18" s="1441"/>
      <c r="AH18" s="1441"/>
    </row>
    <row r="19" spans="1:34" ht="48.75" customHeight="1">
      <c r="A19" s="1232"/>
      <c r="B19" s="1236"/>
      <c r="C19" s="1237"/>
      <c r="D19" s="1237"/>
      <c r="E19" s="1442" t="str">
        <f>Basic!B1</f>
        <v>765kV Reactor Package 7RT-23-BULK for 13 x 80 MVAR, 765kV 1-Ph Reactors under Bulk Procurement of 765kV &amp; 400kV class Transformers &amp; Reactors of various Capacities (Lot-6)</v>
      </c>
      <c r="F19" s="1443"/>
      <c r="G19" s="1443"/>
      <c r="H19" s="1443"/>
      <c r="I19" s="1443"/>
      <c r="J19" s="1443"/>
      <c r="K19" s="1443"/>
      <c r="L19" s="1443"/>
      <c r="M19" s="1443"/>
      <c r="N19" s="1443"/>
      <c r="O19" s="1443"/>
      <c r="P19" s="1444"/>
      <c r="Q19" s="1440"/>
      <c r="R19" s="1440"/>
      <c r="S19" s="1440"/>
      <c r="T19" s="1440"/>
      <c r="U19" s="1440"/>
      <c r="V19" s="1440"/>
      <c r="W19" s="1440"/>
      <c r="X19" s="1440"/>
      <c r="Y19" s="1440"/>
      <c r="Z19" s="1440"/>
      <c r="AA19" s="1440"/>
      <c r="AB19" s="1440"/>
      <c r="AC19" s="1440"/>
      <c r="AD19" s="1440"/>
      <c r="AE19" s="1440"/>
      <c r="AF19" s="1440"/>
      <c r="AG19" s="1440"/>
      <c r="AH19" s="1440"/>
    </row>
    <row r="20" spans="1:34">
      <c r="A20" s="766"/>
      <c r="B20" s="770"/>
      <c r="C20" s="771"/>
      <c r="D20" s="771"/>
      <c r="E20" s="788" t="s">
        <v>1022</v>
      </c>
      <c r="F20" s="788" t="s">
        <v>1023</v>
      </c>
      <c r="G20" s="788" t="s">
        <v>1024</v>
      </c>
      <c r="H20" s="788" t="s">
        <v>1025</v>
      </c>
      <c r="I20" s="788" t="s">
        <v>1026</v>
      </c>
      <c r="J20" s="788" t="s">
        <v>1027</v>
      </c>
      <c r="K20" s="788" t="s">
        <v>1028</v>
      </c>
      <c r="L20" s="788" t="s">
        <v>1029</v>
      </c>
      <c r="M20" s="788" t="s">
        <v>1030</v>
      </c>
      <c r="N20" s="788" t="s">
        <v>1031</v>
      </c>
      <c r="O20" s="788" t="s">
        <v>1032</v>
      </c>
      <c r="P20" s="788" t="s">
        <v>1033</v>
      </c>
      <c r="Q20" s="788" t="s">
        <v>1034</v>
      </c>
      <c r="R20" s="788"/>
      <c r="S20" s="788"/>
      <c r="T20" s="788"/>
      <c r="U20" s="788"/>
      <c r="V20" s="788"/>
      <c r="W20" s="788"/>
      <c r="X20" s="788"/>
      <c r="Y20" s="788"/>
      <c r="Z20" s="788"/>
      <c r="AA20" s="788"/>
      <c r="AB20" s="788"/>
      <c r="AC20" s="788"/>
      <c r="AD20" s="788"/>
      <c r="AE20" s="788"/>
      <c r="AF20" s="788"/>
      <c r="AG20" s="788"/>
      <c r="AH20" s="788"/>
    </row>
    <row r="21" spans="1:34" ht="20.100000000000001" customHeight="1">
      <c r="A21" s="1218">
        <v>1</v>
      </c>
      <c r="B21" s="1223" t="s">
        <v>378</v>
      </c>
      <c r="C21" s="1223"/>
      <c r="D21" s="1224"/>
      <c r="E21" s="662"/>
      <c r="F21" s="662"/>
      <c r="G21" s="769"/>
      <c r="H21" s="769"/>
      <c r="I21" s="769"/>
      <c r="J21" s="769"/>
      <c r="K21" s="769"/>
      <c r="L21" s="769"/>
      <c r="M21" s="769"/>
      <c r="N21" s="769"/>
      <c r="O21" s="769"/>
      <c r="P21" s="769"/>
      <c r="Q21" s="769"/>
    </row>
    <row r="22" spans="1:34" ht="20.100000000000001" customHeight="1">
      <c r="A22" s="1218"/>
      <c r="B22" s="1221" t="s">
        <v>379</v>
      </c>
      <c r="C22" s="1221"/>
      <c r="D22" s="1222"/>
      <c r="E22" s="663"/>
      <c r="F22" s="663"/>
      <c r="G22" s="663"/>
      <c r="H22" s="663"/>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3"/>
      <c r="AG22" s="663"/>
      <c r="AH22" s="663"/>
    </row>
    <row r="23" spans="1:34" ht="20.100000000000001" customHeight="1">
      <c r="A23" s="1218"/>
      <c r="B23" s="1219" t="s">
        <v>380</v>
      </c>
      <c r="C23" s="1219"/>
      <c r="D23" s="1220"/>
      <c r="E23" s="663"/>
      <c r="F23" s="663"/>
      <c r="G23" s="663"/>
      <c r="H23" s="663"/>
      <c r="I23" s="663"/>
      <c r="J23" s="663"/>
      <c r="K23" s="663"/>
      <c r="L23" s="663"/>
      <c r="M23" s="663"/>
      <c r="N23" s="663"/>
      <c r="O23" s="663"/>
      <c r="P23" s="663"/>
      <c r="Q23" s="663"/>
      <c r="R23" s="663"/>
      <c r="S23" s="663"/>
      <c r="T23" s="663"/>
      <c r="U23" s="663"/>
      <c r="V23" s="663"/>
      <c r="W23" s="663"/>
      <c r="X23" s="663"/>
      <c r="Y23" s="663"/>
      <c r="Z23" s="663"/>
      <c r="AA23" s="663"/>
      <c r="AB23" s="663"/>
      <c r="AC23" s="663"/>
      <c r="AD23" s="663"/>
      <c r="AE23" s="663"/>
      <c r="AF23" s="663"/>
      <c r="AG23" s="663"/>
      <c r="AH23" s="663"/>
    </row>
    <row r="24" spans="1:34" ht="20.100000000000001" customHeight="1">
      <c r="A24" s="1218">
        <v>2</v>
      </c>
      <c r="B24" s="1223" t="s">
        <v>381</v>
      </c>
      <c r="C24" s="1223"/>
      <c r="D24" s="1224"/>
      <c r="E24" s="662"/>
      <c r="F24" s="662"/>
      <c r="G24" s="769"/>
      <c r="H24" s="769"/>
      <c r="I24" s="769"/>
      <c r="J24" s="769"/>
      <c r="K24" s="769"/>
      <c r="L24" s="769"/>
      <c r="M24" s="769"/>
      <c r="N24" s="769"/>
      <c r="O24" s="769"/>
      <c r="P24" s="769"/>
      <c r="Q24" s="769"/>
    </row>
    <row r="25" spans="1:34" ht="20.100000000000001" customHeight="1">
      <c r="A25" s="1218"/>
      <c r="B25" s="1221" t="s">
        <v>379</v>
      </c>
      <c r="C25" s="1221"/>
      <c r="D25" s="1222"/>
      <c r="E25" s="663"/>
      <c r="F25" s="663"/>
      <c r="G25" s="663"/>
      <c r="H25" s="663"/>
      <c r="I25" s="663"/>
      <c r="J25" s="663"/>
      <c r="K25" s="663"/>
      <c r="L25" s="663"/>
      <c r="M25" s="663"/>
      <c r="N25" s="663"/>
      <c r="O25" s="663"/>
      <c r="P25" s="663"/>
      <c r="Q25" s="663"/>
      <c r="R25" s="663"/>
      <c r="S25" s="663"/>
      <c r="T25" s="663"/>
      <c r="U25" s="663"/>
      <c r="V25" s="663"/>
      <c r="W25" s="663"/>
      <c r="X25" s="663"/>
      <c r="Y25" s="663"/>
      <c r="Z25" s="663"/>
      <c r="AA25" s="663"/>
      <c r="AB25" s="663"/>
      <c r="AC25" s="663"/>
      <c r="AD25" s="663"/>
      <c r="AE25" s="663"/>
      <c r="AF25" s="663"/>
      <c r="AG25" s="663"/>
      <c r="AH25" s="663"/>
    </row>
    <row r="26" spans="1:34" ht="20.100000000000001" customHeight="1">
      <c r="A26" s="1218"/>
      <c r="B26" s="1219" t="s">
        <v>380</v>
      </c>
      <c r="C26" s="1219"/>
      <c r="D26" s="1220"/>
      <c r="E26" s="663"/>
      <c r="F26" s="663"/>
      <c r="G26" s="663"/>
      <c r="H26" s="663"/>
      <c r="I26" s="663"/>
      <c r="J26" s="663"/>
      <c r="K26" s="663"/>
      <c r="L26" s="663"/>
      <c r="M26" s="663"/>
      <c r="N26" s="663"/>
      <c r="O26" s="663"/>
      <c r="P26" s="663"/>
      <c r="Q26" s="663"/>
      <c r="R26" s="663"/>
      <c r="S26" s="663"/>
      <c r="T26" s="663"/>
      <c r="U26" s="663"/>
      <c r="V26" s="663"/>
      <c r="W26" s="663"/>
      <c r="X26" s="663"/>
      <c r="Y26" s="663"/>
      <c r="Z26" s="663"/>
      <c r="AA26" s="663"/>
      <c r="AB26" s="663"/>
      <c r="AC26" s="663"/>
      <c r="AD26" s="663"/>
      <c r="AE26" s="663"/>
      <c r="AF26" s="663"/>
      <c r="AG26" s="663"/>
      <c r="AH26" s="663"/>
    </row>
    <row r="27" spans="1:34" ht="20.100000000000001" hidden="1" customHeight="1">
      <c r="A27" s="1218">
        <v>3</v>
      </c>
      <c r="B27" s="1223" t="s">
        <v>382</v>
      </c>
      <c r="C27" s="1223"/>
      <c r="D27" s="1224"/>
      <c r="E27" s="662"/>
      <c r="F27" s="662"/>
      <c r="G27" s="769"/>
      <c r="H27" s="769"/>
      <c r="I27" s="769"/>
      <c r="J27" s="769"/>
      <c r="K27" s="769"/>
      <c r="L27" s="769"/>
      <c r="M27" s="769"/>
      <c r="N27" s="769"/>
      <c r="O27" s="769"/>
      <c r="P27" s="769"/>
      <c r="Q27" s="769"/>
    </row>
    <row r="28" spans="1:34" ht="20.100000000000001" hidden="1" customHeight="1">
      <c r="A28" s="1218"/>
      <c r="B28" s="1221" t="s">
        <v>379</v>
      </c>
      <c r="C28" s="1221"/>
      <c r="D28" s="1222"/>
      <c r="E28" s="663"/>
      <c r="F28" s="663"/>
      <c r="G28" s="769"/>
      <c r="H28" s="769"/>
      <c r="I28" s="769"/>
      <c r="J28" s="769"/>
      <c r="K28" s="769"/>
      <c r="L28" s="769"/>
      <c r="M28" s="769"/>
      <c r="N28" s="769"/>
      <c r="O28" s="769"/>
      <c r="P28" s="769"/>
      <c r="Q28" s="769"/>
      <c r="R28" s="663"/>
      <c r="S28" s="663"/>
      <c r="T28" s="663"/>
      <c r="U28" s="663"/>
      <c r="V28" s="663"/>
      <c r="W28" s="663"/>
      <c r="X28" s="663"/>
      <c r="Y28" s="663"/>
      <c r="Z28" s="663"/>
      <c r="AA28" s="663"/>
      <c r="AB28" s="663"/>
      <c r="AC28" s="663"/>
      <c r="AD28" s="663"/>
      <c r="AE28" s="663"/>
      <c r="AF28" s="663"/>
      <c r="AG28" s="663"/>
      <c r="AH28" s="663"/>
    </row>
    <row r="29" spans="1:34" ht="20.100000000000001" hidden="1" customHeight="1">
      <c r="A29" s="1218"/>
      <c r="B29" s="1219" t="s">
        <v>380</v>
      </c>
      <c r="C29" s="1219"/>
      <c r="D29" s="1220"/>
      <c r="E29" s="663"/>
      <c r="F29" s="663"/>
      <c r="G29" s="769"/>
      <c r="H29" s="769"/>
      <c r="I29" s="769"/>
      <c r="J29" s="769"/>
      <c r="K29" s="769"/>
      <c r="L29" s="769"/>
      <c r="M29" s="769"/>
      <c r="N29" s="769"/>
      <c r="O29" s="769"/>
      <c r="P29" s="769"/>
      <c r="Q29" s="769"/>
      <c r="R29" s="663"/>
      <c r="S29" s="663"/>
      <c r="T29" s="663"/>
      <c r="U29" s="663"/>
      <c r="V29" s="663"/>
      <c r="W29" s="663"/>
      <c r="X29" s="663"/>
      <c r="Y29" s="663"/>
      <c r="Z29" s="663"/>
      <c r="AA29" s="663"/>
      <c r="AB29" s="663"/>
      <c r="AC29" s="663"/>
      <c r="AD29" s="663"/>
      <c r="AE29" s="663"/>
      <c r="AF29" s="663"/>
      <c r="AG29" s="663"/>
      <c r="AH29" s="663"/>
    </row>
    <row r="30" spans="1:34" ht="20.100000000000001" customHeight="1">
      <c r="A30" s="1218">
        <v>3</v>
      </c>
      <c r="B30" s="1223" t="s">
        <v>383</v>
      </c>
      <c r="C30" s="1223"/>
      <c r="D30" s="1224"/>
      <c r="E30" s="662"/>
      <c r="F30" s="662"/>
      <c r="G30" s="769"/>
      <c r="H30" s="769"/>
      <c r="I30" s="769"/>
      <c r="J30" s="769"/>
      <c r="K30" s="769"/>
      <c r="L30" s="769"/>
      <c r="M30" s="769"/>
      <c r="N30" s="769"/>
      <c r="O30" s="769"/>
      <c r="P30" s="769"/>
      <c r="Q30" s="769"/>
    </row>
    <row r="31" spans="1:34" ht="20.100000000000001" customHeight="1">
      <c r="A31" s="1218"/>
      <c r="B31" s="1221" t="s">
        <v>379</v>
      </c>
      <c r="C31" s="1221"/>
      <c r="D31" s="1222"/>
      <c r="E31" s="663"/>
      <c r="F31" s="663"/>
      <c r="G31" s="663"/>
      <c r="H31" s="663"/>
      <c r="I31" s="663"/>
      <c r="J31" s="663"/>
      <c r="K31" s="663"/>
      <c r="L31" s="663"/>
      <c r="M31" s="663"/>
      <c r="N31" s="663"/>
      <c r="O31" s="663"/>
      <c r="P31" s="663"/>
      <c r="Q31" s="663"/>
      <c r="R31" s="663"/>
      <c r="S31" s="663"/>
      <c r="T31" s="663"/>
      <c r="U31" s="663"/>
      <c r="V31" s="663"/>
      <c r="W31" s="663"/>
      <c r="X31" s="663"/>
      <c r="Y31" s="663"/>
      <c r="Z31" s="663"/>
      <c r="AA31" s="663"/>
      <c r="AB31" s="663"/>
      <c r="AC31" s="663"/>
      <c r="AD31" s="663"/>
      <c r="AE31" s="663"/>
      <c r="AF31" s="663"/>
      <c r="AG31" s="663"/>
      <c r="AH31" s="663"/>
    </row>
    <row r="32" spans="1:34" ht="20.100000000000001" customHeight="1">
      <c r="A32" s="1218"/>
      <c r="B32" s="1219" t="s">
        <v>380</v>
      </c>
      <c r="C32" s="1219"/>
      <c r="D32" s="1220"/>
      <c r="E32" s="663"/>
      <c r="F32" s="663"/>
      <c r="G32" s="663"/>
      <c r="H32" s="663"/>
      <c r="I32" s="663"/>
      <c r="J32" s="663"/>
      <c r="K32" s="663"/>
      <c r="L32" s="663"/>
      <c r="M32" s="663"/>
      <c r="N32" s="663"/>
      <c r="O32" s="663"/>
      <c r="P32" s="663"/>
      <c r="Q32" s="663"/>
      <c r="R32" s="663"/>
      <c r="S32" s="663"/>
      <c r="T32" s="663"/>
      <c r="U32" s="663"/>
      <c r="V32" s="663"/>
      <c r="W32" s="663"/>
      <c r="X32" s="663"/>
      <c r="Y32" s="663"/>
      <c r="Z32" s="663"/>
      <c r="AA32" s="663"/>
      <c r="AB32" s="663"/>
      <c r="AC32" s="663"/>
      <c r="AD32" s="663"/>
      <c r="AE32" s="663"/>
      <c r="AF32" s="663"/>
      <c r="AG32" s="663"/>
      <c r="AH32" s="663"/>
    </row>
    <row r="33" spans="1:34" ht="20.100000000000001" customHeight="1">
      <c r="A33" s="1218">
        <v>4</v>
      </c>
      <c r="B33" s="1223" t="s">
        <v>384</v>
      </c>
      <c r="C33" s="1223"/>
      <c r="D33" s="1224"/>
      <c r="E33" s="662"/>
      <c r="F33" s="662"/>
      <c r="G33" s="769"/>
      <c r="H33" s="769"/>
      <c r="I33" s="769"/>
      <c r="J33" s="769"/>
      <c r="K33" s="769"/>
      <c r="L33" s="769"/>
      <c r="M33" s="769"/>
      <c r="N33" s="769"/>
      <c r="O33" s="769"/>
      <c r="P33" s="769"/>
      <c r="Q33" s="769"/>
    </row>
    <row r="34" spans="1:34" ht="20.100000000000001" customHeight="1">
      <c r="A34" s="1218"/>
      <c r="B34" s="1221" t="s">
        <v>379</v>
      </c>
      <c r="C34" s="1221"/>
      <c r="D34" s="1222"/>
      <c r="E34" s="663"/>
      <c r="F34" s="663"/>
      <c r="G34" s="663"/>
      <c r="H34" s="663"/>
      <c r="I34" s="663"/>
      <c r="J34" s="663"/>
      <c r="K34" s="663"/>
      <c r="L34" s="663"/>
      <c r="M34" s="663"/>
      <c r="N34" s="663"/>
      <c r="O34" s="663"/>
      <c r="P34" s="663"/>
      <c r="Q34" s="663"/>
      <c r="R34" s="663"/>
      <c r="S34" s="663"/>
      <c r="T34" s="663"/>
      <c r="U34" s="663"/>
      <c r="V34" s="663"/>
      <c r="W34" s="663"/>
      <c r="X34" s="663"/>
      <c r="Y34" s="663"/>
      <c r="Z34" s="663"/>
      <c r="AA34" s="663"/>
      <c r="AB34" s="663"/>
      <c r="AC34" s="663"/>
      <c r="AD34" s="663"/>
      <c r="AE34" s="663"/>
      <c r="AF34" s="663"/>
      <c r="AG34" s="663"/>
      <c r="AH34" s="663"/>
    </row>
    <row r="35" spans="1:34" ht="20.100000000000001" customHeight="1">
      <c r="A35" s="1218"/>
      <c r="B35" s="1219" t="s">
        <v>380</v>
      </c>
      <c r="C35" s="1219"/>
      <c r="D35" s="1220"/>
      <c r="E35" s="663"/>
      <c r="F35" s="663"/>
      <c r="G35" s="663"/>
      <c r="H35" s="663"/>
      <c r="I35" s="663"/>
      <c r="J35" s="663"/>
      <c r="K35" s="663"/>
      <c r="L35" s="663"/>
      <c r="M35" s="663"/>
      <c r="N35" s="663"/>
      <c r="O35" s="663"/>
      <c r="P35" s="663"/>
      <c r="Q35" s="663"/>
      <c r="R35" s="663"/>
      <c r="S35" s="663"/>
      <c r="T35" s="663"/>
      <c r="U35" s="663"/>
      <c r="V35" s="663"/>
      <c r="W35" s="663"/>
      <c r="X35" s="663"/>
      <c r="Y35" s="663"/>
      <c r="Z35" s="663"/>
      <c r="AA35" s="663"/>
      <c r="AB35" s="663"/>
      <c r="AC35" s="663"/>
      <c r="AD35" s="663"/>
      <c r="AE35" s="663"/>
      <c r="AF35" s="663"/>
      <c r="AG35" s="663"/>
      <c r="AH35" s="663"/>
    </row>
    <row r="36" spans="1:34" ht="20.100000000000001" customHeight="1">
      <c r="A36" s="43">
        <v>5</v>
      </c>
      <c r="B36" s="1226" t="s">
        <v>385</v>
      </c>
      <c r="C36" s="1226"/>
      <c r="D36" s="1227"/>
      <c r="E36" s="663"/>
      <c r="F36" s="663"/>
      <c r="G36" s="663"/>
      <c r="H36" s="663"/>
      <c r="I36" s="663"/>
      <c r="J36" s="663"/>
      <c r="K36" s="663"/>
      <c r="L36" s="663"/>
      <c r="M36" s="663"/>
      <c r="N36" s="663"/>
      <c r="O36" s="663"/>
      <c r="P36" s="663"/>
      <c r="Q36" s="663"/>
      <c r="R36" s="663"/>
      <c r="S36" s="663"/>
      <c r="T36" s="663"/>
      <c r="U36" s="663"/>
      <c r="V36" s="663"/>
      <c r="W36" s="663"/>
      <c r="X36" s="663"/>
      <c r="Y36" s="663"/>
      <c r="Z36" s="663"/>
      <c r="AA36" s="663"/>
      <c r="AB36" s="663"/>
      <c r="AC36" s="663"/>
      <c r="AD36" s="663"/>
      <c r="AE36" s="663"/>
      <c r="AF36" s="663"/>
      <c r="AG36" s="663"/>
      <c r="AH36" s="663"/>
    </row>
    <row r="37" spans="1:34" ht="20.100000000000001" customHeight="1">
      <c r="A37" s="1218">
        <v>6</v>
      </c>
      <c r="B37" s="1223" t="s">
        <v>386</v>
      </c>
      <c r="C37" s="1223"/>
      <c r="D37" s="1224"/>
      <c r="E37" s="662"/>
      <c r="F37" s="662"/>
      <c r="G37" s="662"/>
      <c r="H37" s="662"/>
      <c r="I37" s="662"/>
      <c r="J37" s="662"/>
      <c r="K37" s="662"/>
      <c r="L37" s="662"/>
      <c r="M37" s="662"/>
      <c r="N37" s="662"/>
      <c r="O37" s="662"/>
      <c r="P37" s="662"/>
      <c r="Q37" s="662"/>
    </row>
    <row r="38" spans="1:34" ht="20.100000000000001" customHeight="1">
      <c r="A38" s="1218"/>
      <c r="B38" s="1221" t="s">
        <v>379</v>
      </c>
      <c r="C38" s="1221"/>
      <c r="D38" s="1222"/>
      <c r="E38" s="663"/>
      <c r="F38" s="663"/>
      <c r="G38" s="663"/>
      <c r="H38" s="663"/>
      <c r="I38" s="663"/>
      <c r="J38" s="663"/>
      <c r="K38" s="663"/>
      <c r="L38" s="663"/>
      <c r="M38" s="663"/>
      <c r="N38" s="663"/>
      <c r="O38" s="663"/>
      <c r="P38" s="663"/>
      <c r="Q38" s="663"/>
      <c r="R38" s="663"/>
      <c r="S38" s="663"/>
      <c r="T38" s="663"/>
      <c r="U38" s="663"/>
      <c r="V38" s="663"/>
      <c r="W38" s="663"/>
      <c r="X38" s="663"/>
      <c r="Y38" s="663"/>
      <c r="Z38" s="663"/>
      <c r="AA38" s="663"/>
      <c r="AB38" s="663"/>
      <c r="AC38" s="663"/>
      <c r="AD38" s="663"/>
      <c r="AE38" s="663"/>
      <c r="AF38" s="663"/>
      <c r="AG38" s="663"/>
      <c r="AH38" s="663"/>
    </row>
    <row r="39" spans="1:34" ht="20.100000000000001" customHeight="1">
      <c r="A39" s="1218"/>
      <c r="B39" s="1219" t="s">
        <v>380</v>
      </c>
      <c r="C39" s="1219"/>
      <c r="D39" s="1220"/>
      <c r="E39" s="663"/>
      <c r="F39" s="663"/>
      <c r="G39" s="663"/>
      <c r="H39" s="663"/>
      <c r="I39" s="663"/>
      <c r="J39" s="663"/>
      <c r="K39" s="663"/>
      <c r="L39" s="663"/>
      <c r="M39" s="663"/>
      <c r="N39" s="663"/>
      <c r="O39" s="663"/>
      <c r="P39" s="663"/>
      <c r="Q39" s="663"/>
      <c r="R39" s="663"/>
      <c r="S39" s="663"/>
      <c r="T39" s="663"/>
      <c r="U39" s="663"/>
      <c r="V39" s="663"/>
      <c r="W39" s="663"/>
      <c r="X39" s="663"/>
      <c r="Y39" s="663"/>
      <c r="Z39" s="663"/>
      <c r="AA39" s="663"/>
      <c r="AB39" s="663"/>
      <c r="AC39" s="663"/>
      <c r="AD39" s="663"/>
      <c r="AE39" s="663"/>
      <c r="AF39" s="663"/>
      <c r="AG39" s="663"/>
      <c r="AH39" s="663"/>
    </row>
    <row r="40" spans="1:34" ht="20.100000000000001" customHeight="1">
      <c r="A40" s="1218">
        <v>7</v>
      </c>
      <c r="B40" s="1223" t="s">
        <v>387</v>
      </c>
      <c r="C40" s="1223"/>
      <c r="D40" s="1224"/>
      <c r="E40" s="662"/>
      <c r="F40" s="662"/>
      <c r="G40" s="662"/>
      <c r="H40" s="662"/>
      <c r="I40" s="662"/>
      <c r="J40" s="662"/>
      <c r="K40" s="662"/>
      <c r="L40" s="662"/>
      <c r="M40" s="662"/>
      <c r="N40" s="662"/>
      <c r="O40" s="662"/>
      <c r="P40" s="662"/>
      <c r="Q40" s="662"/>
    </row>
    <row r="41" spans="1:34" ht="20.100000000000001" customHeight="1">
      <c r="A41" s="1218"/>
      <c r="B41" s="1221" t="s">
        <v>379</v>
      </c>
      <c r="C41" s="1221"/>
      <c r="D41" s="1222"/>
      <c r="E41" s="663"/>
      <c r="F41" s="663"/>
      <c r="G41" s="663"/>
      <c r="H41" s="663"/>
      <c r="I41" s="663"/>
      <c r="J41" s="663"/>
      <c r="K41" s="663"/>
      <c r="L41" s="663"/>
      <c r="M41" s="663"/>
      <c r="N41" s="663"/>
      <c r="O41" s="663"/>
      <c r="P41" s="663"/>
      <c r="Q41" s="663"/>
      <c r="R41" s="663"/>
      <c r="S41" s="663"/>
      <c r="T41" s="663"/>
      <c r="U41" s="663"/>
      <c r="V41" s="663"/>
      <c r="W41" s="663"/>
      <c r="X41" s="663"/>
      <c r="Y41" s="663"/>
      <c r="Z41" s="663"/>
      <c r="AA41" s="663"/>
      <c r="AB41" s="663"/>
      <c r="AC41" s="663"/>
      <c r="AD41" s="663"/>
      <c r="AE41" s="663"/>
      <c r="AF41" s="663"/>
      <c r="AG41" s="663"/>
      <c r="AH41" s="663"/>
    </row>
    <row r="42" spans="1:34" ht="20.100000000000001" customHeight="1">
      <c r="A42" s="1218"/>
      <c r="B42" s="1219" t="s">
        <v>380</v>
      </c>
      <c r="C42" s="1219"/>
      <c r="D42" s="1220"/>
      <c r="E42" s="663"/>
      <c r="F42" s="663"/>
      <c r="G42" s="663"/>
      <c r="H42" s="663"/>
      <c r="I42" s="663"/>
      <c r="J42" s="663"/>
      <c r="K42" s="663"/>
      <c r="L42" s="663"/>
      <c r="M42" s="663"/>
      <c r="N42" s="663"/>
      <c r="O42" s="663"/>
      <c r="P42" s="663"/>
      <c r="Q42" s="663"/>
      <c r="R42" s="663"/>
      <c r="S42" s="663"/>
      <c r="T42" s="663"/>
      <c r="U42" s="663"/>
      <c r="V42" s="663"/>
      <c r="W42" s="663"/>
      <c r="X42" s="663"/>
      <c r="Y42" s="663"/>
      <c r="Z42" s="663"/>
      <c r="AA42" s="663"/>
      <c r="AB42" s="663"/>
      <c r="AC42" s="663"/>
      <c r="AD42" s="663"/>
      <c r="AE42" s="663"/>
      <c r="AF42" s="663"/>
      <c r="AG42" s="663"/>
      <c r="AH42" s="663"/>
    </row>
    <row r="43" spans="1:34" ht="20.100000000000001" customHeight="1">
      <c r="A43" s="1218">
        <v>8</v>
      </c>
      <c r="B43" s="1230" t="s">
        <v>388</v>
      </c>
      <c r="C43" s="1223"/>
      <c r="D43" s="1224"/>
      <c r="E43" s="662"/>
      <c r="F43" s="662"/>
      <c r="G43" s="662"/>
      <c r="H43" s="662"/>
      <c r="I43" s="662"/>
      <c r="J43" s="662"/>
      <c r="K43" s="662"/>
      <c r="L43" s="662"/>
      <c r="M43" s="662"/>
      <c r="N43" s="662"/>
      <c r="O43" s="662"/>
      <c r="P43" s="662"/>
      <c r="Q43" s="662"/>
    </row>
    <row r="44" spans="1:34" ht="20.100000000000001" customHeight="1">
      <c r="A44" s="1218"/>
      <c r="B44" s="1225" t="s">
        <v>379</v>
      </c>
      <c r="C44" s="1221"/>
      <c r="D44" s="1222"/>
      <c r="E44" s="663"/>
      <c r="F44" s="663"/>
      <c r="G44" s="663"/>
      <c r="H44" s="663"/>
      <c r="I44" s="663"/>
      <c r="J44" s="663"/>
      <c r="K44" s="663"/>
      <c r="L44" s="663"/>
      <c r="M44" s="663"/>
      <c r="N44" s="663"/>
      <c r="O44" s="663"/>
      <c r="P44" s="663"/>
      <c r="Q44" s="663"/>
      <c r="R44" s="663"/>
      <c r="S44" s="663"/>
      <c r="T44" s="663"/>
      <c r="U44" s="663"/>
      <c r="V44" s="663"/>
      <c r="W44" s="663"/>
      <c r="X44" s="663"/>
      <c r="Y44" s="663"/>
      <c r="Z44" s="663"/>
      <c r="AA44" s="663"/>
      <c r="AB44" s="663"/>
      <c r="AC44" s="663"/>
      <c r="AD44" s="663"/>
      <c r="AE44" s="663"/>
      <c r="AF44" s="663"/>
      <c r="AG44" s="663"/>
      <c r="AH44" s="663"/>
    </row>
    <row r="45" spans="1:34" ht="20.100000000000001" customHeight="1">
      <c r="A45" s="1218"/>
      <c r="B45" s="1225" t="s">
        <v>380</v>
      </c>
      <c r="C45" s="1221"/>
      <c r="D45" s="1222"/>
      <c r="E45" s="663"/>
      <c r="F45" s="663"/>
      <c r="G45" s="663"/>
      <c r="H45" s="663"/>
      <c r="I45" s="663"/>
      <c r="J45" s="663"/>
      <c r="K45" s="663"/>
      <c r="L45" s="663"/>
      <c r="M45" s="663"/>
      <c r="N45" s="663"/>
      <c r="O45" s="663"/>
      <c r="P45" s="663"/>
      <c r="Q45" s="663"/>
      <c r="R45" s="663"/>
      <c r="S45" s="663"/>
      <c r="T45" s="663"/>
      <c r="U45" s="663"/>
      <c r="V45" s="663"/>
      <c r="W45" s="663"/>
      <c r="X45" s="663"/>
      <c r="Y45" s="663"/>
      <c r="Z45" s="663"/>
      <c r="AA45" s="663"/>
      <c r="AB45" s="663"/>
      <c r="AC45" s="663"/>
      <c r="AD45" s="663"/>
      <c r="AE45" s="663"/>
      <c r="AF45" s="663"/>
      <c r="AG45" s="663"/>
      <c r="AH45" s="663"/>
    </row>
    <row r="46" spans="1:34" s="686" customFormat="1" ht="18" customHeight="1">
      <c r="A46" s="684" t="str">
        <f>IF(OR(E45&gt;20,F45&gt;20,G45&gt;20,H45&gt;20,I45&gt;23,J45&gt;23,K45&gt;23,L45&gt;23,M45&gt;26,N45&gt;26,O45&gt;26,P45&gt;26,Q45&gt;26),"You are exceeding the completion schedule specified in the bidding documents.","")</f>
        <v/>
      </c>
      <c r="B46" s="685"/>
      <c r="C46" s="685"/>
      <c r="D46" s="685"/>
      <c r="E46" s="768"/>
      <c r="F46" s="768"/>
      <c r="G46" s="768"/>
      <c r="H46" s="768"/>
      <c r="I46" s="768"/>
      <c r="J46" s="768"/>
      <c r="K46" s="768"/>
    </row>
    <row r="47" spans="1:34" ht="18" customHeight="1">
      <c r="A47" s="383"/>
      <c r="B47" s="383"/>
      <c r="C47" s="383"/>
      <c r="D47" s="383"/>
    </row>
    <row r="48" spans="1:34" ht="29.25" customHeight="1">
      <c r="A48" s="36" t="s">
        <v>63</v>
      </c>
      <c r="B48" s="62" t="str">
        <f>'Attach 3(JV)'!B24</f>
        <v>--</v>
      </c>
      <c r="D48" s="37"/>
      <c r="E48" s="37" t="s">
        <v>64</v>
      </c>
      <c r="F48" s="39" t="str">
        <f>'Attach 3(JV)'!E24</f>
        <v/>
      </c>
    </row>
    <row r="49" spans="1:11" ht="22.5" customHeight="1">
      <c r="A49" s="36" t="s">
        <v>65</v>
      </c>
      <c r="B49" s="199" t="str">
        <f>'Attach 3(JV)'!B25</f>
        <v/>
      </c>
      <c r="D49" s="37"/>
      <c r="E49" s="37" t="s">
        <v>66</v>
      </c>
      <c r="F49" s="39" t="str">
        <f>'Attach 3(JV)'!E25</f>
        <v/>
      </c>
    </row>
    <row r="50" spans="1:11" ht="8.25" customHeight="1">
      <c r="D50" s="37"/>
    </row>
    <row r="51" spans="1:11" ht="12" customHeight="1">
      <c r="A51" s="38"/>
    </row>
    <row r="52" spans="1:11" ht="36.75" customHeight="1">
      <c r="A52" s="45" t="s">
        <v>25</v>
      </c>
      <c r="B52" s="1217" t="s">
        <v>389</v>
      </c>
      <c r="C52" s="1217"/>
      <c r="D52" s="1217"/>
      <c r="E52" s="1217"/>
      <c r="F52" s="1217"/>
      <c r="G52" s="1217"/>
      <c r="H52" s="1217"/>
      <c r="I52" s="1217"/>
      <c r="J52" s="1217"/>
      <c r="K52" s="1217"/>
    </row>
    <row r="53" spans="1:11" ht="20.100000000000001" customHeight="1"/>
  </sheetData>
  <sheetProtection algorithmName="SHA-512" hashValue="4Mi8o/TDoyxJ6PGkhNOeFv8EQ//rmm73nJVdL9OFlN0avF1NNKAIQcYpWNohPhbpAskXhbihy8ZM1vFvMEN1Cw==" saltValue="KanSR4ZC5K8Rz7UY7+O7wg==" spinCount="100000" sheet="1" formatColumns="0" formatRows="0"/>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E19:P19"/>
    <mergeCell ref="E18:Q18"/>
    <mergeCell ref="A16:Q16"/>
    <mergeCell ref="B44:D44"/>
    <mergeCell ref="B43:D43"/>
    <mergeCell ref="B38:D38"/>
    <mergeCell ref="A24:A26"/>
    <mergeCell ref="B21:D21"/>
    <mergeCell ref="A21:A23"/>
    <mergeCell ref="B23:D23"/>
    <mergeCell ref="A18:A19"/>
    <mergeCell ref="B18:D19"/>
    <mergeCell ref="B22:D22"/>
    <mergeCell ref="B24:D24"/>
    <mergeCell ref="B25:D25"/>
    <mergeCell ref="A40:A42"/>
    <mergeCell ref="A1:D1"/>
    <mergeCell ref="B9:D9"/>
    <mergeCell ref="A8:D8"/>
    <mergeCell ref="B12:D12"/>
    <mergeCell ref="B10:D10"/>
    <mergeCell ref="B11:D11"/>
    <mergeCell ref="A3:F3"/>
    <mergeCell ref="A5:F5"/>
    <mergeCell ref="A37:A39"/>
    <mergeCell ref="B35:D35"/>
    <mergeCell ref="B42:D42"/>
    <mergeCell ref="B36:D36"/>
    <mergeCell ref="B26:D26"/>
    <mergeCell ref="B28:D28"/>
    <mergeCell ref="B29:D29"/>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s>
  <phoneticPr fontId="7" type="noConversion"/>
  <dataValidations count="1">
    <dataValidation type="decimal" allowBlank="1" showInputMessage="1" showErrorMessage="1" error="Enter period in numeric figure only !" sqref="E22 E24:E26 E27:F27 E30:E46 F45:AH45" xr:uid="{00000000-0002-0000-0E00-000000000000}">
      <formula1>0</formula1>
      <formula2>100</formula2>
    </dataValidation>
  </dataValidations>
  <pageMargins left="0.45" right="0.38" top="0.57999999999999996" bottom="0.6" header="0.34" footer="0.35"/>
  <pageSetup scale="45"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14" zoomScaleSheetLayoutView="100" workbookViewId="0">
      <selection activeCell="E16" sqref="E16"/>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15" customFormat="1" ht="22.5" customHeight="1">
      <c r="A1" s="1171" t="str">
        <f>'Attach 3(JV)'!A1</f>
        <v>Specification No.: CC/NT/W-RT/DOM/A02/25/10872</v>
      </c>
      <c r="B1" s="1171"/>
      <c r="C1" s="1171"/>
      <c r="D1" s="1171"/>
      <c r="E1" s="513"/>
      <c r="F1" s="512" t="str">
        <f>"Attachment-10 " &amp; 'Attach 3(JV)'!AT1</f>
        <v xml:space="preserve">Attachment-10 </v>
      </c>
      <c r="G1" s="514"/>
      <c r="H1" s="514"/>
    </row>
    <row r="3" spans="1:10" ht="77.25" customHeight="1">
      <c r="A3" s="1240" t="str">
        <f>'Attach 3(JV)'!A3</f>
        <v>765kV Reactor Package 7RT-23-BULK for 13 x 80 MVAR, 765kV 1-Ph Reactors under Bulk Procurement of 765kV &amp; 400kV class Transformers &amp; Reactors of various Capacities (Lot-6)</v>
      </c>
      <c r="B3" s="1241"/>
      <c r="C3" s="1241"/>
      <c r="D3" s="1241"/>
      <c r="E3" s="1241"/>
      <c r="F3" s="1241"/>
      <c r="G3" s="9"/>
      <c r="H3" s="3"/>
    </row>
    <row r="4" spans="1:10" ht="20.100000000000001" customHeight="1">
      <c r="A4" s="5"/>
      <c r="H4" s="10"/>
      <c r="I4" s="11"/>
    </row>
    <row r="5" spans="1:10" ht="20.100000000000001" customHeight="1">
      <c r="A5" s="1242" t="s">
        <v>390</v>
      </c>
      <c r="B5" s="1242"/>
      <c r="C5" s="1242"/>
      <c r="D5" s="1242"/>
      <c r="E5" s="1242"/>
      <c r="F5" s="1242"/>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38" t="str">
        <f>'Attach 3(JV)'!A8</f>
        <v/>
      </c>
      <c r="B8" s="1238"/>
      <c r="C8" s="1238"/>
      <c r="D8" s="1238"/>
      <c r="E8" s="12" t="str">
        <f>'Attach 3(JV)'!E8</f>
        <v>Contract Services</v>
      </c>
      <c r="H8" s="10"/>
      <c r="I8" s="11"/>
    </row>
    <row r="9" spans="1:10" ht="20.100000000000001" customHeight="1">
      <c r="A9" s="13" t="s">
        <v>55</v>
      </c>
      <c r="B9" s="854">
        <f>'Attach 3(JV)'!B9</f>
        <v>0</v>
      </c>
      <c r="C9" s="854"/>
      <c r="D9" s="854"/>
      <c r="E9" s="12" t="str">
        <f>'Attach 3(JV)'!E9</f>
        <v>Power Grid Corporation of India Ltd.,</v>
      </c>
      <c r="H9" s="10"/>
      <c r="I9" s="11"/>
    </row>
    <row r="10" spans="1:10" ht="20.100000000000001" customHeight="1">
      <c r="A10" s="13" t="s">
        <v>57</v>
      </c>
      <c r="B10" s="854">
        <f>'Attach 3(JV)'!B10</f>
        <v>0</v>
      </c>
      <c r="C10" s="854"/>
      <c r="D10" s="854"/>
      <c r="E10" s="12" t="str">
        <f>'Attach 3(JV)'!E10</f>
        <v>"Saudamini", Plot No. 2, Sector 29</v>
      </c>
      <c r="H10" s="10"/>
      <c r="I10" s="283"/>
    </row>
    <row r="11" spans="1:10" ht="20.100000000000001" customHeight="1">
      <c r="B11" s="854">
        <f>'Attach 3(JV)'!B11</f>
        <v>0</v>
      </c>
      <c r="C11" s="854"/>
      <c r="D11" s="854"/>
      <c r="E11" s="12" t="str">
        <f>'Attach 3(JV)'!E11</f>
        <v>Gurugram (Haryana) - 122001</v>
      </c>
    </row>
    <row r="12" spans="1:10" ht="20.100000000000001" customHeight="1">
      <c r="A12" s="6"/>
      <c r="B12" s="854">
        <f>'Attach 3(JV)'!B12</f>
        <v>0</v>
      </c>
      <c r="C12" s="854"/>
      <c r="D12" s="854"/>
      <c r="E12" s="12"/>
    </row>
    <row r="13" spans="1:10" ht="20.100000000000001" customHeight="1">
      <c r="A13" s="6"/>
    </row>
    <row r="14" spans="1:10" ht="236.25" customHeight="1">
      <c r="A14" s="1239" t="s">
        <v>1070</v>
      </c>
      <c r="B14" s="1239"/>
      <c r="C14" s="1239"/>
      <c r="D14" s="1239"/>
      <c r="E14" s="1239"/>
      <c r="F14" s="1239"/>
      <c r="G14" s="2"/>
      <c r="H14" s="2"/>
      <c r="J14" s="524"/>
    </row>
    <row r="15" spans="1:10" ht="20.100000000000001" customHeight="1">
      <c r="A15" s="7"/>
    </row>
    <row r="16" spans="1:10" ht="20.100000000000001" customHeight="1">
      <c r="A16" s="19" t="s">
        <v>391</v>
      </c>
      <c r="B16" s="135" t="str">
        <f>'Attach 3(JV)'!B24</f>
        <v>--</v>
      </c>
      <c r="C16" s="18"/>
      <c r="E16" s="20" t="s">
        <v>64</v>
      </c>
      <c r="F16" s="205" t="str">
        <f>'Attach 3(JV)'!E24</f>
        <v/>
      </c>
    </row>
    <row r="17" spans="1:6" ht="20.100000000000001" customHeight="1">
      <c r="A17" s="19" t="s">
        <v>65</v>
      </c>
      <c r="B17" s="205" t="str">
        <f>'Attach 3(JV)'!B25</f>
        <v/>
      </c>
      <c r="C17" s="18"/>
      <c r="E17" s="20" t="s">
        <v>66</v>
      </c>
      <c r="F17" s="205"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VCejpQIwhsuRFb+DtWG+fkDi/6rrEySBMeqQ76N6a51vE4MkcNCqg8Il8BxAqn2Bng/Zpobqp1od0o4ktzL3Iw==" saltValue="VSYfEv01gbrTQ6Ht3AHa1A==" spinCount="100000" sheet="1" formatColumns="0" formatRows="0"/>
  <customSheetViews>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43"/>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26" zoomScaleSheetLayoutView="100" workbookViewId="0">
      <selection activeCell="A25" sqref="A25:E25"/>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7" customFormat="1" ht="23.25" customHeight="1">
      <c r="A1" s="1171" t="str">
        <f>'Attach 3(JV)'!A1</f>
        <v>Specification No.: CC/NT/W-RT/DOM/A02/25/10872</v>
      </c>
      <c r="B1" s="1171"/>
      <c r="C1" s="1171"/>
      <c r="D1" s="1246" t="str">
        <f>"Attachment-11 " &amp; 'Attach 3(JV)'!AT1</f>
        <v xml:space="preserve">Attachment-11 </v>
      </c>
      <c r="E1" s="1246"/>
      <c r="F1" s="78"/>
      <c r="G1" s="78"/>
      <c r="H1" s="78"/>
    </row>
    <row r="2" spans="1:26" ht="13.5" customHeight="1">
      <c r="Z2" s="113">
        <f>'Attach 3(JV)'!Z2</f>
        <v>0</v>
      </c>
    </row>
    <row r="3" spans="1:26" ht="75.75" customHeight="1">
      <c r="A3" s="1228" t="str">
        <f>'Attach 3(QR)'!A3</f>
        <v>765kV Reactor Package 7RT-23-BULK for 13 x 80 MVAR, 765kV 1-Ph Reactors under Bulk Procurement of 765kV &amp; 400kV class Transformers &amp; Reactors of various Capacities (Lot-6)</v>
      </c>
      <c r="B3" s="1229"/>
      <c r="C3" s="1229"/>
      <c r="D3" s="1229"/>
      <c r="E3" s="1229"/>
      <c r="F3" s="26"/>
      <c r="G3" s="27"/>
      <c r="H3" s="26"/>
    </row>
    <row r="4" spans="1:26" ht="19.5" customHeight="1">
      <c r="A4" s="28"/>
      <c r="H4" s="30"/>
      <c r="I4" s="11"/>
    </row>
    <row r="5" spans="1:26" ht="21.75" customHeight="1">
      <c r="A5" s="851" t="s">
        <v>392</v>
      </c>
      <c r="B5" s="851"/>
      <c r="C5" s="851"/>
      <c r="D5" s="851"/>
      <c r="E5" s="851"/>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57" t="str">
        <f>'Attach 3(JV)'!A8</f>
        <v/>
      </c>
      <c r="B8" s="857"/>
      <c r="C8" s="857"/>
      <c r="D8" s="12" t="str">
        <f>'Attach 3(JV)'!E8</f>
        <v>Contract Services</v>
      </c>
      <c r="H8" s="30"/>
      <c r="I8" s="11"/>
    </row>
    <row r="9" spans="1:26" ht="19.5" customHeight="1">
      <c r="A9" s="13" t="s">
        <v>55</v>
      </c>
      <c r="B9" s="854">
        <f>'Attach 3(JV)'!B9</f>
        <v>0</v>
      </c>
      <c r="C9" s="854"/>
      <c r="D9" s="12" t="str">
        <f>'Attach 3(JV)'!E9</f>
        <v>Power Grid Corporation of India Ltd.,</v>
      </c>
      <c r="H9" s="30"/>
      <c r="I9" s="11"/>
    </row>
    <row r="10" spans="1:26" ht="19.5" customHeight="1">
      <c r="A10" s="13" t="s">
        <v>57</v>
      </c>
      <c r="B10" s="854">
        <f>'Attach 3(JV)'!B10</f>
        <v>0</v>
      </c>
      <c r="C10" s="854"/>
      <c r="D10" s="12" t="str">
        <f>'Attach 3(JV)'!E10</f>
        <v>"Saudamini", Plot No. 2, Sector 29</v>
      </c>
      <c r="H10" s="30"/>
      <c r="I10" s="11"/>
    </row>
    <row r="11" spans="1:26" ht="19.5" customHeight="1">
      <c r="B11" s="854">
        <f>'Attach 3(JV)'!B11</f>
        <v>0</v>
      </c>
      <c r="C11" s="854"/>
      <c r="D11" s="12" t="str">
        <f>'Attach 3(JV)'!E11</f>
        <v>Gurugram (Haryana) - 122001</v>
      </c>
    </row>
    <row r="12" spans="1:26" ht="19.5" customHeight="1">
      <c r="A12" s="32"/>
      <c r="B12" s="854">
        <f>'Attach 3(JV)'!B12</f>
        <v>0</v>
      </c>
      <c r="C12" s="854"/>
      <c r="D12" s="12"/>
    </row>
    <row r="13" spans="1:26" ht="19.5" customHeight="1">
      <c r="A13" s="29" t="s">
        <v>61</v>
      </c>
    </row>
    <row r="14" spans="1:26" ht="9.9499999999999993" customHeight="1">
      <c r="A14" s="32"/>
    </row>
    <row r="15" spans="1:26" ht="184.5" customHeight="1">
      <c r="A15" s="1243" t="s">
        <v>393</v>
      </c>
      <c r="B15" s="1070"/>
      <c r="C15" s="1070"/>
      <c r="D15" s="1070"/>
      <c r="E15" s="1070"/>
      <c r="F15" s="34"/>
      <c r="G15" s="34"/>
      <c r="H15" s="34"/>
    </row>
    <row r="16" spans="1:26" ht="19.5" customHeight="1">
      <c r="A16" s="32"/>
      <c r="B16" s="32"/>
      <c r="C16" s="32"/>
      <c r="D16" s="32"/>
      <c r="E16" s="32"/>
      <c r="F16" s="34"/>
      <c r="G16" s="34"/>
      <c r="H16" s="34"/>
    </row>
    <row r="17" spans="1:8" s="24" customFormat="1" ht="72" customHeight="1">
      <c r="A17" s="46" t="s">
        <v>345</v>
      </c>
      <c r="B17" s="1213" t="s">
        <v>394</v>
      </c>
      <c r="C17" s="1213"/>
      <c r="D17" s="46" t="s">
        <v>395</v>
      </c>
      <c r="E17" s="46" t="s">
        <v>396</v>
      </c>
      <c r="G17" s="34"/>
      <c r="H17" s="34"/>
    </row>
    <row r="18" spans="1:8" ht="26.1" customHeight="1">
      <c r="A18" s="81">
        <v>1</v>
      </c>
      <c r="B18" s="1247"/>
      <c r="C18" s="1247"/>
      <c r="D18" s="209"/>
      <c r="E18" s="209"/>
      <c r="F18" s="34"/>
      <c r="G18" s="34"/>
      <c r="H18" s="34"/>
    </row>
    <row r="19" spans="1:8" ht="26.1" customHeight="1">
      <c r="A19" s="81">
        <v>2</v>
      </c>
      <c r="B19" s="1247"/>
      <c r="C19" s="1247"/>
      <c r="D19" s="209"/>
      <c r="E19" s="209"/>
      <c r="F19" s="34"/>
      <c r="G19" s="34"/>
      <c r="H19" s="34"/>
    </row>
    <row r="20" spans="1:8" ht="26.1" customHeight="1">
      <c r="A20" s="81">
        <v>3</v>
      </c>
      <c r="B20" s="1247"/>
      <c r="C20" s="1247"/>
      <c r="D20" s="209"/>
      <c r="E20" s="209"/>
      <c r="F20" s="34"/>
      <c r="G20" s="34"/>
      <c r="H20" s="34"/>
    </row>
    <row r="21" spans="1:8" ht="26.1" customHeight="1">
      <c r="A21" s="81">
        <v>4</v>
      </c>
      <c r="B21" s="1247"/>
      <c r="C21" s="1247"/>
      <c r="D21" s="209"/>
      <c r="E21" s="209"/>
      <c r="F21" s="34"/>
      <c r="G21" s="34"/>
      <c r="H21" s="34"/>
    </row>
    <row r="22" spans="1:8" ht="26.1" customHeight="1">
      <c r="A22" s="81">
        <v>5</v>
      </c>
      <c r="B22" s="1247"/>
      <c r="C22" s="1247"/>
      <c r="D22" s="209"/>
      <c r="E22" s="209"/>
      <c r="F22" s="34"/>
      <c r="G22" s="34"/>
      <c r="H22" s="34"/>
    </row>
    <row r="23" spans="1:8" ht="26.1" customHeight="1">
      <c r="A23" s="81">
        <v>6</v>
      </c>
      <c r="B23" s="1247"/>
      <c r="C23" s="1247"/>
      <c r="D23" s="209"/>
      <c r="E23" s="209"/>
      <c r="F23" s="34"/>
      <c r="G23" s="34"/>
      <c r="H23" s="34"/>
    </row>
    <row r="24" spans="1:8" ht="26.1" customHeight="1">
      <c r="A24" s="32"/>
      <c r="B24" s="32"/>
      <c r="C24" s="32"/>
      <c r="D24" s="32"/>
      <c r="E24" s="32"/>
      <c r="F24" s="34"/>
      <c r="G24" s="34"/>
      <c r="H24" s="34"/>
    </row>
    <row r="25" spans="1:8" ht="84.75" customHeight="1">
      <c r="A25" s="1243" t="s">
        <v>397</v>
      </c>
      <c r="B25" s="1070"/>
      <c r="C25" s="1070"/>
      <c r="D25" s="1070"/>
      <c r="E25" s="1070"/>
    </row>
    <row r="26" spans="1:8" ht="149.25" customHeight="1">
      <c r="A26" s="1243" t="s">
        <v>398</v>
      </c>
      <c r="B26" s="1070"/>
      <c r="C26" s="1070"/>
      <c r="D26" s="1070"/>
      <c r="E26" s="1070"/>
    </row>
    <row r="27" spans="1:8" ht="26.1" customHeight="1">
      <c r="A27" s="36" t="s">
        <v>63</v>
      </c>
      <c r="B27" s="62" t="str">
        <f>'Attach 3(JV)'!B24</f>
        <v>--</v>
      </c>
      <c r="D27" s="37" t="s">
        <v>64</v>
      </c>
      <c r="E27" s="199" t="str">
        <f>'Attach 3(JV)'!E24</f>
        <v/>
      </c>
    </row>
    <row r="28" spans="1:8" ht="26.1" customHeight="1">
      <c r="A28" s="36" t="s">
        <v>65</v>
      </c>
      <c r="B28" s="199" t="str">
        <f>'Attach 3(JV)'!B25</f>
        <v/>
      </c>
      <c r="D28" s="37" t="s">
        <v>66</v>
      </c>
      <c r="E28" s="199" t="str">
        <f>'Attach 3(JV)'!E25</f>
        <v/>
      </c>
    </row>
    <row r="29" spans="1:8" ht="230.25" customHeight="1">
      <c r="A29" s="852" t="s">
        <v>399</v>
      </c>
      <c r="B29" s="852"/>
      <c r="C29" s="852"/>
      <c r="D29" s="852"/>
      <c r="E29" s="852"/>
    </row>
    <row r="30" spans="1:8" ht="20.100000000000001" customHeight="1">
      <c r="A30" s="21" t="str">
        <f>A1</f>
        <v>Specification No.: CC/NT/W-RT/DOM/A02/25/10872</v>
      </c>
      <c r="B30" s="22"/>
      <c r="C30" s="22"/>
      <c r="D30" s="22"/>
      <c r="E30" s="23" t="str">
        <f>D1</f>
        <v xml:space="preserve">Attachment-11 </v>
      </c>
    </row>
    <row r="31" spans="1:8" ht="19.5" customHeight="1"/>
    <row r="32" spans="1:8" ht="48" customHeight="1">
      <c r="A32" s="1245" t="str">
        <f>A3</f>
        <v>765kV Reactor Package 7RT-23-BULK for 13 x 80 MVAR, 765kV 1-Ph Reactors under Bulk Procurement of 765kV &amp; 400kV class Transformers &amp; Reactors of various Capacities (Lot-6)</v>
      </c>
      <c r="B32" s="1245"/>
      <c r="C32" s="1245"/>
      <c r="D32" s="1245"/>
      <c r="E32" s="1245"/>
    </row>
    <row r="33" spans="1:5" ht="19.5" customHeight="1">
      <c r="A33" s="28"/>
    </row>
    <row r="34" spans="1:5" ht="19.5" customHeight="1">
      <c r="A34" s="1215" t="s">
        <v>392</v>
      </c>
      <c r="B34" s="1215"/>
      <c r="C34" s="1215"/>
      <c r="D34" s="1215"/>
      <c r="E34" s="1215"/>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55</v>
      </c>
      <c r="B38" s="854" t="str">
        <f>'Attach 3(JV)'!B17:D17</f>
        <v>Ram Lal</v>
      </c>
      <c r="C38" s="854"/>
      <c r="D38" s="12" t="str">
        <f>D9</f>
        <v>Power Grid Corporation of India Ltd.,</v>
      </c>
    </row>
    <row r="39" spans="1:5" ht="19.5" customHeight="1">
      <c r="A39" s="13" t="s">
        <v>57</v>
      </c>
      <c r="B39" s="854" t="str">
        <f>'Attach 3(JV)'!B18:D18</f>
        <v>G5</v>
      </c>
      <c r="C39" s="854"/>
      <c r="D39" s="12" t="str">
        <f>D10</f>
        <v>"Saudamini", Plot No. 2, Sector 29</v>
      </c>
    </row>
    <row r="40" spans="1:5" ht="19.5" customHeight="1">
      <c r="B40" s="854" t="str">
        <f>'Attach 3(JV)'!B19:D19</f>
        <v>Gurgaon</v>
      </c>
      <c r="C40" s="854"/>
      <c r="D40" s="12" t="str">
        <f>D11</f>
        <v>Gurugram (Haryana) - 122001</v>
      </c>
    </row>
    <row r="41" spans="1:5" ht="19.5" customHeight="1">
      <c r="A41" s="32"/>
      <c r="B41" s="854" t="str">
        <f>'Attach 3(JV)'!B20:D20</f>
        <v/>
      </c>
      <c r="C41" s="854"/>
      <c r="D41" s="12"/>
    </row>
    <row r="42" spans="1:5" ht="19.5" customHeight="1">
      <c r="A42" s="29" t="s">
        <v>61</v>
      </c>
    </row>
    <row r="43" spans="1:5" ht="19.5" customHeight="1">
      <c r="A43" s="32"/>
    </row>
    <row r="44" spans="1:5" ht="33.75" customHeight="1">
      <c r="A44" s="1070" t="s">
        <v>400</v>
      </c>
      <c r="B44" s="1070"/>
      <c r="C44" s="1070"/>
      <c r="D44" s="1070"/>
      <c r="E44" s="1070"/>
    </row>
    <row r="45" spans="1:5" ht="19.5" customHeight="1">
      <c r="A45" s="32"/>
      <c r="B45" s="32"/>
      <c r="C45" s="32"/>
      <c r="D45" s="32"/>
      <c r="E45" s="32"/>
    </row>
    <row r="46" spans="1:5" ht="72" customHeight="1">
      <c r="A46" s="46" t="s">
        <v>345</v>
      </c>
      <c r="B46" s="1213" t="s">
        <v>394</v>
      </c>
      <c r="C46" s="1213"/>
      <c r="D46" s="46" t="s">
        <v>395</v>
      </c>
      <c r="E46" s="46" t="s">
        <v>401</v>
      </c>
    </row>
    <row r="47" spans="1:5" ht="25.5" customHeight="1">
      <c r="A47" s="81">
        <v>1</v>
      </c>
      <c r="B47" s="1244"/>
      <c r="C47" s="1244"/>
      <c r="D47" s="213"/>
      <c r="E47" s="213"/>
    </row>
    <row r="48" spans="1:5" ht="25.5" customHeight="1">
      <c r="A48" s="81">
        <v>2</v>
      </c>
      <c r="B48" s="1244"/>
      <c r="C48" s="1244"/>
      <c r="D48" s="213"/>
      <c r="E48" s="213"/>
    </row>
    <row r="49" spans="1:5" ht="25.5" customHeight="1">
      <c r="A49" s="81">
        <v>3</v>
      </c>
      <c r="B49" s="1244"/>
      <c r="C49" s="1244"/>
      <c r="D49" s="213"/>
      <c r="E49" s="213"/>
    </row>
    <row r="50" spans="1:5" ht="25.5" customHeight="1">
      <c r="A50" s="81">
        <v>4</v>
      </c>
      <c r="B50" s="1244"/>
      <c r="C50" s="1244"/>
      <c r="D50" s="213"/>
      <c r="E50" s="213"/>
    </row>
    <row r="51" spans="1:5" ht="25.5" customHeight="1">
      <c r="A51" s="81">
        <v>5</v>
      </c>
      <c r="B51" s="1244"/>
      <c r="C51" s="1244"/>
      <c r="D51" s="213"/>
      <c r="E51" s="213"/>
    </row>
    <row r="52" spans="1:5" ht="25.5" customHeight="1">
      <c r="A52" s="81">
        <v>6</v>
      </c>
      <c r="B52" s="1244"/>
      <c r="C52" s="1244"/>
      <c r="D52" s="213"/>
      <c r="E52" s="213"/>
    </row>
    <row r="53" spans="1:5" ht="27.95" customHeight="1">
      <c r="A53" s="32"/>
      <c r="B53" s="32"/>
      <c r="C53" s="32"/>
      <c r="D53" s="32"/>
      <c r="E53" s="32"/>
    </row>
    <row r="54" spans="1:5" ht="27.95" customHeight="1">
      <c r="A54" s="149"/>
      <c r="B54" s="149"/>
      <c r="C54" s="149"/>
      <c r="D54" s="149"/>
      <c r="E54" s="149"/>
    </row>
    <row r="55" spans="1:5" ht="27.95" customHeight="1">
      <c r="A55" s="149" t="s">
        <v>63</v>
      </c>
      <c r="B55" s="62" t="str">
        <f>B27</f>
        <v>--</v>
      </c>
      <c r="C55" s="149" t="s">
        <v>64</v>
      </c>
      <c r="D55" s="149" t="str">
        <f>E27</f>
        <v/>
      </c>
      <c r="E55" s="149"/>
    </row>
    <row r="56" spans="1:5" ht="27.95" customHeight="1">
      <c r="A56" s="149" t="s">
        <v>65</v>
      </c>
      <c r="B56" s="149" t="str">
        <f>B28</f>
        <v/>
      </c>
      <c r="C56" s="149" t="s">
        <v>66</v>
      </c>
      <c r="D56" s="149" t="str">
        <f>E28</f>
        <v/>
      </c>
      <c r="E56" s="149"/>
    </row>
    <row r="57" spans="1:5" ht="27.95" customHeight="1">
      <c r="A57" s="149"/>
      <c r="B57" s="149"/>
      <c r="C57" s="149"/>
      <c r="D57" s="149"/>
      <c r="E57" s="149"/>
    </row>
    <row r="58" spans="1:5" ht="19.5" customHeight="1">
      <c r="A58" s="21" t="str">
        <f>A30</f>
        <v>Specification No.: CC/NT/W-RT/DOM/A02/25/10872</v>
      </c>
      <c r="B58" s="22"/>
      <c r="C58" s="22"/>
      <c r="D58" s="22"/>
      <c r="E58" s="23" t="str">
        <f>E30</f>
        <v xml:space="preserve">Attachment-11 </v>
      </c>
    </row>
    <row r="59" spans="1:5" ht="19.5" customHeight="1"/>
    <row r="60" spans="1:5" ht="48" customHeight="1">
      <c r="A60" s="1245" t="str">
        <f>A32</f>
        <v>765kV Reactor Package 7RT-23-BULK for 13 x 80 MVAR, 765kV 1-Ph Reactors under Bulk Procurement of 765kV &amp; 400kV class Transformers &amp; Reactors of various Capacities (Lot-6)</v>
      </c>
      <c r="B60" s="1245"/>
      <c r="C60" s="1245"/>
      <c r="D60" s="1245"/>
      <c r="E60" s="1245"/>
    </row>
    <row r="61" spans="1:5" ht="19.5" customHeight="1">
      <c r="A61" s="28"/>
    </row>
    <row r="62" spans="1:5" ht="19.5" customHeight="1">
      <c r="A62" s="1215" t="s">
        <v>392</v>
      </c>
      <c r="B62" s="1215"/>
      <c r="C62" s="1215"/>
      <c r="D62" s="1215"/>
      <c r="E62" s="1215"/>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55</v>
      </c>
      <c r="B66" s="854" t="str">
        <f>'Attach 3(JV)'!E17</f>
        <v/>
      </c>
      <c r="C66" s="854"/>
      <c r="D66" s="12" t="str">
        <f>D9</f>
        <v>Power Grid Corporation of India Ltd.,</v>
      </c>
    </row>
    <row r="67" spans="1:5" ht="19.5" customHeight="1">
      <c r="A67" s="13" t="s">
        <v>57</v>
      </c>
      <c r="B67" s="854" t="str">
        <f>'Attach 3(JV)'!E18</f>
        <v/>
      </c>
      <c r="C67" s="854"/>
      <c r="D67" s="12" t="str">
        <f>D10</f>
        <v>"Saudamini", Plot No. 2, Sector 29</v>
      </c>
    </row>
    <row r="68" spans="1:5" ht="19.5" customHeight="1">
      <c r="B68" s="854" t="str">
        <f>'Attach 3(JV)'!E19</f>
        <v/>
      </c>
      <c r="C68" s="854"/>
      <c r="D68" s="12" t="str">
        <f>D11</f>
        <v>Gurugram (Haryana) - 122001</v>
      </c>
    </row>
    <row r="69" spans="1:5" ht="19.5" customHeight="1">
      <c r="A69" s="32"/>
      <c r="B69" s="854" t="str">
        <f>'Attach 3(JV)'!E20</f>
        <v/>
      </c>
      <c r="C69" s="854"/>
      <c r="D69" s="12"/>
    </row>
    <row r="70" spans="1:5" ht="19.5" customHeight="1">
      <c r="A70" s="29" t="s">
        <v>61</v>
      </c>
    </row>
    <row r="71" spans="1:5" ht="19.5" customHeight="1">
      <c r="A71" s="32"/>
    </row>
    <row r="72" spans="1:5" ht="33.75" customHeight="1">
      <c r="A72" s="1070" t="s">
        <v>400</v>
      </c>
      <c r="B72" s="1070"/>
      <c r="C72" s="1070"/>
      <c r="D72" s="1070"/>
      <c r="E72" s="1070"/>
    </row>
    <row r="73" spans="1:5" ht="19.5" customHeight="1">
      <c r="A73" s="32"/>
      <c r="B73" s="32"/>
      <c r="C73" s="32"/>
      <c r="D73" s="32"/>
      <c r="E73" s="32"/>
    </row>
    <row r="74" spans="1:5" ht="72" customHeight="1">
      <c r="A74" s="46" t="s">
        <v>345</v>
      </c>
      <c r="B74" s="1213" t="s">
        <v>394</v>
      </c>
      <c r="C74" s="1213"/>
      <c r="D74" s="46" t="s">
        <v>395</v>
      </c>
      <c r="E74" s="46" t="s">
        <v>401</v>
      </c>
    </row>
    <row r="75" spans="1:5" ht="25.5" customHeight="1">
      <c r="A75" s="81">
        <v>1</v>
      </c>
      <c r="B75" s="1244"/>
      <c r="C75" s="1244"/>
      <c r="D75" s="213"/>
      <c r="E75" s="213"/>
    </row>
    <row r="76" spans="1:5" ht="25.5" customHeight="1">
      <c r="A76" s="81">
        <v>2</v>
      </c>
      <c r="B76" s="1244"/>
      <c r="C76" s="1244"/>
      <c r="D76" s="213"/>
      <c r="E76" s="213"/>
    </row>
    <row r="77" spans="1:5" ht="25.5" customHeight="1">
      <c r="A77" s="81">
        <v>3</v>
      </c>
      <c r="B77" s="1244"/>
      <c r="C77" s="1244"/>
      <c r="D77" s="213"/>
      <c r="E77" s="213"/>
    </row>
    <row r="78" spans="1:5" ht="25.5" customHeight="1">
      <c r="A78" s="81">
        <v>4</v>
      </c>
      <c r="B78" s="1244"/>
      <c r="C78" s="1244"/>
      <c r="D78" s="213"/>
      <c r="E78" s="213"/>
    </row>
    <row r="79" spans="1:5" ht="25.5" customHeight="1">
      <c r="A79" s="81">
        <v>5</v>
      </c>
      <c r="B79" s="1244"/>
      <c r="C79" s="1244"/>
      <c r="D79" s="213"/>
      <c r="E79" s="213"/>
    </row>
    <row r="80" spans="1:5" ht="25.5" customHeight="1">
      <c r="A80" s="81">
        <v>6</v>
      </c>
      <c r="B80" s="1244"/>
      <c r="C80" s="1244"/>
      <c r="D80" s="213"/>
      <c r="E80" s="213"/>
    </row>
    <row r="81" spans="1:5" ht="19.5" customHeight="1">
      <c r="A81" s="32"/>
      <c r="B81" s="32"/>
      <c r="C81" s="32"/>
      <c r="D81" s="32"/>
      <c r="E81" s="32"/>
    </row>
    <row r="82" spans="1:5" ht="24.75" customHeight="1">
      <c r="A82" s="149"/>
      <c r="B82" s="149"/>
      <c r="C82" s="149"/>
      <c r="D82" s="149"/>
      <c r="E82" s="149"/>
    </row>
    <row r="83" spans="1:5" ht="24.75" customHeight="1">
      <c r="A83" s="149" t="s">
        <v>63</v>
      </c>
      <c r="B83" s="62" t="str">
        <f>B55</f>
        <v>--</v>
      </c>
      <c r="C83" s="149" t="s">
        <v>64</v>
      </c>
      <c r="D83" s="149" t="str">
        <f>D55</f>
        <v/>
      </c>
      <c r="E83" s="149"/>
    </row>
    <row r="84" spans="1:5" ht="24.75" customHeight="1">
      <c r="A84" s="149" t="s">
        <v>65</v>
      </c>
      <c r="B84" s="149" t="str">
        <f>B56</f>
        <v/>
      </c>
      <c r="C84" s="149" t="s">
        <v>66</v>
      </c>
      <c r="D84" s="149" t="str">
        <f>D56</f>
        <v/>
      </c>
      <c r="E84" s="149"/>
    </row>
    <row r="85" spans="1:5" ht="24.75" customHeight="1">
      <c r="A85" s="149"/>
      <c r="B85" s="149"/>
      <c r="C85" s="149"/>
      <c r="D85" s="149"/>
      <c r="E85" s="149"/>
    </row>
    <row r="86" spans="1:5" ht="37.5" customHeight="1">
      <c r="A86" s="59"/>
      <c r="B86" s="59"/>
      <c r="C86" s="59"/>
      <c r="D86" s="59"/>
      <c r="E86" s="59"/>
    </row>
  </sheetData>
  <sheetProtection algorithmName="SHA-512" hashValue="9eQoZTQZqvbzA6xcYKuRwgKkyQ7xrXJ1UPsCkpOQElxEa5hrupk0x5Of864ZtPeR3sPGPCHc+G/n8GnEw7Xi0w==" saltValue="tzEUkT51SzC1uAgKYaXsVg==" spinCount="100000" sheet="1" formatColumns="0" formatRows="0"/>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45"/>
  <sheetViews>
    <sheetView showGridLines="0" showZeros="0" view="pageBreakPreview" zoomScaleNormal="100" zoomScaleSheetLayoutView="100" workbookViewId="0">
      <selection activeCell="M24" sqref="M24"/>
    </sheetView>
  </sheetViews>
  <sheetFormatPr defaultColWidth="9.140625" defaultRowHeight="16.5"/>
  <cols>
    <col min="1" max="1" width="15.28515625" style="236" customWidth="1"/>
    <col min="2" max="2" width="26.5703125" style="236" customWidth="1"/>
    <col min="3" max="3" width="28" style="236" customWidth="1"/>
    <col min="4" max="4" width="18.140625" style="236" customWidth="1"/>
    <col min="5" max="5" width="33.5703125" style="236" customWidth="1"/>
    <col min="6" max="6" width="20" style="236" customWidth="1"/>
    <col min="7" max="7" width="14.7109375" style="236" hidden="1" customWidth="1"/>
    <col min="8" max="9" width="0" style="364" hidden="1" customWidth="1"/>
    <col min="10" max="16384" width="9.140625" style="364"/>
  </cols>
  <sheetData>
    <row r="1" spans="1:8" s="235" customFormat="1" ht="20.25" customHeight="1">
      <c r="A1" s="519" t="str">
        <f>'Attach 3(JV)'!A1</f>
        <v>Specification No.: CC/NT/W-RT/DOM/A02/25/10872</v>
      </c>
      <c r="B1" s="520"/>
      <c r="C1" s="520"/>
      <c r="D1" s="520"/>
      <c r="E1" s="520"/>
      <c r="F1" s="521" t="s">
        <v>402</v>
      </c>
      <c r="G1" s="234"/>
    </row>
    <row r="3" spans="1:8" ht="73.5" customHeight="1">
      <c r="A3" s="1228" t="str">
        <f>'Attach 3(JV)'!A3</f>
        <v>765kV Reactor Package 7RT-23-BULK for 13 x 80 MVAR, 765kV 1-Ph Reactors under Bulk Procurement of 765kV &amp; 400kV class Transformers &amp; Reactors of various Capacities (Lot-6)</v>
      </c>
      <c r="B3" s="1229"/>
      <c r="C3" s="1229"/>
      <c r="D3" s="1229"/>
      <c r="E3" s="1229"/>
      <c r="F3" s="1229"/>
      <c r="G3" s="365"/>
    </row>
    <row r="4" spans="1:8" ht="1.5" hidden="1" customHeight="1">
      <c r="A4" s="240"/>
      <c r="G4" s="30"/>
      <c r="H4" s="11"/>
    </row>
    <row r="5" spans="1:8" ht="20.100000000000001" customHeight="1">
      <c r="A5" s="1248" t="s">
        <v>403</v>
      </c>
      <c r="B5" s="1248"/>
      <c r="C5" s="1248"/>
      <c r="D5" s="1248"/>
      <c r="E5" s="1248"/>
      <c r="F5" s="1248"/>
      <c r="G5" s="30"/>
      <c r="H5" s="11"/>
    </row>
    <row r="6" spans="1:8" ht="20.100000000000001" customHeight="1">
      <c r="A6" s="242"/>
      <c r="G6" s="30"/>
      <c r="H6" s="11"/>
    </row>
    <row r="7" spans="1:8" ht="20.100000000000001" customHeight="1">
      <c r="A7" s="258" t="str">
        <f>'[19]Attach 3 (JV)'!A5</f>
        <v>Bidder’s Name and Address (Sole Bidder) :</v>
      </c>
      <c r="E7" s="366" t="str">
        <f>'[19]Attach 3 (JV)'!F5</f>
        <v>To:</v>
      </c>
      <c r="G7" s="30"/>
      <c r="H7" s="11"/>
    </row>
    <row r="8" spans="1:8" ht="36" customHeight="1">
      <c r="A8" s="1249" t="str">
        <f>'Attach 3(JV)'!A8</f>
        <v/>
      </c>
      <c r="B8" s="1249"/>
      <c r="C8" s="1249"/>
      <c r="D8" s="792"/>
      <c r="E8" s="367" t="str">
        <f>'[19]Attach 3 (JV)'!F6</f>
        <v>Contract Services</v>
      </c>
      <c r="G8" s="30"/>
      <c r="H8" s="11"/>
    </row>
    <row r="9" spans="1:8">
      <c r="A9" s="13" t="s">
        <v>55</v>
      </c>
      <c r="B9" s="853">
        <f>'Attach 3(JV)'!B9</f>
        <v>0</v>
      </c>
      <c r="C9" s="853"/>
      <c r="D9" s="789"/>
      <c r="E9" s="367" t="str">
        <f>'[19]Attach 3 (JV)'!F7</f>
        <v>Power Grid Corporation of India Ltd.,</v>
      </c>
      <c r="G9" s="30"/>
      <c r="H9" s="11"/>
    </row>
    <row r="10" spans="1:8">
      <c r="A10" s="13" t="s">
        <v>57</v>
      </c>
      <c r="B10" s="854">
        <f>'Attach 3(JV)'!B10</f>
        <v>0</v>
      </c>
      <c r="C10" s="854"/>
      <c r="D10" s="200"/>
      <c r="E10" s="367" t="str">
        <f>'[19]Attach 3 (JV)'!F8</f>
        <v>"Saudamini", Plot No.-2</v>
      </c>
      <c r="G10" s="30"/>
      <c r="H10" s="11"/>
    </row>
    <row r="11" spans="1:8">
      <c r="B11" s="854">
        <f>'Attach 3(JV)'!B11</f>
        <v>0</v>
      </c>
      <c r="C11" s="854"/>
      <c r="D11" s="200"/>
      <c r="E11" s="367" t="str">
        <f>'[19]Attach 3 (JV)'!F9</f>
        <v xml:space="preserve">Sector-29, </v>
      </c>
    </row>
    <row r="12" spans="1:8">
      <c r="A12" s="242"/>
      <c r="B12" s="854">
        <f>'Attach 3(JV)'!B12</f>
        <v>0</v>
      </c>
      <c r="C12" s="854"/>
      <c r="D12" s="200"/>
      <c r="E12" s="774" t="str">
        <f>'Attach 3(JV)'!E11</f>
        <v>Gurugram (Haryana) - 122001</v>
      </c>
    </row>
    <row r="13" spans="1:8" ht="9.9499999999999993" customHeight="1">
      <c r="A13" s="242"/>
      <c r="B13" s="102"/>
      <c r="C13" s="102"/>
      <c r="D13" s="102"/>
    </row>
    <row r="14" spans="1:8" ht="20.100000000000001" customHeight="1">
      <c r="A14" s="236" t="s">
        <v>61</v>
      </c>
    </row>
    <row r="15" spans="1:8" ht="45.75" customHeight="1">
      <c r="A15" s="1253" t="s">
        <v>1076</v>
      </c>
      <c r="B15" s="1253"/>
      <c r="C15" s="1253"/>
      <c r="D15" s="1253"/>
      <c r="E15" s="1253"/>
      <c r="F15" s="1253"/>
    </row>
    <row r="16" spans="1:8" ht="51.6" customHeight="1">
      <c r="A16" s="363" t="s">
        <v>345</v>
      </c>
      <c r="B16" s="363" t="s">
        <v>404</v>
      </c>
      <c r="C16" s="1257" t="s">
        <v>405</v>
      </c>
      <c r="D16" s="1258"/>
      <c r="E16" s="363" t="s">
        <v>406</v>
      </c>
      <c r="F16" s="363" t="s">
        <v>407</v>
      </c>
    </row>
    <row r="17" spans="1:8" ht="13.5" customHeight="1">
      <c r="A17" s="374">
        <v>1</v>
      </c>
      <c r="B17" s="374">
        <v>2</v>
      </c>
      <c r="C17" s="1259">
        <v>3</v>
      </c>
      <c r="D17" s="1260"/>
      <c r="E17" s="374">
        <v>4</v>
      </c>
      <c r="F17" s="374">
        <v>5</v>
      </c>
    </row>
    <row r="18" spans="1:8" ht="32.25" customHeight="1">
      <c r="A18" s="236" t="s">
        <v>408</v>
      </c>
    </row>
    <row r="19" spans="1:8" s="368" customFormat="1" ht="32.25" customHeight="1">
      <c r="A19" s="1254" t="s">
        <v>409</v>
      </c>
      <c r="B19" s="1255"/>
      <c r="C19" s="1255"/>
      <c r="D19" s="1255"/>
      <c r="E19" s="1256"/>
      <c r="F19" s="772"/>
    </row>
    <row r="20" spans="1:8" s="370" customFormat="1" ht="37.5" customHeight="1">
      <c r="A20" s="773" t="s">
        <v>410</v>
      </c>
      <c r="B20" s="1267" t="s">
        <v>1071</v>
      </c>
      <c r="C20" s="1267"/>
      <c r="D20" s="1267"/>
      <c r="E20" s="1267"/>
      <c r="F20" s="1267"/>
    </row>
    <row r="21" spans="1:8" ht="59.25" customHeight="1">
      <c r="A21" s="758" t="s">
        <v>411</v>
      </c>
      <c r="B21" s="758" t="s">
        <v>412</v>
      </c>
      <c r="C21" s="1277"/>
      <c r="D21" s="1278"/>
      <c r="E21" s="759" t="s">
        <v>413</v>
      </c>
      <c r="F21" s="760"/>
    </row>
    <row r="22" spans="1:8" ht="67.150000000000006" customHeight="1">
      <c r="A22" s="758" t="s">
        <v>414</v>
      </c>
      <c r="B22" s="758" t="s">
        <v>415</v>
      </c>
      <c r="C22" s="1277"/>
      <c r="D22" s="1278"/>
      <c r="E22" s="759" t="s">
        <v>416</v>
      </c>
      <c r="F22" s="760"/>
    </row>
    <row r="23" spans="1:8" ht="52.5" customHeight="1">
      <c r="A23" s="758" t="s">
        <v>417</v>
      </c>
      <c r="B23" s="758" t="s">
        <v>418</v>
      </c>
      <c r="C23" s="1277"/>
      <c r="D23" s="1278"/>
      <c r="E23" s="759" t="s">
        <v>419</v>
      </c>
      <c r="F23" s="760"/>
    </row>
    <row r="24" spans="1:8" ht="45.75" customHeight="1">
      <c r="A24" s="758" t="s">
        <v>420</v>
      </c>
      <c r="B24" s="758" t="s">
        <v>421</v>
      </c>
      <c r="C24" s="1277"/>
      <c r="D24" s="1278"/>
      <c r="E24" s="759" t="s">
        <v>422</v>
      </c>
      <c r="F24" s="760"/>
    </row>
    <row r="25" spans="1:8" ht="145.5" customHeight="1">
      <c r="A25" s="761" t="s">
        <v>423</v>
      </c>
      <c r="B25" s="761" t="s">
        <v>424</v>
      </c>
      <c r="C25" s="1277"/>
      <c r="D25" s="1278"/>
      <c r="E25" s="759" t="s">
        <v>425</v>
      </c>
      <c r="F25" s="760"/>
    </row>
    <row r="26" spans="1:8" ht="35.25" customHeight="1">
      <c r="A26" s="1251" t="str">
        <f>IF(OR((SUM(C21:C25)&gt;0.85),SUM(C21:C25)&lt;0.85),"ERROR -Sum of all the coefficients including labour is not equal to 0.85","")</f>
        <v>ERROR -Sum of all the coefficients including labour is not equal to 0.85</v>
      </c>
      <c r="B26" s="1251"/>
      <c r="C26" s="1251"/>
      <c r="D26" s="1251"/>
      <c r="E26" s="1251"/>
      <c r="F26" s="1252"/>
    </row>
    <row r="27" spans="1:8" ht="24.75" customHeight="1">
      <c r="A27" s="1268" t="s">
        <v>426</v>
      </c>
      <c r="B27" s="1268"/>
      <c r="C27" s="1268"/>
      <c r="D27" s="1268"/>
      <c r="E27" s="1268"/>
      <c r="F27" s="1269"/>
    </row>
    <row r="28" spans="1:8" ht="20.100000000000001" customHeight="1">
      <c r="A28" s="757" t="s">
        <v>427</v>
      </c>
      <c r="B28" s="1250" t="s">
        <v>1072</v>
      </c>
      <c r="C28" s="1250"/>
      <c r="D28" s="1250"/>
      <c r="E28" s="1250"/>
      <c r="F28" s="1250"/>
    </row>
    <row r="29" spans="1:8" ht="82.5">
      <c r="A29" s="758" t="s">
        <v>83</v>
      </c>
      <c r="B29" s="758" t="s">
        <v>428</v>
      </c>
      <c r="C29" s="1275">
        <v>0.85</v>
      </c>
      <c r="D29" s="1276"/>
      <c r="E29" s="762" t="s">
        <v>429</v>
      </c>
      <c r="F29" s="760"/>
    </row>
    <row r="30" spans="1:8" hidden="1">
      <c r="A30" s="793"/>
      <c r="B30" s="1270"/>
      <c r="C30" s="1271"/>
      <c r="D30" s="1271"/>
      <c r="E30" s="1271"/>
      <c r="F30" s="1271"/>
      <c r="G30" s="1271"/>
      <c r="H30" s="1272"/>
    </row>
    <row r="31" spans="1:8" hidden="1">
      <c r="A31" s="794"/>
      <c r="B31" s="795"/>
      <c r="C31" s="795"/>
      <c r="D31" s="795"/>
      <c r="E31" s="795"/>
      <c r="F31" s="796"/>
      <c r="G31" s="797"/>
      <c r="H31" s="797"/>
    </row>
    <row r="32" spans="1:8" hidden="1">
      <c r="A32" s="798"/>
      <c r="B32" s="799"/>
      <c r="C32" s="796"/>
      <c r="D32" s="799"/>
      <c r="E32" s="797"/>
      <c r="F32" s="760"/>
      <c r="G32" s="760"/>
      <c r="H32" s="800"/>
    </row>
    <row r="33" spans="1:8" hidden="1">
      <c r="A33" s="798"/>
      <c r="B33" s="799"/>
      <c r="C33" s="796"/>
      <c r="D33" s="799"/>
      <c r="E33" s="797"/>
      <c r="F33" s="760"/>
      <c r="G33" s="760"/>
      <c r="H33" s="800"/>
    </row>
    <row r="34" spans="1:8" hidden="1">
      <c r="A34" s="798"/>
      <c r="B34" s="799"/>
      <c r="C34" s="796"/>
      <c r="D34" s="799"/>
      <c r="E34" s="797"/>
      <c r="F34" s="760"/>
      <c r="G34" s="760"/>
      <c r="H34" s="800"/>
    </row>
    <row r="35" spans="1:8" hidden="1">
      <c r="A35" s="798"/>
      <c r="B35" s="799"/>
      <c r="C35" s="796"/>
      <c r="D35" s="799"/>
      <c r="E35" s="797"/>
      <c r="F35" s="760"/>
      <c r="G35" s="760"/>
      <c r="H35" s="800"/>
    </row>
    <row r="36" spans="1:8" hidden="1">
      <c r="A36" s="798"/>
      <c r="B36" s="796"/>
      <c r="C36" s="796"/>
      <c r="D36" s="799"/>
      <c r="E36" s="801"/>
      <c r="F36" s="760"/>
      <c r="G36" s="760"/>
      <c r="H36" s="800"/>
    </row>
    <row r="37" spans="1:8" ht="16.5" hidden="1" customHeight="1">
      <c r="A37" s="1273" t="s">
        <v>1073</v>
      </c>
      <c r="B37" s="1274"/>
      <c r="C37" s="1274"/>
      <c r="D37" s="1274"/>
      <c r="E37" s="1274"/>
      <c r="F37" s="1274"/>
      <c r="G37" s="1274"/>
      <c r="H37" s="802"/>
    </row>
    <row r="38" spans="1:8" s="369" customFormat="1" ht="20.100000000000001" customHeight="1">
      <c r="A38" s="763" t="s">
        <v>430</v>
      </c>
      <c r="B38" s="1261" t="s">
        <v>431</v>
      </c>
      <c r="C38" s="1262"/>
      <c r="D38" s="1262"/>
      <c r="E38" s="1262"/>
      <c r="F38" s="1263"/>
      <c r="G38" s="368"/>
    </row>
    <row r="39" spans="1:8" s="372" customFormat="1" ht="30" customHeight="1">
      <c r="A39" s="764" t="s">
        <v>432</v>
      </c>
      <c r="B39" s="1264" t="s">
        <v>433</v>
      </c>
      <c r="C39" s="1265"/>
      <c r="D39" s="1265"/>
      <c r="E39" s="1265"/>
      <c r="F39" s="1266"/>
      <c r="G39" s="371"/>
    </row>
    <row r="40" spans="1:8" ht="165">
      <c r="A40" s="758" t="s">
        <v>411</v>
      </c>
      <c r="B40" s="758" t="s">
        <v>424</v>
      </c>
      <c r="C40" s="1279">
        <v>0.8</v>
      </c>
      <c r="D40" s="1280"/>
      <c r="E40" s="762" t="s">
        <v>434</v>
      </c>
      <c r="F40" s="760"/>
    </row>
    <row r="41" spans="1:8" s="375" customFormat="1" ht="205.5" customHeight="1">
      <c r="A41" s="1063" t="s">
        <v>435</v>
      </c>
      <c r="B41" s="1064"/>
      <c r="C41" s="1064"/>
      <c r="D41" s="1064"/>
      <c r="E41" s="1064"/>
      <c r="F41" s="1065"/>
      <c r="G41" s="29"/>
    </row>
    <row r="42" spans="1:8" ht="20.100000000000001" customHeight="1">
      <c r="A42" s="376"/>
      <c r="B42" s="376"/>
      <c r="C42" s="376"/>
      <c r="D42" s="376"/>
    </row>
    <row r="43" spans="1:8" s="236" customFormat="1">
      <c r="A43" s="258" t="s">
        <v>63</v>
      </c>
      <c r="B43" s="373" t="str">
        <f>'Attach 3(JV)'!B24</f>
        <v>--</v>
      </c>
      <c r="E43" s="258" t="s">
        <v>64</v>
      </c>
      <c r="F43" s="258" t="str">
        <f>'Attach 3(JV)'!E24</f>
        <v/>
      </c>
      <c r="H43" s="364"/>
    </row>
    <row r="44" spans="1:8" s="236" customFormat="1">
      <c r="A44" s="258" t="s">
        <v>65</v>
      </c>
      <c r="B44" s="258" t="str">
        <f>'Attach 3(JV)'!B25</f>
        <v/>
      </c>
      <c r="E44" s="258" t="s">
        <v>436</v>
      </c>
      <c r="F44" s="243" t="str">
        <f>'Attach 3(JV)'!E25</f>
        <v/>
      </c>
      <c r="H44" s="364"/>
    </row>
    <row r="45" spans="1:8" s="236" customFormat="1">
      <c r="A45" s="243"/>
      <c r="B45" s="243"/>
      <c r="C45" s="258"/>
      <c r="D45" s="258"/>
      <c r="E45" s="257"/>
      <c r="F45" s="243"/>
      <c r="H45" s="364"/>
    </row>
  </sheetData>
  <sheetProtection algorithmName="SHA-512" hashValue="RD+evUYIysEXgQ4lLKxprjOAyKaZP+R/IHyctqN7ynURPGhbjNSrsfuWRR5CQxsAlmenf6e9ib7smwr448e1Zw==" saltValue="N3aEXH2JVRaz0CW/WVNK4A==" spinCount="100000" sheet="1" formatColumns="0" formatRows="0"/>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27">
    <mergeCell ref="A41:F41"/>
    <mergeCell ref="B38:F38"/>
    <mergeCell ref="B39:F39"/>
    <mergeCell ref="B20:F20"/>
    <mergeCell ref="A27:F27"/>
    <mergeCell ref="B30:H30"/>
    <mergeCell ref="A37:G37"/>
    <mergeCell ref="C29:D29"/>
    <mergeCell ref="C21:D21"/>
    <mergeCell ref="C22:D22"/>
    <mergeCell ref="C23:D23"/>
    <mergeCell ref="C24:D24"/>
    <mergeCell ref="C25:D25"/>
    <mergeCell ref="C40:D40"/>
    <mergeCell ref="B11:C11"/>
    <mergeCell ref="B28:F28"/>
    <mergeCell ref="A26:F26"/>
    <mergeCell ref="B12:C12"/>
    <mergeCell ref="A15:F15"/>
    <mergeCell ref="A19:E19"/>
    <mergeCell ref="C16:D16"/>
    <mergeCell ref="C17:D17"/>
    <mergeCell ref="A3:F3"/>
    <mergeCell ref="A5:F5"/>
    <mergeCell ref="A8:C8"/>
    <mergeCell ref="B9:C9"/>
    <mergeCell ref="B10:C10"/>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D25" xr:uid="{00000000-0002-0000-1100-000001000000}">
      <formula1>"0.22,0.23,0.24,0.25,0.26"</formula1>
    </dataValidation>
    <dataValidation type="list" allowBlank="1" showInputMessage="1" showErrorMessage="1" sqref="C23:D24" xr:uid="{00000000-0002-0000-1100-000002000000}">
      <formula1>"0.10,0.11,0.12"</formula1>
    </dataValidation>
    <dataValidation type="list" allowBlank="1" showInputMessage="1" showErrorMessage="1" sqref="C22:D22" xr:uid="{00000000-0002-0000-1100-000003000000}">
      <formula1>"0.19,0.20,0.21,0.22,0.23"</formula1>
    </dataValidation>
  </dataValidations>
  <pageMargins left="0.7" right="0.25" top="0.47" bottom="0.48" header="0.28000000000000003" footer="0.23"/>
  <pageSetup scale="76"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3" zoomScale="130" zoomScaleSheetLayoutView="13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22" t="str">
        <f>'Attach 3(JV)'!A1</f>
        <v>Specification No.: CC/NT/W-RT/DOM/A02/25/10872</v>
      </c>
      <c r="B1" s="511"/>
      <c r="C1" s="511"/>
      <c r="D1" s="511"/>
      <c r="E1" s="523" t="str">
        <f>"Attachment-13 " &amp; 'Attach 3(JV)'!AT1</f>
        <v xml:space="preserve">Attachment-13 </v>
      </c>
      <c r="F1" s="78"/>
      <c r="G1" s="78"/>
      <c r="H1" s="78"/>
    </row>
    <row r="3" spans="1:9" ht="75" customHeight="1">
      <c r="A3" s="1228" t="str">
        <f>'Attach 3(JV)'!A3</f>
        <v>765kV Reactor Package 7RT-23-BULK for 13 x 80 MVAR, 765kV 1-Ph Reactors under Bulk Procurement of 765kV &amp; 400kV class Transformers &amp; Reactors of various Capacities (Lot-6)</v>
      </c>
      <c r="B3" s="1229"/>
      <c r="C3" s="1229"/>
      <c r="D3" s="1229"/>
      <c r="E3" s="1229"/>
      <c r="F3" s="26"/>
      <c r="G3" s="27"/>
      <c r="H3" s="26"/>
    </row>
    <row r="4" spans="1:9" ht="20.100000000000001" customHeight="1">
      <c r="A4" s="28"/>
      <c r="H4" s="30"/>
      <c r="I4" s="11"/>
    </row>
    <row r="5" spans="1:9" ht="20.100000000000001" customHeight="1">
      <c r="A5" s="851" t="s">
        <v>437</v>
      </c>
      <c r="B5" s="851"/>
      <c r="C5" s="851"/>
      <c r="D5" s="851"/>
      <c r="E5" s="85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2" t="str">
        <f>'Attach 3(JV)'!E8</f>
        <v>Contract Services</v>
      </c>
      <c r="H8" s="30"/>
      <c r="I8" s="11"/>
    </row>
    <row r="9" spans="1:9" ht="20.100000000000001" customHeight="1">
      <c r="A9" s="13" t="s">
        <v>55</v>
      </c>
      <c r="B9" s="854">
        <f>'Attach 3(JV)'!B9</f>
        <v>0</v>
      </c>
      <c r="C9" s="854"/>
      <c r="D9" s="854"/>
      <c r="E9" s="12" t="str">
        <f>'Attach 3(JV)'!E9</f>
        <v>Power Grid Corporation of India Ltd.,</v>
      </c>
      <c r="H9" s="30"/>
      <c r="I9" s="11"/>
    </row>
    <row r="10" spans="1:9" ht="20.100000000000001" customHeight="1">
      <c r="A10" s="13" t="s">
        <v>57</v>
      </c>
      <c r="B10" s="854">
        <f>'Attach 3(JV)'!B10</f>
        <v>0</v>
      </c>
      <c r="C10" s="854"/>
      <c r="D10" s="854"/>
      <c r="E10" s="12" t="str">
        <f>'Attach 3(JV)'!E10</f>
        <v>"Saudamini", Plot No. 2, Sector 29</v>
      </c>
      <c r="H10" s="30"/>
      <c r="I10" s="11"/>
    </row>
    <row r="11" spans="1:9" ht="20.100000000000001" customHeight="1">
      <c r="B11" s="854">
        <f>'Attach 3(JV)'!B11</f>
        <v>0</v>
      </c>
      <c r="C11" s="854"/>
      <c r="D11" s="854"/>
      <c r="E11" s="12" t="str">
        <f>'Attach 3(JV)'!E11</f>
        <v>Gurugram (Haryana) - 122001</v>
      </c>
      <c r="G11" s="78" t="s">
        <v>8</v>
      </c>
    </row>
    <row r="12" spans="1:9" ht="20.100000000000001" customHeight="1">
      <c r="A12" s="32"/>
      <c r="B12" s="854">
        <f>'Attach 3(JV)'!B12</f>
        <v>0</v>
      </c>
      <c r="C12" s="854"/>
      <c r="D12" s="854"/>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45" customHeight="1">
      <c r="A16" s="1070" t="s">
        <v>438</v>
      </c>
      <c r="B16" s="1070"/>
      <c r="C16" s="1070"/>
      <c r="D16" s="1070"/>
      <c r="E16" s="1070"/>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KIUJ8vqKWKxAol4vxhI5/RNlgHm3mDx0btu5m0GdWhVQA7vIZJVHrr947N9NsRRHzrSEj5ZbM+3Yf7wkQc2o3w==" saltValue="QU6nqrzjVoAt2SK6dkJiyw==" spinCount="100000" sheet="1" formatColumns="0" formatRows="0"/>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3"/>
  <sheetViews>
    <sheetView showGridLines="0" view="pageBreakPreview" zoomScaleNormal="100" zoomScaleSheetLayoutView="100" workbookViewId="0">
      <selection activeCell="L18" sqref="L18"/>
    </sheetView>
  </sheetViews>
  <sheetFormatPr defaultColWidth="9.140625"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818" t="s">
        <v>5</v>
      </c>
      <c r="B1" s="821" t="s">
        <v>6</v>
      </c>
      <c r="C1" s="821"/>
      <c r="D1" s="821"/>
      <c r="E1" s="821"/>
      <c r="F1" s="807" t="str">
        <f>": Reactor Package -" &amp; Basic!B2 &amp; " :"</f>
        <v>: Reactor Package -7RT-23-BULK :</v>
      </c>
      <c r="G1" s="765" t="s">
        <v>7</v>
      </c>
      <c r="H1" s="84"/>
      <c r="I1" s="84"/>
      <c r="J1" s="85"/>
      <c r="L1" s="86" t="s">
        <v>8</v>
      </c>
    </row>
    <row r="2" spans="1:12" ht="62.25" customHeight="1">
      <c r="A2" s="819"/>
      <c r="B2" s="822" t="str">
        <f>Basic!B1</f>
        <v>765kV Reactor Package 7RT-23-BULK for 13 x 80 MVAR, 765kV 1-Ph Reactors under Bulk Procurement of 765kV &amp; 400kV class Transformers &amp; Reactors of various Capacities (Lot-6)</v>
      </c>
      <c r="C2" s="823"/>
      <c r="D2" s="823"/>
      <c r="E2" s="824"/>
      <c r="F2" s="808"/>
      <c r="G2" s="84"/>
      <c r="H2" s="84"/>
      <c r="I2" s="84"/>
      <c r="J2" s="85"/>
    </row>
    <row r="3" spans="1:12" ht="21" customHeight="1">
      <c r="A3" s="819"/>
      <c r="B3" s="814" t="str">
        <f>"Specification No.: " &amp; Basic!B3</f>
        <v>Specification No.:  CC/NT/W-RT/DOM/A02/25/10872</v>
      </c>
      <c r="C3" s="814"/>
      <c r="D3" s="814"/>
      <c r="E3" s="814"/>
      <c r="F3" s="808"/>
      <c r="G3" s="84"/>
      <c r="H3" s="84"/>
      <c r="I3" s="84"/>
      <c r="J3" s="85"/>
    </row>
    <row r="4" spans="1:12" s="96" customFormat="1" ht="18" customHeight="1">
      <c r="A4" s="819"/>
      <c r="B4" s="218">
        <v>1</v>
      </c>
      <c r="C4" s="811" t="s">
        <v>9</v>
      </c>
      <c r="D4" s="811"/>
      <c r="E4" s="811"/>
      <c r="F4" s="808"/>
      <c r="G4" s="94"/>
      <c r="H4" s="94"/>
      <c r="I4" s="93"/>
      <c r="J4" s="95"/>
    </row>
    <row r="5" spans="1:12" s="96" customFormat="1" ht="31.5" customHeight="1">
      <c r="A5" s="819"/>
      <c r="B5" s="219">
        <v>2</v>
      </c>
      <c r="C5" s="811" t="s">
        <v>10</v>
      </c>
      <c r="D5" s="811"/>
      <c r="E5" s="811"/>
      <c r="F5" s="808"/>
      <c r="G5" s="93"/>
      <c r="H5" s="93"/>
      <c r="I5" s="93"/>
      <c r="J5" s="95"/>
    </row>
    <row r="6" spans="1:12" s="96" customFormat="1" ht="23.25" customHeight="1">
      <c r="A6" s="819"/>
      <c r="B6" s="219">
        <v>3</v>
      </c>
      <c r="C6" s="813" t="s">
        <v>11</v>
      </c>
      <c r="D6" s="813"/>
      <c r="E6" s="813"/>
      <c r="F6" s="808"/>
      <c r="G6" s="93"/>
      <c r="H6" s="93"/>
      <c r="I6" s="93"/>
      <c r="J6" s="95"/>
    </row>
    <row r="7" spans="1:12" s="96" customFormat="1" ht="25.15" customHeight="1">
      <c r="A7" s="819"/>
      <c r="B7" s="219">
        <v>4</v>
      </c>
      <c r="C7" s="811" t="s">
        <v>12</v>
      </c>
      <c r="D7" s="811"/>
      <c r="E7" s="811"/>
      <c r="F7" s="808"/>
      <c r="G7" s="93"/>
      <c r="H7" s="93"/>
      <c r="I7" s="93"/>
      <c r="J7" s="95"/>
    </row>
    <row r="8" spans="1:12" s="96" customFormat="1" ht="37.5" customHeight="1">
      <c r="A8" s="819"/>
      <c r="B8" s="219">
        <v>5</v>
      </c>
      <c r="C8" s="811" t="s">
        <v>13</v>
      </c>
      <c r="D8" s="811"/>
      <c r="E8" s="811"/>
      <c r="F8" s="808"/>
      <c r="G8" s="93"/>
      <c r="H8" s="93"/>
      <c r="I8" s="93"/>
      <c r="J8" s="95"/>
    </row>
    <row r="9" spans="1:12" s="96" customFormat="1" ht="22.5" customHeight="1">
      <c r="A9" s="819"/>
      <c r="B9" s="220">
        <v>6</v>
      </c>
      <c r="C9" s="812" t="s">
        <v>14</v>
      </c>
      <c r="D9" s="812"/>
      <c r="E9" s="812"/>
      <c r="F9" s="808"/>
      <c r="G9" s="93"/>
      <c r="H9" s="93"/>
      <c r="I9" s="93"/>
      <c r="J9" s="95"/>
    </row>
    <row r="10" spans="1:12" s="96" customFormat="1" ht="29.25" customHeight="1">
      <c r="A10" s="819"/>
      <c r="B10" s="220">
        <v>7</v>
      </c>
      <c r="C10" s="812" t="s">
        <v>15</v>
      </c>
      <c r="D10" s="812"/>
      <c r="E10" s="812"/>
      <c r="F10" s="808"/>
      <c r="G10" s="93"/>
      <c r="H10" s="93"/>
      <c r="I10" s="93"/>
      <c r="J10" s="217"/>
    </row>
    <row r="11" spans="1:12" s="96" customFormat="1" ht="25.15" customHeight="1">
      <c r="A11" s="819"/>
      <c r="B11" s="497">
        <v>8</v>
      </c>
      <c r="C11" s="812" t="s">
        <v>16</v>
      </c>
      <c r="D11" s="812"/>
      <c r="E11" s="812"/>
      <c r="F11" s="808"/>
      <c r="G11" s="93"/>
      <c r="H11" s="93"/>
      <c r="I11" s="93"/>
      <c r="J11" s="217"/>
    </row>
    <row r="12" spans="1:12" s="96" customFormat="1" ht="38.25" customHeight="1">
      <c r="A12" s="819"/>
      <c r="B12" s="497">
        <v>9</v>
      </c>
      <c r="C12" s="813" t="s">
        <v>17</v>
      </c>
      <c r="D12" s="813"/>
      <c r="E12" s="817"/>
      <c r="F12" s="808"/>
      <c r="G12" s="93"/>
      <c r="H12" s="93"/>
      <c r="I12" s="93"/>
      <c r="J12" s="217"/>
    </row>
    <row r="13" spans="1:12" s="96" customFormat="1" ht="54" customHeight="1">
      <c r="A13" s="819"/>
      <c r="B13" s="497">
        <v>10</v>
      </c>
      <c r="C13" s="813" t="s">
        <v>18</v>
      </c>
      <c r="D13" s="813"/>
      <c r="E13" s="817"/>
      <c r="F13" s="808"/>
      <c r="G13" s="93"/>
      <c r="H13" s="93"/>
      <c r="I13" s="93"/>
      <c r="J13" s="217"/>
    </row>
    <row r="14" spans="1:12" s="96" customFormat="1" ht="21.75" customHeight="1">
      <c r="A14" s="819"/>
      <c r="B14" s="497">
        <v>11</v>
      </c>
      <c r="C14" s="813" t="s">
        <v>19</v>
      </c>
      <c r="D14" s="813"/>
      <c r="E14" s="817"/>
      <c r="F14" s="808"/>
      <c r="G14" s="93"/>
      <c r="H14" s="93"/>
      <c r="I14" s="93"/>
      <c r="J14" s="217"/>
    </row>
    <row r="15" spans="1:12" s="96" customFormat="1" ht="35.25" customHeight="1">
      <c r="A15" s="819"/>
      <c r="B15" s="497">
        <v>12</v>
      </c>
      <c r="C15" s="813" t="s">
        <v>20</v>
      </c>
      <c r="D15" s="813"/>
      <c r="E15" s="817"/>
      <c r="F15" s="808"/>
      <c r="G15" s="93"/>
      <c r="H15" s="93"/>
      <c r="I15" s="93"/>
      <c r="J15" s="217"/>
    </row>
    <row r="16" spans="1:12" s="96" customFormat="1" ht="17.25" customHeight="1">
      <c r="A16" s="819"/>
      <c r="B16" s="497">
        <v>13</v>
      </c>
      <c r="C16" s="813" t="s">
        <v>21</v>
      </c>
      <c r="D16" s="813"/>
      <c r="E16" s="817"/>
      <c r="F16" s="808"/>
      <c r="G16" s="93"/>
      <c r="H16" s="93"/>
      <c r="I16" s="93"/>
      <c r="J16" s="217"/>
    </row>
    <row r="17" spans="1:10" s="96" customFormat="1" ht="20.25" customHeight="1">
      <c r="A17" s="819"/>
      <c r="B17" s="497">
        <v>14</v>
      </c>
      <c r="C17" s="813" t="s">
        <v>22</v>
      </c>
      <c r="D17" s="813"/>
      <c r="E17" s="817"/>
      <c r="F17" s="808"/>
      <c r="G17" s="93"/>
      <c r="H17" s="93"/>
      <c r="I17" s="93"/>
      <c r="J17" s="217"/>
    </row>
    <row r="18" spans="1:10" s="96" customFormat="1" ht="20.25" customHeight="1">
      <c r="A18" s="819"/>
      <c r="B18" s="497">
        <v>15</v>
      </c>
      <c r="C18" s="813" t="s">
        <v>23</v>
      </c>
      <c r="D18" s="813"/>
      <c r="E18" s="817"/>
      <c r="F18" s="808"/>
      <c r="G18" s="93"/>
      <c r="H18" s="93"/>
      <c r="I18" s="93"/>
      <c r="J18" s="217"/>
    </row>
    <row r="19" spans="1:10" s="96" customFormat="1" ht="20.25" customHeight="1">
      <c r="A19" s="819"/>
      <c r="B19" s="497">
        <v>16</v>
      </c>
      <c r="C19" s="813" t="s">
        <v>24</v>
      </c>
      <c r="D19" s="813"/>
      <c r="E19" s="817"/>
      <c r="F19" s="808"/>
      <c r="G19" s="93"/>
      <c r="H19" s="93"/>
      <c r="I19" s="93"/>
      <c r="J19" s="217"/>
    </row>
    <row r="20" spans="1:10" s="96" customFormat="1" ht="20.25" hidden="1" customHeight="1">
      <c r="A20" s="819"/>
      <c r="B20" s="497"/>
      <c r="F20" s="808"/>
      <c r="G20" s="93"/>
      <c r="H20" s="93"/>
      <c r="I20" s="93"/>
      <c r="J20" s="217"/>
    </row>
    <row r="21" spans="1:10" s="96" customFormat="1" ht="20.25" hidden="1" customHeight="1">
      <c r="A21" s="819"/>
      <c r="B21" s="497"/>
      <c r="C21" s="813"/>
      <c r="D21" s="813"/>
      <c r="E21" s="817"/>
      <c r="F21" s="808"/>
      <c r="G21" s="93"/>
      <c r="H21" s="93"/>
      <c r="I21" s="93"/>
      <c r="J21" s="217"/>
    </row>
    <row r="22" spans="1:10" s="96" customFormat="1" ht="20.25" customHeight="1">
      <c r="A22" s="819"/>
      <c r="B22" s="497">
        <v>17</v>
      </c>
      <c r="C22" s="813" t="s">
        <v>1019</v>
      </c>
      <c r="D22" s="813"/>
      <c r="E22" s="817"/>
      <c r="F22" s="808"/>
      <c r="G22" s="93"/>
      <c r="H22" s="93"/>
      <c r="I22" s="93"/>
      <c r="J22" s="217"/>
    </row>
    <row r="23" spans="1:10" s="96" customFormat="1" ht="20.25" customHeight="1">
      <c r="A23" s="819"/>
      <c r="B23" s="497">
        <v>18</v>
      </c>
      <c r="C23" s="813" t="s">
        <v>1020</v>
      </c>
      <c r="D23" s="813"/>
      <c r="E23" s="817"/>
      <c r="F23" s="808"/>
      <c r="G23" s="93"/>
      <c r="H23" s="93"/>
      <c r="I23" s="93"/>
      <c r="J23" s="217"/>
    </row>
    <row r="24" spans="1:10" s="96" customFormat="1" ht="37.5" customHeight="1">
      <c r="A24" s="819"/>
      <c r="B24" s="221" t="s">
        <v>25</v>
      </c>
      <c r="C24" s="815" t="s">
        <v>26</v>
      </c>
      <c r="D24" s="815"/>
      <c r="E24" s="816"/>
      <c r="F24" s="808"/>
      <c r="G24" s="93"/>
      <c r="H24" s="93"/>
      <c r="I24" s="93"/>
      <c r="J24" s="95"/>
    </row>
    <row r="25" spans="1:10" ht="17.25" customHeight="1">
      <c r="A25" s="819"/>
      <c r="B25" s="222"/>
      <c r="C25" s="222"/>
      <c r="D25" s="222"/>
      <c r="E25" s="222"/>
      <c r="F25" s="808"/>
      <c r="G25" s="84"/>
      <c r="H25" s="84"/>
      <c r="I25" s="84"/>
      <c r="J25" s="85"/>
    </row>
    <row r="26" spans="1:10" ht="30" customHeight="1">
      <c r="A26" s="819"/>
      <c r="B26" s="810"/>
      <c r="C26" s="810"/>
      <c r="D26" s="810"/>
      <c r="E26" s="810"/>
      <c r="F26" s="808"/>
      <c r="G26" s="84"/>
      <c r="H26" s="84"/>
      <c r="I26" s="84"/>
      <c r="J26" s="85"/>
    </row>
    <row r="27" spans="1:10" ht="21.75" customHeight="1">
      <c r="A27" s="819"/>
      <c r="B27" s="88"/>
      <c r="C27" s="88"/>
      <c r="D27" s="88"/>
      <c r="E27" s="88"/>
      <c r="F27" s="808"/>
      <c r="G27" s="84"/>
      <c r="H27" s="84"/>
      <c r="I27" s="84"/>
      <c r="J27" s="85"/>
    </row>
    <row r="28" spans="1:10" ht="24" customHeight="1">
      <c r="A28" s="819"/>
      <c r="B28" s="825"/>
      <c r="C28" s="826"/>
      <c r="D28" s="826"/>
      <c r="E28" s="827"/>
      <c r="F28" s="808"/>
    </row>
    <row r="29" spans="1:10" ht="15.95" customHeight="1">
      <c r="A29" s="819"/>
      <c r="B29" s="828"/>
      <c r="C29" s="829"/>
      <c r="D29" s="829"/>
      <c r="E29" s="830"/>
      <c r="F29" s="808"/>
      <c r="G29" s="84"/>
      <c r="H29" s="84"/>
      <c r="I29" s="84"/>
      <c r="J29" s="85"/>
    </row>
    <row r="30" spans="1:10" ht="17.25" customHeight="1">
      <c r="A30" s="819"/>
      <c r="B30" s="828"/>
      <c r="C30" s="829"/>
      <c r="D30" s="829"/>
      <c r="E30" s="830"/>
      <c r="F30" s="808"/>
      <c r="G30" s="90"/>
      <c r="H30" s="90"/>
      <c r="I30" s="90"/>
      <c r="J30" s="90"/>
    </row>
    <row r="31" spans="1:10" ht="24" customHeight="1">
      <c r="A31" s="820"/>
      <c r="B31" s="831"/>
      <c r="C31" s="832"/>
      <c r="D31" s="832"/>
      <c r="E31" s="833"/>
      <c r="F31" s="809"/>
      <c r="G31" s="90"/>
      <c r="H31" s="90"/>
      <c r="I31" s="90"/>
      <c r="J31" s="90"/>
    </row>
    <row r="32" spans="1:10" ht="15.75">
      <c r="A32" s="87"/>
      <c r="B32" s="87"/>
      <c r="C32" s="87"/>
      <c r="D32" s="87"/>
      <c r="E32" s="87"/>
      <c r="F32" s="84"/>
      <c r="G32" s="84"/>
      <c r="H32" s="84"/>
      <c r="I32" s="84"/>
      <c r="J32" s="85"/>
    </row>
    <row r="33" spans="1:10" ht="15.75">
      <c r="A33" s="87"/>
      <c r="B33" s="87"/>
      <c r="C33" s="87"/>
      <c r="D33" s="87"/>
      <c r="E33" s="87"/>
      <c r="F33" s="84"/>
      <c r="G33" s="84"/>
      <c r="H33" s="84"/>
      <c r="I33" s="84"/>
      <c r="J33" s="85"/>
    </row>
  </sheetData>
  <sheetProtection algorithmName="SHA-512" hashValue="EhSlgNnwi9o3ZYqjMzlSJh7fRPCoG7Fv81TRa1x5I7yVMILWtVu6hvD7UPMB7XniS5sZH/fR80JCQlab9/eNVw==" saltValue="a0be/DcLbGvGwsI9Ff6hzA==" spinCount="100000" sheet="1" objects="1" scenario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7">
    <mergeCell ref="A1:A31"/>
    <mergeCell ref="B1:E1"/>
    <mergeCell ref="B2:E2"/>
    <mergeCell ref="C11:E11"/>
    <mergeCell ref="C12:E12"/>
    <mergeCell ref="C13:E13"/>
    <mergeCell ref="C15:E15"/>
    <mergeCell ref="C21:E21"/>
    <mergeCell ref="B28:E31"/>
    <mergeCell ref="C17:E17"/>
    <mergeCell ref="C23:E23"/>
    <mergeCell ref="F1:F31"/>
    <mergeCell ref="B26:E26"/>
    <mergeCell ref="C7:E7"/>
    <mergeCell ref="C8:E8"/>
    <mergeCell ref="C10:E10"/>
    <mergeCell ref="C6:E6"/>
    <mergeCell ref="B3:E3"/>
    <mergeCell ref="C4:E4"/>
    <mergeCell ref="C5:E5"/>
    <mergeCell ref="C24:E24"/>
    <mergeCell ref="C9:E9"/>
    <mergeCell ref="C14:E14"/>
    <mergeCell ref="C16:E16"/>
    <mergeCell ref="C18:E18"/>
    <mergeCell ref="C19:E19"/>
    <mergeCell ref="C22:E22"/>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8" zoomScaleSheetLayoutView="100" workbookViewId="0">
      <selection activeCell="A5" sqref="A5:E5"/>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171" t="str">
        <f>'Attach 3(JV)'!A1</f>
        <v>Specification No.: CC/NT/W-RT/DOM/A02/25/10872</v>
      </c>
      <c r="B1" s="1171"/>
      <c r="C1" s="1171"/>
      <c r="D1" s="1171"/>
      <c r="E1" s="510" t="str">
        <f>"Attachment-14 " &amp; 'Attach 3(JV)'!AT1</f>
        <v xml:space="preserve">Attachment-14 </v>
      </c>
      <c r="F1" s="78"/>
      <c r="G1" s="78"/>
      <c r="H1" s="78"/>
    </row>
    <row r="3" spans="1:9" ht="83.25" customHeight="1">
      <c r="A3" s="1228" t="str">
        <f>'Attach 3(JV)'!A3</f>
        <v>765kV Reactor Package 7RT-23-BULK for 13 x 80 MVAR, 765kV 1-Ph Reactors under Bulk Procurement of 765kV &amp; 400kV class Transformers &amp; Reactors of various Capacities (Lot-6)</v>
      </c>
      <c r="B3" s="1229"/>
      <c r="C3" s="1229"/>
      <c r="D3" s="1229"/>
      <c r="E3" s="1229"/>
      <c r="F3" s="26"/>
      <c r="G3" s="27"/>
      <c r="H3" s="26"/>
    </row>
    <row r="4" spans="1:9" ht="20.100000000000001" customHeight="1">
      <c r="A4" s="28"/>
      <c r="H4" s="30"/>
      <c r="I4" s="11"/>
    </row>
    <row r="5" spans="1:9" ht="20.100000000000001" customHeight="1">
      <c r="A5" s="851" t="s">
        <v>439</v>
      </c>
      <c r="B5" s="851"/>
      <c r="C5" s="851"/>
      <c r="D5" s="851"/>
      <c r="E5" s="85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2" t="str">
        <f>'Attach 3(JV)'!E8</f>
        <v>Contract Services</v>
      </c>
      <c r="H8" s="30"/>
      <c r="I8" s="11"/>
    </row>
    <row r="9" spans="1:9" ht="20.100000000000001" customHeight="1">
      <c r="A9" s="13" t="s">
        <v>55</v>
      </c>
      <c r="B9" s="854">
        <f>'Attach 3(JV)'!B9</f>
        <v>0</v>
      </c>
      <c r="C9" s="854"/>
      <c r="D9" s="854"/>
      <c r="E9" s="12" t="str">
        <f>'Attach 3(JV)'!E9</f>
        <v>Power Grid Corporation of India Ltd.,</v>
      </c>
      <c r="H9" s="30"/>
      <c r="I9" s="11"/>
    </row>
    <row r="10" spans="1:9" ht="20.100000000000001" customHeight="1">
      <c r="A10" s="13" t="s">
        <v>57</v>
      </c>
      <c r="B10" s="854">
        <f>'Attach 3(JV)'!B10</f>
        <v>0</v>
      </c>
      <c r="C10" s="854"/>
      <c r="D10" s="854"/>
      <c r="E10" s="12" t="str">
        <f>'Attach 3(JV)'!E10</f>
        <v>"Saudamini", Plot No. 2, Sector 29</v>
      </c>
      <c r="H10" s="30"/>
      <c r="I10" s="11"/>
    </row>
    <row r="11" spans="1:9" ht="20.100000000000001" customHeight="1">
      <c r="B11" s="854">
        <f>'Attach 3(JV)'!B11</f>
        <v>0</v>
      </c>
      <c r="C11" s="854"/>
      <c r="D11" s="854"/>
      <c r="E11" s="12" t="str">
        <f>'Attach 3(JV)'!E11</f>
        <v>Gurugram (Haryana) - 122001</v>
      </c>
    </row>
    <row r="12" spans="1:9" ht="20.100000000000001" customHeight="1">
      <c r="A12" s="32"/>
      <c r="B12" s="854">
        <f>'Attach 3(JV)'!B12</f>
        <v>0</v>
      </c>
      <c r="C12" s="854"/>
      <c r="D12" s="854"/>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45" customHeight="1">
      <c r="A16" s="1281" t="s">
        <v>440</v>
      </c>
      <c r="B16" s="1281"/>
      <c r="C16" s="1281"/>
      <c r="D16" s="1281"/>
      <c r="E16" s="1281"/>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HtShpUPFPk/fZQZNfKS50ZL+cOvo1urpKoarW4UO4vsseZBugpQyeciqGEA0KnTo2v+urrNlRUKhLyyrJ4RvRg==" saltValue="3xwDDOhwHoPpRaWCxB1XMQ==" spinCount="100000" sheet="1" formatColumns="0" formatRows="0"/>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9" zoomScaleNormal="100" zoomScaleSheetLayoutView="100" workbookViewId="0">
      <selection activeCell="A51" sqref="A51"/>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6" customFormat="1" ht="32.1" customHeight="1">
      <c r="A1" s="1292" t="s">
        <v>441</v>
      </c>
      <c r="B1" s="1293"/>
      <c r="C1" s="1293"/>
      <c r="D1" s="1293"/>
      <c r="E1" s="1293"/>
      <c r="F1" s="1293"/>
      <c r="G1" s="1293"/>
      <c r="H1" s="1293"/>
      <c r="I1" s="1294"/>
    </row>
    <row r="2" spans="1:9" s="226" customFormat="1" ht="32.1" customHeight="1">
      <c r="A2" s="223" t="s">
        <v>442</v>
      </c>
      <c r="B2" s="1295" t="s">
        <v>443</v>
      </c>
      <c r="C2" s="1295"/>
      <c r="D2" s="1295"/>
      <c r="E2" s="1295"/>
      <c r="F2" s="1295"/>
      <c r="G2" s="1295"/>
      <c r="H2" s="1295"/>
      <c r="I2" s="1296"/>
    </row>
    <row r="3" spans="1:9" s="226" customFormat="1" ht="32.1" customHeight="1">
      <c r="A3" s="223" t="s">
        <v>444</v>
      </c>
      <c r="B3" s="1295" t="s">
        <v>445</v>
      </c>
      <c r="C3" s="1295"/>
      <c r="D3" s="1295"/>
      <c r="E3" s="1295"/>
      <c r="F3" s="1295"/>
      <c r="G3" s="1295"/>
      <c r="H3" s="1295"/>
      <c r="I3" s="1296"/>
    </row>
    <row r="4" spans="1:9" s="226" customFormat="1" ht="32.1" customHeight="1">
      <c r="A4" s="223" t="s">
        <v>446</v>
      </c>
      <c r="B4" s="1295" t="s">
        <v>447</v>
      </c>
      <c r="C4" s="1295"/>
      <c r="D4" s="1295"/>
      <c r="E4" s="1295"/>
      <c r="F4" s="1295"/>
      <c r="G4" s="1295"/>
      <c r="H4" s="1295"/>
      <c r="I4" s="1296"/>
    </row>
    <row r="5" spans="1:9" s="226" customFormat="1" ht="32.1" customHeight="1">
      <c r="A5" s="223" t="s">
        <v>448</v>
      </c>
      <c r="B5" s="1295" t="s">
        <v>449</v>
      </c>
      <c r="C5" s="1295"/>
      <c r="D5" s="1295"/>
      <c r="E5" s="1295"/>
      <c r="F5" s="1295"/>
      <c r="G5" s="1295"/>
      <c r="H5" s="1295"/>
      <c r="I5" s="1296"/>
    </row>
    <row r="6" spans="1:9" s="226" customFormat="1" ht="32.1" customHeight="1">
      <c r="A6" s="224" t="s">
        <v>450</v>
      </c>
      <c r="B6" s="1297" t="s">
        <v>451</v>
      </c>
      <c r="C6" s="1297"/>
      <c r="D6" s="1297"/>
      <c r="E6" s="1297"/>
      <c r="F6" s="1297"/>
      <c r="G6" s="1297"/>
      <c r="H6" s="1297"/>
      <c r="I6" s="1298"/>
    </row>
    <row r="7" spans="1:9" s="226" customFormat="1" ht="32.1" customHeight="1">
      <c r="A7" s="225"/>
      <c r="C7" s="225"/>
      <c r="D7" s="225"/>
      <c r="E7" s="225"/>
      <c r="F7" s="225"/>
      <c r="G7" s="225"/>
      <c r="H7" s="225"/>
      <c r="I7" s="225"/>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303" t="s">
        <v>452</v>
      </c>
      <c r="B31" s="1303"/>
      <c r="C31" s="1303"/>
      <c r="D31" s="1303"/>
      <c r="E31" s="1303"/>
      <c r="F31" s="1303"/>
      <c r="G31" s="1303"/>
      <c r="H31" s="1303"/>
      <c r="I31" s="1303"/>
      <c r="J31" s="60"/>
    </row>
    <row r="32" spans="1:10" ht="15.75">
      <c r="A32" s="1302" t="s">
        <v>453</v>
      </c>
      <c r="B32" s="1302"/>
      <c r="C32" s="1302"/>
      <c r="D32" s="1302"/>
      <c r="E32" s="1302"/>
      <c r="F32" s="1302"/>
      <c r="G32" s="1302"/>
      <c r="H32" s="1302"/>
      <c r="I32" s="1302"/>
      <c r="J32" s="60"/>
    </row>
    <row r="33" spans="1:10" ht="18.75">
      <c r="A33" s="1299" t="s">
        <v>454</v>
      </c>
      <c r="B33" s="1299"/>
      <c r="C33" s="1299"/>
      <c r="D33" s="1299"/>
      <c r="E33" s="1299"/>
      <c r="F33" s="1299"/>
      <c r="G33" s="1299"/>
      <c r="H33" s="1299"/>
      <c r="I33" s="1299"/>
      <c r="J33" s="60"/>
    </row>
    <row r="34" spans="1:10" ht="36" customHeight="1">
      <c r="A34" s="1217" t="s">
        <v>455</v>
      </c>
      <c r="B34" s="1217"/>
      <c r="C34" s="1217"/>
      <c r="D34" s="1217"/>
      <c r="E34" s="1217"/>
      <c r="F34" s="1217"/>
      <c r="G34" s="1217"/>
      <c r="H34" s="1217"/>
      <c r="I34" s="1217"/>
      <c r="J34" s="60"/>
    </row>
    <row r="35" spans="1:10" ht="18.75">
      <c r="A35" s="1299" t="s">
        <v>456</v>
      </c>
      <c r="B35" s="1299"/>
      <c r="C35" s="1299"/>
      <c r="D35" s="1299"/>
      <c r="E35" s="1299"/>
      <c r="F35" s="1299"/>
      <c r="G35" s="1299"/>
      <c r="H35" s="1299"/>
      <c r="I35" s="1299"/>
      <c r="J35" s="60"/>
    </row>
    <row r="36" spans="1:10" ht="15.75">
      <c r="A36" s="1302" t="s">
        <v>457</v>
      </c>
      <c r="B36" s="1302"/>
      <c r="C36" s="1302"/>
      <c r="D36" s="1302"/>
      <c r="E36" s="1302"/>
      <c r="F36" s="1302"/>
      <c r="G36" s="1302"/>
      <c r="H36" s="1302"/>
      <c r="I36" s="1302"/>
      <c r="J36" s="60"/>
    </row>
    <row r="37" spans="1:10" ht="15.75">
      <c r="A37" s="1302">
        <f>'Attach 3(JV)'!B9</f>
        <v>0</v>
      </c>
      <c r="B37" s="1302"/>
      <c r="C37" s="1302"/>
      <c r="D37" s="1302"/>
      <c r="E37" s="1302"/>
      <c r="F37" s="1302"/>
      <c r="G37" s="1302"/>
      <c r="H37" s="1302"/>
      <c r="I37" s="1302"/>
      <c r="J37" s="60"/>
    </row>
    <row r="38" spans="1:10" ht="58.5" customHeight="1">
      <c r="A38" s="1301" t="str">
        <f>" having its Registered Office at " &amp; 'Attach 3(JV)'!B10 &amp; " " &amp;'Attach 3(JV)'!B11 &amp; " " &amp;'Attach 3(JV)'!B12</f>
        <v xml:space="preserve"> having its Registered Office at 0 0 0</v>
      </c>
      <c r="B38" s="1301"/>
      <c r="C38" s="1301"/>
      <c r="D38" s="1301"/>
      <c r="E38" s="1301"/>
      <c r="F38" s="1301"/>
      <c r="G38" s="1301"/>
      <c r="H38" s="1301"/>
      <c r="I38" s="1301"/>
      <c r="J38" s="60"/>
    </row>
    <row r="39" spans="1:10" ht="15.75">
      <c r="A39" s="1302" t="str">
        <f>IF('Names of Bidder'!D6 = "Sole Bidder", " ", " and ")</f>
        <v xml:space="preserve"> </v>
      </c>
      <c r="B39" s="1302"/>
      <c r="C39" s="1302"/>
      <c r="D39" s="1302"/>
      <c r="E39" s="1302"/>
      <c r="F39" s="1302"/>
      <c r="G39" s="1302"/>
      <c r="H39" s="1302"/>
      <c r="I39" s="1302"/>
      <c r="J39" s="60"/>
    </row>
    <row r="40" spans="1:10" ht="17.25" customHeight="1">
      <c r="A40" s="1301" t="str">
        <f>IF('Names of Bidder'!D6= "Sole Bidder", "", IF('Names of Bidder'!D7=1,'Names of Bidder'!D23,IF('Names of Bidder'!D7="2 or More",'Names of Bidder'!D23&amp;" &amp; "&amp;'Names of Bidder'!D28,"")))</f>
        <v/>
      </c>
      <c r="B40" s="1301"/>
      <c r="C40" s="1301"/>
      <c r="D40" s="1301"/>
      <c r="E40" s="1301"/>
      <c r="F40" s="1301"/>
      <c r="G40" s="1301"/>
      <c r="H40" s="1301"/>
      <c r="I40" s="1301"/>
      <c r="J40" s="60"/>
    </row>
    <row r="41" spans="1:10" ht="39" customHeight="1">
      <c r="A41" s="130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301"/>
      <c r="C41" s="1301"/>
      <c r="D41" s="1301"/>
      <c r="E41" s="1301"/>
      <c r="F41" s="1301"/>
      <c r="G41" s="1301"/>
      <c r="H41" s="1301"/>
      <c r="I41" s="1301"/>
      <c r="J41" s="60"/>
    </row>
    <row r="42" spans="1:10" ht="15.75">
      <c r="A42" s="1302" t="s">
        <v>458</v>
      </c>
      <c r="B42" s="1302"/>
      <c r="C42" s="1302"/>
      <c r="D42" s="1302"/>
      <c r="E42" s="1302"/>
      <c r="F42" s="1302"/>
      <c r="G42" s="1302"/>
      <c r="H42" s="1302"/>
      <c r="I42" s="1302"/>
      <c r="J42" s="60"/>
    </row>
    <row r="43" spans="1:10" ht="18.75">
      <c r="A43" s="1299" t="s">
        <v>459</v>
      </c>
      <c r="B43" s="1299"/>
      <c r="C43" s="1299"/>
      <c r="D43" s="1299"/>
      <c r="E43" s="1299"/>
      <c r="F43" s="1299"/>
      <c r="G43" s="1299"/>
      <c r="H43" s="1299"/>
      <c r="I43" s="1299"/>
      <c r="J43" s="60"/>
    </row>
    <row r="44" spans="1:10" ht="18.75">
      <c r="A44" s="1299" t="s">
        <v>460</v>
      </c>
      <c r="B44" s="1299"/>
      <c r="C44" s="1299"/>
      <c r="D44" s="1299"/>
      <c r="E44" s="1299"/>
      <c r="F44" s="1299"/>
      <c r="G44" s="1299"/>
      <c r="H44" s="1299"/>
      <c r="I44" s="1299"/>
      <c r="J44" s="60"/>
    </row>
    <row r="45" spans="1:10" ht="102" customHeight="1">
      <c r="A45" s="1300" t="str">
        <f>"POWERGRID intends to award, under laid-down organisational procedures, contract(s) for " &amp; Basic!B1</f>
        <v>POWERGRID intends to award, under laid-down organisational procedures, contract(s) for 765kV Reactor Package 7RT-23-BULK for 13 x 80 MVAR, 765kV 1-Ph Reactors under Bulk Procurement of 765kV &amp; 400kV class Transformers &amp; Reactors of various Capacities (Lot-6)</v>
      </c>
      <c r="B45" s="1300"/>
      <c r="C45" s="1300"/>
      <c r="D45" s="1300"/>
      <c r="E45" s="1300"/>
      <c r="F45" s="1300"/>
      <c r="G45" s="1300"/>
      <c r="H45" s="1300"/>
      <c r="I45" s="1300"/>
      <c r="J45" s="60"/>
    </row>
    <row r="46" spans="1:10" ht="16.5" customHeight="1">
      <c r="A46" s="185"/>
      <c r="B46" s="778"/>
      <c r="C46" s="778"/>
      <c r="D46" s="778"/>
      <c r="E46" s="778"/>
      <c r="F46" s="185"/>
      <c r="G46" s="778"/>
      <c r="H46" s="778"/>
      <c r="I46" s="778"/>
      <c r="J46" s="60"/>
    </row>
    <row r="47" spans="1:10" ht="21" customHeight="1">
      <c r="A47" s="1173" t="s">
        <v>461</v>
      </c>
      <c r="B47" s="1173"/>
      <c r="C47" s="1173"/>
      <c r="D47" s="1173"/>
      <c r="E47" s="1286" t="s">
        <v>461</v>
      </c>
      <c r="F47" s="1286"/>
      <c r="G47" s="1286"/>
      <c r="H47" s="1286"/>
      <c r="I47" s="1286"/>
      <c r="J47" s="60"/>
    </row>
    <row r="48" spans="1:10" ht="32.25" customHeight="1">
      <c r="A48" s="1287" t="s">
        <v>462</v>
      </c>
      <c r="B48" s="1287"/>
      <c r="C48" s="1287"/>
      <c r="D48" s="1287"/>
      <c r="E48" s="1288" t="s">
        <v>463</v>
      </c>
      <c r="F48" s="1288"/>
      <c r="G48" s="1288"/>
      <c r="H48" s="1288"/>
      <c r="I48" s="1288"/>
      <c r="J48" s="60"/>
    </row>
    <row r="49" spans="1:10" ht="18.75" customHeight="1">
      <c r="A49" s="187" t="s">
        <v>439</v>
      </c>
      <c r="B49" s="187"/>
      <c r="C49" s="187"/>
      <c r="D49" s="187"/>
      <c r="E49" s="187"/>
      <c r="F49" s="187"/>
      <c r="G49" s="187"/>
      <c r="H49" s="187"/>
      <c r="I49" s="188" t="s">
        <v>464</v>
      </c>
      <c r="J49" s="60"/>
    </row>
    <row r="50" spans="1:10" ht="115.5" customHeight="1">
      <c r="A50" s="1282" t="str">
        <f>Basic!B1&amp;" and Specification Number " &amp;  Basic!B3 &amp; ".
POWERGRID values full compliance with all relevant laws of the land, rules, regulations, economic use of resources, and of fairness/transparency in its relations with its Bidders/ Contractors."</f>
        <v>765kV Reactor Package 7RT-23-BULK for 13 x 80 MVAR, 765kV 1-Ph Reactors under Bulk Procurement of 765kV &amp; 400kV class Transformers &amp; Reactors of various Capacities (Lot-6) and Specification Number  CC/NT/W-RT/DOM/A02/25/10872.
POWERGRID values full compliance with all relevant laws of the land, rules, regulations, economic use of resources, and of fairness/transparency in its relations with its Bidders/ Contractors.</v>
      </c>
      <c r="B50" s="1282"/>
      <c r="C50" s="1282"/>
      <c r="D50" s="1282"/>
      <c r="E50" s="1282"/>
      <c r="F50" s="1282"/>
      <c r="G50" s="1282"/>
      <c r="H50" s="1282"/>
      <c r="I50" s="1282"/>
    </row>
    <row r="51" spans="1:10" ht="8.1" customHeight="1">
      <c r="A51" s="189"/>
      <c r="B51" s="124"/>
      <c r="C51" s="124"/>
      <c r="D51" s="124"/>
      <c r="E51" s="124"/>
      <c r="F51" s="124"/>
      <c r="G51" s="124"/>
      <c r="H51" s="124"/>
      <c r="I51" s="124"/>
    </row>
    <row r="52" spans="1:10" ht="35.25" customHeight="1">
      <c r="A52" s="1282" t="s">
        <v>465</v>
      </c>
      <c r="B52" s="1282"/>
      <c r="C52" s="1282"/>
      <c r="D52" s="1282"/>
      <c r="E52" s="1282"/>
      <c r="F52" s="1282"/>
      <c r="G52" s="1282"/>
      <c r="H52" s="1282"/>
      <c r="I52" s="1282"/>
    </row>
    <row r="53" spans="1:10" ht="8.1" customHeight="1">
      <c r="A53" s="190"/>
      <c r="B53" s="124"/>
      <c r="C53" s="124"/>
      <c r="D53" s="124"/>
      <c r="E53" s="124"/>
      <c r="F53" s="124"/>
      <c r="G53" s="124"/>
      <c r="H53" s="124"/>
      <c r="I53" s="124"/>
    </row>
    <row r="54" spans="1:10" ht="15.75">
      <c r="A54" s="1304" t="s">
        <v>466</v>
      </c>
      <c r="B54" s="1304"/>
      <c r="C54" s="1304"/>
      <c r="D54" s="1304"/>
      <c r="E54" s="1304"/>
      <c r="F54" s="1304"/>
      <c r="G54" s="1304"/>
      <c r="H54" s="1304"/>
      <c r="I54" s="1304"/>
    </row>
    <row r="55" spans="1:10" ht="8.1" customHeight="1">
      <c r="A55" s="190"/>
      <c r="B55" s="124"/>
      <c r="C55" s="124"/>
      <c r="D55" s="124"/>
      <c r="E55" s="124"/>
      <c r="F55" s="124"/>
      <c r="G55" s="124"/>
      <c r="H55" s="124"/>
      <c r="I55" s="124"/>
    </row>
    <row r="56" spans="1:10" ht="16.5">
      <c r="A56" s="1291" t="s">
        <v>467</v>
      </c>
      <c r="B56" s="1291"/>
      <c r="C56" s="1291"/>
      <c r="D56" s="1291"/>
      <c r="E56" s="1291"/>
      <c r="F56" s="1291"/>
      <c r="G56" s="1291"/>
      <c r="H56" s="1291"/>
      <c r="I56" s="1291"/>
    </row>
    <row r="57" spans="1:10" ht="8.1" customHeight="1">
      <c r="A57" s="191"/>
      <c r="B57" s="124"/>
      <c r="C57" s="124"/>
      <c r="D57" s="124"/>
      <c r="E57" s="124"/>
      <c r="F57" s="124"/>
      <c r="G57" s="124"/>
      <c r="H57" s="124"/>
      <c r="I57" s="124"/>
    </row>
    <row r="58" spans="1:10" ht="37.5" customHeight="1">
      <c r="A58" s="192" t="s">
        <v>468</v>
      </c>
      <c r="B58" s="1173" t="s">
        <v>469</v>
      </c>
      <c r="C58" s="1173"/>
      <c r="D58" s="1173"/>
      <c r="E58" s="1173"/>
      <c r="F58" s="1173"/>
      <c r="G58" s="1173"/>
      <c r="H58" s="1173"/>
      <c r="I58" s="1173"/>
    </row>
    <row r="59" spans="1:10" ht="8.1" customHeight="1">
      <c r="A59" s="190"/>
      <c r="B59" s="124"/>
      <c r="C59" s="124"/>
      <c r="D59" s="124"/>
      <c r="E59" s="124"/>
      <c r="F59" s="124"/>
      <c r="G59" s="124"/>
      <c r="H59" s="124"/>
      <c r="I59" s="124"/>
    </row>
    <row r="60" spans="1:10" ht="67.5" customHeight="1">
      <c r="A60" s="124"/>
      <c r="B60" s="192" t="s">
        <v>83</v>
      </c>
      <c r="C60" s="1173" t="s">
        <v>470</v>
      </c>
      <c r="D60" s="1173"/>
      <c r="E60" s="1173"/>
      <c r="F60" s="1173"/>
      <c r="G60" s="1173"/>
      <c r="H60" s="1173"/>
      <c r="I60" s="1173"/>
    </row>
    <row r="61" spans="1:10" ht="8.1" customHeight="1">
      <c r="A61" s="124"/>
      <c r="B61" s="192"/>
      <c r="C61" s="185"/>
      <c r="D61" s="185"/>
      <c r="E61" s="185"/>
      <c r="F61" s="185"/>
      <c r="G61" s="185"/>
      <c r="H61" s="185"/>
      <c r="I61" s="185"/>
    </row>
    <row r="62" spans="1:10" ht="83.25" customHeight="1">
      <c r="A62" s="124"/>
      <c r="B62" s="192" t="s">
        <v>85</v>
      </c>
      <c r="C62" s="1173" t="s">
        <v>471</v>
      </c>
      <c r="D62" s="1173"/>
      <c r="E62" s="1173"/>
      <c r="F62" s="1173"/>
      <c r="G62" s="1173"/>
      <c r="H62" s="1173"/>
      <c r="I62" s="1173"/>
    </row>
    <row r="63" spans="1:10" ht="8.1" customHeight="1">
      <c r="A63" s="124"/>
      <c r="B63" s="192"/>
      <c r="C63" s="185"/>
      <c r="D63" s="185"/>
      <c r="E63" s="185"/>
      <c r="F63" s="185"/>
      <c r="G63" s="185"/>
      <c r="H63" s="185"/>
      <c r="I63" s="185"/>
    </row>
    <row r="64" spans="1:10" ht="50.25" customHeight="1">
      <c r="A64" s="124"/>
      <c r="B64" s="192" t="s">
        <v>87</v>
      </c>
      <c r="C64" s="1173" t="s">
        <v>472</v>
      </c>
      <c r="D64" s="1173"/>
      <c r="E64" s="1173"/>
      <c r="F64" s="1173"/>
      <c r="G64" s="1173"/>
      <c r="H64" s="1173"/>
      <c r="I64" s="1173"/>
    </row>
    <row r="65" spans="1:10" ht="8.1" customHeight="1">
      <c r="A65" s="124"/>
      <c r="B65" s="192"/>
      <c r="C65" s="185"/>
      <c r="D65" s="185"/>
      <c r="E65" s="185"/>
      <c r="F65" s="185"/>
      <c r="G65" s="185"/>
      <c r="H65" s="185"/>
      <c r="I65" s="185"/>
    </row>
    <row r="66" spans="1:10" ht="69" customHeight="1">
      <c r="A66" s="192" t="s">
        <v>473</v>
      </c>
      <c r="B66" s="1173" t="s">
        <v>474</v>
      </c>
      <c r="C66" s="1173"/>
      <c r="D66" s="1173"/>
      <c r="E66" s="1173"/>
      <c r="F66" s="1173"/>
      <c r="G66" s="1173"/>
      <c r="H66" s="1173"/>
      <c r="I66" s="1173"/>
    </row>
    <row r="67" spans="1:10" ht="8.1" customHeight="1">
      <c r="A67" s="124"/>
      <c r="B67" s="192"/>
      <c r="C67" s="185"/>
      <c r="D67" s="185"/>
      <c r="E67" s="185"/>
      <c r="F67" s="185"/>
      <c r="G67" s="185"/>
      <c r="H67" s="185"/>
      <c r="I67" s="185"/>
    </row>
    <row r="68" spans="1:10" ht="16.5">
      <c r="A68" s="1291" t="s">
        <v>475</v>
      </c>
      <c r="B68" s="1291"/>
      <c r="C68" s="1291"/>
      <c r="D68" s="1291"/>
      <c r="E68" s="1291"/>
      <c r="F68" s="1291"/>
      <c r="G68" s="1291"/>
      <c r="H68" s="1291"/>
      <c r="I68" s="1291"/>
    </row>
    <row r="69" spans="1:10" ht="8.1" customHeight="1">
      <c r="A69" s="124"/>
      <c r="B69" s="192"/>
      <c r="C69" s="185"/>
      <c r="D69" s="185"/>
      <c r="E69" s="185"/>
      <c r="F69" s="185"/>
      <c r="G69" s="185"/>
      <c r="H69" s="185"/>
      <c r="I69" s="185"/>
    </row>
    <row r="70" spans="1:10" ht="49.5" customHeight="1">
      <c r="A70" s="192" t="s">
        <v>468</v>
      </c>
      <c r="B70" s="1173" t="s">
        <v>476</v>
      </c>
      <c r="C70" s="1173"/>
      <c r="D70" s="1173"/>
      <c r="E70" s="1173"/>
      <c r="F70" s="1173"/>
      <c r="G70" s="1173"/>
      <c r="H70" s="1173"/>
      <c r="I70" s="1173"/>
    </row>
    <row r="71" spans="1:10" ht="24" customHeight="1">
      <c r="A71" s="185"/>
      <c r="B71" s="187"/>
      <c r="C71" s="187"/>
      <c r="D71" s="187"/>
      <c r="E71" s="187"/>
      <c r="F71" s="185"/>
      <c r="G71" s="187"/>
      <c r="H71" s="187"/>
      <c r="I71" s="187"/>
      <c r="J71" s="60"/>
    </row>
    <row r="72" spans="1:10" ht="21" customHeight="1">
      <c r="A72" s="1173" t="s">
        <v>461</v>
      </c>
      <c r="B72" s="1173"/>
      <c r="C72" s="1173"/>
      <c r="D72" s="1173"/>
      <c r="E72" s="1286" t="s">
        <v>461</v>
      </c>
      <c r="F72" s="1286"/>
      <c r="G72" s="1286"/>
      <c r="H72" s="1286"/>
      <c r="I72" s="1286"/>
      <c r="J72" s="60"/>
    </row>
    <row r="73" spans="1:10" ht="33" customHeight="1">
      <c r="A73" s="1287" t="s">
        <v>477</v>
      </c>
      <c r="B73" s="1287"/>
      <c r="C73" s="1287"/>
      <c r="D73" s="1287"/>
      <c r="E73" s="1288" t="s">
        <v>463</v>
      </c>
      <c r="F73" s="1288"/>
      <c r="G73" s="1288"/>
      <c r="H73" s="1288"/>
      <c r="I73" s="1288"/>
      <c r="J73" s="60"/>
    </row>
    <row r="74" spans="1:10" ht="15.75">
      <c r="A74" s="187" t="s">
        <v>439</v>
      </c>
      <c r="B74" s="187"/>
      <c r="C74" s="187"/>
      <c r="D74" s="187"/>
      <c r="E74" s="187"/>
      <c r="F74" s="187"/>
      <c r="G74" s="187"/>
      <c r="H74" s="187"/>
      <c r="I74" s="188" t="s">
        <v>478</v>
      </c>
      <c r="J74" s="60"/>
    </row>
    <row r="75" spans="1:10" ht="96.75" customHeight="1">
      <c r="A75" s="124"/>
      <c r="B75" s="192" t="s">
        <v>479</v>
      </c>
      <c r="C75" s="1173" t="s">
        <v>480</v>
      </c>
      <c r="D75" s="1173"/>
      <c r="E75" s="1173"/>
      <c r="F75" s="1173"/>
      <c r="G75" s="1173"/>
      <c r="H75" s="1173"/>
      <c r="I75" s="1173"/>
    </row>
    <row r="76" spans="1:10" ht="9.9499999999999993" customHeight="1">
      <c r="A76" s="124"/>
      <c r="B76" s="103"/>
      <c r="C76" s="190"/>
      <c r="D76" s="190"/>
      <c r="E76" s="190"/>
      <c r="F76" s="190"/>
      <c r="G76" s="190"/>
      <c r="H76" s="190"/>
      <c r="I76" s="190"/>
    </row>
    <row r="77" spans="1:10" ht="99" customHeight="1">
      <c r="A77" s="124"/>
      <c r="B77" s="192" t="s">
        <v>85</v>
      </c>
      <c r="C77" s="1173" t="s">
        <v>481</v>
      </c>
      <c r="D77" s="1173"/>
      <c r="E77" s="1173"/>
      <c r="F77" s="1173"/>
      <c r="G77" s="1173"/>
      <c r="H77" s="1173"/>
      <c r="I77" s="1173"/>
    </row>
    <row r="78" spans="1:10" ht="9.9499999999999993" customHeight="1">
      <c r="A78" s="124"/>
      <c r="B78" s="192"/>
      <c r="C78" s="193"/>
      <c r="D78" s="193"/>
      <c r="E78" s="193"/>
      <c r="F78" s="193"/>
      <c r="G78" s="193"/>
      <c r="H78" s="193"/>
      <c r="I78" s="193"/>
    </row>
    <row r="79" spans="1:10" ht="53.25" customHeight="1">
      <c r="A79" s="124"/>
      <c r="B79" s="192" t="s">
        <v>87</v>
      </c>
      <c r="C79" s="1173" t="s">
        <v>482</v>
      </c>
      <c r="D79" s="1173"/>
      <c r="E79" s="1173"/>
      <c r="F79" s="1173"/>
      <c r="G79" s="1173"/>
      <c r="H79" s="1173"/>
      <c r="I79" s="1173"/>
    </row>
    <row r="80" spans="1:10" ht="9.9499999999999993" customHeight="1">
      <c r="A80" s="124"/>
      <c r="B80" s="192"/>
      <c r="C80" s="193"/>
      <c r="D80" s="193"/>
      <c r="E80" s="193"/>
      <c r="F80" s="193"/>
      <c r="G80" s="193"/>
      <c r="H80" s="193"/>
      <c r="I80" s="193"/>
    </row>
    <row r="81" spans="1:10" ht="9.9499999999999993" customHeight="1">
      <c r="A81" s="124"/>
      <c r="B81" s="192"/>
      <c r="C81" s="193"/>
      <c r="D81" s="193"/>
      <c r="E81" s="193"/>
      <c r="F81" s="193"/>
      <c r="G81" s="193"/>
      <c r="H81" s="193"/>
      <c r="I81" s="193"/>
    </row>
    <row r="82" spans="1:10" ht="85.5" customHeight="1">
      <c r="A82" s="124"/>
      <c r="B82" s="192" t="s">
        <v>483</v>
      </c>
      <c r="C82" s="1173" t="s">
        <v>484</v>
      </c>
      <c r="D82" s="1173"/>
      <c r="E82" s="1173"/>
      <c r="F82" s="1173"/>
      <c r="G82" s="1173"/>
      <c r="H82" s="1173"/>
      <c r="I82" s="1173"/>
    </row>
    <row r="83" spans="1:10" ht="9.9499999999999993" customHeight="1">
      <c r="A83" s="124"/>
      <c r="B83" s="192"/>
      <c r="C83" s="193"/>
      <c r="D83" s="193"/>
      <c r="E83" s="193"/>
      <c r="F83" s="193"/>
      <c r="G83" s="193"/>
      <c r="H83" s="193"/>
      <c r="I83" s="193"/>
    </row>
    <row r="84" spans="1:10" ht="66" customHeight="1">
      <c r="A84" s="124"/>
      <c r="B84" s="192" t="s">
        <v>485</v>
      </c>
      <c r="C84" s="1173" t="s">
        <v>486</v>
      </c>
      <c r="D84" s="1173"/>
      <c r="E84" s="1173"/>
      <c r="F84" s="1173"/>
      <c r="G84" s="1173"/>
      <c r="H84" s="1173"/>
      <c r="I84" s="1173"/>
    </row>
    <row r="85" spans="1:10" ht="9.9499999999999993" customHeight="1">
      <c r="A85" s="124"/>
      <c r="B85" s="192"/>
      <c r="C85" s="193"/>
      <c r="D85" s="193"/>
      <c r="E85" s="193"/>
      <c r="F85" s="193"/>
      <c r="G85" s="193"/>
      <c r="H85" s="193"/>
      <c r="I85" s="193"/>
    </row>
    <row r="86" spans="1:10" ht="63.75" customHeight="1">
      <c r="A86" s="124"/>
      <c r="B86" s="192" t="s">
        <v>487</v>
      </c>
      <c r="C86" s="1173" t="s">
        <v>488</v>
      </c>
      <c r="D86" s="1173"/>
      <c r="E86" s="1173"/>
      <c r="F86" s="1173"/>
      <c r="G86" s="1173"/>
      <c r="H86" s="1173"/>
      <c r="I86" s="1173"/>
    </row>
    <row r="87" spans="1:10" ht="8.1" customHeight="1">
      <c r="A87" s="124"/>
      <c r="B87" s="193"/>
      <c r="C87" s="193"/>
      <c r="D87" s="193"/>
      <c r="E87" s="193"/>
      <c r="F87" s="193"/>
      <c r="G87" s="193"/>
      <c r="H87" s="193"/>
      <c r="I87" s="193"/>
    </row>
    <row r="88" spans="1:10" ht="51" customHeight="1">
      <c r="A88" s="124"/>
      <c r="B88" s="192" t="s">
        <v>489</v>
      </c>
      <c r="C88" s="1173" t="s">
        <v>490</v>
      </c>
      <c r="D88" s="1173"/>
      <c r="E88" s="1173"/>
      <c r="F88" s="1173"/>
      <c r="G88" s="1173"/>
      <c r="H88" s="1173"/>
      <c r="I88" s="1173"/>
    </row>
    <row r="89" spans="1:10" ht="8.1" customHeight="1">
      <c r="A89" s="124"/>
      <c r="B89" s="193"/>
      <c r="C89" s="193"/>
      <c r="D89" s="193"/>
      <c r="E89" s="193"/>
      <c r="F89" s="193"/>
      <c r="G89" s="193"/>
      <c r="H89" s="193"/>
      <c r="I89" s="193"/>
    </row>
    <row r="90" spans="1:10" ht="37.5" customHeight="1">
      <c r="A90" s="192" t="s">
        <v>473</v>
      </c>
      <c r="B90" s="1173" t="s">
        <v>491</v>
      </c>
      <c r="C90" s="1173"/>
      <c r="D90" s="1173"/>
      <c r="E90" s="1173"/>
      <c r="F90" s="1173"/>
      <c r="G90" s="1173"/>
      <c r="H90" s="1173"/>
      <c r="I90" s="1173"/>
    </row>
    <row r="91" spans="1:10" ht="39.75" customHeight="1">
      <c r="A91" s="185"/>
      <c r="B91" s="187"/>
      <c r="C91" s="187"/>
      <c r="D91" s="187"/>
      <c r="E91" s="187"/>
      <c r="F91" s="185"/>
      <c r="G91" s="187"/>
      <c r="H91" s="187"/>
      <c r="I91" s="187"/>
      <c r="J91" s="60"/>
    </row>
    <row r="92" spans="1:10" ht="21" customHeight="1">
      <c r="A92" s="1173" t="s">
        <v>461</v>
      </c>
      <c r="B92" s="1173"/>
      <c r="C92" s="1173"/>
      <c r="D92" s="1173"/>
      <c r="E92" s="1286" t="s">
        <v>461</v>
      </c>
      <c r="F92" s="1286"/>
      <c r="G92" s="1286"/>
      <c r="H92" s="1286"/>
      <c r="I92" s="1286"/>
      <c r="J92" s="60"/>
    </row>
    <row r="93" spans="1:10" ht="33" customHeight="1">
      <c r="A93" s="1287" t="s">
        <v>477</v>
      </c>
      <c r="B93" s="1287"/>
      <c r="C93" s="1287"/>
      <c r="D93" s="1287"/>
      <c r="E93" s="1288" t="s">
        <v>463</v>
      </c>
      <c r="F93" s="1288"/>
      <c r="G93" s="1288"/>
      <c r="H93" s="1288"/>
      <c r="I93" s="1288"/>
      <c r="J93" s="60"/>
    </row>
    <row r="94" spans="1:10" ht="15.75">
      <c r="A94" s="187" t="s">
        <v>439</v>
      </c>
      <c r="B94" s="187"/>
      <c r="C94" s="187"/>
      <c r="D94" s="187"/>
      <c r="E94" s="187"/>
      <c r="F94" s="187"/>
      <c r="G94" s="187"/>
      <c r="H94" s="187"/>
      <c r="I94" s="188" t="s">
        <v>492</v>
      </c>
      <c r="J94" s="60"/>
    </row>
    <row r="95" spans="1:10" ht="15.75">
      <c r="A95" s="187"/>
      <c r="B95" s="187"/>
      <c r="C95" s="187"/>
      <c r="D95" s="187"/>
      <c r="E95" s="187"/>
      <c r="F95" s="187"/>
      <c r="G95" s="187"/>
      <c r="H95" s="187"/>
      <c r="I95" s="188"/>
      <c r="J95" s="60"/>
    </row>
    <row r="96" spans="1:10" ht="16.5">
      <c r="A96" s="1291" t="s">
        <v>493</v>
      </c>
      <c r="B96" s="1291"/>
      <c r="C96" s="1291"/>
      <c r="D96" s="1291"/>
      <c r="E96" s="1291"/>
      <c r="F96" s="1291"/>
      <c r="G96" s="1291"/>
      <c r="H96" s="1291"/>
      <c r="I96" s="1291"/>
    </row>
    <row r="97" spans="1:9" ht="10.5" customHeight="1">
      <c r="A97" s="124"/>
      <c r="B97" s="193"/>
      <c r="C97" s="193"/>
      <c r="D97" s="193"/>
      <c r="E97" s="193"/>
      <c r="F97" s="193"/>
      <c r="G97" s="193"/>
      <c r="H97" s="193"/>
      <c r="I97" s="193"/>
    </row>
    <row r="98" spans="1:9" ht="80.25" customHeight="1">
      <c r="A98" s="192" t="s">
        <v>468</v>
      </c>
      <c r="B98" s="1173" t="s">
        <v>494</v>
      </c>
      <c r="C98" s="1173"/>
      <c r="D98" s="1173"/>
      <c r="E98" s="1173"/>
      <c r="F98" s="1173"/>
      <c r="G98" s="1173"/>
      <c r="H98" s="1173"/>
      <c r="I98" s="1173"/>
    </row>
    <row r="99" spans="1:9" ht="8.1" customHeight="1">
      <c r="A99" s="124"/>
      <c r="B99" s="193"/>
      <c r="C99" s="193"/>
      <c r="D99" s="193"/>
      <c r="E99" s="193"/>
      <c r="F99" s="193"/>
      <c r="G99" s="193"/>
      <c r="H99" s="193"/>
      <c r="I99" s="193"/>
    </row>
    <row r="100" spans="1:9" ht="141.75" customHeight="1">
      <c r="A100" s="192" t="s">
        <v>473</v>
      </c>
      <c r="B100" s="1173" t="s">
        <v>495</v>
      </c>
      <c r="C100" s="1173"/>
      <c r="D100" s="1173"/>
      <c r="E100" s="1173"/>
      <c r="F100" s="1173"/>
      <c r="G100" s="1173"/>
      <c r="H100" s="1173"/>
      <c r="I100" s="1173"/>
    </row>
    <row r="101" spans="1:9" ht="8.1" customHeight="1">
      <c r="A101" s="124"/>
      <c r="B101" s="193"/>
      <c r="C101" s="193"/>
      <c r="D101" s="193"/>
      <c r="E101" s="193"/>
      <c r="F101" s="193"/>
      <c r="G101" s="193"/>
      <c r="H101" s="193"/>
      <c r="I101" s="193"/>
    </row>
    <row r="102" spans="1:9" ht="51.75" customHeight="1">
      <c r="A102" s="192" t="s">
        <v>496</v>
      </c>
      <c r="B102" s="1173" t="s">
        <v>497</v>
      </c>
      <c r="C102" s="1173"/>
      <c r="D102" s="1173"/>
      <c r="E102" s="1173"/>
      <c r="F102" s="1173"/>
      <c r="G102" s="1173"/>
      <c r="H102" s="1173"/>
      <c r="I102" s="1173"/>
    </row>
    <row r="103" spans="1:9" ht="15" customHeight="1">
      <c r="A103" s="190"/>
      <c r="B103" s="124"/>
      <c r="C103" s="124"/>
      <c r="D103" s="124"/>
      <c r="E103" s="124"/>
      <c r="F103" s="124"/>
      <c r="G103" s="124"/>
      <c r="H103" s="124"/>
      <c r="I103" s="124"/>
    </row>
    <row r="104" spans="1:9" ht="16.5">
      <c r="A104" s="1291" t="s">
        <v>498</v>
      </c>
      <c r="B104" s="1291"/>
      <c r="C104" s="1291"/>
      <c r="D104" s="1291"/>
      <c r="E104" s="1291"/>
      <c r="F104" s="1291"/>
      <c r="G104" s="1291"/>
      <c r="H104" s="1291"/>
      <c r="I104" s="1291"/>
    </row>
    <row r="105" spans="1:9" ht="8.1" customHeight="1">
      <c r="A105" s="124"/>
      <c r="B105" s="193"/>
      <c r="C105" s="193"/>
      <c r="D105" s="193"/>
      <c r="E105" s="193"/>
      <c r="F105" s="193"/>
      <c r="G105" s="193"/>
      <c r="H105" s="193"/>
      <c r="I105" s="193"/>
    </row>
    <row r="106" spans="1:9" ht="42.75" customHeight="1">
      <c r="A106" s="192" t="s">
        <v>468</v>
      </c>
      <c r="B106" s="1282" t="s">
        <v>499</v>
      </c>
      <c r="C106" s="1282"/>
      <c r="D106" s="1282"/>
      <c r="E106" s="1282"/>
      <c r="F106" s="1282"/>
      <c r="G106" s="1282"/>
      <c r="H106" s="1282"/>
      <c r="I106" s="1282"/>
    </row>
    <row r="107" spans="1:9" ht="8.1" customHeight="1">
      <c r="A107" s="124"/>
      <c r="B107" s="193"/>
      <c r="C107" s="193"/>
      <c r="D107" s="193"/>
      <c r="E107" s="193"/>
      <c r="F107" s="193"/>
      <c r="G107" s="193"/>
      <c r="H107" s="193"/>
      <c r="I107" s="193"/>
    </row>
    <row r="108" spans="1:9" ht="70.5" customHeight="1">
      <c r="A108" s="192" t="s">
        <v>473</v>
      </c>
      <c r="B108" s="1282" t="s">
        <v>500</v>
      </c>
      <c r="C108" s="1282"/>
      <c r="D108" s="1282"/>
      <c r="E108" s="1282"/>
      <c r="F108" s="1282"/>
      <c r="G108" s="1282"/>
      <c r="H108" s="1282"/>
      <c r="I108" s="1282"/>
    </row>
    <row r="109" spans="1:9" ht="8.1" customHeight="1">
      <c r="A109" s="124"/>
      <c r="B109" s="193"/>
      <c r="C109" s="193"/>
      <c r="D109" s="193"/>
      <c r="E109" s="193"/>
      <c r="F109" s="193"/>
      <c r="G109" s="193"/>
      <c r="H109" s="193"/>
      <c r="I109" s="193"/>
    </row>
    <row r="110" spans="1:9" ht="16.5">
      <c r="A110" s="1291" t="s">
        <v>501</v>
      </c>
      <c r="B110" s="1291"/>
      <c r="C110" s="1291"/>
      <c r="D110" s="1291"/>
      <c r="E110" s="1291"/>
      <c r="F110" s="1291"/>
      <c r="G110" s="1291"/>
      <c r="H110" s="1291"/>
      <c r="I110" s="1291"/>
    </row>
    <row r="111" spans="1:9" ht="15" customHeight="1">
      <c r="A111" s="191"/>
      <c r="B111" s="124"/>
      <c r="C111" s="124"/>
      <c r="D111" s="124"/>
      <c r="E111" s="124"/>
      <c r="F111" s="124"/>
      <c r="G111" s="124"/>
      <c r="H111" s="124"/>
      <c r="I111" s="124"/>
    </row>
    <row r="112" spans="1:9" ht="58.5" customHeight="1">
      <c r="A112" s="192" t="s">
        <v>468</v>
      </c>
      <c r="B112" s="1282" t="s">
        <v>502</v>
      </c>
      <c r="C112" s="1282"/>
      <c r="D112" s="1282"/>
      <c r="E112" s="1282"/>
      <c r="F112" s="1282"/>
      <c r="G112" s="1282"/>
      <c r="H112" s="1282"/>
      <c r="I112" s="1282"/>
    </row>
    <row r="113" spans="1:10" ht="43.5" customHeight="1">
      <c r="A113" s="192"/>
      <c r="B113" s="186"/>
      <c r="C113" s="186"/>
      <c r="D113" s="186"/>
      <c r="E113" s="186"/>
      <c r="F113" s="186"/>
      <c r="G113" s="186"/>
      <c r="H113" s="186"/>
      <c r="I113" s="186"/>
    </row>
    <row r="114" spans="1:10" ht="26.25" customHeight="1">
      <c r="A114" s="124"/>
      <c r="B114" s="124"/>
      <c r="C114" s="124"/>
      <c r="D114" s="124"/>
      <c r="E114" s="124"/>
      <c r="F114" s="124"/>
      <c r="G114" s="124"/>
      <c r="H114" s="124"/>
      <c r="I114" s="124"/>
      <c r="J114" s="60"/>
    </row>
    <row r="115" spans="1:10" ht="21" customHeight="1">
      <c r="A115" s="1173" t="s">
        <v>461</v>
      </c>
      <c r="B115" s="1173"/>
      <c r="C115" s="1173"/>
      <c r="D115" s="1173"/>
      <c r="E115" s="1286" t="s">
        <v>461</v>
      </c>
      <c r="F115" s="1286"/>
      <c r="G115" s="1286"/>
      <c r="H115" s="1286"/>
      <c r="I115" s="1286"/>
      <c r="J115" s="60"/>
    </row>
    <row r="116" spans="1:10" ht="33" customHeight="1">
      <c r="A116" s="1287" t="s">
        <v>477</v>
      </c>
      <c r="B116" s="1287"/>
      <c r="C116" s="1287"/>
      <c r="D116" s="1287"/>
      <c r="E116" s="1288" t="s">
        <v>463</v>
      </c>
      <c r="F116" s="1288"/>
      <c r="G116" s="1288"/>
      <c r="H116" s="1288"/>
      <c r="I116" s="1288"/>
      <c r="J116" s="60"/>
    </row>
    <row r="117" spans="1:10" ht="15.75">
      <c r="A117" s="187" t="s">
        <v>439</v>
      </c>
      <c r="B117" s="187"/>
      <c r="C117" s="187"/>
      <c r="D117" s="187"/>
      <c r="E117" s="187"/>
      <c r="F117" s="187"/>
      <c r="G117" s="187"/>
      <c r="H117" s="187"/>
      <c r="I117" s="188" t="s">
        <v>503</v>
      </c>
      <c r="J117" s="60"/>
    </row>
    <row r="118" spans="1:10" ht="15.95" customHeight="1">
      <c r="A118" s="190"/>
      <c r="B118" s="124"/>
      <c r="C118" s="124"/>
      <c r="D118" s="124"/>
      <c r="E118" s="124"/>
      <c r="F118" s="124"/>
      <c r="G118" s="124"/>
      <c r="H118" s="124"/>
      <c r="I118" s="124"/>
    </row>
    <row r="119" spans="1:10" ht="50.25" customHeight="1">
      <c r="A119" s="192" t="s">
        <v>473</v>
      </c>
      <c r="B119" s="1282" t="s">
        <v>504</v>
      </c>
      <c r="C119" s="1282"/>
      <c r="D119" s="1282"/>
      <c r="E119" s="1282"/>
      <c r="F119" s="1282"/>
      <c r="G119" s="1282"/>
      <c r="H119" s="1282"/>
      <c r="I119" s="1282"/>
    </row>
    <row r="120" spans="1:10" ht="12" customHeight="1">
      <c r="A120" s="190"/>
      <c r="B120" s="124"/>
      <c r="C120" s="124"/>
      <c r="D120" s="124"/>
      <c r="E120" s="124"/>
      <c r="F120" s="124"/>
      <c r="G120" s="124"/>
      <c r="H120" s="124"/>
      <c r="I120" s="124"/>
    </row>
    <row r="121" spans="1:10" ht="16.5">
      <c r="A121" s="1291" t="s">
        <v>505</v>
      </c>
      <c r="B121" s="1291"/>
      <c r="C121" s="1291"/>
      <c r="D121" s="1291"/>
      <c r="E121" s="1291"/>
      <c r="F121" s="1291"/>
      <c r="G121" s="1291"/>
      <c r="H121" s="1291"/>
      <c r="I121" s="1291"/>
    </row>
    <row r="122" spans="1:10" ht="15.95" customHeight="1">
      <c r="A122" s="190"/>
      <c r="B122" s="124"/>
      <c r="C122" s="124"/>
      <c r="D122" s="124"/>
      <c r="E122" s="124"/>
      <c r="F122" s="124"/>
      <c r="G122" s="124"/>
      <c r="H122" s="124"/>
      <c r="I122" s="124"/>
    </row>
    <row r="123" spans="1:10" ht="31.5" customHeight="1">
      <c r="A123" s="192" t="s">
        <v>468</v>
      </c>
      <c r="B123" s="1282" t="s">
        <v>506</v>
      </c>
      <c r="C123" s="1282"/>
      <c r="D123" s="1282"/>
      <c r="E123" s="1282"/>
      <c r="F123" s="1282"/>
      <c r="G123" s="1282"/>
      <c r="H123" s="1282"/>
      <c r="I123" s="1282"/>
    </row>
    <row r="124" spans="1:10" ht="8.1" customHeight="1">
      <c r="A124" s="124"/>
      <c r="B124" s="193"/>
      <c r="C124" s="193"/>
      <c r="D124" s="193"/>
      <c r="E124" s="193"/>
      <c r="F124" s="193"/>
      <c r="G124" s="193"/>
      <c r="H124" s="193"/>
      <c r="I124" s="193"/>
    </row>
    <row r="125" spans="1:10" ht="39" customHeight="1">
      <c r="A125" s="192" t="s">
        <v>473</v>
      </c>
      <c r="B125" s="1282" t="s">
        <v>507</v>
      </c>
      <c r="C125" s="1282"/>
      <c r="D125" s="1282"/>
      <c r="E125" s="1282"/>
      <c r="F125" s="1282"/>
      <c r="G125" s="1282"/>
      <c r="H125" s="1282"/>
      <c r="I125" s="1282"/>
    </row>
    <row r="126" spans="1:10" ht="12" customHeight="1">
      <c r="A126" s="190"/>
      <c r="B126" s="124"/>
      <c r="C126" s="124"/>
      <c r="D126" s="124"/>
      <c r="E126" s="124"/>
      <c r="F126" s="124"/>
      <c r="G126" s="124"/>
      <c r="H126" s="124"/>
      <c r="I126" s="124"/>
    </row>
    <row r="127" spans="1:10" ht="16.5">
      <c r="A127" s="1291" t="s">
        <v>508</v>
      </c>
      <c r="B127" s="1291"/>
      <c r="C127" s="1291"/>
      <c r="D127" s="1291"/>
      <c r="E127" s="1291"/>
      <c r="F127" s="1291"/>
      <c r="G127" s="1291"/>
      <c r="H127" s="1291"/>
      <c r="I127" s="1291"/>
    </row>
    <row r="128" spans="1:10" ht="15.95" customHeight="1">
      <c r="A128" s="190"/>
      <c r="B128" s="124"/>
      <c r="C128" s="124"/>
      <c r="D128" s="124"/>
      <c r="E128" s="124"/>
      <c r="F128" s="124"/>
      <c r="G128" s="124"/>
      <c r="H128" s="124"/>
      <c r="I128" s="124"/>
    </row>
    <row r="129" spans="1:10" ht="75" customHeight="1">
      <c r="A129" s="1282" t="s">
        <v>509</v>
      </c>
      <c r="B129" s="1282"/>
      <c r="C129" s="1282"/>
      <c r="D129" s="1282"/>
      <c r="E129" s="1282"/>
      <c r="F129" s="1282"/>
      <c r="G129" s="1282"/>
      <c r="H129" s="1282"/>
      <c r="I129" s="1282"/>
    </row>
    <row r="130" spans="1:10" ht="12" customHeight="1">
      <c r="A130" s="190"/>
      <c r="B130" s="124"/>
      <c r="C130" s="124"/>
      <c r="D130" s="124"/>
      <c r="E130" s="124"/>
      <c r="F130" s="124"/>
      <c r="G130" s="124"/>
      <c r="H130" s="124"/>
      <c r="I130" s="124"/>
    </row>
    <row r="131" spans="1:10" ht="21.75" customHeight="1">
      <c r="A131" s="1291" t="s">
        <v>510</v>
      </c>
      <c r="B131" s="1291"/>
      <c r="C131" s="1291"/>
      <c r="D131" s="1291"/>
      <c r="E131" s="1291"/>
      <c r="F131" s="1291"/>
      <c r="G131" s="1291"/>
      <c r="H131" s="1291"/>
      <c r="I131" s="1291"/>
    </row>
    <row r="132" spans="1:10" ht="15.95" customHeight="1">
      <c r="A132" s="191"/>
      <c r="B132" s="124"/>
      <c r="C132" s="124"/>
      <c r="D132" s="124"/>
      <c r="E132" s="124"/>
      <c r="F132" s="124"/>
      <c r="G132" s="124"/>
      <c r="H132" s="124"/>
      <c r="I132" s="124"/>
    </row>
    <row r="133" spans="1:10" ht="57.75" customHeight="1">
      <c r="A133" s="192" t="s">
        <v>468</v>
      </c>
      <c r="B133" s="1282" t="s">
        <v>511</v>
      </c>
      <c r="C133" s="1282"/>
      <c r="D133" s="1282"/>
      <c r="E133" s="1282"/>
      <c r="F133" s="1282"/>
      <c r="G133" s="1282"/>
      <c r="H133" s="1282"/>
      <c r="I133" s="1282"/>
    </row>
    <row r="134" spans="1:10" ht="8.1" customHeight="1">
      <c r="A134" s="124"/>
      <c r="B134" s="193"/>
      <c r="C134" s="193"/>
      <c r="D134" s="193"/>
      <c r="E134" s="193"/>
      <c r="F134" s="193"/>
      <c r="G134" s="193"/>
      <c r="H134" s="193"/>
      <c r="I134" s="193"/>
    </row>
    <row r="135" spans="1:10" ht="114" customHeight="1">
      <c r="A135" s="192" t="s">
        <v>473</v>
      </c>
      <c r="B135" s="1282" t="s">
        <v>512</v>
      </c>
      <c r="C135" s="1282"/>
      <c r="D135" s="1282"/>
      <c r="E135" s="1282"/>
      <c r="F135" s="1282"/>
      <c r="G135" s="1282"/>
      <c r="H135" s="1282"/>
      <c r="I135" s="1282"/>
    </row>
    <row r="136" spans="1:10" ht="28.5" customHeight="1">
      <c r="A136" s="192"/>
      <c r="B136" s="186"/>
      <c r="C136" s="186"/>
      <c r="D136" s="186"/>
      <c r="E136" s="186"/>
      <c r="F136" s="186"/>
      <c r="G136" s="186"/>
      <c r="H136" s="186"/>
      <c r="I136" s="186"/>
    </row>
    <row r="137" spans="1:10" ht="24.95" customHeight="1">
      <c r="A137" s="192"/>
      <c r="B137" s="186"/>
      <c r="C137" s="186"/>
      <c r="D137" s="186"/>
      <c r="E137" s="186"/>
      <c r="F137" s="186"/>
      <c r="G137" s="186"/>
      <c r="H137" s="186"/>
      <c r="I137" s="186"/>
    </row>
    <row r="138" spans="1:10" ht="21" customHeight="1">
      <c r="A138" s="1173" t="s">
        <v>461</v>
      </c>
      <c r="B138" s="1173"/>
      <c r="C138" s="1173"/>
      <c r="D138" s="1173"/>
      <c r="E138" s="1286" t="s">
        <v>461</v>
      </c>
      <c r="F138" s="1286"/>
      <c r="G138" s="1286"/>
      <c r="H138" s="1286"/>
      <c r="I138" s="1286"/>
      <c r="J138" s="60"/>
    </row>
    <row r="139" spans="1:10" ht="33" customHeight="1">
      <c r="A139" s="1287" t="s">
        <v>477</v>
      </c>
      <c r="B139" s="1287"/>
      <c r="C139" s="1287"/>
      <c r="D139" s="1287"/>
      <c r="E139" s="1288" t="s">
        <v>463</v>
      </c>
      <c r="F139" s="1288"/>
      <c r="G139" s="1288"/>
      <c r="H139" s="1288"/>
      <c r="I139" s="1288"/>
      <c r="J139" s="60"/>
    </row>
    <row r="140" spans="1:10" ht="15.75">
      <c r="A140" s="187" t="s">
        <v>439</v>
      </c>
      <c r="B140" s="187"/>
      <c r="C140" s="187"/>
      <c r="D140" s="187"/>
      <c r="E140" s="187"/>
      <c r="F140" s="187"/>
      <c r="G140" s="187"/>
      <c r="H140" s="187"/>
      <c r="I140" s="188" t="s">
        <v>513</v>
      </c>
      <c r="J140" s="60"/>
    </row>
    <row r="141" spans="1:10" ht="15.75">
      <c r="A141" s="187"/>
      <c r="B141" s="187"/>
      <c r="C141" s="187"/>
      <c r="D141" s="187"/>
      <c r="E141" s="187"/>
      <c r="F141" s="187"/>
      <c r="G141" s="187"/>
      <c r="H141" s="187"/>
      <c r="I141" s="188"/>
      <c r="J141" s="60"/>
    </row>
    <row r="142" spans="1:10" ht="8.25" customHeight="1">
      <c r="A142" s="187"/>
      <c r="B142" s="187"/>
      <c r="C142" s="187"/>
      <c r="D142" s="187"/>
      <c r="E142" s="187"/>
      <c r="F142" s="187"/>
      <c r="G142" s="187"/>
      <c r="H142" s="187"/>
      <c r="I142" s="188"/>
      <c r="J142" s="60"/>
    </row>
    <row r="143" spans="1:10" ht="54" customHeight="1">
      <c r="A143" s="192" t="s">
        <v>496</v>
      </c>
      <c r="B143" s="1282" t="s">
        <v>514</v>
      </c>
      <c r="C143" s="1282"/>
      <c r="D143" s="1282"/>
      <c r="E143" s="1282"/>
      <c r="F143" s="1282"/>
      <c r="G143" s="1282"/>
      <c r="H143" s="1282"/>
      <c r="I143" s="1282"/>
    </row>
    <row r="144" spans="1:10" ht="12" customHeight="1">
      <c r="A144" s="192"/>
      <c r="B144" s="1282"/>
      <c r="C144" s="1282"/>
      <c r="D144" s="1282"/>
      <c r="E144" s="1282"/>
      <c r="F144" s="1282"/>
      <c r="G144" s="1282"/>
      <c r="H144" s="1282"/>
      <c r="I144" s="1282"/>
    </row>
    <row r="145" spans="1:10" ht="124.5" customHeight="1">
      <c r="A145" s="192" t="s">
        <v>515</v>
      </c>
      <c r="B145" s="1282" t="s">
        <v>516</v>
      </c>
      <c r="C145" s="1282"/>
      <c r="D145" s="1282"/>
      <c r="E145" s="1282"/>
      <c r="F145" s="1282"/>
      <c r="G145" s="1282"/>
      <c r="H145" s="1282"/>
      <c r="I145" s="1282"/>
    </row>
    <row r="146" spans="1:10" ht="12" customHeight="1">
      <c r="A146" s="192"/>
      <c r="B146" s="1282"/>
      <c r="C146" s="1282"/>
      <c r="D146" s="1282"/>
      <c r="E146" s="1282"/>
      <c r="F146" s="1282"/>
      <c r="G146" s="1282"/>
      <c r="H146" s="1282"/>
      <c r="I146" s="1282"/>
    </row>
    <row r="147" spans="1:10" ht="98.25" customHeight="1">
      <c r="A147" s="192" t="s">
        <v>517</v>
      </c>
      <c r="B147" s="1282" t="s">
        <v>518</v>
      </c>
      <c r="C147" s="1282"/>
      <c r="D147" s="1282"/>
      <c r="E147" s="1282"/>
      <c r="F147" s="1282"/>
      <c r="G147" s="1282"/>
      <c r="H147" s="1282"/>
      <c r="I147" s="1282"/>
    </row>
    <row r="148" spans="1:10" ht="12" customHeight="1">
      <c r="A148" s="192"/>
      <c r="B148" s="1282"/>
      <c r="C148" s="1282"/>
      <c r="D148" s="1282"/>
      <c r="E148" s="1282"/>
      <c r="F148" s="1282"/>
      <c r="G148" s="1282"/>
      <c r="H148" s="1282"/>
      <c r="I148" s="1282"/>
    </row>
    <row r="149" spans="1:10" ht="136.5" customHeight="1">
      <c r="A149" s="192" t="s">
        <v>519</v>
      </c>
      <c r="B149" s="1282" t="s">
        <v>520</v>
      </c>
      <c r="C149" s="1282"/>
      <c r="D149" s="1282"/>
      <c r="E149" s="1282"/>
      <c r="F149" s="1282"/>
      <c r="G149" s="1282"/>
      <c r="H149" s="1282"/>
      <c r="I149" s="1282"/>
    </row>
    <row r="150" spans="1:10" ht="12" customHeight="1">
      <c r="A150" s="192"/>
      <c r="B150" s="1282"/>
      <c r="C150" s="1282"/>
      <c r="D150" s="1282"/>
      <c r="E150" s="1282"/>
      <c r="F150" s="1282"/>
      <c r="G150" s="1282"/>
      <c r="H150" s="1282"/>
      <c r="I150" s="1282"/>
    </row>
    <row r="151" spans="1:10" ht="70.5" customHeight="1">
      <c r="A151" s="192" t="s">
        <v>521</v>
      </c>
      <c r="B151" s="1282" t="s">
        <v>522</v>
      </c>
      <c r="C151" s="1282"/>
      <c r="D151" s="1282"/>
      <c r="E151" s="1282"/>
      <c r="F151" s="1282"/>
      <c r="G151" s="1282"/>
      <c r="H151" s="1282"/>
      <c r="I151" s="1282"/>
    </row>
    <row r="152" spans="1:10" ht="12" customHeight="1">
      <c r="A152" s="192"/>
      <c r="B152" s="1282"/>
      <c r="C152" s="1282"/>
      <c r="D152" s="1282"/>
      <c r="E152" s="1282"/>
      <c r="F152" s="1282"/>
      <c r="G152" s="1282"/>
      <c r="H152" s="1282"/>
      <c r="I152" s="1282"/>
    </row>
    <row r="153" spans="1:10" ht="88.5" customHeight="1">
      <c r="A153" s="192" t="s">
        <v>523</v>
      </c>
      <c r="B153" s="1282" t="s">
        <v>524</v>
      </c>
      <c r="C153" s="1282"/>
      <c r="D153" s="1282"/>
      <c r="E153" s="1282"/>
      <c r="F153" s="1282"/>
      <c r="G153" s="1282"/>
      <c r="H153" s="1282"/>
      <c r="I153" s="1282"/>
    </row>
    <row r="154" spans="1:10" ht="51" customHeight="1">
      <c r="A154" s="192"/>
      <c r="B154" s="186"/>
      <c r="C154" s="186"/>
      <c r="D154" s="186"/>
      <c r="E154" s="186"/>
      <c r="F154" s="186"/>
      <c r="G154" s="186"/>
      <c r="H154" s="186"/>
      <c r="I154" s="186"/>
    </row>
    <row r="155" spans="1:10" ht="24.95" customHeight="1">
      <c r="A155" s="192"/>
      <c r="B155" s="186"/>
      <c r="C155" s="186"/>
      <c r="D155" s="186"/>
      <c r="E155" s="186"/>
      <c r="F155" s="186"/>
      <c r="G155" s="186"/>
      <c r="H155" s="186"/>
      <c r="I155" s="186"/>
    </row>
    <row r="156" spans="1:10" ht="21" customHeight="1">
      <c r="A156" s="1173" t="s">
        <v>461</v>
      </c>
      <c r="B156" s="1173"/>
      <c r="C156" s="1173"/>
      <c r="D156" s="1173"/>
      <c r="E156" s="1286" t="s">
        <v>461</v>
      </c>
      <c r="F156" s="1286"/>
      <c r="G156" s="1286"/>
      <c r="H156" s="1286"/>
      <c r="I156" s="1286"/>
      <c r="J156" s="60"/>
    </row>
    <row r="157" spans="1:10" ht="33" customHeight="1">
      <c r="A157" s="1287" t="s">
        <v>477</v>
      </c>
      <c r="B157" s="1287"/>
      <c r="C157" s="1287"/>
      <c r="D157" s="1287"/>
      <c r="E157" s="1288" t="s">
        <v>463</v>
      </c>
      <c r="F157" s="1288"/>
      <c r="G157" s="1288"/>
      <c r="H157" s="1288"/>
      <c r="I157" s="1288"/>
      <c r="J157" s="60"/>
    </row>
    <row r="158" spans="1:10" ht="15.75">
      <c r="A158" s="187" t="s">
        <v>439</v>
      </c>
      <c r="B158" s="187"/>
      <c r="C158" s="187"/>
      <c r="D158" s="187"/>
      <c r="E158" s="187"/>
      <c r="F158" s="187"/>
      <c r="G158" s="187"/>
      <c r="H158" s="187"/>
      <c r="I158" s="188" t="s">
        <v>525</v>
      </c>
      <c r="J158" s="60"/>
    </row>
    <row r="159" spans="1:10" ht="15.75">
      <c r="A159" s="187"/>
      <c r="B159" s="187"/>
      <c r="C159" s="187"/>
      <c r="D159" s="187"/>
      <c r="E159" s="187"/>
      <c r="F159" s="187"/>
      <c r="G159" s="187"/>
      <c r="H159" s="187"/>
      <c r="I159" s="188"/>
      <c r="J159" s="60"/>
    </row>
    <row r="160" spans="1:10" ht="58.5" customHeight="1">
      <c r="A160" s="192" t="s">
        <v>526</v>
      </c>
      <c r="B160" s="1282" t="s">
        <v>527</v>
      </c>
      <c r="C160" s="1282"/>
      <c r="D160" s="1282"/>
      <c r="E160" s="1282"/>
      <c r="F160" s="1282"/>
      <c r="G160" s="1282"/>
      <c r="H160" s="1282"/>
      <c r="I160" s="1282"/>
    </row>
    <row r="161" spans="1:9" ht="8.1" customHeight="1">
      <c r="A161" s="192"/>
      <c r="B161" s="124"/>
      <c r="C161" s="124"/>
      <c r="D161" s="124"/>
      <c r="E161" s="124"/>
      <c r="F161" s="124"/>
      <c r="G161" s="124"/>
      <c r="H161" s="124"/>
      <c r="I161" s="124"/>
    </row>
    <row r="162" spans="1:9" ht="16.5" customHeight="1">
      <c r="A162" s="192" t="s">
        <v>528</v>
      </c>
      <c r="B162" s="1282" t="s">
        <v>529</v>
      </c>
      <c r="C162" s="1282"/>
      <c r="D162" s="1282"/>
      <c r="E162" s="1282"/>
      <c r="F162" s="1282"/>
      <c r="G162" s="1282"/>
      <c r="H162" s="1282"/>
      <c r="I162" s="1282"/>
    </row>
    <row r="163" spans="1:9" ht="8.1" customHeight="1">
      <c r="A163" s="192"/>
      <c r="B163" s="124"/>
      <c r="C163" s="124"/>
      <c r="D163" s="124"/>
      <c r="E163" s="124"/>
      <c r="F163" s="124"/>
      <c r="G163" s="124"/>
      <c r="H163" s="124"/>
      <c r="I163" s="124"/>
    </row>
    <row r="164" spans="1:9" ht="8.1" customHeight="1">
      <c r="A164" s="192"/>
      <c r="B164" s="124"/>
      <c r="C164" s="124"/>
      <c r="D164" s="124"/>
      <c r="E164" s="124"/>
      <c r="F164" s="124"/>
      <c r="G164" s="124"/>
      <c r="H164" s="124"/>
      <c r="I164" s="124"/>
    </row>
    <row r="165" spans="1:9" ht="68.25" customHeight="1">
      <c r="A165" s="192" t="s">
        <v>530</v>
      </c>
      <c r="B165" s="1290" t="s">
        <v>531</v>
      </c>
      <c r="C165" s="1290"/>
      <c r="D165" s="1290"/>
      <c r="E165" s="1290"/>
      <c r="F165" s="1290"/>
      <c r="G165" s="1290"/>
      <c r="H165" s="1290"/>
      <c r="I165" s="1290"/>
    </row>
    <row r="166" spans="1:9" ht="8.1" customHeight="1">
      <c r="A166" s="190"/>
      <c r="B166" s="124"/>
      <c r="C166" s="124"/>
      <c r="D166" s="124"/>
      <c r="E166" s="124"/>
      <c r="F166" s="124"/>
      <c r="G166" s="124"/>
      <c r="H166" s="124"/>
      <c r="I166" s="124"/>
    </row>
    <row r="167" spans="1:9" ht="16.5">
      <c r="A167" s="1291" t="s">
        <v>532</v>
      </c>
      <c r="B167" s="1291"/>
      <c r="C167" s="1291"/>
      <c r="D167" s="1291"/>
      <c r="E167" s="1291"/>
      <c r="F167" s="1291"/>
      <c r="G167" s="1291"/>
      <c r="H167" s="1291"/>
      <c r="I167" s="1291"/>
    </row>
    <row r="168" spans="1:9" ht="8.1" customHeight="1">
      <c r="A168" s="190"/>
      <c r="B168" s="124"/>
      <c r="C168" s="124"/>
      <c r="D168" s="124"/>
      <c r="E168" s="124"/>
      <c r="F168" s="124"/>
      <c r="G168" s="124"/>
      <c r="H168" s="124"/>
      <c r="I168" s="124"/>
    </row>
    <row r="169" spans="1:9" ht="54.75" customHeight="1">
      <c r="A169" s="1282" t="s">
        <v>533</v>
      </c>
      <c r="B169" s="1282"/>
      <c r="C169" s="1282"/>
      <c r="D169" s="1282"/>
      <c r="E169" s="1282"/>
      <c r="F169" s="1282"/>
      <c r="G169" s="1282"/>
      <c r="H169" s="1282"/>
      <c r="I169" s="1282"/>
    </row>
    <row r="170" spans="1:9" ht="8.1" customHeight="1">
      <c r="A170" s="191"/>
      <c r="B170" s="124"/>
      <c r="C170" s="124"/>
      <c r="D170" s="124"/>
      <c r="E170" s="124"/>
      <c r="F170" s="124"/>
      <c r="G170" s="124"/>
      <c r="H170" s="124"/>
      <c r="I170" s="124"/>
    </row>
    <row r="171" spans="1:9" ht="16.5">
      <c r="A171" s="1291" t="s">
        <v>534</v>
      </c>
      <c r="B171" s="1291"/>
      <c r="C171" s="1291"/>
      <c r="D171" s="1291"/>
      <c r="E171" s="1291"/>
      <c r="F171" s="1291"/>
      <c r="G171" s="1291"/>
      <c r="H171" s="1291"/>
      <c r="I171" s="1291"/>
    </row>
    <row r="172" spans="1:9" ht="8.1" customHeight="1">
      <c r="A172" s="190"/>
      <c r="B172" s="124"/>
      <c r="C172" s="124"/>
      <c r="D172" s="124"/>
      <c r="E172" s="124"/>
      <c r="F172" s="124"/>
      <c r="G172" s="124"/>
      <c r="H172" s="124"/>
      <c r="I172" s="124"/>
    </row>
    <row r="173" spans="1:9" ht="63.75" customHeight="1">
      <c r="A173" s="192" t="s">
        <v>468</v>
      </c>
      <c r="B173" s="1282" t="s">
        <v>535</v>
      </c>
      <c r="C173" s="1282"/>
      <c r="D173" s="1282"/>
      <c r="E173" s="1282"/>
      <c r="F173" s="1282"/>
      <c r="G173" s="1282"/>
      <c r="H173" s="1282"/>
      <c r="I173" s="1282"/>
    </row>
    <row r="174" spans="1:9" ht="8.1" customHeight="1">
      <c r="A174" s="103"/>
      <c r="B174" s="124"/>
      <c r="C174" s="124"/>
      <c r="D174" s="124"/>
      <c r="E174" s="124"/>
      <c r="F174" s="124"/>
      <c r="G174" s="124"/>
      <c r="H174" s="124"/>
      <c r="I174" s="124"/>
    </row>
    <row r="175" spans="1:9" ht="36" customHeight="1">
      <c r="A175" s="192" t="s">
        <v>473</v>
      </c>
      <c r="B175" s="1282" t="s">
        <v>536</v>
      </c>
      <c r="C175" s="1282"/>
      <c r="D175" s="1282"/>
      <c r="E175" s="1282"/>
      <c r="F175" s="1282"/>
      <c r="G175" s="1282"/>
      <c r="H175" s="1282"/>
      <c r="I175" s="1282"/>
    </row>
    <row r="176" spans="1:9" ht="8.1" customHeight="1">
      <c r="A176" s="103"/>
      <c r="B176" s="124"/>
      <c r="C176" s="124"/>
      <c r="D176" s="124"/>
      <c r="E176" s="124"/>
      <c r="F176" s="124"/>
      <c r="G176" s="124"/>
      <c r="H176" s="124"/>
      <c r="I176" s="124"/>
    </row>
    <row r="177" spans="1:10" ht="52.5" customHeight="1">
      <c r="A177" s="192" t="s">
        <v>496</v>
      </c>
      <c r="B177" s="1282" t="s">
        <v>537</v>
      </c>
      <c r="C177" s="1282"/>
      <c r="D177" s="1282"/>
      <c r="E177" s="1282"/>
      <c r="F177" s="1282"/>
      <c r="G177" s="1282"/>
      <c r="H177" s="1282"/>
      <c r="I177" s="1282"/>
    </row>
    <row r="178" spans="1:10" ht="8.1" customHeight="1">
      <c r="A178" s="192"/>
      <c r="B178" s="124"/>
      <c r="C178" s="124"/>
      <c r="D178" s="124"/>
      <c r="E178" s="124"/>
      <c r="F178" s="124"/>
      <c r="G178" s="124"/>
      <c r="H178" s="124"/>
      <c r="I178" s="124"/>
    </row>
    <row r="179" spans="1:10" ht="49.5" customHeight="1">
      <c r="A179" s="192" t="s">
        <v>515</v>
      </c>
      <c r="B179" s="1282" t="s">
        <v>538</v>
      </c>
      <c r="C179" s="1282"/>
      <c r="D179" s="1282"/>
      <c r="E179" s="1282"/>
      <c r="F179" s="1282"/>
      <c r="G179" s="1282"/>
      <c r="H179" s="1282"/>
      <c r="I179" s="1282"/>
    </row>
    <row r="180" spans="1:10" ht="8.1" customHeight="1">
      <c r="A180" s="192"/>
      <c r="B180" s="124"/>
      <c r="C180" s="124"/>
      <c r="D180" s="124"/>
      <c r="E180" s="124"/>
      <c r="F180" s="124"/>
      <c r="G180" s="124"/>
      <c r="H180" s="124"/>
      <c r="I180" s="124"/>
    </row>
    <row r="181" spans="1:10" ht="24.75" customHeight="1">
      <c r="A181" s="192" t="s">
        <v>517</v>
      </c>
      <c r="B181" s="1289" t="s">
        <v>539</v>
      </c>
      <c r="C181" s="1289"/>
      <c r="D181" s="1289"/>
      <c r="E181" s="1289"/>
      <c r="F181" s="1289"/>
      <c r="G181" s="1289"/>
      <c r="H181" s="1289"/>
      <c r="I181" s="1289"/>
    </row>
    <row r="182" spans="1:10" ht="8.1" customHeight="1">
      <c r="A182" s="192"/>
      <c r="B182" s="124"/>
      <c r="C182" s="124"/>
      <c r="D182" s="124"/>
      <c r="E182" s="124"/>
      <c r="F182" s="124"/>
      <c r="G182" s="124"/>
      <c r="H182" s="124"/>
      <c r="I182" s="124"/>
    </row>
    <row r="183" spans="1:10" ht="88.5" customHeight="1">
      <c r="A183" s="192" t="s">
        <v>519</v>
      </c>
      <c r="B183" s="1282" t="s">
        <v>540</v>
      </c>
      <c r="C183" s="1282"/>
      <c r="D183" s="1282"/>
      <c r="E183" s="1282"/>
      <c r="F183" s="1282"/>
      <c r="G183" s="1282"/>
      <c r="H183" s="1282"/>
      <c r="I183" s="1282"/>
    </row>
    <row r="184" spans="1:10" ht="8.1" customHeight="1">
      <c r="A184" s="192"/>
      <c r="B184" s="124"/>
      <c r="C184" s="124"/>
      <c r="D184" s="124"/>
      <c r="E184" s="124"/>
      <c r="F184" s="124"/>
      <c r="G184" s="124"/>
      <c r="H184" s="124"/>
      <c r="I184" s="124"/>
    </row>
    <row r="185" spans="1:10" ht="72" customHeight="1">
      <c r="A185" s="192" t="s">
        <v>541</v>
      </c>
      <c r="B185" s="1282" t="s">
        <v>542</v>
      </c>
      <c r="C185" s="1282"/>
      <c r="D185" s="1282"/>
      <c r="E185" s="1282"/>
      <c r="F185" s="1282"/>
      <c r="G185" s="1282"/>
      <c r="H185" s="1282"/>
      <c r="I185" s="1282"/>
    </row>
    <row r="186" spans="1:10" ht="31.5" customHeight="1">
      <c r="A186" s="192"/>
      <c r="B186" s="186"/>
      <c r="C186" s="186"/>
      <c r="D186" s="186"/>
      <c r="E186" s="186"/>
      <c r="F186" s="186"/>
      <c r="G186" s="186"/>
      <c r="H186" s="186"/>
      <c r="I186" s="186"/>
    </row>
    <row r="187" spans="1:10" ht="31.5" customHeight="1">
      <c r="A187" s="192"/>
      <c r="B187" s="186"/>
      <c r="C187" s="186"/>
      <c r="D187" s="186"/>
      <c r="E187" s="186"/>
      <c r="F187" s="186"/>
      <c r="G187" s="186"/>
      <c r="H187" s="186"/>
      <c r="I187" s="186"/>
    </row>
    <row r="188" spans="1:10" ht="21" customHeight="1">
      <c r="A188" s="1173" t="s">
        <v>461</v>
      </c>
      <c r="B188" s="1173"/>
      <c r="C188" s="1173"/>
      <c r="D188" s="1173"/>
      <c r="E188" s="1286" t="s">
        <v>461</v>
      </c>
      <c r="F188" s="1286"/>
      <c r="G188" s="1286"/>
      <c r="H188" s="1286"/>
      <c r="I188" s="1286"/>
      <c r="J188" s="60"/>
    </row>
    <row r="189" spans="1:10" ht="33" customHeight="1">
      <c r="A189" s="1287" t="s">
        <v>477</v>
      </c>
      <c r="B189" s="1287"/>
      <c r="C189" s="1287"/>
      <c r="D189" s="1287"/>
      <c r="E189" s="1288" t="s">
        <v>463</v>
      </c>
      <c r="F189" s="1288"/>
      <c r="G189" s="1288"/>
      <c r="H189" s="1288"/>
      <c r="I189" s="1288"/>
      <c r="J189" s="60"/>
    </row>
    <row r="190" spans="1:10" ht="15.75">
      <c r="A190" s="187" t="s">
        <v>439</v>
      </c>
      <c r="B190" s="187"/>
      <c r="C190" s="187"/>
      <c r="D190" s="187"/>
      <c r="E190" s="187"/>
      <c r="F190" s="187"/>
      <c r="G190" s="187"/>
      <c r="H190" s="187"/>
      <c r="I190" s="188" t="s">
        <v>543</v>
      </c>
      <c r="J190" s="60"/>
    </row>
    <row r="191" spans="1:10" ht="15.75">
      <c r="A191" s="187"/>
      <c r="B191" s="187"/>
      <c r="C191" s="187"/>
      <c r="D191" s="187"/>
      <c r="E191" s="187"/>
      <c r="F191" s="187"/>
      <c r="G191" s="187"/>
      <c r="H191" s="187"/>
      <c r="I191" s="188"/>
      <c r="J191" s="60"/>
    </row>
    <row r="192" spans="1:10" ht="53.25" customHeight="1">
      <c r="A192" s="192" t="s">
        <v>521</v>
      </c>
      <c r="B192" s="1282" t="s">
        <v>544</v>
      </c>
      <c r="C192" s="1282"/>
      <c r="D192" s="1282"/>
      <c r="E192" s="1282"/>
      <c r="F192" s="1282"/>
      <c r="G192" s="1282"/>
      <c r="H192" s="1282"/>
      <c r="I192" s="1282"/>
    </row>
    <row r="193" spans="1:9" ht="15.75">
      <c r="A193" s="190"/>
      <c r="B193" s="124"/>
      <c r="C193" s="124"/>
      <c r="D193" s="124"/>
      <c r="E193" s="124"/>
      <c r="F193" s="124"/>
      <c r="G193" s="124"/>
      <c r="H193" s="124"/>
      <c r="I193" s="124"/>
    </row>
    <row r="194" spans="1:9" ht="21.95" customHeight="1">
      <c r="A194" s="124"/>
      <c r="B194" s="185"/>
      <c r="C194" s="124"/>
      <c r="D194" s="124"/>
      <c r="E194" s="124"/>
      <c r="F194" s="185"/>
      <c r="G194" s="124"/>
      <c r="H194" s="124"/>
      <c r="I194" s="124"/>
    </row>
    <row r="195" spans="1:9" ht="21.95" customHeight="1">
      <c r="A195" s="124"/>
      <c r="B195" s="194" t="s">
        <v>545</v>
      </c>
      <c r="C195" s="194"/>
      <c r="D195" s="194"/>
      <c r="E195" s="194"/>
      <c r="F195" s="194" t="s">
        <v>545</v>
      </c>
      <c r="G195" s="194"/>
      <c r="H195" s="194"/>
      <c r="I195" s="194"/>
    </row>
    <row r="196" spans="1:9" ht="35.25" customHeight="1">
      <c r="A196" s="124"/>
      <c r="B196" s="1283" t="s">
        <v>477</v>
      </c>
      <c r="C196" s="1283"/>
      <c r="D196" s="1283"/>
      <c r="E196" s="1283"/>
      <c r="F196" s="1283" t="s">
        <v>463</v>
      </c>
      <c r="G196" s="1283"/>
      <c r="H196" s="1283"/>
      <c r="I196" s="1283"/>
    </row>
    <row r="197" spans="1:9" ht="21.95" customHeight="1">
      <c r="A197" s="124"/>
      <c r="B197" s="195"/>
      <c r="C197" s="190"/>
      <c r="D197" s="190"/>
      <c r="E197" s="190"/>
      <c r="F197" s="196"/>
      <c r="G197" s="196"/>
      <c r="H197" s="196"/>
      <c r="I197" s="196"/>
    </row>
    <row r="198" spans="1:9" ht="21.95" customHeight="1">
      <c r="A198" s="124"/>
      <c r="B198" s="1173" t="s">
        <v>546</v>
      </c>
      <c r="C198" s="1173"/>
      <c r="D198" s="1173"/>
      <c r="E198" s="1173"/>
      <c r="F198" s="1173" t="s">
        <v>546</v>
      </c>
      <c r="G198" s="1173"/>
      <c r="H198" s="1173"/>
      <c r="I198" s="1173"/>
    </row>
    <row r="199" spans="1:9" ht="21.95" customHeight="1">
      <c r="A199" s="124"/>
      <c r="B199" s="185"/>
      <c r="C199" s="190"/>
      <c r="D199" s="190"/>
      <c r="E199" s="190"/>
      <c r="F199" s="185"/>
      <c r="G199" s="190"/>
      <c r="H199" s="190"/>
      <c r="I199" s="190"/>
    </row>
    <row r="200" spans="1:9" ht="21.95" customHeight="1">
      <c r="A200" s="124"/>
      <c r="B200" s="185"/>
      <c r="C200" s="190"/>
      <c r="D200" s="190"/>
      <c r="E200" s="190"/>
      <c r="F200" s="185"/>
      <c r="G200" s="190"/>
      <c r="H200" s="190"/>
      <c r="I200" s="190"/>
    </row>
    <row r="201" spans="1:9" ht="24.75" customHeight="1">
      <c r="A201" s="124"/>
      <c r="B201" s="187" t="s">
        <v>547</v>
      </c>
      <c r="C201" s="197"/>
      <c r="D201" s="187"/>
      <c r="E201" s="187"/>
      <c r="F201" s="1284" t="s">
        <v>547</v>
      </c>
      <c r="G201" s="1285"/>
      <c r="H201" s="1285"/>
      <c r="I201" s="1285"/>
    </row>
    <row r="202" spans="1:9" ht="21.95" customHeight="1">
      <c r="A202" s="124"/>
      <c r="B202" s="187" t="s">
        <v>66</v>
      </c>
      <c r="C202" s="197"/>
      <c r="D202" s="187"/>
      <c r="E202" s="187"/>
      <c r="F202" s="1284" t="s">
        <v>66</v>
      </c>
      <c r="G202" s="1285"/>
      <c r="H202" s="1285"/>
      <c r="I202" s="1285"/>
    </row>
    <row r="203" spans="1:9" ht="21.95" customHeight="1">
      <c r="A203" s="124"/>
      <c r="B203" s="194"/>
      <c r="C203" s="190"/>
      <c r="D203" s="190"/>
      <c r="E203" s="190"/>
      <c r="F203" s="194"/>
      <c r="G203" s="190"/>
      <c r="H203" s="190"/>
      <c r="I203" s="190"/>
    </row>
    <row r="204" spans="1:9" ht="21.95" customHeight="1">
      <c r="A204" s="124"/>
      <c r="B204" s="1173" t="s">
        <v>548</v>
      </c>
      <c r="C204" s="1173"/>
      <c r="D204" s="1173"/>
      <c r="E204" s="1173"/>
      <c r="F204" s="1173" t="s">
        <v>548</v>
      </c>
      <c r="G204" s="1173"/>
      <c r="H204" s="1173"/>
      <c r="I204" s="1173"/>
    </row>
    <row r="205" spans="1:9" ht="21.95" customHeight="1">
      <c r="A205" s="124"/>
      <c r="B205" s="187" t="s">
        <v>547</v>
      </c>
      <c r="C205" s="187"/>
      <c r="D205" s="187"/>
      <c r="E205" s="187"/>
      <c r="F205" s="187" t="s">
        <v>547</v>
      </c>
      <c r="G205" s="194"/>
      <c r="H205" s="194"/>
      <c r="I205" s="194"/>
    </row>
    <row r="206" spans="1:9" ht="21.95" customHeight="1">
      <c r="A206" s="124"/>
      <c r="B206" s="187" t="s">
        <v>66</v>
      </c>
      <c r="C206" s="187"/>
      <c r="D206" s="187"/>
      <c r="E206" s="187"/>
      <c r="F206" s="187" t="s">
        <v>66</v>
      </c>
      <c r="G206" s="124"/>
      <c r="H206" s="124"/>
      <c r="I206" s="124"/>
    </row>
    <row r="207" spans="1:9" ht="21.95" customHeight="1">
      <c r="A207" s="124"/>
      <c r="B207" s="124"/>
      <c r="C207" s="124"/>
      <c r="D207" s="124"/>
      <c r="E207" s="124"/>
      <c r="F207" s="124"/>
      <c r="G207" s="124"/>
      <c r="H207" s="124"/>
      <c r="I207" s="124"/>
    </row>
    <row r="208" spans="1:9" ht="21.95" customHeight="1">
      <c r="A208" s="124"/>
      <c r="B208" s="1173" t="s">
        <v>549</v>
      </c>
      <c r="C208" s="1173"/>
      <c r="D208" s="1173"/>
      <c r="E208" s="1173"/>
      <c r="F208" s="1173" t="s">
        <v>549</v>
      </c>
      <c r="G208" s="1173"/>
      <c r="H208" s="1173"/>
      <c r="I208" s="1173"/>
    </row>
    <row r="209" spans="1:9" ht="21.95" customHeight="1">
      <c r="A209" s="124"/>
      <c r="B209" s="187" t="s">
        <v>547</v>
      </c>
      <c r="C209" s="187"/>
      <c r="D209" s="187"/>
      <c r="E209" s="187"/>
      <c r="F209" s="187" t="s">
        <v>547</v>
      </c>
      <c r="G209" s="194"/>
      <c r="H209" s="194"/>
      <c r="I209" s="194"/>
    </row>
    <row r="210" spans="1:9" ht="21.95" customHeight="1">
      <c r="A210" s="124"/>
      <c r="B210" s="187" t="s">
        <v>66</v>
      </c>
      <c r="C210" s="187"/>
      <c r="D210" s="187"/>
      <c r="E210" s="187"/>
      <c r="F210" s="187" t="s">
        <v>66</v>
      </c>
      <c r="G210" s="124"/>
      <c r="H210" s="124"/>
      <c r="I210" s="124"/>
    </row>
    <row r="211" spans="1:9" ht="21.95" customHeight="1">
      <c r="A211" s="124"/>
      <c r="B211" s="187"/>
      <c r="C211" s="187"/>
      <c r="D211" s="187"/>
      <c r="E211" s="187"/>
      <c r="F211" s="187"/>
      <c r="G211" s="124"/>
      <c r="H211" s="124"/>
      <c r="I211" s="124"/>
    </row>
    <row r="212" spans="1:9" ht="21.95" customHeight="1">
      <c r="A212" s="124"/>
      <c r="B212" s="187"/>
      <c r="C212" s="187"/>
      <c r="D212" s="187"/>
      <c r="E212" s="187"/>
      <c r="F212" s="187"/>
      <c r="G212" s="124"/>
      <c r="H212" s="124"/>
      <c r="I212" s="124"/>
    </row>
    <row r="213" spans="1:9" ht="21.95" customHeight="1">
      <c r="A213" s="124"/>
      <c r="B213" s="187"/>
      <c r="C213" s="187"/>
      <c r="D213" s="187"/>
      <c r="E213" s="187"/>
      <c r="F213" s="187"/>
      <c r="G213" s="124"/>
      <c r="H213" s="124"/>
      <c r="I213" s="124"/>
    </row>
    <row r="214" spans="1:9" ht="21.95" customHeight="1">
      <c r="A214" s="124"/>
      <c r="B214" s="187"/>
      <c r="C214" s="187"/>
      <c r="D214" s="187"/>
      <c r="E214" s="187"/>
      <c r="F214" s="187"/>
      <c r="G214" s="124"/>
      <c r="H214" s="124"/>
      <c r="I214" s="124"/>
    </row>
    <row r="215" spans="1:9" ht="21.95" customHeight="1">
      <c r="A215" s="124"/>
      <c r="B215" s="187"/>
      <c r="C215" s="187"/>
      <c r="D215" s="187"/>
      <c r="E215" s="187"/>
      <c r="F215" s="187"/>
      <c r="G215" s="124"/>
      <c r="H215" s="124"/>
      <c r="I215" s="124"/>
    </row>
    <row r="216" spans="1:9" ht="21.95" customHeight="1">
      <c r="A216" s="124"/>
      <c r="B216" s="187"/>
      <c r="C216" s="187"/>
      <c r="D216" s="187"/>
      <c r="E216" s="187"/>
      <c r="F216" s="187"/>
      <c r="G216" s="124"/>
      <c r="H216" s="124"/>
      <c r="I216" s="124"/>
    </row>
    <row r="217" spans="1:9" ht="21.95" customHeight="1">
      <c r="A217" s="124"/>
      <c r="B217" s="187"/>
      <c r="C217" s="187"/>
      <c r="D217" s="187"/>
      <c r="E217" s="187"/>
      <c r="F217" s="187"/>
      <c r="G217" s="124"/>
      <c r="H217" s="124"/>
      <c r="I217" s="124"/>
    </row>
    <row r="218" spans="1:9" ht="21.95" customHeight="1">
      <c r="A218" s="124"/>
      <c r="B218" s="187"/>
      <c r="C218" s="187"/>
      <c r="D218" s="187"/>
      <c r="E218" s="187"/>
      <c r="F218" s="187"/>
      <c r="G218" s="124"/>
      <c r="H218" s="124"/>
      <c r="I218" s="124"/>
    </row>
    <row r="219" spans="1:9" ht="21.95" customHeight="1">
      <c r="A219" s="124"/>
      <c r="B219" s="187"/>
      <c r="C219" s="187"/>
      <c r="D219" s="187"/>
      <c r="E219" s="187"/>
      <c r="F219" s="187"/>
      <c r="G219" s="124"/>
      <c r="H219" s="124"/>
      <c r="I219" s="124"/>
    </row>
    <row r="220" spans="1:9" ht="21.95" customHeight="1">
      <c r="A220" s="124"/>
      <c r="B220" s="187"/>
      <c r="C220" s="187"/>
      <c r="D220" s="187"/>
      <c r="E220" s="187"/>
      <c r="F220" s="187"/>
      <c r="G220" s="124"/>
      <c r="H220" s="124"/>
      <c r="I220" s="124"/>
    </row>
    <row r="221" spans="1:9" ht="21.95" customHeight="1">
      <c r="A221" s="124"/>
      <c r="B221" s="187"/>
      <c r="C221" s="187"/>
      <c r="D221" s="187"/>
      <c r="E221" s="187"/>
      <c r="F221" s="187"/>
      <c r="G221" s="124"/>
      <c r="H221" s="124"/>
      <c r="I221" s="124"/>
    </row>
    <row r="222" spans="1:9" ht="21.95" customHeight="1">
      <c r="A222" s="124"/>
      <c r="B222" s="187"/>
      <c r="C222" s="187"/>
      <c r="D222" s="187"/>
      <c r="E222" s="187"/>
      <c r="F222" s="187"/>
      <c r="G222" s="124"/>
      <c r="H222" s="124"/>
      <c r="I222" s="124"/>
    </row>
    <row r="223" spans="1:9" ht="15.75" customHeight="1">
      <c r="A223" s="124"/>
      <c r="B223" s="187"/>
      <c r="C223" s="187"/>
      <c r="D223" s="187"/>
      <c r="E223" s="187"/>
      <c r="F223" s="187"/>
      <c r="G223" s="124"/>
      <c r="H223" s="124"/>
      <c r="I223" s="124"/>
    </row>
    <row r="224" spans="1:9" ht="15.75">
      <c r="A224" s="198"/>
      <c r="B224" s="198"/>
      <c r="C224" s="198"/>
      <c r="D224" s="198"/>
      <c r="E224" s="198"/>
      <c r="F224" s="198"/>
      <c r="G224" s="198"/>
      <c r="H224" s="198"/>
      <c r="I224" s="198"/>
    </row>
    <row r="225" spans="1:9" ht="15.75">
      <c r="A225" s="187" t="s">
        <v>439</v>
      </c>
      <c r="B225" s="187"/>
      <c r="C225" s="187"/>
      <c r="D225" s="187"/>
      <c r="E225" s="187"/>
      <c r="F225" s="187"/>
      <c r="G225" s="187"/>
      <c r="H225" s="187"/>
      <c r="I225" s="188" t="s">
        <v>550</v>
      </c>
    </row>
    <row r="226" spans="1:9" ht="15.75">
      <c r="A226" s="124"/>
      <c r="B226" s="124"/>
      <c r="C226" s="124"/>
      <c r="D226" s="124"/>
      <c r="E226" s="124"/>
      <c r="F226" s="124"/>
      <c r="G226" s="124"/>
      <c r="H226" s="124"/>
      <c r="I226" s="124"/>
    </row>
    <row r="227" spans="1:9" ht="15.75">
      <c r="A227" s="124"/>
      <c r="B227" s="124"/>
      <c r="C227" s="124"/>
      <c r="D227" s="124"/>
      <c r="E227" s="124"/>
      <c r="F227" s="124"/>
      <c r="G227" s="124"/>
      <c r="H227" s="124"/>
      <c r="I227" s="124"/>
    </row>
    <row r="228" spans="1:9" ht="15.75">
      <c r="A228" s="124"/>
      <c r="B228" s="124"/>
      <c r="C228" s="124"/>
      <c r="D228" s="124"/>
      <c r="E228" s="124"/>
      <c r="F228" s="124"/>
      <c r="G228" s="124"/>
      <c r="H228" s="124"/>
      <c r="I228" s="124"/>
    </row>
    <row r="229" spans="1:9" ht="15.75">
      <c r="A229" s="124"/>
      <c r="B229" s="124"/>
      <c r="C229" s="124"/>
      <c r="D229" s="124"/>
      <c r="E229" s="124"/>
      <c r="F229" s="124"/>
      <c r="G229" s="124"/>
      <c r="H229" s="124"/>
      <c r="I229" s="124"/>
    </row>
    <row r="230" spans="1:9" ht="15.75">
      <c r="A230" s="124"/>
      <c r="B230" s="124"/>
      <c r="C230" s="124"/>
      <c r="D230" s="124"/>
      <c r="E230" s="124"/>
      <c r="F230" s="124"/>
      <c r="G230" s="124"/>
      <c r="H230" s="124"/>
      <c r="I230" s="124"/>
    </row>
    <row r="231" spans="1:9" ht="15.75">
      <c r="A231" s="124"/>
      <c r="B231" s="124"/>
      <c r="C231" s="124"/>
      <c r="D231" s="124"/>
      <c r="E231" s="124"/>
      <c r="F231" s="124"/>
      <c r="G231" s="124"/>
      <c r="H231" s="124"/>
      <c r="I231" s="124"/>
    </row>
    <row r="232" spans="1:9" ht="15.75">
      <c r="A232" s="124"/>
      <c r="B232" s="124"/>
      <c r="C232" s="124"/>
      <c r="D232" s="124"/>
      <c r="E232" s="124"/>
      <c r="F232" s="124"/>
      <c r="G232" s="124"/>
      <c r="H232" s="124"/>
      <c r="I232" s="124"/>
    </row>
    <row r="233" spans="1:9" ht="15.75">
      <c r="A233" s="124"/>
      <c r="B233" s="124"/>
      <c r="C233" s="124"/>
      <c r="D233" s="124"/>
      <c r="E233" s="124"/>
      <c r="F233" s="124"/>
      <c r="G233" s="124"/>
      <c r="H233" s="124"/>
      <c r="I233" s="124"/>
    </row>
    <row r="234" spans="1:9" ht="15.75">
      <c r="A234" s="124"/>
      <c r="B234" s="124"/>
      <c r="C234" s="124"/>
      <c r="D234" s="124"/>
      <c r="E234" s="124"/>
      <c r="F234" s="124"/>
      <c r="G234" s="124"/>
      <c r="H234" s="124"/>
      <c r="I234" s="124"/>
    </row>
    <row r="235" spans="1:9" ht="15.75">
      <c r="A235" s="124"/>
      <c r="B235" s="124"/>
      <c r="C235" s="124"/>
      <c r="D235" s="124"/>
      <c r="E235" s="124"/>
      <c r="F235" s="124"/>
      <c r="G235" s="124"/>
      <c r="H235" s="124"/>
      <c r="I235" s="124"/>
    </row>
    <row r="236" spans="1:9" ht="15.75">
      <c r="A236" s="124"/>
      <c r="B236" s="124"/>
      <c r="C236" s="124"/>
      <c r="D236" s="124"/>
      <c r="E236" s="124"/>
      <c r="F236" s="124"/>
      <c r="G236" s="124"/>
      <c r="H236" s="124"/>
      <c r="I236" s="124"/>
    </row>
    <row r="237" spans="1:9" ht="15.75">
      <c r="A237" s="124"/>
      <c r="B237" s="124"/>
      <c r="C237" s="124"/>
      <c r="D237" s="124"/>
      <c r="E237" s="124"/>
      <c r="F237" s="124"/>
      <c r="G237" s="124"/>
      <c r="H237" s="124"/>
      <c r="I237" s="124"/>
    </row>
    <row r="238" spans="1:9" ht="15.75">
      <c r="A238" s="124"/>
      <c r="B238" s="124"/>
      <c r="C238" s="124"/>
      <c r="D238" s="124"/>
      <c r="E238" s="124"/>
      <c r="F238" s="124"/>
      <c r="G238" s="124"/>
      <c r="H238" s="124"/>
      <c r="I238" s="124"/>
    </row>
  </sheetData>
  <sheetProtection algorithmName="SHA-512" hashValue="tjpbhBmVb792zXhkJFKbs0s2bSZQ3lmBt1crMYNOU1gREWfp4MjSE0hgJapMzzbipixjdtx6OSfUcmpOnQGV3g==" saltValue="yFrtAMKUNcQBnrLK4bnGnw==" spinCount="100000" sheet="1" formatColumns="0" formatRows="0"/>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zoomScaleNormal="100" zoomScaleSheetLayoutView="100" workbookViewId="0">
      <selection activeCell="K30" sqref="K30"/>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7"/>
    <col min="8" max="8" width="0" style="157" hidden="1" customWidth="1"/>
    <col min="9" max="11" width="9.140625" style="157"/>
    <col min="12" max="12" width="0" style="157" hidden="1" customWidth="1"/>
    <col min="13" max="13" width="35.42578125" style="157" hidden="1" customWidth="1"/>
    <col min="14" max="14" width="0" style="157" hidden="1" customWidth="1"/>
    <col min="15" max="31" width="9.140625" style="157"/>
    <col min="32" max="16384" width="9.140625" style="25"/>
  </cols>
  <sheetData>
    <row r="1" spans="1:31" ht="24" customHeight="1">
      <c r="A1" s="930" t="str">
        <f>'Attach 3(JV)'!A1</f>
        <v>Specification No.: CC/NT/W-RT/DOM/A02/25/10872</v>
      </c>
      <c r="B1" s="930"/>
      <c r="C1" s="930"/>
      <c r="D1" s="930"/>
      <c r="E1" s="269"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228" t="str">
        <f>Basic!B1</f>
        <v>765kV Reactor Package 7RT-23-BULK for 13 x 80 MVAR, 765kV 1-Ph Reactors under Bulk Procurement of 765kV &amp; 400kV class Transformers &amp; Reactors of various Capacities (Lot-6)</v>
      </c>
      <c r="B3" s="1229"/>
      <c r="C3" s="1229"/>
      <c r="D3" s="1229"/>
      <c r="E3" s="1229"/>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320" t="s">
        <v>1074</v>
      </c>
      <c r="B5" s="1320"/>
      <c r="C5" s="1320"/>
      <c r="D5" s="1320"/>
      <c r="E5" s="1320"/>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57" t="str">
        <f>'Attach 3(JV)'!A7</f>
        <v>Bidder’s Name and Address  :</v>
      </c>
      <c r="B8" s="857"/>
      <c r="C8" s="857"/>
      <c r="D8" s="857"/>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76" t="str">
        <f>'Attach 3(JV)'!A8</f>
        <v/>
      </c>
      <c r="B9" s="1176"/>
      <c r="C9" s="380"/>
      <c r="D9" s="380"/>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55</v>
      </c>
      <c r="B10" s="1321">
        <f>'Attach 3(JV)'!B9:D9</f>
        <v>0</v>
      </c>
      <c r="C10" s="1321"/>
      <c r="D10" s="1321"/>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57</v>
      </c>
      <c r="B11" s="854">
        <f>'Attach 3(JV)'!B10:D10</f>
        <v>0</v>
      </c>
      <c r="C11" s="854"/>
      <c r="D11" s="854"/>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54">
        <f>'Attach 3(JV)'!B11:D11</f>
        <v>0</v>
      </c>
      <c r="C12" s="854"/>
      <c r="D12" s="854"/>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54">
        <f>'Attach 3(JV)'!B12</f>
        <v>0</v>
      </c>
      <c r="C13" s="854"/>
      <c r="D13" s="854"/>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54"/>
      <c r="C14" s="854"/>
      <c r="D14" s="854"/>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61</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hidden="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hidden="1" customHeight="1">
      <c r="A17" s="158" t="s">
        <v>432</v>
      </c>
      <c r="B17" s="1014" t="s">
        <v>551</v>
      </c>
      <c r="C17" s="1014"/>
      <c r="D17" s="1014"/>
      <c r="E17" s="1014"/>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hidden="1" customHeight="1">
      <c r="A18" s="159"/>
      <c r="B18" s="1322" t="s">
        <v>552</v>
      </c>
      <c r="C18" s="1322"/>
      <c r="D18" s="1322"/>
      <c r="E18" s="1322"/>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75" hidden="1">
      <c r="A19" s="159"/>
      <c r="B19" s="1041" t="s">
        <v>553</v>
      </c>
      <c r="C19" s="1042"/>
      <c r="D19" s="1043"/>
      <c r="E19" s="754"/>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hidden="1" customHeight="1">
      <c r="B20" s="1315" t="s">
        <v>554</v>
      </c>
      <c r="C20" s="1316"/>
      <c r="D20" s="1317"/>
      <c r="E20" s="104"/>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hidden="1" customHeight="1">
      <c r="B21" s="753" t="s">
        <v>555</v>
      </c>
      <c r="C21" s="227"/>
      <c r="D21" s="228"/>
      <c r="E21" s="104"/>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hidden="1" customHeight="1">
      <c r="A22" s="229"/>
      <c r="B22" s="1041" t="s">
        <v>556</v>
      </c>
      <c r="C22" s="1042"/>
      <c r="D22" s="1043"/>
      <c r="E22" s="104"/>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hidden="1" customHeight="1">
      <c r="A23" s="1312"/>
      <c r="B23" s="1313"/>
      <c r="C23" s="1313"/>
      <c r="D23" s="1313"/>
      <c r="E23" s="1313"/>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5.75" hidden="1">
      <c r="A24" s="160"/>
      <c r="B24" s="160"/>
      <c r="C24" s="160"/>
      <c r="D24" s="160"/>
      <c r="E24" s="160"/>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314"/>
      <c r="C25" s="1314"/>
      <c r="D25" s="1314"/>
      <c r="E25" s="1314"/>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8" t="s">
        <v>432</v>
      </c>
      <c r="B26" s="1014" t="s">
        <v>557</v>
      </c>
      <c r="C26" s="1014"/>
      <c r="D26" s="1014"/>
      <c r="E26" s="1014"/>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41" t="s">
        <v>558</v>
      </c>
      <c r="B27" s="926" t="s">
        <v>559</v>
      </c>
      <c r="C27" s="926"/>
      <c r="D27" s="926"/>
      <c r="E27" s="130">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2" t="s">
        <v>560</v>
      </c>
      <c r="B28" s="1311" t="s">
        <v>561</v>
      </c>
      <c r="C28" s="1311"/>
      <c r="D28" s="1311"/>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3"/>
      <c r="B29" s="1311" t="s">
        <v>562</v>
      </c>
      <c r="C29" s="1311"/>
      <c r="D29" s="1311"/>
      <c r="E29" s="13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3"/>
      <c r="B30" s="1311"/>
      <c r="C30" s="1311"/>
      <c r="D30" s="1311"/>
      <c r="E30" s="13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3"/>
      <c r="B31" s="1311"/>
      <c r="C31" s="1311"/>
      <c r="D31" s="1311"/>
      <c r="E31" s="13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3"/>
      <c r="B32" s="1311" t="s">
        <v>563</v>
      </c>
      <c r="C32" s="1311"/>
      <c r="D32" s="1311"/>
      <c r="E32" s="13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43"/>
      <c r="B33" s="1311"/>
      <c r="C33" s="1311"/>
      <c r="D33" s="1311"/>
      <c r="E33" s="20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3"/>
      <c r="B34" s="1311"/>
      <c r="C34" s="1311"/>
      <c r="D34" s="1311"/>
      <c r="E34" s="20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8.95" customHeight="1">
      <c r="A35" s="143"/>
      <c r="B35" s="1311" t="s">
        <v>564</v>
      </c>
      <c r="C35" s="1311"/>
      <c r="D35" s="1311"/>
      <c r="E35" s="20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8.95" customHeight="1">
      <c r="A36" s="143"/>
      <c r="B36" s="1311"/>
      <c r="C36" s="1311"/>
      <c r="D36" s="1311"/>
      <c r="E36" s="13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8.95" customHeight="1">
      <c r="A37" s="161"/>
      <c r="B37" s="1333"/>
      <c r="C37" s="1333"/>
      <c r="D37" s="1333"/>
      <c r="E37" s="138"/>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8.95" customHeight="1">
      <c r="A38" s="142" t="s">
        <v>565</v>
      </c>
      <c r="B38" s="1340" t="s">
        <v>566</v>
      </c>
      <c r="C38" s="1340"/>
      <c r="D38" s="1340"/>
      <c r="E38" s="1318"/>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61"/>
      <c r="B39" s="1323" t="s">
        <v>567</v>
      </c>
      <c r="C39" s="1324"/>
      <c r="D39" s="1325"/>
      <c r="E39" s="1319"/>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1191" t="s">
        <v>568</v>
      </c>
      <c r="B40" s="1306" t="s">
        <v>569</v>
      </c>
      <c r="C40" s="1307"/>
      <c r="D40" s="1308"/>
      <c r="E40" s="388"/>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1192"/>
      <c r="B41" s="929"/>
      <c r="C41" s="930"/>
      <c r="D41" s="1309"/>
      <c r="E41" s="385"/>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5" t="s">
        <v>570</v>
      </c>
      <c r="B42" s="1041" t="s">
        <v>571</v>
      </c>
      <c r="C42" s="1042"/>
      <c r="D42" s="1043"/>
      <c r="E42" s="384"/>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86" t="s">
        <v>572</v>
      </c>
      <c r="B43" s="1306" t="s">
        <v>573</v>
      </c>
      <c r="C43" s="1307"/>
      <c r="D43" s="1308"/>
      <c r="E43" s="388"/>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574</v>
      </c>
      <c r="B44" s="1334" t="s">
        <v>575</v>
      </c>
      <c r="C44" s="1335"/>
      <c r="D44" s="1336"/>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576</v>
      </c>
      <c r="B45" s="1339" t="s">
        <v>577</v>
      </c>
      <c r="C45" s="1339"/>
      <c r="D45" s="1339"/>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72" t="s">
        <v>578</v>
      </c>
      <c r="B46" s="1339" t="s">
        <v>579</v>
      </c>
      <c r="C46" s="1339"/>
      <c r="D46" s="1339"/>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72"/>
      <c r="B47" s="1339" t="s">
        <v>580</v>
      </c>
      <c r="C47" s="1339"/>
      <c r="D47" s="1339"/>
      <c r="E47" s="273" t="s">
        <v>581</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2" t="s">
        <v>582</v>
      </c>
      <c r="B48" s="1211"/>
      <c r="C48" s="1310"/>
      <c r="D48" s="1212"/>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2" t="s">
        <v>76</v>
      </c>
      <c r="B49" s="1211"/>
      <c r="C49" s="1310"/>
      <c r="D49" s="1212"/>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2" t="s">
        <v>77</v>
      </c>
      <c r="B50" s="1211"/>
      <c r="C50" s="1310"/>
      <c r="D50" s="1212"/>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72" t="s">
        <v>274</v>
      </c>
      <c r="B51" s="1339" t="s">
        <v>583</v>
      </c>
      <c r="C51" s="1339"/>
      <c r="D51" s="1339"/>
      <c r="E51" s="274"/>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2"/>
      <c r="B52" s="1339" t="s">
        <v>580</v>
      </c>
      <c r="C52" s="1339"/>
      <c r="D52" s="1339"/>
      <c r="E52" s="273" t="s">
        <v>581</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2" t="s">
        <v>582</v>
      </c>
      <c r="B53" s="1211"/>
      <c r="C53" s="1310"/>
      <c r="D53" s="1212"/>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2" t="s">
        <v>76</v>
      </c>
      <c r="B54" s="1211"/>
      <c r="C54" s="1310"/>
      <c r="D54" s="1212"/>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272" t="s">
        <v>77</v>
      </c>
      <c r="B55" s="1211"/>
      <c r="C55" s="1310"/>
      <c r="D55" s="1212"/>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275" t="s">
        <v>167</v>
      </c>
      <c r="B56" s="1211"/>
      <c r="C56" s="1310"/>
      <c r="D56" s="1212"/>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272" t="s">
        <v>168</v>
      </c>
      <c r="B57" s="1211"/>
      <c r="C57" s="1310"/>
      <c r="D57" s="1212"/>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275" t="s">
        <v>170</v>
      </c>
      <c r="B58" s="1211"/>
      <c r="C58" s="1310"/>
      <c r="D58" s="1212"/>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48">
        <v>6</v>
      </c>
      <c r="B59" s="1329" t="s">
        <v>584</v>
      </c>
      <c r="C59" s="1329"/>
      <c r="D59" s="1329"/>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48">
        <v>7</v>
      </c>
      <c r="B60" s="1311" t="s">
        <v>585</v>
      </c>
      <c r="C60" s="1311"/>
      <c r="D60" s="1311"/>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97"/>
      <c r="B61" s="1311"/>
      <c r="C61" s="1311"/>
      <c r="D61" s="1311"/>
      <c r="E61" s="13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2"/>
      <c r="B62" s="1333"/>
      <c r="C62" s="1333"/>
      <c r="D62" s="1333"/>
      <c r="E62" s="138"/>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v>8</v>
      </c>
      <c r="B63" s="1338" t="s">
        <v>586</v>
      </c>
      <c r="C63" s="1338"/>
      <c r="D63" s="1338"/>
      <c r="E63" s="139"/>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311" t="s">
        <v>49</v>
      </c>
      <c r="C64" s="1311"/>
      <c r="D64" s="1311"/>
      <c r="E64" s="13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9</v>
      </c>
      <c r="B65" s="1330" t="s">
        <v>587</v>
      </c>
      <c r="C65" s="1331"/>
      <c r="D65" s="1332"/>
      <c r="E65" s="140"/>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311" t="s">
        <v>588</v>
      </c>
      <c r="C66" s="1311"/>
      <c r="D66" s="1311"/>
      <c r="E66" s="13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311" t="s">
        <v>589</v>
      </c>
      <c r="C67" s="1311"/>
      <c r="D67" s="1311"/>
      <c r="E67" s="13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2"/>
      <c r="B68" s="1333" t="s">
        <v>590</v>
      </c>
      <c r="C68" s="1333"/>
      <c r="D68" s="1333"/>
      <c r="E68" s="138"/>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48">
        <v>10</v>
      </c>
      <c r="B69" s="1337" t="s">
        <v>591</v>
      </c>
      <c r="C69" s="1337"/>
      <c r="D69" s="1337"/>
      <c r="E69" s="140"/>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311" t="s">
        <v>592</v>
      </c>
      <c r="C70" s="1311"/>
      <c r="D70" s="1311"/>
      <c r="E70" s="13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00000000000001" customHeight="1">
      <c r="A71" s="97"/>
      <c r="B71" s="1311" t="s">
        <v>593</v>
      </c>
      <c r="C71" s="1311"/>
      <c r="D71" s="1311"/>
      <c r="E71" s="13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00000000000001" customHeight="1">
      <c r="A72" s="97"/>
      <c r="B72" s="1311"/>
      <c r="C72" s="1311"/>
      <c r="D72" s="1311"/>
      <c r="E72" s="13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00000000000001" customHeight="1">
      <c r="A73" s="97"/>
      <c r="B73" s="1311"/>
      <c r="C73" s="1311"/>
      <c r="D73" s="1311"/>
      <c r="E73" s="137"/>
      <c r="F73" s="77"/>
      <c r="G73" s="77"/>
      <c r="H73" s="779">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00000000000001" customHeight="1">
      <c r="A74" s="97"/>
      <c r="B74" s="1311" t="s">
        <v>594</v>
      </c>
      <c r="C74" s="1311"/>
      <c r="D74" s="1311"/>
      <c r="E74" s="137"/>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00000000000001" customHeight="1">
      <c r="A75" s="97"/>
      <c r="B75" s="1311" t="s">
        <v>595</v>
      </c>
      <c r="C75" s="1311"/>
      <c r="D75" s="1311"/>
      <c r="E75" s="137"/>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8.95" customHeight="1">
      <c r="A76" s="97"/>
      <c r="B76" s="1326" t="s">
        <v>595</v>
      </c>
      <c r="C76" s="1327"/>
      <c r="D76" s="1328"/>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926" t="s">
        <v>596</v>
      </c>
      <c r="C77" s="926"/>
      <c r="D77" s="926"/>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926" t="s">
        <v>597</v>
      </c>
      <c r="C78" s="926"/>
      <c r="D78" s="926"/>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243" t="s">
        <v>598</v>
      </c>
      <c r="B79" s="1243"/>
      <c r="C79" s="1243"/>
      <c r="D79" s="1243"/>
      <c r="E79" s="1243"/>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1049"/>
      <c r="B80" s="1049"/>
      <c r="C80" s="1049"/>
      <c r="D80" s="1049"/>
      <c r="E80" s="1049"/>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1034" t="s">
        <v>599</v>
      </c>
      <c r="B81" s="1034"/>
      <c r="C81" s="1034"/>
      <c r="D81" s="1034"/>
      <c r="E81" s="1034"/>
    </row>
    <row r="82" spans="1:5" ht="15">
      <c r="A82" s="1305"/>
      <c r="B82" s="1305"/>
      <c r="C82" s="1305"/>
      <c r="D82" s="1305"/>
      <c r="E82" s="1305"/>
    </row>
    <row r="83" spans="1:5" ht="15">
      <c r="A83" s="1034" t="s">
        <v>600</v>
      </c>
      <c r="B83" s="1034"/>
      <c r="C83" s="1034"/>
      <c r="D83" s="1034"/>
      <c r="E83" s="1034"/>
    </row>
    <row r="84" spans="1:5" ht="15">
      <c r="A84" s="1305"/>
      <c r="B84" s="1305"/>
      <c r="C84" s="1305"/>
      <c r="D84" s="1305"/>
      <c r="E84" s="1305"/>
    </row>
    <row r="85" spans="1:5" ht="15">
      <c r="A85" s="1055" t="s">
        <v>601</v>
      </c>
      <c r="B85" s="1055"/>
      <c r="C85" s="1055"/>
      <c r="D85" s="1055"/>
      <c r="E85" s="1055"/>
    </row>
    <row r="86" spans="1:5" ht="15">
      <c r="A86" s="1055" t="s">
        <v>602</v>
      </c>
      <c r="B86" s="1055"/>
      <c r="C86" s="1055"/>
      <c r="D86" s="1055"/>
      <c r="E86" s="1055"/>
    </row>
    <row r="87" spans="1:5" ht="15">
      <c r="A87" s="1055" t="s">
        <v>603</v>
      </c>
      <c r="B87" s="1055"/>
      <c r="C87" s="1055"/>
      <c r="D87" s="1055"/>
      <c r="E87" s="1055"/>
    </row>
    <row r="88" spans="1:5" ht="15">
      <c r="A88" s="1305"/>
      <c r="B88" s="1305"/>
      <c r="C88" s="1305"/>
      <c r="D88" s="1305"/>
      <c r="E88" s="1305"/>
    </row>
    <row r="89" spans="1:5" ht="32.25" customHeight="1">
      <c r="A89" s="1034" t="s">
        <v>604</v>
      </c>
      <c r="B89" s="1034"/>
      <c r="C89" s="1034"/>
      <c r="D89" s="1034"/>
      <c r="E89" s="1034"/>
    </row>
    <row r="90" spans="1:5">
      <c r="A90" s="59"/>
      <c r="B90" s="59"/>
      <c r="C90" s="59"/>
      <c r="D90" s="387"/>
      <c r="E90" s="59"/>
    </row>
    <row r="91" spans="1:5" ht="24.95" customHeight="1">
      <c r="A91" s="36" t="s">
        <v>63</v>
      </c>
      <c r="B91" s="62" t="str">
        <f>'Attach 3(JV)'!B24</f>
        <v>--</v>
      </c>
      <c r="D91" s="52" t="s">
        <v>64</v>
      </c>
      <c r="E91" s="199" t="str">
        <f>'Attach 3(JV)'!E24</f>
        <v/>
      </c>
    </row>
    <row r="92" spans="1:5" ht="34.5" customHeight="1">
      <c r="A92" s="36" t="s">
        <v>65</v>
      </c>
      <c r="B92" s="199" t="str">
        <f>'Attach 3(JV)'!B25</f>
        <v/>
      </c>
      <c r="D92" s="52" t="s">
        <v>66</v>
      </c>
      <c r="E92" s="199"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vXsLox1wGlsrgTjCBkAkaN6mAFXX2jAeajKEzusgPhteunPHiUD6gCQJW5QlgMBRw6UR/bsEYtYNVgXbjiIzOg==" saltValue="1Tiirh9iKcQ471w1qpX+PA==" spinCount="100000" sheet="1" formatColumns="0" formatRows="0"/>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90" zoomScaleSheetLayoutView="100" workbookViewId="0">
      <selection activeCell="K84" sqref="K84"/>
    </sheetView>
  </sheetViews>
  <sheetFormatPr defaultColWidth="9.140625" defaultRowHeight="16.5"/>
  <cols>
    <col min="1" max="1" width="12.140625" style="602" customWidth="1"/>
    <col min="2" max="2" width="18.140625" style="602" customWidth="1"/>
    <col min="3" max="5" width="7.42578125" style="602" customWidth="1"/>
    <col min="6" max="8" width="7.42578125" style="538" customWidth="1"/>
    <col min="9" max="12" width="7.42578125" style="323" customWidth="1"/>
    <col min="13" max="16384" width="9.140625" style="323"/>
  </cols>
  <sheetData>
    <row r="1" spans="1:26" s="617" customFormat="1" ht="21" customHeight="1">
      <c r="A1" s="1341" t="str">
        <f>'Attach 15'!A1:D1</f>
        <v>Specification No.: CC/NT/W-RT/DOM/A02/25/10872</v>
      </c>
      <c r="B1" s="1341"/>
      <c r="C1" s="1341"/>
      <c r="D1" s="1341"/>
      <c r="E1" s="1341"/>
      <c r="F1" s="1341"/>
      <c r="G1" s="1341"/>
      <c r="H1" s="1342" t="s">
        <v>605</v>
      </c>
      <c r="I1" s="1342"/>
      <c r="J1" s="1342"/>
      <c r="K1" s="1342"/>
      <c r="L1" s="1342"/>
    </row>
    <row r="2" spans="1:26" ht="11.25" customHeight="1">
      <c r="Z2" s="618">
        <f>'[20]Attach 3(JV)'!Z2</f>
        <v>0</v>
      </c>
    </row>
    <row r="3" spans="1:26" ht="89.25" customHeight="1">
      <c r="A3" s="1228" t="str">
        <f>'Attach 15'!A3:E3</f>
        <v>765kV Reactor Package 7RT-23-BULK for 13 x 80 MVAR, 765kV 1-Ph Reactors under Bulk Procurement of 765kV &amp; 400kV class Transformers &amp; Reactors of various Capacities (Lot-6)</v>
      </c>
      <c r="B3" s="1229"/>
      <c r="C3" s="1229"/>
      <c r="D3" s="1229"/>
      <c r="E3" s="1229"/>
      <c r="F3" s="1229"/>
      <c r="G3" s="1229"/>
      <c r="H3" s="1229"/>
      <c r="I3" s="1229"/>
      <c r="J3" s="1229"/>
      <c r="K3" s="1229"/>
      <c r="L3" s="1229"/>
    </row>
    <row r="4" spans="1:26" ht="15.95" customHeight="1">
      <c r="A4" s="619"/>
      <c r="H4" s="30"/>
      <c r="I4" s="11"/>
    </row>
    <row r="5" spans="1:26" ht="20.100000000000001" customHeight="1">
      <c r="A5" s="1343" t="s">
        <v>606</v>
      </c>
      <c r="B5" s="1343"/>
      <c r="C5" s="1343"/>
      <c r="D5" s="1343"/>
      <c r="E5" s="1343"/>
      <c r="F5" s="1343"/>
      <c r="G5" s="1343"/>
      <c r="H5" s="1343"/>
      <c r="I5" s="1343"/>
      <c r="J5" s="1343"/>
      <c r="K5" s="1343"/>
      <c r="L5" s="1343"/>
    </row>
    <row r="6" spans="1:26" ht="15.95" customHeight="1">
      <c r="A6" s="620"/>
      <c r="H6" s="30"/>
      <c r="I6" s="11"/>
    </row>
    <row r="7" spans="1:26" ht="20.100000000000001" customHeight="1">
      <c r="A7" s="621" t="str">
        <f>'Attach 15'!A8:D8</f>
        <v>Bidder’s Name and Address  :</v>
      </c>
      <c r="G7" s="15" t="str">
        <f>'[20]Attach 3(JV)'!E7</f>
        <v>To:</v>
      </c>
      <c r="I7" s="11"/>
    </row>
    <row r="8" spans="1:26" ht="36" customHeight="1">
      <c r="A8" s="1344" t="str">
        <f>'[20]Attach 3(JV)'!A8</f>
        <v/>
      </c>
      <c r="B8" s="1344"/>
      <c r="C8" s="1344"/>
      <c r="D8" s="1344"/>
      <c r="E8" s="1344"/>
      <c r="F8" s="1344"/>
      <c r="G8" s="12" t="str">
        <f>'[20]Attach 3(JV)'!E8</f>
        <v>Contract Services</v>
      </c>
      <c r="I8" s="11"/>
    </row>
    <row r="9" spans="1:26" ht="20.100000000000001" customHeight="1">
      <c r="A9" s="13" t="s">
        <v>55</v>
      </c>
      <c r="B9" s="854">
        <f>'Attach 15'!B10:D10</f>
        <v>0</v>
      </c>
      <c r="C9" s="854"/>
      <c r="D9" s="854"/>
      <c r="E9" s="854"/>
      <c r="F9" s="854"/>
      <c r="G9" s="12" t="str">
        <f>'[20]Attach 3(JV)'!E9</f>
        <v>Power Grid Corporation of India Ltd.,</v>
      </c>
      <c r="I9" s="11"/>
    </row>
    <row r="10" spans="1:26" ht="20.100000000000001" customHeight="1">
      <c r="A10" s="13" t="s">
        <v>57</v>
      </c>
      <c r="B10" s="854">
        <f>'Attach 15'!B11:D11</f>
        <v>0</v>
      </c>
      <c r="C10" s="854"/>
      <c r="D10" s="854"/>
      <c r="E10" s="854"/>
      <c r="F10" s="854"/>
      <c r="G10" s="12" t="str">
        <f>'[20]Attach 3(JV)'!E10</f>
        <v>"Saudamini", Plot No. 2, Sector 29</v>
      </c>
      <c r="I10" s="11"/>
    </row>
    <row r="11" spans="1:26" ht="20.100000000000001" customHeight="1">
      <c r="B11" s="854">
        <f>'Attach 15'!B12:D12</f>
        <v>0</v>
      </c>
      <c r="C11" s="854"/>
      <c r="D11" s="854"/>
      <c r="E11" s="854"/>
      <c r="F11" s="854"/>
      <c r="G11" s="12" t="str">
        <f>'Attach 3(JV)'!E11</f>
        <v>Gurugram (Haryana) - 122001</v>
      </c>
    </row>
    <row r="12" spans="1:26" ht="20.100000000000001" customHeight="1">
      <c r="A12" s="620"/>
      <c r="B12" s="854">
        <f>'Attach 15'!B13:D13</f>
        <v>0</v>
      </c>
      <c r="C12" s="854"/>
      <c r="D12" s="854"/>
      <c r="E12" s="854"/>
      <c r="F12" s="854"/>
      <c r="G12" s="12"/>
    </row>
    <row r="13" spans="1:26" ht="15.95" customHeight="1">
      <c r="A13" s="620"/>
      <c r="B13" s="102"/>
      <c r="C13" s="102"/>
      <c r="D13" s="102"/>
      <c r="E13" s="102"/>
      <c r="F13" s="102"/>
    </row>
    <row r="14" spans="1:26" ht="20.100000000000001" customHeight="1">
      <c r="A14" s="602" t="s">
        <v>61</v>
      </c>
    </row>
    <row r="15" spans="1:26" ht="20.100000000000001" customHeight="1">
      <c r="A15" s="620"/>
    </row>
    <row r="16" spans="1:26" ht="57.75" customHeight="1">
      <c r="A16" s="1348" t="s">
        <v>607</v>
      </c>
      <c r="B16" s="1348"/>
      <c r="C16" s="1348"/>
      <c r="D16" s="1348"/>
      <c r="E16" s="1348"/>
      <c r="F16" s="1348"/>
      <c r="G16" s="1348"/>
      <c r="H16" s="1348"/>
      <c r="I16" s="1348"/>
      <c r="J16" s="1348"/>
      <c r="K16" s="1348"/>
      <c r="L16" s="1348"/>
    </row>
    <row r="17" spans="1:12" ht="20.100000000000001" customHeight="1">
      <c r="A17" s="622">
        <v>1</v>
      </c>
      <c r="B17" s="623" t="s">
        <v>608</v>
      </c>
    </row>
    <row r="18" spans="1:12" ht="82.5" customHeight="1">
      <c r="A18" s="624"/>
      <c r="B18" s="1349" t="s">
        <v>609</v>
      </c>
      <c r="C18" s="1349"/>
      <c r="D18" s="1349"/>
      <c r="E18" s="1349"/>
      <c r="F18" s="1349"/>
      <c r="G18" s="1349"/>
      <c r="H18" s="1349"/>
      <c r="I18" s="1349"/>
      <c r="J18" s="1349"/>
      <c r="K18" s="1349"/>
      <c r="L18" s="1349"/>
    </row>
    <row r="19" spans="1:12" ht="60.75" customHeight="1">
      <c r="A19" s="595">
        <v>1.1000000000000001</v>
      </c>
      <c r="B19" s="1350" t="s">
        <v>610</v>
      </c>
      <c r="C19" s="1350"/>
      <c r="D19" s="1350"/>
      <c r="E19" s="1350"/>
      <c r="F19" s="1350"/>
      <c r="G19" s="1350"/>
      <c r="H19" s="1350"/>
      <c r="I19" s="1350"/>
      <c r="J19" s="1350"/>
      <c r="K19" s="1350"/>
      <c r="L19" s="1350"/>
    </row>
    <row r="20" spans="1:12" ht="33" customHeight="1">
      <c r="A20" s="624"/>
      <c r="B20" s="1345" t="str">
        <f>IF('[20]Names of Bidder'!I6="Sole Bidder","Name of the Bidder (Sole Bidder)", "Name of Bidder (Lead Partner)")</f>
        <v>Name of the Bidder (Sole Bidder)</v>
      </c>
      <c r="C20" s="1345"/>
      <c r="D20" s="1345"/>
      <c r="E20" s="1345"/>
      <c r="F20" s="1345"/>
      <c r="G20" s="1345"/>
      <c r="H20" s="1346">
        <f>B9</f>
        <v>0</v>
      </c>
      <c r="I20" s="1346"/>
      <c r="J20" s="1346"/>
      <c r="K20" s="1346"/>
      <c r="L20" s="1346"/>
    </row>
    <row r="21" spans="1:12" ht="33" customHeight="1">
      <c r="A21" s="625"/>
      <c r="B21" s="1345" t="s">
        <v>611</v>
      </c>
      <c r="C21" s="1345"/>
      <c r="D21" s="1345"/>
      <c r="E21" s="1345"/>
      <c r="F21" s="1345"/>
      <c r="G21" s="1345"/>
      <c r="H21" s="1347" t="s">
        <v>612</v>
      </c>
      <c r="I21" s="1347"/>
      <c r="J21" s="1347"/>
      <c r="K21" s="1347"/>
      <c r="L21" s="1347"/>
    </row>
    <row r="22" spans="1:12" ht="33" customHeight="1">
      <c r="A22" s="625"/>
      <c r="B22" s="1345" t="s">
        <v>613</v>
      </c>
      <c r="C22" s="1345"/>
      <c r="D22" s="1345"/>
      <c r="E22" s="1345"/>
      <c r="F22" s="1345"/>
      <c r="G22" s="1345"/>
      <c r="H22" s="1347"/>
      <c r="I22" s="1347"/>
      <c r="J22" s="1347"/>
      <c r="K22" s="1347"/>
      <c r="L22" s="1347"/>
    </row>
    <row r="23" spans="1:12" ht="33" customHeight="1">
      <c r="A23" s="625"/>
      <c r="B23" s="1345" t="s">
        <v>614</v>
      </c>
      <c r="C23" s="1345"/>
      <c r="D23" s="1345"/>
      <c r="E23" s="1345"/>
      <c r="F23" s="1345"/>
      <c r="G23" s="1345"/>
      <c r="H23" s="1347"/>
      <c r="I23" s="1347"/>
      <c r="J23" s="1347"/>
      <c r="K23" s="1347"/>
      <c r="L23" s="1347"/>
    </row>
    <row r="24" spans="1:12" ht="33" customHeight="1">
      <c r="A24" s="625"/>
      <c r="B24" s="1345" t="s">
        <v>615</v>
      </c>
      <c r="C24" s="1345"/>
      <c r="D24" s="1345"/>
      <c r="E24" s="1345"/>
      <c r="F24" s="1345"/>
      <c r="G24" s="1345"/>
      <c r="H24" s="1347"/>
      <c r="I24" s="1347"/>
      <c r="J24" s="1347"/>
      <c r="K24" s="1347"/>
      <c r="L24" s="1347"/>
    </row>
    <row r="25" spans="1:12" ht="6" customHeight="1">
      <c r="A25" s="625"/>
      <c r="B25" s="626"/>
      <c r="C25" s="626"/>
      <c r="D25" s="626"/>
      <c r="E25" s="626"/>
      <c r="F25" s="626"/>
      <c r="G25" s="626"/>
      <c r="H25" s="597"/>
      <c r="I25" s="597"/>
      <c r="J25" s="597"/>
      <c r="K25" s="597"/>
      <c r="L25" s="597"/>
    </row>
    <row r="26" spans="1:12" ht="18.95" customHeight="1">
      <c r="A26" s="595">
        <v>1.2</v>
      </c>
      <c r="B26" s="1357" t="s">
        <v>276</v>
      </c>
      <c r="C26" s="1357"/>
      <c r="D26" s="1357"/>
      <c r="E26" s="1357"/>
      <c r="F26" s="1357"/>
      <c r="G26" s="1357"/>
      <c r="H26" s="1357"/>
      <c r="I26" s="1357"/>
      <c r="J26" s="1357"/>
      <c r="K26" s="1357"/>
      <c r="L26" s="1357"/>
    </row>
    <row r="27" spans="1:12" ht="18.95" customHeight="1">
      <c r="A27" s="627" t="s">
        <v>75</v>
      </c>
      <c r="B27" s="602" t="s">
        <v>616</v>
      </c>
      <c r="D27" s="628"/>
      <c r="E27" s="628"/>
    </row>
    <row r="28" spans="1:12" ht="18.95" customHeight="1">
      <c r="A28" s="625"/>
      <c r="B28" s="1346" t="s">
        <v>617</v>
      </c>
      <c r="C28" s="1346"/>
      <c r="D28" s="1356"/>
      <c r="E28" s="1356"/>
      <c r="F28" s="1356"/>
      <c r="G28" s="1356"/>
      <c r="H28" s="1356"/>
      <c r="I28" s="1356"/>
      <c r="J28" s="1356"/>
      <c r="K28" s="1356"/>
      <c r="L28" s="1356"/>
    </row>
    <row r="29" spans="1:12" ht="18.95" customHeight="1">
      <c r="A29" s="625"/>
      <c r="B29" s="1351" t="s">
        <v>618</v>
      </c>
      <c r="C29" s="1352"/>
      <c r="D29" s="1353"/>
      <c r="E29" s="1353"/>
      <c r="F29" s="1353"/>
      <c r="G29" s="1353"/>
      <c r="H29" s="1353"/>
      <c r="I29" s="1353"/>
      <c r="J29" s="1353"/>
      <c r="K29" s="1353"/>
      <c r="L29" s="1353"/>
    </row>
    <row r="30" spans="1:12" ht="18.95" customHeight="1">
      <c r="A30" s="625"/>
      <c r="B30" s="629"/>
      <c r="C30" s="630"/>
      <c r="D30" s="1354"/>
      <c r="E30" s="1354"/>
      <c r="F30" s="1354"/>
      <c r="G30" s="1354"/>
      <c r="H30" s="1354"/>
      <c r="I30" s="1354"/>
      <c r="J30" s="1354"/>
      <c r="K30" s="1354"/>
      <c r="L30" s="1354"/>
    </row>
    <row r="31" spans="1:12" ht="18.95" customHeight="1">
      <c r="A31" s="625"/>
      <c r="B31" s="629"/>
      <c r="C31" s="630"/>
      <c r="D31" s="1354"/>
      <c r="E31" s="1354"/>
      <c r="F31" s="1354"/>
      <c r="G31" s="1354"/>
      <c r="H31" s="1354"/>
      <c r="I31" s="1354"/>
      <c r="J31" s="1354"/>
      <c r="K31" s="1354"/>
      <c r="L31" s="1354"/>
    </row>
    <row r="32" spans="1:12" ht="18.95" customHeight="1">
      <c r="A32" s="625"/>
      <c r="B32" s="631"/>
      <c r="C32" s="632"/>
      <c r="D32" s="1355"/>
      <c r="E32" s="1355"/>
      <c r="F32" s="1355"/>
      <c r="G32" s="1355"/>
      <c r="H32" s="1355"/>
      <c r="I32" s="1355"/>
      <c r="J32" s="1355"/>
      <c r="K32" s="1355"/>
      <c r="L32" s="1355"/>
    </row>
    <row r="33" spans="1:12" ht="18.95" customHeight="1">
      <c r="A33" s="625"/>
      <c r="B33" s="1346" t="s">
        <v>138</v>
      </c>
      <c r="C33" s="1346"/>
      <c r="D33" s="1356"/>
      <c r="E33" s="1356"/>
      <c r="F33" s="1356"/>
      <c r="G33" s="1356"/>
      <c r="H33" s="1356"/>
      <c r="I33" s="1356"/>
      <c r="J33" s="1356"/>
      <c r="K33" s="1356"/>
      <c r="L33" s="1356"/>
    </row>
    <row r="34" spans="1:12" ht="18.95" customHeight="1">
      <c r="A34" s="625"/>
      <c r="B34" s="1346" t="s">
        <v>619</v>
      </c>
      <c r="C34" s="1346"/>
      <c r="D34" s="1356"/>
      <c r="E34" s="1356"/>
      <c r="F34" s="1356"/>
      <c r="G34" s="1356"/>
      <c r="H34" s="1356"/>
      <c r="I34" s="1356"/>
      <c r="J34" s="1356"/>
      <c r="K34" s="1356"/>
      <c r="L34" s="1356"/>
    </row>
    <row r="35" spans="1:12" ht="18.95" customHeight="1">
      <c r="A35" s="625"/>
      <c r="B35" s="1346" t="s">
        <v>620</v>
      </c>
      <c r="C35" s="1346"/>
      <c r="D35" s="1356"/>
      <c r="E35" s="1356"/>
      <c r="F35" s="1356"/>
      <c r="G35" s="1356"/>
      <c r="H35" s="1356"/>
      <c r="I35" s="1356"/>
      <c r="J35" s="1356"/>
      <c r="K35" s="1356"/>
      <c r="L35" s="1356"/>
    </row>
    <row r="36" spans="1:12" ht="18.95" customHeight="1">
      <c r="A36" s="625"/>
      <c r="B36" s="1346" t="s">
        <v>621</v>
      </c>
      <c r="C36" s="1346"/>
      <c r="D36" s="1356"/>
      <c r="E36" s="1356"/>
      <c r="F36" s="1356"/>
      <c r="G36" s="1356"/>
      <c r="H36" s="1356"/>
      <c r="I36" s="1356"/>
      <c r="J36" s="1356"/>
      <c r="K36" s="1356"/>
      <c r="L36" s="1356"/>
    </row>
    <row r="37" spans="1:12" ht="8.1" customHeight="1">
      <c r="A37" s="625"/>
      <c r="B37" s="633"/>
      <c r="C37" s="633"/>
      <c r="D37" s="634"/>
      <c r="E37" s="634"/>
      <c r="F37" s="634"/>
      <c r="G37" s="634"/>
      <c r="H37" s="634"/>
      <c r="I37" s="634"/>
      <c r="J37" s="634"/>
      <c r="K37" s="634"/>
      <c r="L37" s="634"/>
    </row>
    <row r="38" spans="1:12" ht="61.5" customHeight="1">
      <c r="A38" s="635" t="s">
        <v>76</v>
      </c>
      <c r="B38" s="1349" t="s">
        <v>622</v>
      </c>
      <c r="C38" s="1349"/>
      <c r="D38" s="1349"/>
      <c r="E38" s="1349"/>
      <c r="F38" s="1349"/>
      <c r="G38" s="1349"/>
      <c r="H38" s="1349"/>
      <c r="I38" s="1349"/>
      <c r="J38" s="1349"/>
      <c r="K38" s="1349"/>
      <c r="L38" s="1349"/>
    </row>
    <row r="39" spans="1:12" ht="33.75" customHeight="1">
      <c r="A39" s="625"/>
      <c r="B39" s="636" t="s">
        <v>345</v>
      </c>
      <c r="C39" s="1358" t="s">
        <v>623</v>
      </c>
      <c r="D39" s="1358"/>
      <c r="E39" s="1358"/>
      <c r="F39" s="1358"/>
      <c r="G39" s="1358" t="s">
        <v>391</v>
      </c>
      <c r="H39" s="1358"/>
      <c r="I39" s="1358" t="s">
        <v>624</v>
      </c>
      <c r="J39" s="1358"/>
      <c r="K39" s="1358"/>
      <c r="L39" s="1358"/>
    </row>
    <row r="40" spans="1:12" ht="38.1" customHeight="1">
      <c r="B40" s="637"/>
      <c r="C40" s="1356"/>
      <c r="D40" s="1356"/>
      <c r="E40" s="1356"/>
      <c r="F40" s="1356"/>
      <c r="G40" s="1359"/>
      <c r="H40" s="1359"/>
      <c r="I40" s="1356"/>
      <c r="J40" s="1356"/>
      <c r="K40" s="1356"/>
      <c r="L40" s="1356"/>
    </row>
    <row r="41" spans="1:12" ht="38.1" customHeight="1">
      <c r="A41" s="625"/>
      <c r="B41" s="637"/>
      <c r="C41" s="1356"/>
      <c r="D41" s="1356"/>
      <c r="E41" s="1356"/>
      <c r="F41" s="1356"/>
      <c r="G41" s="1359"/>
      <c r="H41" s="1359"/>
      <c r="I41" s="1356"/>
      <c r="J41" s="1356"/>
      <c r="K41" s="1356"/>
      <c r="L41" s="1356"/>
    </row>
    <row r="42" spans="1:12" ht="55.5" customHeight="1">
      <c r="A42" s="608" t="s">
        <v>77</v>
      </c>
      <c r="B42" s="1349" t="s">
        <v>625</v>
      </c>
      <c r="C42" s="1349"/>
      <c r="D42" s="1349"/>
      <c r="E42" s="1349"/>
      <c r="F42" s="1349"/>
      <c r="G42" s="1349"/>
      <c r="H42" s="1349"/>
      <c r="I42" s="1349"/>
      <c r="J42" s="1349"/>
      <c r="K42" s="1349"/>
      <c r="L42" s="1349"/>
    </row>
    <row r="43" spans="1:12" ht="57" customHeight="1">
      <c r="A43" s="625"/>
      <c r="B43" s="636" t="s">
        <v>345</v>
      </c>
      <c r="C43" s="1358" t="s">
        <v>626</v>
      </c>
      <c r="D43" s="1358"/>
      <c r="E43" s="1358"/>
      <c r="F43" s="1358"/>
      <c r="G43" s="1358" t="s">
        <v>627</v>
      </c>
      <c r="H43" s="1358"/>
      <c r="I43" s="1358" t="s">
        <v>628</v>
      </c>
      <c r="J43" s="1358"/>
      <c r="K43" s="1358"/>
      <c r="L43" s="1358"/>
    </row>
    <row r="44" spans="1:12" ht="38.1" customHeight="1">
      <c r="A44" s="625"/>
      <c r="B44" s="637"/>
      <c r="C44" s="1356"/>
      <c r="D44" s="1356"/>
      <c r="E44" s="1356"/>
      <c r="F44" s="1356"/>
      <c r="G44" s="1359"/>
      <c r="H44" s="1359"/>
      <c r="I44" s="1356"/>
      <c r="J44" s="1356"/>
      <c r="K44" s="1356"/>
      <c r="L44" s="1356"/>
    </row>
    <row r="45" spans="1:12" ht="38.1" customHeight="1">
      <c r="A45" s="625"/>
      <c r="B45" s="637"/>
      <c r="C45" s="1356"/>
      <c r="D45" s="1356"/>
      <c r="E45" s="1356"/>
      <c r="F45" s="1356"/>
      <c r="G45" s="1359"/>
      <c r="H45" s="1359"/>
      <c r="I45" s="1356"/>
      <c r="J45" s="1356"/>
      <c r="K45" s="1356"/>
      <c r="L45" s="1356"/>
    </row>
    <row r="46" spans="1:12" ht="20.100000000000001" customHeight="1">
      <c r="A46" s="622">
        <v>2</v>
      </c>
      <c r="B46" s="638" t="s">
        <v>629</v>
      </c>
    </row>
    <row r="47" spans="1:12" ht="78.75" customHeight="1">
      <c r="B47" s="1349" t="s">
        <v>630</v>
      </c>
      <c r="C47" s="1349"/>
      <c r="D47" s="1349"/>
      <c r="E47" s="1349"/>
      <c r="F47" s="1349"/>
      <c r="G47" s="1349"/>
      <c r="H47" s="1349"/>
      <c r="I47" s="1349"/>
      <c r="J47" s="1349"/>
      <c r="K47" s="1349"/>
      <c r="L47" s="1349"/>
    </row>
    <row r="48" spans="1:12" s="538" customFormat="1" ht="34.5" customHeight="1">
      <c r="A48" s="595">
        <v>2.1</v>
      </c>
      <c r="B48" s="1349" t="s">
        <v>631</v>
      </c>
      <c r="C48" s="1349"/>
      <c r="D48" s="1349"/>
      <c r="E48" s="1349"/>
      <c r="F48" s="1349"/>
      <c r="G48" s="1349"/>
      <c r="H48" s="1349"/>
      <c r="I48" s="1349"/>
      <c r="J48" s="1349"/>
      <c r="K48" s="1349"/>
      <c r="L48" s="1349"/>
    </row>
    <row r="49" spans="1:12" ht="51" customHeight="1">
      <c r="A49" s="625"/>
      <c r="B49" s="636" t="s">
        <v>632</v>
      </c>
      <c r="C49" s="1358" t="s">
        <v>633</v>
      </c>
      <c r="D49" s="1358"/>
      <c r="E49" s="1358"/>
      <c r="F49" s="1358"/>
      <c r="G49" s="1358" t="s">
        <v>634</v>
      </c>
      <c r="H49" s="1358"/>
      <c r="I49" s="1358" t="s">
        <v>635</v>
      </c>
      <c r="J49" s="1358"/>
      <c r="K49" s="1358" t="s">
        <v>636</v>
      </c>
      <c r="L49" s="1358"/>
    </row>
    <row r="50" spans="1:12" ht="27.95" customHeight="1">
      <c r="A50" s="625"/>
      <c r="B50" s="637">
        <v>1</v>
      </c>
      <c r="C50" s="1356"/>
      <c r="D50" s="1356"/>
      <c r="E50" s="1356"/>
      <c r="F50" s="1356"/>
      <c r="G50" s="1359"/>
      <c r="H50" s="1359"/>
      <c r="I50" s="1359"/>
      <c r="J50" s="1359"/>
      <c r="K50" s="1360"/>
      <c r="L50" s="1360"/>
    </row>
    <row r="51" spans="1:12" ht="27.95" customHeight="1">
      <c r="A51" s="625"/>
      <c r="B51" s="637">
        <v>2</v>
      </c>
      <c r="C51" s="1356"/>
      <c r="D51" s="1356"/>
      <c r="E51" s="1356"/>
      <c r="F51" s="1356"/>
      <c r="G51" s="1359"/>
      <c r="H51" s="1359"/>
      <c r="I51" s="1359"/>
      <c r="J51" s="1359"/>
      <c r="K51" s="1360"/>
      <c r="L51" s="1360"/>
    </row>
    <row r="52" spans="1:12" ht="27.95" customHeight="1">
      <c r="A52" s="625"/>
      <c r="B52" s="637">
        <v>3</v>
      </c>
      <c r="C52" s="1356"/>
      <c r="D52" s="1356"/>
      <c r="E52" s="1356"/>
      <c r="F52" s="1356"/>
      <c r="G52" s="1359"/>
      <c r="H52" s="1359"/>
      <c r="I52" s="1359"/>
      <c r="J52" s="1359"/>
      <c r="K52" s="1360"/>
      <c r="L52" s="1360"/>
    </row>
    <row r="53" spans="1:12" ht="27.95" customHeight="1">
      <c r="A53" s="625"/>
      <c r="B53" s="637">
        <v>4</v>
      </c>
      <c r="C53" s="1356"/>
      <c r="D53" s="1356"/>
      <c r="E53" s="1356"/>
      <c r="F53" s="1356"/>
      <c r="G53" s="1359"/>
      <c r="H53" s="1359"/>
      <c r="I53" s="1359"/>
      <c r="J53" s="1359"/>
      <c r="K53" s="1360"/>
      <c r="L53" s="1360"/>
    </row>
    <row r="54" spans="1:12" ht="27.95" customHeight="1">
      <c r="A54" s="625"/>
      <c r="B54" s="637">
        <v>5</v>
      </c>
      <c r="C54" s="1356"/>
      <c r="D54" s="1356"/>
      <c r="E54" s="1356"/>
      <c r="F54" s="1356"/>
      <c r="G54" s="1359"/>
      <c r="H54" s="1359"/>
      <c r="I54" s="1359"/>
      <c r="J54" s="1359"/>
      <c r="K54" s="1360"/>
      <c r="L54" s="1360"/>
    </row>
    <row r="55" spans="1:12" ht="27.95" customHeight="1">
      <c r="A55" s="625"/>
      <c r="B55" s="639"/>
      <c r="C55" s="640"/>
      <c r="D55" s="640"/>
      <c r="E55" s="640"/>
      <c r="F55" s="640"/>
      <c r="G55" s="639"/>
      <c r="H55" s="639"/>
      <c r="I55" s="639"/>
      <c r="J55" s="639"/>
      <c r="K55" s="641"/>
      <c r="L55" s="641"/>
    </row>
    <row r="56" spans="1:12" ht="27.95" customHeight="1">
      <c r="A56" s="642">
        <v>3</v>
      </c>
      <c r="B56" s="1361" t="s">
        <v>637</v>
      </c>
      <c r="C56" s="1361"/>
      <c r="D56" s="1361"/>
      <c r="E56" s="1361"/>
      <c r="F56" s="1361"/>
      <c r="G56" s="1361"/>
      <c r="H56" s="1361"/>
      <c r="I56" s="1361"/>
      <c r="J56" s="1361"/>
      <c r="K56" s="1361"/>
      <c r="L56" s="1361"/>
    </row>
    <row r="57" spans="1:12" ht="54.75" customHeight="1">
      <c r="A57" s="625"/>
      <c r="B57" s="1362" t="s">
        <v>638</v>
      </c>
      <c r="C57" s="1362"/>
      <c r="D57" s="1362"/>
      <c r="E57" s="1362"/>
      <c r="F57" s="1362"/>
      <c r="G57" s="1362"/>
      <c r="H57" s="1362"/>
      <c r="I57" s="1362"/>
      <c r="J57" s="1362"/>
      <c r="K57" s="1362"/>
      <c r="L57" s="1362"/>
    </row>
    <row r="58" spans="1:12" ht="27.95" customHeight="1">
      <c r="A58" s="642">
        <v>3.1</v>
      </c>
      <c r="B58" s="1366" t="s">
        <v>639</v>
      </c>
      <c r="C58" s="1366"/>
      <c r="D58" s="1366"/>
      <c r="E58" s="1366"/>
      <c r="F58" s="1366"/>
      <c r="G58" s="1366"/>
      <c r="H58" s="1366"/>
      <c r="I58" s="1366"/>
      <c r="J58" s="1366"/>
      <c r="K58" s="1366"/>
      <c r="L58" s="1366"/>
    </row>
    <row r="59" spans="1:12" ht="36.75" customHeight="1">
      <c r="A59" s="625"/>
      <c r="B59" s="643" t="s">
        <v>632</v>
      </c>
      <c r="C59" s="1367" t="s">
        <v>640</v>
      </c>
      <c r="D59" s="1367"/>
      <c r="E59" s="1367"/>
      <c r="F59" s="1367"/>
      <c r="G59" s="1367" t="s">
        <v>641</v>
      </c>
      <c r="H59" s="1367"/>
      <c r="I59" s="1367"/>
      <c r="J59" s="1367"/>
      <c r="K59" s="1367"/>
      <c r="L59" s="1367"/>
    </row>
    <row r="60" spans="1:12" ht="27.95" customHeight="1">
      <c r="A60" s="625"/>
      <c r="B60" s="637"/>
      <c r="C60" s="1363"/>
      <c r="D60" s="1364"/>
      <c r="E60" s="1364"/>
      <c r="F60" s="1365"/>
      <c r="G60" s="1363"/>
      <c r="H60" s="1364"/>
      <c r="I60" s="1364"/>
      <c r="J60" s="1364"/>
      <c r="K60" s="1364"/>
      <c r="L60" s="1365"/>
    </row>
    <row r="61" spans="1:12" ht="27.95" customHeight="1">
      <c r="A61" s="625"/>
      <c r="B61" s="637"/>
      <c r="C61" s="1363"/>
      <c r="D61" s="1364"/>
      <c r="E61" s="1364"/>
      <c r="F61" s="1365"/>
      <c r="G61" s="1363"/>
      <c r="H61" s="1364"/>
      <c r="I61" s="1364"/>
      <c r="J61" s="1364"/>
      <c r="K61" s="1364"/>
      <c r="L61" s="1365"/>
    </row>
    <row r="62" spans="1:12" ht="27.95" customHeight="1">
      <c r="A62" s="625"/>
      <c r="B62" s="637"/>
      <c r="C62" s="1363"/>
      <c r="D62" s="1364"/>
      <c r="E62" s="1364"/>
      <c r="F62" s="1365"/>
      <c r="G62" s="1363"/>
      <c r="H62" s="1364"/>
      <c r="I62" s="1364"/>
      <c r="J62" s="1364"/>
      <c r="K62" s="1364"/>
      <c r="L62" s="1365"/>
    </row>
    <row r="63" spans="1:12" ht="27.95" customHeight="1">
      <c r="A63" s="625"/>
      <c r="B63" s="637"/>
      <c r="C63" s="1363"/>
      <c r="D63" s="1364"/>
      <c r="E63" s="1364"/>
      <c r="F63" s="1365"/>
      <c r="G63" s="1363"/>
      <c r="H63" s="1364"/>
      <c r="I63" s="1364"/>
      <c r="J63" s="1364"/>
      <c r="K63" s="1364"/>
      <c r="L63" s="1365"/>
    </row>
    <row r="64" spans="1:12" ht="27.95" customHeight="1">
      <c r="A64" s="625"/>
      <c r="B64" s="637"/>
      <c r="C64" s="1363"/>
      <c r="D64" s="1364"/>
      <c r="E64" s="1364"/>
      <c r="F64" s="1365"/>
      <c r="G64" s="1363"/>
      <c r="H64" s="1364"/>
      <c r="I64" s="1364"/>
      <c r="J64" s="1364"/>
      <c r="K64" s="1364"/>
      <c r="L64" s="1365"/>
    </row>
    <row r="65" spans="1:12" ht="27.95" customHeight="1">
      <c r="A65" s="625"/>
      <c r="B65" s="637"/>
      <c r="C65" s="1363"/>
      <c r="D65" s="1364"/>
      <c r="E65" s="1364"/>
      <c r="F65" s="1365"/>
      <c r="G65" s="1363"/>
      <c r="H65" s="1364"/>
      <c r="I65" s="1364"/>
      <c r="J65" s="1364"/>
      <c r="K65" s="1364"/>
      <c r="L65" s="1365"/>
    </row>
    <row r="66" spans="1:12" ht="27.95" customHeight="1">
      <c r="A66" s="625"/>
      <c r="B66" s="637"/>
      <c r="C66" s="1363"/>
      <c r="D66" s="1364"/>
      <c r="E66" s="1364"/>
      <c r="F66" s="1365"/>
      <c r="G66" s="1363"/>
      <c r="H66" s="1364"/>
      <c r="I66" s="1364"/>
      <c r="J66" s="1364"/>
      <c r="K66" s="1364"/>
      <c r="L66" s="1365"/>
    </row>
    <row r="67" spans="1:12" ht="27.95" customHeight="1">
      <c r="A67" s="625"/>
      <c r="B67" s="637"/>
      <c r="C67" s="1363"/>
      <c r="D67" s="1364"/>
      <c r="E67" s="1364"/>
      <c r="F67" s="1365"/>
      <c r="G67" s="1363"/>
      <c r="H67" s="1364"/>
      <c r="I67" s="1364"/>
      <c r="J67" s="1364"/>
      <c r="K67" s="1364"/>
      <c r="L67" s="1365"/>
    </row>
    <row r="68" spans="1:12" ht="27.95" customHeight="1">
      <c r="A68" s="625"/>
      <c r="B68" s="637"/>
      <c r="C68" s="1363"/>
      <c r="D68" s="1364"/>
      <c r="E68" s="1364"/>
      <c r="F68" s="1365"/>
      <c r="G68" s="1363"/>
      <c r="H68" s="1364"/>
      <c r="I68" s="1364"/>
      <c r="J68" s="1364"/>
      <c r="K68" s="1364"/>
      <c r="L68" s="1365"/>
    </row>
    <row r="69" spans="1:12" ht="27.95" customHeight="1">
      <c r="A69" s="625"/>
      <c r="B69" s="637"/>
      <c r="C69" s="1363"/>
      <c r="D69" s="1364"/>
      <c r="E69" s="1364"/>
      <c r="F69" s="1365"/>
      <c r="G69" s="1363"/>
      <c r="H69" s="1364"/>
      <c r="I69" s="1364"/>
      <c r="J69" s="1364"/>
      <c r="K69" s="1364"/>
      <c r="L69" s="1365"/>
    </row>
    <row r="70" spans="1:12" ht="27.95" customHeight="1">
      <c r="A70" s="625"/>
      <c r="B70" s="644"/>
      <c r="C70" s="644"/>
      <c r="D70" s="644"/>
      <c r="E70" s="644"/>
      <c r="F70" s="644"/>
      <c r="G70" s="644"/>
      <c r="H70" s="644"/>
      <c r="I70" s="644"/>
      <c r="J70" s="644"/>
      <c r="K70" s="644"/>
      <c r="L70" s="644"/>
    </row>
    <row r="71" spans="1:12" ht="21" customHeight="1">
      <c r="A71" s="622">
        <v>4</v>
      </c>
      <c r="B71" s="638" t="s">
        <v>642</v>
      </c>
      <c r="D71" s="634"/>
      <c r="E71" s="634"/>
      <c r="F71" s="634"/>
    </row>
    <row r="72" spans="1:12" ht="18" customHeight="1">
      <c r="A72" s="645">
        <v>4.0999999999999996</v>
      </c>
      <c r="B72" s="1368" t="s">
        <v>643</v>
      </c>
      <c r="C72" s="1368"/>
      <c r="D72" s="1368"/>
      <c r="E72" s="1368"/>
      <c r="F72" s="634"/>
    </row>
    <row r="73" spans="1:12" ht="67.5" customHeight="1">
      <c r="A73" s="625"/>
      <c r="B73" s="1349" t="s">
        <v>644</v>
      </c>
      <c r="C73" s="1349"/>
      <c r="D73" s="1349"/>
      <c r="E73" s="1349"/>
      <c r="F73" s="1349"/>
      <c r="G73" s="1349"/>
      <c r="H73" s="1349"/>
      <c r="I73" s="1349"/>
      <c r="J73" s="1349"/>
      <c r="K73" s="1349"/>
      <c r="L73" s="1349"/>
    </row>
    <row r="74" spans="1:12" s="538" customFormat="1" ht="35.25" customHeight="1">
      <c r="A74" s="625"/>
      <c r="B74" s="1369" t="s">
        <v>645</v>
      </c>
      <c r="C74" s="1369"/>
      <c r="D74" s="1369"/>
      <c r="E74" s="1370" t="s">
        <v>646</v>
      </c>
      <c r="F74" s="1371"/>
      <c r="G74" s="1371"/>
      <c r="H74" s="1372"/>
      <c r="I74" s="1369" t="s">
        <v>647</v>
      </c>
      <c r="J74" s="1369"/>
      <c r="K74" s="1369"/>
      <c r="L74" s="1369"/>
    </row>
    <row r="75" spans="1:12" ht="20.100000000000001" customHeight="1">
      <c r="A75" s="625"/>
      <c r="B75" s="1356"/>
      <c r="C75" s="1356"/>
      <c r="D75" s="1356"/>
      <c r="E75" s="1359"/>
      <c r="F75" s="1359"/>
      <c r="G75" s="1359"/>
      <c r="H75" s="1359"/>
      <c r="I75" s="1359"/>
      <c r="J75" s="1359"/>
      <c r="K75" s="1359"/>
      <c r="L75" s="1359"/>
    </row>
    <row r="76" spans="1:12" ht="20.100000000000001" customHeight="1">
      <c r="A76" s="625"/>
      <c r="B76" s="1356"/>
      <c r="C76" s="1356"/>
      <c r="D76" s="1356"/>
      <c r="E76" s="1359"/>
      <c r="F76" s="1359"/>
      <c r="G76" s="1359"/>
      <c r="H76" s="1359"/>
      <c r="I76" s="1359"/>
      <c r="J76" s="1359"/>
      <c r="K76" s="1359"/>
      <c r="L76" s="1359"/>
    </row>
    <row r="77" spans="1:12" ht="20.100000000000001" customHeight="1">
      <c r="A77" s="625"/>
      <c r="B77" s="1356"/>
      <c r="C77" s="1356"/>
      <c r="D77" s="1356"/>
      <c r="E77" s="1359"/>
      <c r="F77" s="1359"/>
      <c r="G77" s="1359"/>
      <c r="H77" s="1359"/>
      <c r="I77" s="1359"/>
      <c r="J77" s="1359"/>
      <c r="K77" s="1359"/>
      <c r="L77" s="1359"/>
    </row>
    <row r="78" spans="1:12" ht="20.100000000000001" customHeight="1">
      <c r="A78" s="625"/>
      <c r="B78" s="1356"/>
      <c r="C78" s="1356"/>
      <c r="D78" s="1356"/>
      <c r="E78" s="1359"/>
      <c r="F78" s="1359"/>
      <c r="G78" s="1359"/>
      <c r="H78" s="1359"/>
      <c r="I78" s="1359"/>
      <c r="J78" s="1359"/>
      <c r="K78" s="1359"/>
      <c r="L78" s="1359"/>
    </row>
    <row r="79" spans="1:12" ht="20.100000000000001" customHeight="1">
      <c r="A79" s="625"/>
      <c r="B79" s="1356"/>
      <c r="C79" s="1356"/>
      <c r="D79" s="1356"/>
      <c r="E79" s="1359"/>
      <c r="F79" s="1359"/>
      <c r="G79" s="1359"/>
      <c r="H79" s="1359"/>
      <c r="I79" s="1359"/>
      <c r="J79" s="1359"/>
      <c r="K79" s="1359"/>
      <c r="L79" s="1359"/>
    </row>
    <row r="80" spans="1:12" ht="20.100000000000001" customHeight="1">
      <c r="A80" s="625"/>
      <c r="B80" s="1356"/>
      <c r="C80" s="1356"/>
      <c r="D80" s="1356"/>
      <c r="E80" s="1359"/>
      <c r="F80" s="1359"/>
      <c r="G80" s="1359"/>
      <c r="H80" s="1359"/>
      <c r="I80" s="1359"/>
      <c r="J80" s="1359"/>
      <c r="K80" s="1359"/>
      <c r="L80" s="1359"/>
    </row>
    <row r="81" spans="1:12" s="538" customFormat="1" ht="20.100000000000001" customHeight="1">
      <c r="A81" s="624">
        <v>4.2</v>
      </c>
      <c r="B81" s="620" t="s">
        <v>648</v>
      </c>
      <c r="C81" s="603"/>
      <c r="D81" s="603"/>
      <c r="E81" s="603"/>
      <c r="F81" s="603"/>
    </row>
    <row r="82" spans="1:12" s="538" customFormat="1" ht="20.100000000000001" customHeight="1">
      <c r="A82" s="620"/>
      <c r="B82" s="620"/>
      <c r="C82" s="603"/>
      <c r="D82" s="603"/>
      <c r="E82" s="603"/>
      <c r="F82" s="603"/>
      <c r="K82" s="646" t="s">
        <v>649</v>
      </c>
      <c r="L82" s="647"/>
    </row>
    <row r="83" spans="1:12" s="538" customFormat="1" ht="20.100000000000001" customHeight="1">
      <c r="A83" s="620"/>
      <c r="B83" s="648" t="s">
        <v>628</v>
      </c>
      <c r="C83" s="1369" t="s">
        <v>650</v>
      </c>
      <c r="D83" s="1369"/>
      <c r="E83" s="1369"/>
      <c r="F83" s="1369"/>
      <c r="G83" s="1369"/>
      <c r="H83" s="1370" t="s">
        <v>651</v>
      </c>
      <c r="I83" s="1371"/>
      <c r="J83" s="1371"/>
      <c r="K83" s="1371"/>
      <c r="L83" s="1372"/>
    </row>
    <row r="84" spans="1:12" s="651" customFormat="1" ht="33" customHeight="1">
      <c r="A84" s="597"/>
      <c r="B84" s="649"/>
      <c r="C84" s="650" t="s">
        <v>652</v>
      </c>
      <c r="D84" s="650" t="s">
        <v>653</v>
      </c>
      <c r="E84" s="650" t="s">
        <v>654</v>
      </c>
      <c r="F84" s="650" t="s">
        <v>655</v>
      </c>
      <c r="G84" s="650" t="s">
        <v>656</v>
      </c>
      <c r="H84" s="650" t="s">
        <v>657</v>
      </c>
      <c r="I84" s="650" t="s">
        <v>658</v>
      </c>
      <c r="J84" s="650" t="s">
        <v>659</v>
      </c>
      <c r="K84" s="650" t="s">
        <v>660</v>
      </c>
      <c r="L84" s="650" t="s">
        <v>661</v>
      </c>
    </row>
    <row r="85" spans="1:12" s="538" customFormat="1" ht="33" customHeight="1">
      <c r="A85" s="620"/>
      <c r="B85" s="649" t="s">
        <v>662</v>
      </c>
      <c r="C85" s="652"/>
      <c r="D85" s="652"/>
      <c r="E85" s="652"/>
      <c r="F85" s="652"/>
      <c r="G85" s="652"/>
      <c r="H85" s="652"/>
      <c r="I85" s="652"/>
      <c r="J85" s="652"/>
      <c r="K85" s="652"/>
      <c r="L85" s="652"/>
    </row>
    <row r="86" spans="1:12" s="538" customFormat="1" ht="33" customHeight="1">
      <c r="A86" s="620"/>
      <c r="B86" s="649" t="s">
        <v>663</v>
      </c>
      <c r="C86" s="652"/>
      <c r="D86" s="652"/>
      <c r="E86" s="652"/>
      <c r="F86" s="652"/>
      <c r="G86" s="652"/>
      <c r="H86" s="652"/>
      <c r="I86" s="652"/>
      <c r="J86" s="652"/>
      <c r="K86" s="652"/>
      <c r="L86" s="652"/>
    </row>
    <row r="87" spans="1:12" s="538" customFormat="1" ht="33" customHeight="1">
      <c r="A87" s="620"/>
      <c r="B87" s="649" t="s">
        <v>664</v>
      </c>
      <c r="C87" s="652"/>
      <c r="D87" s="652"/>
      <c r="E87" s="652"/>
      <c r="F87" s="652"/>
      <c r="G87" s="652"/>
      <c r="H87" s="652"/>
      <c r="I87" s="652"/>
      <c r="J87" s="652"/>
      <c r="K87" s="652"/>
      <c r="L87" s="652"/>
    </row>
    <row r="88" spans="1:12" s="538" customFormat="1" ht="33" customHeight="1">
      <c r="A88" s="620"/>
      <c r="B88" s="649" t="s">
        <v>665</v>
      </c>
      <c r="C88" s="652"/>
      <c r="D88" s="652"/>
      <c r="E88" s="652"/>
      <c r="F88" s="652"/>
      <c r="G88" s="652"/>
      <c r="H88" s="652"/>
      <c r="I88" s="652"/>
      <c r="J88" s="652"/>
      <c r="K88" s="652"/>
      <c r="L88" s="652"/>
    </row>
    <row r="89" spans="1:12" s="538" customFormat="1" ht="33" customHeight="1">
      <c r="A89" s="620"/>
      <c r="B89" s="649" t="s">
        <v>666</v>
      </c>
      <c r="C89" s="652"/>
      <c r="D89" s="652"/>
      <c r="E89" s="652"/>
      <c r="F89" s="652"/>
      <c r="G89" s="652"/>
      <c r="H89" s="652"/>
      <c r="I89" s="652"/>
      <c r="J89" s="652"/>
      <c r="K89" s="652"/>
      <c r="L89" s="652"/>
    </row>
    <row r="90" spans="1:12" s="538" customFormat="1" ht="33" customHeight="1">
      <c r="A90" s="620"/>
      <c r="B90" s="649" t="s">
        <v>667</v>
      </c>
      <c r="C90" s="652"/>
      <c r="D90" s="652"/>
      <c r="E90" s="652"/>
      <c r="F90" s="652"/>
      <c r="G90" s="652"/>
      <c r="H90" s="652"/>
      <c r="I90" s="652"/>
      <c r="J90" s="652"/>
      <c r="K90" s="652"/>
      <c r="L90" s="652"/>
    </row>
    <row r="91" spans="1:12" ht="20.100000000000001" customHeight="1">
      <c r="A91" s="653"/>
      <c r="B91" s="653"/>
      <c r="C91" s="616"/>
      <c r="D91" s="616"/>
      <c r="E91" s="616"/>
      <c r="F91" s="616"/>
    </row>
    <row r="92" spans="1:12">
      <c r="A92" s="624"/>
      <c r="B92" s="1349"/>
      <c r="C92" s="1349"/>
      <c r="D92" s="1349"/>
      <c r="E92" s="1349"/>
      <c r="F92" s="1349"/>
      <c r="G92" s="1349"/>
      <c r="H92" s="1349"/>
      <c r="I92" s="1349"/>
      <c r="J92" s="1349"/>
      <c r="K92" s="1349"/>
      <c r="L92" s="1349"/>
    </row>
    <row r="93" spans="1:12" ht="20.100000000000001" customHeight="1">
      <c r="A93" s="653"/>
      <c r="B93" s="653"/>
      <c r="C93" s="616"/>
      <c r="D93" s="616"/>
      <c r="E93" s="616"/>
      <c r="F93" s="616"/>
    </row>
    <row r="94" spans="1:12" ht="24" customHeight="1">
      <c r="A94" s="653"/>
      <c r="B94" s="653"/>
      <c r="C94" s="616"/>
      <c r="D94" s="616"/>
      <c r="E94" s="616"/>
      <c r="F94" s="323"/>
      <c r="G94" s="654"/>
    </row>
    <row r="95" spans="1:12" ht="24" customHeight="1">
      <c r="A95" s="655" t="s">
        <v>63</v>
      </c>
      <c r="B95" s="1373" t="str">
        <f>'Attach 15'!B91</f>
        <v>--</v>
      </c>
      <c r="C95" s="1373"/>
      <c r="D95" s="1373"/>
      <c r="E95" s="323"/>
      <c r="G95" s="654" t="s">
        <v>64</v>
      </c>
      <c r="H95" s="1374" t="str">
        <f>'Attach 15'!E91</f>
        <v/>
      </c>
      <c r="I95" s="1375"/>
      <c r="J95" s="1375"/>
      <c r="K95" s="1375"/>
      <c r="L95" s="1375"/>
    </row>
    <row r="96" spans="1:12" ht="24" customHeight="1">
      <c r="A96" s="655" t="s">
        <v>65</v>
      </c>
      <c r="B96" s="1376" t="str">
        <f>'Attach 15'!B92</f>
        <v/>
      </c>
      <c r="C96" s="1376"/>
      <c r="D96" s="1376"/>
      <c r="E96" s="323"/>
      <c r="G96" s="654" t="s">
        <v>66</v>
      </c>
      <c r="H96" s="1374" t="str">
        <f>'Attach 15'!E92</f>
        <v/>
      </c>
      <c r="I96" s="1375"/>
      <c r="J96" s="1375"/>
      <c r="K96" s="1375"/>
      <c r="L96" s="1375"/>
    </row>
  </sheetData>
  <sheetProtection algorithmName="SHA-512" hashValue="uWH9GlbWl60Zry5GkAT9awrSp85HIgVuS0/CeOWKGnQ0cw0x0ZztdH15kAE3Hv3p8wq6TfQLwWPN6xfIVSbL+g==" saltValue="pzkbWQahwcCSN/A9bnfUBA==" spinCount="100000" sheet="1" formatColumns="0" formatRows="0"/>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7" zoomScaleSheetLayoutView="100" workbookViewId="0">
      <selection activeCell="B15" sqref="B15:E15"/>
    </sheetView>
  </sheetViews>
  <sheetFormatPr defaultColWidth="9.140625" defaultRowHeight="16.5"/>
  <cols>
    <col min="1" max="1" width="16.28515625" style="236" customWidth="1"/>
    <col min="2" max="2" width="24.42578125" style="236" customWidth="1"/>
    <col min="3" max="3" width="30.140625" style="236" customWidth="1"/>
    <col min="4" max="4" width="18.85546875" style="236" customWidth="1"/>
    <col min="5" max="5" width="21.28515625" style="236" customWidth="1"/>
    <col min="6" max="8" width="9.140625" style="234"/>
    <col min="9" max="16384" width="9.140625" style="235"/>
  </cols>
  <sheetData>
    <row r="1" spans="1:26" ht="15">
      <c r="A1" s="1385" t="str">
        <f>'Attach 3(JV)'!A1</f>
        <v>Specification No.: CC/NT/W-RT/DOM/A02/25/10872</v>
      </c>
      <c r="B1" s="1385"/>
      <c r="C1" s="1385"/>
      <c r="D1" s="1384" t="str">
        <f>"Attachment-17 "&amp;'Attach 3(JV)'!AT1</f>
        <v xml:space="preserve">Attachment-17 </v>
      </c>
      <c r="E1" s="1384"/>
    </row>
    <row r="2" spans="1:26" ht="10.5" customHeight="1">
      <c r="Z2" s="237">
        <f>'[5]Attach 3(JV)'!Z2</f>
        <v>0</v>
      </c>
    </row>
    <row r="3" spans="1:26" ht="77.25" customHeight="1">
      <c r="A3" s="1228" t="str">
        <f>'Attach 3(JV)'!A3</f>
        <v>765kV Reactor Package 7RT-23-BULK for 13 x 80 MVAR, 765kV 1-Ph Reactors under Bulk Procurement of 765kV &amp; 400kV class Transformers &amp; Reactors of various Capacities (Lot-6)</v>
      </c>
      <c r="B3" s="1229"/>
      <c r="C3" s="1229"/>
      <c r="D3" s="1229"/>
      <c r="E3" s="1229"/>
      <c r="F3" s="238"/>
      <c r="G3" s="239"/>
      <c r="H3" s="238"/>
    </row>
    <row r="4" spans="1:26" ht="6.75" customHeight="1">
      <c r="A4" s="240"/>
      <c r="H4" s="30"/>
      <c r="I4" s="11"/>
    </row>
    <row r="5" spans="1:26" ht="19.5" customHeight="1">
      <c r="A5" s="1248" t="s">
        <v>668</v>
      </c>
      <c r="B5" s="1248"/>
      <c r="C5" s="1248"/>
      <c r="D5" s="1248"/>
      <c r="E5" s="1248"/>
      <c r="F5" s="241"/>
      <c r="H5" s="30"/>
      <c r="I5" s="11"/>
    </row>
    <row r="6" spans="1:26" ht="7.5" customHeight="1">
      <c r="A6" s="242"/>
      <c r="H6" s="30"/>
      <c r="I6" s="11"/>
    </row>
    <row r="7" spans="1:26" ht="19.5" customHeight="1">
      <c r="A7" s="243" t="str">
        <f>'Attach 3(JV)'!A7</f>
        <v>Bidder’s Name and Address  :</v>
      </c>
      <c r="B7" s="242"/>
      <c r="C7" s="242"/>
      <c r="D7" s="15" t="str">
        <f>'[5]Attach 3(JV)'!E7</f>
        <v>To:</v>
      </c>
      <c r="H7" s="30"/>
      <c r="I7" s="11"/>
    </row>
    <row r="8" spans="1:26" ht="26.25" customHeight="1">
      <c r="A8" s="1249" t="str">
        <f>'Attach 3(JV)'!A8</f>
        <v/>
      </c>
      <c r="B8" s="1249"/>
      <c r="C8" s="1249"/>
      <c r="D8" s="12" t="str">
        <f>'[5]Attach 3(JV)'!E8</f>
        <v>Contract Services</v>
      </c>
      <c r="H8" s="30"/>
      <c r="I8" s="11"/>
    </row>
    <row r="9" spans="1:26" ht="19.5" customHeight="1">
      <c r="A9" s="13" t="s">
        <v>55</v>
      </c>
      <c r="B9" s="854">
        <f>'Attach 3(JV)'!B9</f>
        <v>0</v>
      </c>
      <c r="C9" s="854"/>
      <c r="D9" s="12" t="str">
        <f>'[5]Attach 3(JV)'!E9</f>
        <v>Power Grid Corporation of India Ltd.,</v>
      </c>
      <c r="H9" s="30"/>
      <c r="I9" s="11"/>
    </row>
    <row r="10" spans="1:26" ht="19.5" customHeight="1">
      <c r="A10" s="13" t="s">
        <v>57</v>
      </c>
      <c r="B10" s="854">
        <f>'Attach 3(JV)'!B10</f>
        <v>0</v>
      </c>
      <c r="C10" s="854"/>
      <c r="D10" s="12" t="str">
        <f>'[5]Attach 3(JV)'!E10</f>
        <v>"Saudamini", Plot No. 2, Sector 29</v>
      </c>
      <c r="H10" s="30"/>
      <c r="I10" s="11"/>
    </row>
    <row r="11" spans="1:26" ht="19.5" customHeight="1">
      <c r="B11" s="854">
        <f>'Attach 3(JV)'!B11</f>
        <v>0</v>
      </c>
      <c r="C11" s="854"/>
      <c r="D11" s="12" t="str">
        <f>'Attach 3(JV)'!E11</f>
        <v>Gurugram (Haryana) - 122001</v>
      </c>
    </row>
    <row r="12" spans="1:26" ht="14.25" customHeight="1">
      <c r="A12" s="242"/>
      <c r="B12" s="854">
        <f>'Attach 3(JV)'!B12</f>
        <v>0</v>
      </c>
      <c r="C12" s="854"/>
      <c r="D12" s="12"/>
    </row>
    <row r="13" spans="1:26" ht="19.5" customHeight="1">
      <c r="A13" s="236" t="s">
        <v>61</v>
      </c>
    </row>
    <row r="14" spans="1:26" ht="9.9499999999999993" customHeight="1">
      <c r="A14" s="242"/>
    </row>
    <row r="15" spans="1:26" ht="93.75" customHeight="1">
      <c r="A15" s="244">
        <v>1</v>
      </c>
      <c r="B15" s="1382" t="s">
        <v>669</v>
      </c>
      <c r="C15" s="1382"/>
      <c r="D15" s="1382"/>
      <c r="E15" s="1382"/>
      <c r="F15" s="245"/>
      <c r="G15" s="245"/>
      <c r="H15" s="245"/>
    </row>
    <row r="16" spans="1:26" ht="51.75" customHeight="1">
      <c r="A16" s="244">
        <v>2</v>
      </c>
      <c r="B16" s="1382" t="s">
        <v>670</v>
      </c>
      <c r="C16" s="1382"/>
      <c r="D16" s="1382"/>
      <c r="E16" s="1382"/>
      <c r="F16" s="245"/>
      <c r="G16" s="245"/>
      <c r="H16" s="245"/>
    </row>
    <row r="17" spans="1:8" ht="16.5" customHeight="1">
      <c r="A17" s="242"/>
      <c r="B17" s="242"/>
      <c r="C17" s="242"/>
      <c r="D17" s="242"/>
      <c r="E17" s="242"/>
      <c r="F17" s="245"/>
      <c r="G17" s="245"/>
      <c r="H17" s="245"/>
    </row>
    <row r="18" spans="1:8" s="234" customFormat="1" ht="97.5" customHeight="1">
      <c r="A18" s="246" t="s">
        <v>671</v>
      </c>
      <c r="B18" s="247" t="s">
        <v>345</v>
      </c>
      <c r="C18" s="247" t="s">
        <v>672</v>
      </c>
      <c r="D18" s="246" t="s">
        <v>673</v>
      </c>
      <c r="E18" s="246" t="s">
        <v>674</v>
      </c>
      <c r="G18" s="245"/>
      <c r="H18" s="245"/>
    </row>
    <row r="19" spans="1:8">
      <c r="A19" s="248"/>
      <c r="B19" s="249"/>
      <c r="C19" s="249"/>
      <c r="D19" s="250"/>
      <c r="E19" s="250"/>
      <c r="F19" s="245"/>
      <c r="G19" s="245"/>
      <c r="H19" s="245"/>
    </row>
    <row r="20" spans="1:8">
      <c r="A20" s="248"/>
      <c r="B20" s="249"/>
      <c r="C20" s="249"/>
      <c r="D20" s="250"/>
      <c r="E20" s="250"/>
      <c r="F20" s="245"/>
      <c r="G20" s="245"/>
      <c r="H20" s="245"/>
    </row>
    <row r="21" spans="1:8">
      <c r="A21" s="248"/>
      <c r="B21" s="249"/>
      <c r="C21" s="249"/>
      <c r="D21" s="250"/>
      <c r="E21" s="250"/>
      <c r="F21" s="245"/>
      <c r="G21" s="245"/>
      <c r="H21" s="245"/>
    </row>
    <row r="22" spans="1:8">
      <c r="A22" s="248"/>
      <c r="B22" s="249"/>
      <c r="C22" s="249"/>
      <c r="D22" s="250"/>
      <c r="E22" s="250"/>
      <c r="F22" s="245"/>
      <c r="G22" s="245"/>
      <c r="H22" s="245"/>
    </row>
    <row r="23" spans="1:8">
      <c r="A23" s="248"/>
      <c r="B23" s="249"/>
      <c r="C23" s="249"/>
      <c r="D23" s="250"/>
      <c r="E23" s="250"/>
      <c r="F23" s="245"/>
      <c r="G23" s="245"/>
      <c r="H23" s="245"/>
    </row>
    <row r="24" spans="1:8">
      <c r="A24" s="248"/>
      <c r="B24" s="249"/>
      <c r="C24" s="249"/>
      <c r="D24" s="250"/>
      <c r="E24" s="250"/>
      <c r="F24" s="245"/>
      <c r="G24" s="245"/>
      <c r="H24" s="245"/>
    </row>
    <row r="25" spans="1:8" ht="6" customHeight="1">
      <c r="A25" s="251"/>
      <c r="B25" s="252"/>
      <c r="C25" s="252"/>
      <c r="D25" s="253"/>
      <c r="E25" s="253"/>
      <c r="F25" s="245"/>
      <c r="G25" s="245"/>
      <c r="H25" s="245"/>
    </row>
    <row r="26" spans="1:8" ht="0.6" hidden="1" customHeight="1">
      <c r="A26" s="254"/>
      <c r="B26" s="255"/>
      <c r="C26" s="255"/>
      <c r="D26" s="256"/>
      <c r="E26" s="256"/>
      <c r="F26" s="245"/>
      <c r="G26" s="245"/>
      <c r="H26" s="245"/>
    </row>
    <row r="27" spans="1:8" ht="30" customHeight="1">
      <c r="A27" s="1383" t="s">
        <v>675</v>
      </c>
      <c r="B27" s="1383"/>
      <c r="C27" s="1383"/>
      <c r="D27" s="1383"/>
      <c r="E27" s="1383"/>
      <c r="F27" s="245"/>
      <c r="G27" s="245"/>
      <c r="H27" s="245"/>
    </row>
    <row r="28" spans="1:8">
      <c r="C28" s="257"/>
    </row>
    <row r="29" spans="1:8">
      <c r="A29" s="258" t="s">
        <v>63</v>
      </c>
      <c r="B29" s="259" t="str">
        <f>'Attach 3(JV)'!B24</f>
        <v>--</v>
      </c>
      <c r="C29" s="257" t="s">
        <v>64</v>
      </c>
      <c r="D29" s="260" t="str">
        <f>'Attach 3(JV)'!E24</f>
        <v/>
      </c>
    </row>
    <row r="30" spans="1:8">
      <c r="A30" s="258" t="s">
        <v>65</v>
      </c>
      <c r="B30" s="260" t="str">
        <f>'Attach 3(JV)'!B25</f>
        <v/>
      </c>
      <c r="C30" s="257" t="s">
        <v>66</v>
      </c>
      <c r="D30" s="260" t="str">
        <f>'Attach 3(JV)'!E25</f>
        <v/>
      </c>
    </row>
    <row r="31" spans="1:8">
      <c r="B31" s="261"/>
      <c r="C31" s="257"/>
      <c r="D31" s="257"/>
      <c r="E31" s="261"/>
    </row>
    <row r="32" spans="1:8" hidden="1">
      <c r="A32" s="231" t="str">
        <f>A1</f>
        <v>Specification No.: CC/NT/W-RT/DOM/A02/25/10872</v>
      </c>
      <c r="B32" s="232"/>
      <c r="C32" s="232"/>
      <c r="D32" s="232"/>
      <c r="E32" s="233" t="str">
        <f>D1</f>
        <v xml:space="preserve">Attachment-17 </v>
      </c>
    </row>
    <row r="33" spans="1:8" hidden="1"/>
    <row r="34" spans="1:8" ht="15" hidden="1">
      <c r="A34" s="1380" t="str">
        <f>A3</f>
        <v>765kV Reactor Package 7RT-23-BULK for 13 x 80 MVAR, 765kV 1-Ph Reactors under Bulk Procurement of 765kV &amp; 400kV class Transformers &amp; Reactors of various Capacities (Lot-6)</v>
      </c>
      <c r="B34" s="1380"/>
      <c r="C34" s="1380"/>
      <c r="D34" s="1380"/>
      <c r="E34" s="1380"/>
    </row>
    <row r="35" spans="1:8" hidden="1">
      <c r="A35" s="240"/>
    </row>
    <row r="36" spans="1:8" ht="15" hidden="1">
      <c r="A36" s="1381" t="s">
        <v>392</v>
      </c>
      <c r="B36" s="1381"/>
      <c r="C36" s="1381"/>
      <c r="D36" s="1381"/>
      <c r="E36" s="1381"/>
      <c r="F36" s="235"/>
      <c r="G36" s="235"/>
      <c r="H36" s="235"/>
    </row>
    <row r="37" spans="1:8" hidden="1">
      <c r="A37" s="242"/>
      <c r="F37" s="235"/>
      <c r="G37" s="235"/>
      <c r="H37" s="235"/>
    </row>
    <row r="38" spans="1:8" hidden="1">
      <c r="A38" s="243" t="str">
        <f>'[5]Attach 3(JV)'!A15</f>
        <v>Name(s) and Addresse(s) of other partner(s)</v>
      </c>
      <c r="B38" s="242"/>
      <c r="C38" s="242"/>
      <c r="D38" s="15" t="str">
        <f>D7</f>
        <v>To:</v>
      </c>
      <c r="F38" s="235"/>
      <c r="G38" s="235"/>
      <c r="H38" s="235"/>
    </row>
    <row r="39" spans="1:8" hidden="1">
      <c r="A39" s="243" t="str">
        <f>'[5]Attach 3(JV)'!B16</f>
        <v/>
      </c>
      <c r="B39" s="242"/>
      <c r="C39" s="242"/>
      <c r="D39" s="12" t="str">
        <f>D8</f>
        <v>Contract Services</v>
      </c>
      <c r="F39" s="235"/>
      <c r="G39" s="235"/>
      <c r="H39" s="235"/>
    </row>
    <row r="40" spans="1:8" hidden="1">
      <c r="A40" s="13" t="s">
        <v>55</v>
      </c>
      <c r="B40" s="854" t="str">
        <f>'[5]Attach 3(JV)'!B17:D17</f>
        <v xml:space="preserve">…… ……. …….. …… ……. …….. </v>
      </c>
      <c r="C40" s="854"/>
      <c r="D40" s="12" t="str">
        <f>D9</f>
        <v>Power Grid Corporation of India Ltd.,</v>
      </c>
      <c r="F40" s="235"/>
      <c r="G40" s="235"/>
      <c r="H40" s="235"/>
    </row>
    <row r="41" spans="1:8" hidden="1">
      <c r="A41" s="13" t="s">
        <v>57</v>
      </c>
      <c r="B41" s="854" t="str">
        <f>'[5]Attach 3(JV)'!B18:D18</f>
        <v xml:space="preserve">…… ……. …….. …… ……. …….. </v>
      </c>
      <c r="C41" s="854"/>
      <c r="D41" s="12" t="str">
        <f>D10</f>
        <v>"Saudamini", Plot No. 2, Sector 29</v>
      </c>
      <c r="F41" s="235"/>
      <c r="G41" s="235"/>
      <c r="H41" s="235"/>
    </row>
    <row r="42" spans="1:8" hidden="1">
      <c r="B42" s="854" t="str">
        <f>'[5]Attach 3(JV)'!B19:D19</f>
        <v xml:space="preserve">…… ……. …….. …… ……. …….. </v>
      </c>
      <c r="C42" s="854"/>
      <c r="D42" s="12" t="str">
        <f>D11</f>
        <v>Gurugram (Haryana) - 122001</v>
      </c>
      <c r="F42" s="235"/>
      <c r="G42" s="235"/>
      <c r="H42" s="235"/>
    </row>
    <row r="43" spans="1:8" hidden="1">
      <c r="A43" s="242"/>
      <c r="B43" s="854" t="str">
        <f>'[5]Attach 3(JV)'!B20:D20</f>
        <v xml:space="preserve">…… ……. …….. …… ……. …….. </v>
      </c>
      <c r="C43" s="854"/>
      <c r="D43" s="12"/>
      <c r="F43" s="235"/>
      <c r="G43" s="235"/>
      <c r="H43" s="235"/>
    </row>
    <row r="44" spans="1:8" hidden="1">
      <c r="A44" s="236" t="s">
        <v>61</v>
      </c>
      <c r="F44" s="235"/>
      <c r="G44" s="235"/>
      <c r="H44" s="235"/>
    </row>
    <row r="45" spans="1:8" hidden="1">
      <c r="A45" s="242"/>
      <c r="F45" s="235"/>
      <c r="G45" s="235"/>
      <c r="H45" s="235"/>
    </row>
    <row r="46" spans="1:8" hidden="1">
      <c r="A46" s="1378" t="s">
        <v>400</v>
      </c>
      <c r="B46" s="1378"/>
      <c r="C46" s="1378"/>
      <c r="D46" s="1378"/>
      <c r="E46" s="1378"/>
      <c r="F46" s="235"/>
      <c r="G46" s="235"/>
      <c r="H46" s="235"/>
    </row>
    <row r="47" spans="1:8" hidden="1">
      <c r="A47" s="242"/>
      <c r="B47" s="242"/>
      <c r="C47" s="242"/>
      <c r="D47" s="242"/>
      <c r="E47" s="242"/>
      <c r="F47" s="235"/>
      <c r="G47" s="235"/>
      <c r="H47" s="235"/>
    </row>
    <row r="48" spans="1:8" ht="66" hidden="1">
      <c r="A48" s="246" t="s">
        <v>345</v>
      </c>
      <c r="B48" s="1379" t="s">
        <v>394</v>
      </c>
      <c r="C48" s="1379"/>
      <c r="D48" s="246" t="s">
        <v>395</v>
      </c>
      <c r="E48" s="246" t="s">
        <v>401</v>
      </c>
      <c r="F48" s="235"/>
      <c r="G48" s="235"/>
      <c r="H48" s="235"/>
    </row>
    <row r="49" spans="1:8" hidden="1">
      <c r="A49" s="262">
        <v>1</v>
      </c>
      <c r="B49" s="1377"/>
      <c r="C49" s="1377"/>
      <c r="D49" s="263"/>
      <c r="E49" s="263"/>
      <c r="F49" s="235"/>
      <c r="G49" s="235"/>
      <c r="H49" s="235"/>
    </row>
    <row r="50" spans="1:8" hidden="1">
      <c r="A50" s="262">
        <v>2</v>
      </c>
      <c r="B50" s="1377"/>
      <c r="C50" s="1377"/>
      <c r="D50" s="263"/>
      <c r="E50" s="263"/>
      <c r="F50" s="235"/>
      <c r="G50" s="235"/>
      <c r="H50" s="235"/>
    </row>
    <row r="51" spans="1:8" hidden="1">
      <c r="A51" s="262">
        <v>3</v>
      </c>
      <c r="B51" s="1377"/>
      <c r="C51" s="1377"/>
      <c r="D51" s="263"/>
      <c r="E51" s="263"/>
      <c r="F51" s="235"/>
      <c r="G51" s="235"/>
      <c r="H51" s="235"/>
    </row>
    <row r="52" spans="1:8" hidden="1">
      <c r="A52" s="262">
        <v>4</v>
      </c>
      <c r="B52" s="1377"/>
      <c r="C52" s="1377"/>
      <c r="D52" s="263"/>
      <c r="E52" s="263"/>
      <c r="F52" s="235"/>
      <c r="G52" s="235"/>
      <c r="H52" s="235"/>
    </row>
    <row r="53" spans="1:8" hidden="1">
      <c r="A53" s="262">
        <v>5</v>
      </c>
      <c r="B53" s="1377"/>
      <c r="C53" s="1377"/>
      <c r="D53" s="263"/>
      <c r="E53" s="263"/>
      <c r="F53" s="235"/>
      <c r="G53" s="235"/>
      <c r="H53" s="235"/>
    </row>
    <row r="54" spans="1:8" hidden="1">
      <c r="A54" s="262">
        <v>6</v>
      </c>
      <c r="B54" s="1377"/>
      <c r="C54" s="1377"/>
      <c r="D54" s="263"/>
      <c r="E54" s="263"/>
      <c r="F54" s="235"/>
      <c r="G54" s="235"/>
      <c r="H54" s="235"/>
    </row>
    <row r="55" spans="1:8" hidden="1">
      <c r="A55" s="242"/>
      <c r="B55" s="242"/>
      <c r="C55" s="242"/>
      <c r="D55" s="242"/>
      <c r="E55" s="242"/>
      <c r="F55" s="235"/>
      <c r="G55" s="235"/>
      <c r="H55" s="235"/>
    </row>
    <row r="56" spans="1:8" ht="15" hidden="1">
      <c r="A56" s="264"/>
      <c r="B56" s="264"/>
      <c r="C56" s="264"/>
      <c r="D56" s="264"/>
      <c r="E56" s="264"/>
      <c r="F56" s="235"/>
      <c r="G56" s="235"/>
      <c r="H56" s="235"/>
    </row>
    <row r="57" spans="1:8" ht="15" hidden="1">
      <c r="A57" s="264" t="s">
        <v>63</v>
      </c>
      <c r="B57" s="259" t="str">
        <f>B29</f>
        <v>--</v>
      </c>
      <c r="C57" s="264" t="s">
        <v>64</v>
      </c>
      <c r="D57" s="264" t="str">
        <f>D29</f>
        <v/>
      </c>
      <c r="E57" s="264"/>
      <c r="F57" s="235"/>
      <c r="G57" s="235"/>
      <c r="H57" s="235"/>
    </row>
    <row r="58" spans="1:8" ht="15" hidden="1">
      <c r="A58" s="264" t="s">
        <v>65</v>
      </c>
      <c r="B58" s="264" t="str">
        <f>B30</f>
        <v/>
      </c>
      <c r="C58" s="264" t="s">
        <v>66</v>
      </c>
      <c r="D58" s="264" t="str">
        <f>D30</f>
        <v/>
      </c>
      <c r="E58" s="264"/>
      <c r="F58" s="235"/>
      <c r="G58" s="235"/>
      <c r="H58" s="235"/>
    </row>
    <row r="59" spans="1:8" ht="15" hidden="1">
      <c r="A59" s="264"/>
      <c r="B59" s="264"/>
      <c r="C59" s="264"/>
      <c r="D59" s="264"/>
      <c r="E59" s="264"/>
      <c r="F59" s="235"/>
      <c r="G59" s="235"/>
      <c r="H59" s="235"/>
    </row>
    <row r="60" spans="1:8" hidden="1">
      <c r="A60" s="231" t="str">
        <f>A32</f>
        <v>Specification No.: CC/NT/W-RT/DOM/A02/25/10872</v>
      </c>
      <c r="B60" s="232"/>
      <c r="C60" s="232"/>
      <c r="D60" s="232"/>
      <c r="E60" s="233" t="str">
        <f>E32</f>
        <v xml:space="preserve">Attachment-17 </v>
      </c>
      <c r="F60" s="235"/>
      <c r="G60" s="235"/>
      <c r="H60" s="235"/>
    </row>
    <row r="61" spans="1:8" hidden="1">
      <c r="F61" s="235"/>
      <c r="G61" s="235"/>
      <c r="H61" s="235"/>
    </row>
    <row r="62" spans="1:8" ht="15" hidden="1">
      <c r="A62" s="1380" t="str">
        <f>A34</f>
        <v>765kV Reactor Package 7RT-23-BULK for 13 x 80 MVAR, 765kV 1-Ph Reactors under Bulk Procurement of 765kV &amp; 400kV class Transformers &amp; Reactors of various Capacities (Lot-6)</v>
      </c>
      <c r="B62" s="1380"/>
      <c r="C62" s="1380"/>
      <c r="D62" s="1380"/>
      <c r="E62" s="1380"/>
      <c r="F62" s="235"/>
      <c r="G62" s="235"/>
      <c r="H62" s="235"/>
    </row>
    <row r="63" spans="1:8" hidden="1">
      <c r="A63" s="240"/>
      <c r="F63" s="235"/>
      <c r="G63" s="235"/>
      <c r="H63" s="235"/>
    </row>
    <row r="64" spans="1:8" ht="15" hidden="1">
      <c r="A64" s="1381" t="s">
        <v>392</v>
      </c>
      <c r="B64" s="1381"/>
      <c r="C64" s="1381"/>
      <c r="D64" s="1381"/>
      <c r="E64" s="1381"/>
      <c r="F64" s="235"/>
      <c r="G64" s="235"/>
      <c r="H64" s="235"/>
    </row>
    <row r="65" spans="1:8" hidden="1">
      <c r="A65" s="242"/>
      <c r="F65" s="235"/>
      <c r="G65" s="235"/>
      <c r="H65" s="235"/>
    </row>
    <row r="66" spans="1:8" hidden="1">
      <c r="A66" s="243" t="str">
        <f>'[5]Attach 3(JV)'!A15</f>
        <v>Name(s) and Addresse(s) of other partner(s)</v>
      </c>
      <c r="B66" s="242"/>
      <c r="C66" s="242"/>
      <c r="D66" s="15" t="str">
        <f>D7</f>
        <v>To:</v>
      </c>
      <c r="F66" s="235"/>
      <c r="G66" s="235"/>
      <c r="H66" s="235"/>
    </row>
    <row r="67" spans="1:8" hidden="1">
      <c r="A67" s="243" t="str">
        <f>'[5]Attach 3(JV)'!E16</f>
        <v/>
      </c>
      <c r="B67" s="242"/>
      <c r="C67" s="242"/>
      <c r="D67" s="12" t="str">
        <f>D8</f>
        <v>Contract Services</v>
      </c>
      <c r="F67" s="235"/>
      <c r="G67" s="235"/>
      <c r="H67" s="235"/>
    </row>
    <row r="68" spans="1:8" hidden="1">
      <c r="A68" s="13" t="s">
        <v>55</v>
      </c>
      <c r="B68" s="854" t="str">
        <f>'[5]Attach 3(JV)'!E17</f>
        <v/>
      </c>
      <c r="C68" s="854"/>
      <c r="D68" s="12" t="str">
        <f>D9</f>
        <v>Power Grid Corporation of India Ltd.,</v>
      </c>
      <c r="F68" s="235"/>
      <c r="G68" s="235"/>
      <c r="H68" s="235"/>
    </row>
    <row r="69" spans="1:8" hidden="1">
      <c r="A69" s="13" t="s">
        <v>57</v>
      </c>
      <c r="B69" s="854" t="str">
        <f>'[5]Attach 3(JV)'!E18</f>
        <v/>
      </c>
      <c r="C69" s="854"/>
      <c r="D69" s="12" t="str">
        <f>D10</f>
        <v>"Saudamini", Plot No. 2, Sector 29</v>
      </c>
      <c r="F69" s="235"/>
      <c r="G69" s="235"/>
      <c r="H69" s="235"/>
    </row>
    <row r="70" spans="1:8" hidden="1">
      <c r="B70" s="854" t="str">
        <f>'[5]Attach 3(JV)'!E19</f>
        <v/>
      </c>
      <c r="C70" s="854"/>
      <c r="D70" s="12" t="str">
        <f>D11</f>
        <v>Gurugram (Haryana) - 122001</v>
      </c>
      <c r="F70" s="235"/>
      <c r="G70" s="235"/>
      <c r="H70" s="235"/>
    </row>
    <row r="71" spans="1:8" hidden="1">
      <c r="A71" s="242"/>
      <c r="B71" s="854" t="str">
        <f>'[5]Attach 3(JV)'!E20</f>
        <v/>
      </c>
      <c r="C71" s="854"/>
      <c r="D71" s="12"/>
      <c r="F71" s="235"/>
      <c r="G71" s="235"/>
      <c r="H71" s="235"/>
    </row>
    <row r="72" spans="1:8" hidden="1">
      <c r="A72" s="236" t="s">
        <v>61</v>
      </c>
      <c r="F72" s="235"/>
      <c r="G72" s="235"/>
      <c r="H72" s="235"/>
    </row>
    <row r="73" spans="1:8" hidden="1">
      <c r="A73" s="242"/>
      <c r="F73" s="235"/>
      <c r="G73" s="235"/>
      <c r="H73" s="235"/>
    </row>
    <row r="74" spans="1:8" hidden="1">
      <c r="A74" s="1378" t="s">
        <v>400</v>
      </c>
      <c r="B74" s="1378"/>
      <c r="C74" s="1378"/>
      <c r="D74" s="1378"/>
      <c r="E74" s="1378"/>
      <c r="F74" s="235"/>
      <c r="G74" s="235"/>
      <c r="H74" s="235"/>
    </row>
    <row r="75" spans="1:8" hidden="1">
      <c r="A75" s="242"/>
      <c r="B75" s="242"/>
      <c r="C75" s="242"/>
      <c r="D75" s="242"/>
      <c r="E75" s="242"/>
      <c r="F75" s="235"/>
      <c r="G75" s="235"/>
      <c r="H75" s="235"/>
    </row>
    <row r="76" spans="1:8" ht="66" hidden="1">
      <c r="A76" s="246" t="s">
        <v>345</v>
      </c>
      <c r="B76" s="1379" t="s">
        <v>394</v>
      </c>
      <c r="C76" s="1379"/>
      <c r="D76" s="246" t="s">
        <v>395</v>
      </c>
      <c r="E76" s="246" t="s">
        <v>401</v>
      </c>
      <c r="F76" s="235"/>
      <c r="G76" s="235"/>
      <c r="H76" s="235"/>
    </row>
    <row r="77" spans="1:8" hidden="1">
      <c r="A77" s="262">
        <v>1</v>
      </c>
      <c r="B77" s="1377"/>
      <c r="C77" s="1377"/>
      <c r="D77" s="263"/>
      <c r="E77" s="263"/>
      <c r="F77" s="235"/>
      <c r="G77" s="235"/>
      <c r="H77" s="235"/>
    </row>
    <row r="78" spans="1:8" hidden="1">
      <c r="A78" s="262">
        <v>2</v>
      </c>
      <c r="B78" s="1377"/>
      <c r="C78" s="1377"/>
      <c r="D78" s="263"/>
      <c r="E78" s="263"/>
      <c r="F78" s="235"/>
      <c r="G78" s="235"/>
      <c r="H78" s="235"/>
    </row>
    <row r="79" spans="1:8" hidden="1">
      <c r="A79" s="262">
        <v>3</v>
      </c>
      <c r="B79" s="1377"/>
      <c r="C79" s="1377"/>
      <c r="D79" s="263"/>
      <c r="E79" s="263"/>
      <c r="F79" s="235"/>
      <c r="G79" s="235"/>
      <c r="H79" s="235"/>
    </row>
    <row r="80" spans="1:8" hidden="1">
      <c r="A80" s="262">
        <v>4</v>
      </c>
      <c r="B80" s="1377"/>
      <c r="C80" s="1377"/>
      <c r="D80" s="263"/>
      <c r="E80" s="263"/>
      <c r="F80" s="235"/>
      <c r="G80" s="235"/>
      <c r="H80" s="235"/>
    </row>
    <row r="81" spans="1:8" hidden="1">
      <c r="A81" s="262">
        <v>5</v>
      </c>
      <c r="B81" s="1377"/>
      <c r="C81" s="1377"/>
      <c r="D81" s="263"/>
      <c r="E81" s="263"/>
      <c r="F81" s="235"/>
      <c r="G81" s="235"/>
      <c r="H81" s="235"/>
    </row>
    <row r="82" spans="1:8" hidden="1">
      <c r="A82" s="262">
        <v>6</v>
      </c>
      <c r="B82" s="1377"/>
      <c r="C82" s="1377"/>
      <c r="D82" s="263"/>
      <c r="E82" s="263"/>
      <c r="F82" s="235"/>
      <c r="G82" s="235"/>
      <c r="H82" s="235"/>
    </row>
    <row r="83" spans="1:8" hidden="1">
      <c r="A83" s="242"/>
      <c r="B83" s="242"/>
      <c r="C83" s="242"/>
      <c r="D83" s="242"/>
      <c r="E83" s="242"/>
      <c r="F83" s="235"/>
      <c r="G83" s="235"/>
      <c r="H83" s="235"/>
    </row>
    <row r="84" spans="1:8" ht="15" hidden="1">
      <c r="A84" s="264"/>
      <c r="B84" s="264"/>
      <c r="C84" s="264"/>
      <c r="D84" s="264"/>
      <c r="E84" s="264"/>
      <c r="F84" s="235"/>
      <c r="G84" s="235"/>
      <c r="H84" s="235"/>
    </row>
    <row r="85" spans="1:8" ht="15" hidden="1">
      <c r="A85" s="264" t="s">
        <v>63</v>
      </c>
      <c r="B85" s="259" t="str">
        <f>B57</f>
        <v>--</v>
      </c>
      <c r="C85" s="264" t="s">
        <v>64</v>
      </c>
      <c r="D85" s="264" t="str">
        <f>D57</f>
        <v/>
      </c>
      <c r="E85" s="264"/>
      <c r="F85" s="235"/>
      <c r="G85" s="235"/>
      <c r="H85" s="235"/>
    </row>
    <row r="86" spans="1:8" ht="15" hidden="1">
      <c r="A86" s="264" t="s">
        <v>65</v>
      </c>
      <c r="B86" s="264" t="str">
        <f>B58</f>
        <v/>
      </c>
      <c r="C86" s="264" t="s">
        <v>66</v>
      </c>
      <c r="D86" s="264" t="str">
        <f>D58</f>
        <v/>
      </c>
      <c r="E86" s="264"/>
      <c r="F86" s="235"/>
      <c r="G86" s="235"/>
      <c r="H86" s="235"/>
    </row>
    <row r="87" spans="1:8" ht="15" hidden="1">
      <c r="A87" s="264"/>
      <c r="B87" s="264"/>
      <c r="C87" s="264"/>
      <c r="D87" s="264"/>
      <c r="E87" s="264"/>
      <c r="F87" s="235"/>
      <c r="G87" s="235"/>
      <c r="H87" s="235"/>
    </row>
    <row r="88" spans="1:8" hidden="1">
      <c r="A88" s="265"/>
      <c r="B88" s="265"/>
      <c r="C88" s="265"/>
      <c r="D88" s="265"/>
      <c r="E88" s="265"/>
      <c r="F88" s="235"/>
      <c r="G88" s="235"/>
      <c r="H88" s="23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Rt/7yeQSnXQuS4EWI783gtwAE6GLlTprRCPwJCGvpRxmtfTP/nqns+YtrSsnkhrV5qxeapHqoICEb/W+XNPHg==" saltValue="s9BAnTj5DjehycQbzlyBRw==" spinCount="100000" sheet="1" formatColumns="0" formatRows="0"/>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8" customFormat="1" ht="14.25">
      <c r="A1" s="1174" t="str">
        <f>'Attach 3(JV)'!A1</f>
        <v>Specification No.: CC/NT/W-RT/DOM/A02/25/10872</v>
      </c>
      <c r="B1" s="1174"/>
      <c r="C1" s="1174"/>
      <c r="D1" s="1174"/>
      <c r="E1" s="532" t="str">
        <f>"Attachment-18 " &amp; 'Attach 3(JV)'!AT1</f>
        <v xml:space="preserve">Attachment-18 </v>
      </c>
      <c r="F1" s="517"/>
      <c r="G1" s="517"/>
      <c r="H1" s="517"/>
    </row>
    <row r="3" spans="1:9" ht="83.25" customHeight="1">
      <c r="A3" s="1228" t="str">
        <f>'Attach 3(JV)'!A3</f>
        <v>765kV Reactor Package 7RT-23-BULK for 13 x 80 MVAR, 765kV 1-Ph Reactors under Bulk Procurement of 765kV &amp; 400kV class Transformers &amp; Reactors of various Capacities (Lot-6)</v>
      </c>
      <c r="B3" s="1229"/>
      <c r="C3" s="1229"/>
      <c r="D3" s="1229"/>
      <c r="E3" s="1229"/>
      <c r="F3" s="26"/>
      <c r="G3" s="27"/>
      <c r="H3" s="26"/>
    </row>
    <row r="4" spans="1:9" ht="20.100000000000001" customHeight="1">
      <c r="A4" s="28"/>
      <c r="H4" s="30"/>
      <c r="I4" s="11"/>
    </row>
    <row r="5" spans="1:9" ht="20.100000000000001" customHeight="1">
      <c r="A5" s="851" t="s">
        <v>676</v>
      </c>
      <c r="B5" s="851"/>
      <c r="C5" s="851"/>
      <c r="D5" s="851"/>
      <c r="E5" s="85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2" t="str">
        <f>'Attach 3(JV)'!E8</f>
        <v>Contract Services</v>
      </c>
      <c r="H8" s="30"/>
      <c r="I8" s="11"/>
    </row>
    <row r="9" spans="1:9" ht="20.100000000000001" customHeight="1">
      <c r="A9" s="13" t="s">
        <v>55</v>
      </c>
      <c r="B9" s="854">
        <f>'Attach 3(JV)'!B9</f>
        <v>0</v>
      </c>
      <c r="C9" s="854"/>
      <c r="D9" s="854"/>
      <c r="E9" s="12" t="str">
        <f>'Attach 3(JV)'!E9</f>
        <v>Power Grid Corporation of India Ltd.,</v>
      </c>
      <c r="H9" s="30"/>
      <c r="I9" s="11"/>
    </row>
    <row r="10" spans="1:9" ht="20.100000000000001" customHeight="1">
      <c r="A10" s="13" t="s">
        <v>57</v>
      </c>
      <c r="B10" s="854">
        <f>'Attach 3(JV)'!B10</f>
        <v>0</v>
      </c>
      <c r="C10" s="854"/>
      <c r="D10" s="854"/>
      <c r="E10" s="12" t="str">
        <f>'Attach 3(JV)'!E10</f>
        <v>"Saudamini", Plot No. 2, Sector 29</v>
      </c>
      <c r="H10" s="30"/>
      <c r="I10" s="11"/>
    </row>
    <row r="11" spans="1:9" ht="20.100000000000001" customHeight="1">
      <c r="B11" s="854">
        <f>'Attach 3(JV)'!B11</f>
        <v>0</v>
      </c>
      <c r="C11" s="854"/>
      <c r="D11" s="854"/>
      <c r="E11" s="12" t="str">
        <f>'Attach 3(JV)'!E11</f>
        <v>Gurugram (Haryana) - 122001</v>
      </c>
    </row>
    <row r="12" spans="1:9" ht="20.100000000000001" customHeight="1">
      <c r="A12" s="32"/>
      <c r="B12" s="854">
        <f>'Attach 3(JV)'!B12</f>
        <v>0</v>
      </c>
      <c r="C12" s="854"/>
      <c r="D12" s="854"/>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20.100000000000001" customHeight="1">
      <c r="A16" s="1281" t="s">
        <v>677</v>
      </c>
      <c r="B16" s="1281"/>
      <c r="C16" s="1281"/>
      <c r="D16" s="1281"/>
      <c r="E16" s="1281"/>
    </row>
    <row r="17" spans="1:5" ht="20.100000000000001" customHeight="1">
      <c r="A17" s="32"/>
    </row>
    <row r="18" spans="1:5" ht="20.100000000000001" customHeight="1">
      <c r="A18" s="32"/>
    </row>
    <row r="19" spans="1:5">
      <c r="A19" s="36" t="s">
        <v>63</v>
      </c>
      <c r="B19" s="62" t="str">
        <f>'Attach 3(JV)'!B24</f>
        <v>--</v>
      </c>
      <c r="C19" s="40"/>
      <c r="D19" s="37" t="s">
        <v>64</v>
      </c>
      <c r="E19" s="199" t="str">
        <f>'Attach 3(JV)'!E24</f>
        <v/>
      </c>
    </row>
    <row r="20" spans="1:5">
      <c r="A20" s="36" t="s">
        <v>65</v>
      </c>
      <c r="B20" s="199" t="str">
        <f>'Attach 3(JV)'!B25</f>
        <v/>
      </c>
      <c r="C20" s="40"/>
      <c r="D20" s="37" t="s">
        <v>66</v>
      </c>
      <c r="E20" s="199"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G6aW8DJUv2CJN+ESqfkfSuI2DDVOAnVDtBkRGyW9Xkm55rh2VIbIhU1GlVWV1p/mDCzrxPyKYdhCmbLCjrAUFg==" saltValue="FYZz5PC+AZbyKm0JzWJusg==" spinCount="100000" sheet="1" formatColumns="0" formatRows="0"/>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108" zoomScaleNormal="100" zoomScaleSheetLayoutView="100" workbookViewId="0">
      <selection activeCell="AS43" sqref="AS43"/>
    </sheetView>
  </sheetViews>
  <sheetFormatPr defaultColWidth="9.140625" defaultRowHeight="13.5"/>
  <cols>
    <col min="1" max="1" width="10" style="323" customWidth="1"/>
    <col min="2" max="2" width="10.7109375" style="323" customWidth="1"/>
    <col min="3" max="3" width="10.85546875" style="323" customWidth="1"/>
    <col min="4" max="8" width="10.7109375" style="323" customWidth="1"/>
    <col min="9" max="9" width="21.7109375" style="323" customWidth="1"/>
    <col min="10" max="10" width="9.140625" style="323" hidden="1" customWidth="1"/>
    <col min="11" max="16" width="10.28515625" style="323" hidden="1" customWidth="1"/>
    <col min="17" max="41" width="0" style="323" hidden="1" customWidth="1"/>
    <col min="42" max="16384" width="9.140625" style="323"/>
  </cols>
  <sheetData>
    <row r="1" spans="1:9" ht="27" customHeight="1">
      <c r="A1" s="1400" t="s">
        <v>678</v>
      </c>
      <c r="B1" s="1401"/>
      <c r="C1" s="1401"/>
      <c r="D1" s="1401"/>
      <c r="E1" s="1401"/>
      <c r="F1" s="1401"/>
      <c r="G1" s="1401"/>
      <c r="H1" s="1401"/>
      <c r="I1" s="1402"/>
    </row>
    <row r="2" spans="1:9" ht="31.5" customHeight="1">
      <c r="A2" s="665" t="s">
        <v>442</v>
      </c>
      <c r="B2" s="1403" t="s">
        <v>679</v>
      </c>
      <c r="C2" s="1403"/>
      <c r="D2" s="1403"/>
      <c r="E2" s="1403"/>
      <c r="F2" s="1403"/>
      <c r="G2" s="1403"/>
      <c r="H2" s="1403"/>
      <c r="I2" s="1404"/>
    </row>
    <row r="3" spans="1:9" ht="36" customHeight="1">
      <c r="A3" s="665" t="s">
        <v>444</v>
      </c>
      <c r="B3" s="1403" t="s">
        <v>680</v>
      </c>
      <c r="C3" s="1403"/>
      <c r="D3" s="1403"/>
      <c r="E3" s="1403"/>
      <c r="F3" s="1403"/>
      <c r="G3" s="1403"/>
      <c r="H3" s="1403"/>
      <c r="I3" s="1404"/>
    </row>
    <row r="4" spans="1:9" ht="36" customHeight="1">
      <c r="A4" s="665" t="s">
        <v>446</v>
      </c>
      <c r="B4" s="1403" t="s">
        <v>681</v>
      </c>
      <c r="C4" s="1403"/>
      <c r="D4" s="1403"/>
      <c r="E4" s="1403"/>
      <c r="F4" s="1403"/>
      <c r="G4" s="1403"/>
      <c r="H4" s="1403"/>
      <c r="I4" s="1404"/>
    </row>
    <row r="5" spans="1:9" ht="36" customHeight="1">
      <c r="A5" s="665" t="s">
        <v>448</v>
      </c>
      <c r="B5" s="1403" t="s">
        <v>449</v>
      </c>
      <c r="C5" s="1403"/>
      <c r="D5" s="1403"/>
      <c r="E5" s="1403"/>
      <c r="F5" s="1403"/>
      <c r="G5" s="1403"/>
      <c r="H5" s="1403"/>
      <c r="I5" s="1404"/>
    </row>
    <row r="6" spans="1:9" ht="19.5" customHeight="1">
      <c r="A6" s="666" t="s">
        <v>450</v>
      </c>
      <c r="B6" s="988" t="s">
        <v>682</v>
      </c>
      <c r="C6" s="988"/>
      <c r="D6" s="988"/>
      <c r="E6" s="988"/>
      <c r="F6" s="988"/>
      <c r="G6" s="988"/>
      <c r="H6" s="988"/>
      <c r="I6" s="1405"/>
    </row>
    <row r="7" spans="1:9" ht="15.75">
      <c r="A7" s="279"/>
      <c r="C7" s="279"/>
      <c r="D7" s="279"/>
      <c r="E7" s="279"/>
      <c r="F7" s="279"/>
      <c r="G7" s="279"/>
      <c r="H7" s="279"/>
      <c r="I7" s="279"/>
    </row>
    <row r="27" spans="1:11" ht="15">
      <c r="K27" s="667">
        <v>0</v>
      </c>
    </row>
    <row r="28" spans="1:11">
      <c r="A28" s="668"/>
      <c r="B28" s="668"/>
      <c r="C28" s="668"/>
      <c r="D28" s="668"/>
      <c r="E28" s="668"/>
      <c r="F28" s="668"/>
      <c r="G28" s="668"/>
      <c r="H28" s="668"/>
      <c r="I28" s="668"/>
      <c r="J28" s="668"/>
      <c r="K28" s="669">
        <v>0</v>
      </c>
    </row>
    <row r="29" spans="1:11">
      <c r="A29" s="668"/>
      <c r="B29" s="668"/>
      <c r="C29" s="668"/>
      <c r="D29" s="668"/>
      <c r="E29" s="668"/>
      <c r="F29" s="668"/>
      <c r="G29" s="668"/>
      <c r="H29" s="668"/>
      <c r="I29" s="668"/>
      <c r="J29" s="668"/>
      <c r="K29" s="669">
        <v>0</v>
      </c>
    </row>
    <row r="30" spans="1:11">
      <c r="A30" s="668"/>
      <c r="B30" s="668"/>
      <c r="C30" s="668"/>
      <c r="D30" s="668"/>
      <c r="E30" s="668"/>
      <c r="F30" s="668"/>
      <c r="G30" s="668"/>
      <c r="H30" s="668"/>
      <c r="I30" s="668"/>
      <c r="J30" s="668"/>
      <c r="K30" s="669">
        <v>0</v>
      </c>
    </row>
    <row r="31" spans="1:11">
      <c r="A31" s="668"/>
      <c r="B31" s="668"/>
      <c r="C31" s="668"/>
      <c r="D31" s="668"/>
      <c r="E31" s="668"/>
      <c r="F31" s="668"/>
      <c r="G31" s="668"/>
      <c r="H31" s="668"/>
      <c r="I31" s="668"/>
      <c r="J31" s="668"/>
    </row>
    <row r="32" spans="1:11" ht="18.75">
      <c r="A32" s="1406" t="s">
        <v>683</v>
      </c>
      <c r="B32" s="1406"/>
      <c r="C32" s="1406"/>
      <c r="D32" s="1406"/>
      <c r="E32" s="1406"/>
      <c r="F32" s="1406"/>
      <c r="G32" s="1406"/>
      <c r="H32" s="1406"/>
      <c r="I32" s="1406"/>
      <c r="J32" s="668"/>
    </row>
    <row r="33" spans="1:16" ht="18.75">
      <c r="A33" s="670"/>
      <c r="B33" s="670"/>
      <c r="C33" s="670"/>
      <c r="D33" s="670"/>
      <c r="E33" s="670"/>
      <c r="F33" s="670"/>
      <c r="G33" s="670"/>
      <c r="H33" s="670"/>
      <c r="I33" s="670"/>
      <c r="J33" s="668"/>
    </row>
    <row r="34" spans="1:16" ht="15.75">
      <c r="A34" s="1398" t="s">
        <v>453</v>
      </c>
      <c r="B34" s="1398"/>
      <c r="C34" s="1398"/>
      <c r="D34" s="1398"/>
      <c r="E34" s="1398"/>
      <c r="F34" s="1398"/>
      <c r="G34" s="1398"/>
      <c r="H34" s="1398"/>
      <c r="I34" s="1398"/>
      <c r="J34" s="668"/>
      <c r="K34" s="667" t="e">
        <v>#REF!</v>
      </c>
      <c r="O34" s="669" t="e">
        <v>#REF!</v>
      </c>
    </row>
    <row r="35" spans="1:16" ht="16.5">
      <c r="A35" s="1396" t="s">
        <v>454</v>
      </c>
      <c r="B35" s="1396"/>
      <c r="C35" s="1396"/>
      <c r="D35" s="1396"/>
      <c r="E35" s="1396"/>
      <c r="F35" s="1396"/>
      <c r="G35" s="1396"/>
      <c r="H35" s="1396"/>
      <c r="I35" s="1396"/>
      <c r="J35" s="668"/>
      <c r="K35" s="669" t="e">
        <v>#REF!</v>
      </c>
      <c r="O35" s="669" t="e">
        <v>#REF!</v>
      </c>
    </row>
    <row r="36" spans="1:16" ht="36" customHeight="1">
      <c r="A36" s="1397" t="s">
        <v>684</v>
      </c>
      <c r="B36" s="1397"/>
      <c r="C36" s="1397"/>
      <c r="D36" s="1397"/>
      <c r="E36" s="1397"/>
      <c r="F36" s="1397"/>
      <c r="G36" s="1397"/>
      <c r="H36" s="1397"/>
      <c r="I36" s="1397"/>
      <c r="J36" s="668"/>
      <c r="K36" s="669" t="e">
        <v>#REF!</v>
      </c>
      <c r="O36" s="669" t="e">
        <v>#REF!</v>
      </c>
    </row>
    <row r="37" spans="1:16" ht="16.5">
      <c r="A37" s="1396" t="s">
        <v>685</v>
      </c>
      <c r="B37" s="1396"/>
      <c r="C37" s="1396"/>
      <c r="D37" s="1396"/>
      <c r="E37" s="1396"/>
      <c r="F37" s="1396"/>
      <c r="G37" s="1396"/>
      <c r="H37" s="1396"/>
      <c r="I37" s="1396"/>
      <c r="J37" s="668"/>
      <c r="K37" s="669" t="e">
        <v>#REF!</v>
      </c>
      <c r="O37" s="669" t="e">
        <v>#REF!</v>
      </c>
    </row>
    <row r="38" spans="1:16" ht="15.75">
      <c r="A38" s="1398" t="s">
        <v>457</v>
      </c>
      <c r="B38" s="1398"/>
      <c r="C38" s="1398"/>
      <c r="D38" s="1398"/>
      <c r="E38" s="1398"/>
      <c r="F38" s="1398"/>
      <c r="G38" s="1398"/>
      <c r="H38" s="1398"/>
      <c r="I38" s="1398"/>
      <c r="J38" s="668"/>
    </row>
    <row r="39" spans="1:16" ht="18.75" customHeight="1">
      <c r="A39" s="1396">
        <f>'Attach 14-IP'!A37</f>
        <v>0</v>
      </c>
      <c r="B39" s="1396"/>
      <c r="C39" s="1396"/>
      <c r="D39" s="1396"/>
      <c r="E39" s="1396"/>
      <c r="F39" s="1396"/>
      <c r="G39" s="1396"/>
      <c r="H39" s="1396"/>
      <c r="I39" s="1396"/>
      <c r="J39" s="668"/>
      <c r="K39" s="324">
        <v>1</v>
      </c>
      <c r="M39" s="669" t="s">
        <v>686</v>
      </c>
      <c r="P39" s="669" t="s">
        <v>687</v>
      </c>
    </row>
    <row r="40" spans="1:16" ht="17.25" customHeight="1">
      <c r="A40" s="1397" t="str">
        <f>'Attach 14-IP'!A38</f>
        <v xml:space="preserve"> having its Registered Office at 0 0 0</v>
      </c>
      <c r="B40" s="1397"/>
      <c r="C40" s="1397"/>
      <c r="D40" s="1397"/>
      <c r="E40" s="1397"/>
      <c r="F40" s="1397"/>
      <c r="G40" s="1397"/>
      <c r="H40" s="1397"/>
      <c r="I40" s="1397"/>
      <c r="J40" s="668"/>
      <c r="K40" s="324">
        <v>1</v>
      </c>
      <c r="M40" s="669" t="s">
        <v>688</v>
      </c>
    </row>
    <row r="41" spans="1:16" ht="15.75">
      <c r="A41" s="1398"/>
      <c r="B41" s="1398"/>
      <c r="C41" s="1398"/>
      <c r="D41" s="1398"/>
      <c r="E41" s="1398"/>
      <c r="F41" s="1398"/>
      <c r="G41" s="1398"/>
      <c r="H41" s="1398"/>
      <c r="I41" s="1398"/>
      <c r="J41" s="668"/>
    </row>
    <row r="42" spans="1:16" ht="15.75">
      <c r="A42" s="1398"/>
      <c r="B42" s="1398"/>
      <c r="C42" s="1398"/>
      <c r="D42" s="1398"/>
      <c r="E42" s="1398"/>
      <c r="F42" s="1398"/>
      <c r="G42" s="1398"/>
      <c r="H42" s="1398"/>
      <c r="I42" s="1398"/>
      <c r="J42" s="668"/>
    </row>
    <row r="43" spans="1:16" ht="18" customHeight="1">
      <c r="A43" s="1397"/>
      <c r="B43" s="1397"/>
      <c r="C43" s="1397"/>
      <c r="D43" s="1397"/>
      <c r="E43" s="1397"/>
      <c r="F43" s="1397"/>
      <c r="G43" s="1397"/>
      <c r="H43" s="1397"/>
      <c r="I43" s="1397"/>
      <c r="J43" s="668"/>
    </row>
    <row r="44" spans="1:16" ht="15.75">
      <c r="A44" s="1398" t="s">
        <v>458</v>
      </c>
      <c r="B44" s="1398"/>
      <c r="C44" s="1398"/>
      <c r="D44" s="1398"/>
      <c r="E44" s="1398"/>
      <c r="F44" s="1398"/>
      <c r="G44" s="1398"/>
      <c r="H44" s="1398"/>
      <c r="I44" s="1398"/>
      <c r="J44" s="668"/>
    </row>
    <row r="45" spans="1:16" ht="15.75">
      <c r="A45" s="391"/>
      <c r="B45" s="391"/>
      <c r="C45" s="391"/>
      <c r="D45" s="391"/>
      <c r="E45" s="391"/>
      <c r="F45" s="391"/>
      <c r="G45" s="391"/>
      <c r="H45" s="391"/>
      <c r="I45" s="391"/>
      <c r="J45" s="668"/>
    </row>
    <row r="46" spans="1:16" ht="16.5">
      <c r="A46" s="1396" t="s">
        <v>459</v>
      </c>
      <c r="B46" s="1396"/>
      <c r="C46" s="1396"/>
      <c r="D46" s="1396"/>
      <c r="E46" s="1396"/>
      <c r="F46" s="1396"/>
      <c r="G46" s="1396"/>
      <c r="H46" s="1396"/>
      <c r="I46" s="1396"/>
      <c r="J46" s="668"/>
    </row>
    <row r="47" spans="1:16" ht="30.75" customHeight="1">
      <c r="A47" s="1396" t="s">
        <v>460</v>
      </c>
      <c r="B47" s="1396"/>
      <c r="C47" s="1396"/>
      <c r="D47" s="1396"/>
      <c r="E47" s="1396"/>
      <c r="F47" s="1396"/>
      <c r="G47" s="1396"/>
      <c r="H47" s="1396"/>
      <c r="I47" s="1396"/>
      <c r="J47" s="668"/>
    </row>
    <row r="48" spans="1:16" ht="120.75" customHeight="1">
      <c r="A48" s="865" t="str">
        <f>"POWERGRID intends to award, under laid-down organisational procedures, contract(s) for "&amp;Basic!B1&amp;" Specification Number:"&amp;Basic!B3</f>
        <v>POWERGRID intends to award, under laid-down organisational procedures, contract(s) for 765kV Reactor Package 7RT-23-BULK for 13 x 80 MVAR, 765kV 1-Ph Reactors under Bulk Procurement of 765kV &amp; 400kV class Transformers &amp; Reactors of various Capacities (Lot-6) Specification Number: CC/NT/W-RT/DOM/A02/25/10872</v>
      </c>
      <c r="B48" s="865"/>
      <c r="C48" s="865"/>
      <c r="D48" s="865"/>
      <c r="E48" s="865"/>
      <c r="F48" s="865"/>
      <c r="G48" s="865"/>
      <c r="H48" s="865"/>
      <c r="I48" s="865"/>
      <c r="J48" s="668"/>
    </row>
    <row r="49" spans="1:10" ht="21" customHeight="1">
      <c r="A49" s="1116" t="s">
        <v>461</v>
      </c>
      <c r="B49" s="1116"/>
      <c r="C49" s="1116"/>
      <c r="D49" s="1116"/>
      <c r="E49" s="1399" t="s">
        <v>461</v>
      </c>
      <c r="F49" s="1399"/>
      <c r="G49" s="1399"/>
      <c r="H49" s="1399"/>
      <c r="I49" s="1399"/>
      <c r="J49" s="668"/>
    </row>
    <row r="50" spans="1:10" ht="33" customHeight="1">
      <c r="A50" s="1394" t="s">
        <v>477</v>
      </c>
      <c r="B50" s="1394"/>
      <c r="C50" s="1394"/>
      <c r="D50" s="1394"/>
      <c r="E50" s="1395" t="s">
        <v>689</v>
      </c>
      <c r="F50" s="1395"/>
      <c r="G50" s="1395"/>
      <c r="H50" s="1395"/>
      <c r="I50" s="1395"/>
      <c r="J50" s="668"/>
    </row>
    <row r="51" spans="1:10" ht="22.5" customHeight="1">
      <c r="A51" s="326" t="s">
        <v>676</v>
      </c>
      <c r="B51" s="327"/>
      <c r="C51" s="327"/>
      <c r="D51" s="327"/>
      <c r="E51" s="671"/>
      <c r="F51" s="327"/>
      <c r="G51" s="327"/>
      <c r="H51" s="327"/>
      <c r="I51" s="672" t="s">
        <v>690</v>
      </c>
      <c r="J51" s="668"/>
    </row>
    <row r="52" spans="1:10" ht="40.5" customHeight="1">
      <c r="A52" s="1389" t="s">
        <v>691</v>
      </c>
      <c r="B52" s="1389"/>
      <c r="C52" s="1389"/>
      <c r="D52" s="1389"/>
      <c r="E52" s="1389"/>
      <c r="F52" s="1389"/>
      <c r="G52" s="1389"/>
      <c r="H52" s="1389"/>
      <c r="I52" s="1389"/>
    </row>
    <row r="53" spans="1:10" ht="40.5" customHeight="1">
      <c r="A53" s="1389" t="s">
        <v>692</v>
      </c>
      <c r="B53" s="1389"/>
      <c r="C53" s="1389"/>
      <c r="D53" s="1389"/>
      <c r="E53" s="1389"/>
      <c r="F53" s="1389"/>
      <c r="G53" s="1389"/>
      <c r="H53" s="1389"/>
      <c r="I53" s="1389"/>
    </row>
    <row r="54" spans="1:10" ht="13.5" customHeight="1">
      <c r="A54" s="673"/>
      <c r="B54" s="279"/>
      <c r="C54" s="279"/>
      <c r="D54" s="279"/>
      <c r="E54" s="279"/>
      <c r="F54" s="279"/>
      <c r="G54" s="279"/>
      <c r="H54" s="279"/>
      <c r="I54" s="279"/>
    </row>
    <row r="55" spans="1:10" ht="15.75">
      <c r="A55" s="1393" t="s">
        <v>466</v>
      </c>
      <c r="B55" s="1393"/>
      <c r="C55" s="1393"/>
      <c r="D55" s="1393"/>
      <c r="E55" s="1393"/>
      <c r="F55" s="1393"/>
      <c r="G55" s="1393"/>
      <c r="H55" s="1393"/>
      <c r="I55" s="1393"/>
    </row>
    <row r="56" spans="1:10" ht="15.75">
      <c r="A56" s="673"/>
      <c r="B56" s="673"/>
      <c r="C56" s="673"/>
      <c r="D56" s="673"/>
      <c r="E56" s="673"/>
      <c r="F56" s="673"/>
      <c r="G56" s="673"/>
      <c r="H56" s="673"/>
      <c r="I56" s="673"/>
    </row>
    <row r="57" spans="1:10" ht="16.5">
      <c r="A57" s="1392" t="s">
        <v>467</v>
      </c>
      <c r="B57" s="1392"/>
      <c r="C57" s="1392"/>
      <c r="D57" s="1392"/>
      <c r="E57" s="1392"/>
      <c r="F57" s="1392"/>
      <c r="G57" s="1392"/>
      <c r="H57" s="1392"/>
      <c r="I57" s="1392"/>
    </row>
    <row r="58" spans="1:10" ht="16.5">
      <c r="A58" s="674"/>
      <c r="B58" s="674"/>
      <c r="C58" s="674"/>
      <c r="D58" s="674"/>
      <c r="E58" s="674"/>
      <c r="F58" s="674"/>
      <c r="G58" s="674"/>
      <c r="H58" s="674"/>
      <c r="I58" s="674"/>
    </row>
    <row r="59" spans="1:10" ht="37.5" customHeight="1">
      <c r="A59" s="865" t="s">
        <v>693</v>
      </c>
      <c r="B59" s="865"/>
      <c r="C59" s="865"/>
      <c r="D59" s="865"/>
      <c r="E59" s="865"/>
      <c r="F59" s="865"/>
      <c r="G59" s="865"/>
      <c r="H59" s="865"/>
      <c r="I59" s="865"/>
    </row>
    <row r="60" spans="1:10" ht="61.5" customHeight="1">
      <c r="A60" s="675" t="s">
        <v>442</v>
      </c>
      <c r="B60" s="865" t="s">
        <v>694</v>
      </c>
      <c r="C60" s="865"/>
      <c r="D60" s="865"/>
      <c r="E60" s="865"/>
      <c r="F60" s="865"/>
      <c r="G60" s="865"/>
      <c r="H60" s="865"/>
      <c r="I60" s="865"/>
    </row>
    <row r="61" spans="1:10" ht="53.25" customHeight="1">
      <c r="A61" s="675" t="s">
        <v>444</v>
      </c>
      <c r="B61" s="865" t="s">
        <v>695</v>
      </c>
      <c r="C61" s="865"/>
      <c r="D61" s="865"/>
      <c r="E61" s="865"/>
      <c r="F61" s="865"/>
      <c r="G61" s="865"/>
      <c r="H61" s="865"/>
      <c r="I61" s="865"/>
    </row>
    <row r="62" spans="1:10" ht="63" customHeight="1">
      <c r="A62" s="675" t="s">
        <v>446</v>
      </c>
      <c r="B62" s="865" t="s">
        <v>696</v>
      </c>
      <c r="C62" s="865"/>
      <c r="D62" s="865"/>
      <c r="E62" s="865"/>
      <c r="F62" s="865"/>
      <c r="G62" s="865"/>
      <c r="H62" s="865"/>
      <c r="I62" s="865"/>
    </row>
    <row r="63" spans="1:10" ht="62.25" customHeight="1">
      <c r="A63" s="675" t="s">
        <v>448</v>
      </c>
      <c r="B63" s="865" t="s">
        <v>697</v>
      </c>
      <c r="C63" s="865"/>
      <c r="D63" s="865"/>
      <c r="E63" s="865"/>
      <c r="F63" s="865"/>
      <c r="G63" s="865"/>
      <c r="H63" s="865"/>
      <c r="I63" s="865"/>
    </row>
    <row r="64" spans="1:10" ht="64.5" customHeight="1">
      <c r="A64" s="675" t="s">
        <v>450</v>
      </c>
      <c r="B64" s="865" t="s">
        <v>698</v>
      </c>
      <c r="C64" s="865"/>
      <c r="D64" s="865"/>
      <c r="E64" s="865"/>
      <c r="F64" s="865"/>
      <c r="G64" s="865"/>
      <c r="H64" s="865"/>
      <c r="I64" s="865"/>
    </row>
    <row r="65" spans="1:10" ht="62.25" customHeight="1">
      <c r="A65" s="675" t="s">
        <v>699</v>
      </c>
      <c r="B65" s="865" t="s">
        <v>700</v>
      </c>
      <c r="C65" s="865"/>
      <c r="D65" s="865"/>
      <c r="E65" s="865"/>
      <c r="F65" s="865"/>
      <c r="G65" s="865"/>
      <c r="H65" s="865"/>
      <c r="I65" s="865"/>
    </row>
    <row r="66" spans="1:10" ht="60.75" customHeight="1">
      <c r="A66" s="675" t="s">
        <v>701</v>
      </c>
      <c r="B66" s="865" t="s">
        <v>702</v>
      </c>
      <c r="C66" s="865"/>
      <c r="D66" s="865"/>
      <c r="E66" s="865"/>
      <c r="F66" s="865"/>
      <c r="G66" s="865"/>
      <c r="H66" s="865"/>
      <c r="I66" s="865"/>
    </row>
    <row r="67" spans="1:10" ht="72" customHeight="1">
      <c r="A67" s="675" t="s">
        <v>703</v>
      </c>
      <c r="B67" s="865" t="s">
        <v>704</v>
      </c>
      <c r="C67" s="865"/>
      <c r="D67" s="865"/>
      <c r="E67" s="865"/>
      <c r="F67" s="865"/>
      <c r="G67" s="865"/>
      <c r="H67" s="865"/>
      <c r="I67" s="865"/>
    </row>
    <row r="68" spans="1:10" ht="60" customHeight="1">
      <c r="A68" s="675" t="s">
        <v>705</v>
      </c>
      <c r="B68" s="865" t="s">
        <v>706</v>
      </c>
      <c r="C68" s="865"/>
      <c r="D68" s="865"/>
      <c r="E68" s="865"/>
      <c r="F68" s="865"/>
      <c r="G68" s="865"/>
      <c r="H68" s="865"/>
      <c r="I68" s="865"/>
    </row>
    <row r="69" spans="1:10" ht="21" customHeight="1">
      <c r="A69" s="865" t="s">
        <v>461</v>
      </c>
      <c r="B69" s="865"/>
      <c r="C69" s="865"/>
      <c r="D69" s="865"/>
      <c r="E69" s="1387" t="s">
        <v>461</v>
      </c>
      <c r="F69" s="1387"/>
      <c r="G69" s="1387"/>
      <c r="H69" s="1387"/>
      <c r="I69" s="1387"/>
      <c r="J69" s="668"/>
    </row>
    <row r="70" spans="1:10" ht="33" customHeight="1">
      <c r="A70" s="1073" t="s">
        <v>477</v>
      </c>
      <c r="B70" s="1073"/>
      <c r="C70" s="1073"/>
      <c r="D70" s="1073"/>
      <c r="E70" s="1388" t="s">
        <v>689</v>
      </c>
      <c r="F70" s="1388"/>
      <c r="G70" s="1388"/>
      <c r="H70" s="1388"/>
      <c r="I70" s="1388"/>
      <c r="J70" s="668"/>
    </row>
    <row r="71" spans="1:10" ht="20.25" customHeight="1">
      <c r="A71" s="326" t="s">
        <v>676</v>
      </c>
      <c r="B71" s="327"/>
      <c r="C71" s="327"/>
      <c r="D71" s="327"/>
      <c r="E71" s="327"/>
      <c r="F71" s="327"/>
      <c r="G71" s="327"/>
      <c r="H71" s="327"/>
      <c r="I71" s="672" t="s">
        <v>707</v>
      </c>
      <c r="J71" s="668"/>
    </row>
    <row r="72" spans="1:10" ht="24" customHeight="1">
      <c r="A72" s="1386"/>
      <c r="B72" s="1386"/>
      <c r="C72" s="1386"/>
      <c r="D72" s="1386"/>
      <c r="E72" s="1386"/>
      <c r="F72" s="1386"/>
      <c r="G72" s="1386"/>
      <c r="H72" s="1386"/>
      <c r="I72" s="1386"/>
      <c r="J72" s="668"/>
    </row>
    <row r="73" spans="1:10" ht="84" customHeight="1">
      <c r="A73" s="675" t="s">
        <v>708</v>
      </c>
      <c r="B73" s="865" t="s">
        <v>709</v>
      </c>
      <c r="C73" s="865"/>
      <c r="D73" s="865"/>
      <c r="E73" s="865"/>
      <c r="F73" s="865"/>
      <c r="G73" s="865"/>
      <c r="H73" s="865"/>
      <c r="I73" s="865"/>
    </row>
    <row r="74" spans="1:10" ht="30" customHeight="1">
      <c r="A74" s="676" t="s">
        <v>710</v>
      </c>
      <c r="B74" s="677"/>
      <c r="C74" s="677"/>
      <c r="D74" s="677"/>
      <c r="E74" s="677"/>
      <c r="F74" s="677"/>
      <c r="G74" s="677"/>
      <c r="H74" s="677"/>
      <c r="I74" s="677"/>
    </row>
    <row r="75" spans="1:10" ht="42" customHeight="1">
      <c r="A75" s="1391" t="s">
        <v>711</v>
      </c>
      <c r="B75" s="1391"/>
      <c r="C75" s="1391"/>
      <c r="D75" s="1391"/>
      <c r="E75" s="1391"/>
      <c r="F75" s="1391"/>
      <c r="G75" s="1391"/>
      <c r="H75" s="1391"/>
      <c r="I75" s="1391"/>
    </row>
    <row r="76" spans="1:10" ht="80.25" customHeight="1">
      <c r="A76" s="675" t="s">
        <v>442</v>
      </c>
      <c r="B76" s="865" t="s">
        <v>712</v>
      </c>
      <c r="C76" s="865"/>
      <c r="D76" s="865"/>
      <c r="E76" s="865"/>
      <c r="F76" s="865"/>
      <c r="G76" s="865"/>
      <c r="H76" s="865"/>
      <c r="I76" s="865"/>
    </row>
    <row r="77" spans="1:10" ht="72" customHeight="1">
      <c r="A77" s="675" t="s">
        <v>444</v>
      </c>
      <c r="B77" s="865" t="s">
        <v>713</v>
      </c>
      <c r="C77" s="865"/>
      <c r="D77" s="865"/>
      <c r="E77" s="865"/>
      <c r="F77" s="865"/>
      <c r="G77" s="865"/>
      <c r="H77" s="865"/>
      <c r="I77" s="865"/>
    </row>
    <row r="78" spans="1:10" ht="55.5" customHeight="1">
      <c r="A78" s="675" t="s">
        <v>446</v>
      </c>
      <c r="B78" s="865" t="s">
        <v>714</v>
      </c>
      <c r="C78" s="865"/>
      <c r="D78" s="865"/>
      <c r="E78" s="865"/>
      <c r="F78" s="865"/>
      <c r="G78" s="865"/>
      <c r="H78" s="865"/>
      <c r="I78" s="865"/>
    </row>
    <row r="79" spans="1:10" ht="69.75" customHeight="1">
      <c r="A79" s="675" t="s">
        <v>448</v>
      </c>
      <c r="B79" s="865" t="s">
        <v>715</v>
      </c>
      <c r="C79" s="865"/>
      <c r="D79" s="865"/>
      <c r="E79" s="865"/>
      <c r="F79" s="865"/>
      <c r="G79" s="865"/>
      <c r="H79" s="865"/>
      <c r="I79" s="865"/>
    </row>
    <row r="80" spans="1:10" ht="56.25" customHeight="1">
      <c r="A80" s="675" t="s">
        <v>450</v>
      </c>
      <c r="B80" s="865" t="s">
        <v>716</v>
      </c>
      <c r="C80" s="865"/>
      <c r="D80" s="865"/>
      <c r="E80" s="865"/>
      <c r="F80" s="865"/>
      <c r="G80" s="865"/>
      <c r="H80" s="865"/>
      <c r="I80" s="865"/>
    </row>
    <row r="81" spans="1:10" ht="70.5" customHeight="1">
      <c r="A81" s="675" t="s">
        <v>699</v>
      </c>
      <c r="B81" s="865" t="s">
        <v>717</v>
      </c>
      <c r="C81" s="865"/>
      <c r="D81" s="865"/>
      <c r="E81" s="865"/>
      <c r="F81" s="865"/>
      <c r="G81" s="865"/>
      <c r="H81" s="865"/>
      <c r="I81" s="865"/>
    </row>
    <row r="82" spans="1:10" ht="86.25" customHeight="1">
      <c r="A82" s="675" t="s">
        <v>701</v>
      </c>
      <c r="B82" s="865" t="s">
        <v>718</v>
      </c>
      <c r="C82" s="865"/>
      <c r="D82" s="865"/>
      <c r="E82" s="865"/>
      <c r="F82" s="865"/>
      <c r="G82" s="865"/>
      <c r="H82" s="865"/>
      <c r="I82" s="865"/>
    </row>
    <row r="83" spans="1:10" ht="72" customHeight="1">
      <c r="A83" s="675" t="s">
        <v>703</v>
      </c>
      <c r="B83" s="865" t="s">
        <v>719</v>
      </c>
      <c r="C83" s="865"/>
      <c r="D83" s="865"/>
      <c r="E83" s="865"/>
      <c r="F83" s="865"/>
      <c r="G83" s="865"/>
      <c r="H83" s="865"/>
      <c r="I83" s="865"/>
    </row>
    <row r="84" spans="1:10" ht="21" customHeight="1">
      <c r="A84" s="865" t="s">
        <v>461</v>
      </c>
      <c r="B84" s="865"/>
      <c r="C84" s="865"/>
      <c r="D84" s="865"/>
      <c r="E84" s="1387" t="s">
        <v>461</v>
      </c>
      <c r="F84" s="1387"/>
      <c r="G84" s="1387"/>
      <c r="H84" s="1387"/>
      <c r="I84" s="1387"/>
      <c r="J84" s="668"/>
    </row>
    <row r="85" spans="1:10" ht="33" customHeight="1">
      <c r="A85" s="1073" t="s">
        <v>477</v>
      </c>
      <c r="B85" s="1073"/>
      <c r="C85" s="1073"/>
      <c r="D85" s="1073"/>
      <c r="E85" s="1388" t="s">
        <v>689</v>
      </c>
      <c r="F85" s="1388"/>
      <c r="G85" s="1388"/>
      <c r="H85" s="1388"/>
      <c r="I85" s="1388"/>
      <c r="J85" s="668"/>
    </row>
    <row r="86" spans="1:10" ht="20.25" customHeight="1">
      <c r="A86" s="326" t="s">
        <v>676</v>
      </c>
      <c r="B86" s="327"/>
      <c r="C86" s="327"/>
      <c r="D86" s="327"/>
      <c r="E86" s="327"/>
      <c r="F86" s="327"/>
      <c r="G86" s="327"/>
      <c r="H86" s="327"/>
      <c r="I86" s="672" t="s">
        <v>720</v>
      </c>
      <c r="J86" s="668"/>
    </row>
    <row r="87" spans="1:10" ht="7.5" customHeight="1">
      <c r="A87" s="1392"/>
      <c r="B87" s="1392"/>
      <c r="C87" s="1392"/>
      <c r="D87" s="1392"/>
      <c r="E87" s="1392"/>
      <c r="F87" s="1392"/>
      <c r="G87" s="1392"/>
      <c r="H87" s="1392"/>
      <c r="I87" s="1392"/>
    </row>
    <row r="88" spans="1:10" ht="89.25" customHeight="1">
      <c r="A88" s="675" t="s">
        <v>705</v>
      </c>
      <c r="B88" s="865" t="s">
        <v>721</v>
      </c>
      <c r="C88" s="865"/>
      <c r="D88" s="865"/>
      <c r="E88" s="865"/>
      <c r="F88" s="865"/>
      <c r="G88" s="865"/>
      <c r="H88" s="865"/>
      <c r="I88" s="865"/>
    </row>
    <row r="89" spans="1:10" ht="75" customHeight="1">
      <c r="A89" s="675" t="s">
        <v>708</v>
      </c>
      <c r="B89" s="865" t="s">
        <v>722</v>
      </c>
      <c r="C89" s="865"/>
      <c r="D89" s="865"/>
      <c r="E89" s="865"/>
      <c r="F89" s="865"/>
      <c r="G89" s="865"/>
      <c r="H89" s="865"/>
      <c r="I89" s="865"/>
    </row>
    <row r="90" spans="1:10" ht="64.5" customHeight="1">
      <c r="A90" s="675" t="s">
        <v>723</v>
      </c>
      <c r="B90" s="865" t="s">
        <v>724</v>
      </c>
      <c r="C90" s="865"/>
      <c r="D90" s="865"/>
      <c r="E90" s="865"/>
      <c r="F90" s="865"/>
      <c r="G90" s="865"/>
      <c r="H90" s="865"/>
      <c r="I90" s="865"/>
    </row>
    <row r="91" spans="1:10" ht="95.25" customHeight="1">
      <c r="A91" s="675" t="s">
        <v>725</v>
      </c>
      <c r="B91" s="865" t="s">
        <v>726</v>
      </c>
      <c r="C91" s="865"/>
      <c r="D91" s="865"/>
      <c r="E91" s="865"/>
      <c r="F91" s="865"/>
      <c r="G91" s="865"/>
      <c r="H91" s="865"/>
      <c r="I91" s="865"/>
    </row>
    <row r="92" spans="1:10" ht="73.5" customHeight="1">
      <c r="A92" s="675" t="s">
        <v>727</v>
      </c>
      <c r="B92" s="865" t="s">
        <v>728</v>
      </c>
      <c r="C92" s="865"/>
      <c r="D92" s="865"/>
      <c r="E92" s="865"/>
      <c r="F92" s="865"/>
      <c r="G92" s="865"/>
      <c r="H92" s="865"/>
      <c r="I92" s="865"/>
    </row>
    <row r="93" spans="1:10" ht="58.5" customHeight="1">
      <c r="A93" s="675" t="s">
        <v>729</v>
      </c>
      <c r="B93" s="865" t="s">
        <v>730</v>
      </c>
      <c r="C93" s="865"/>
      <c r="D93" s="865"/>
      <c r="E93" s="865"/>
      <c r="F93" s="865"/>
      <c r="G93" s="865"/>
      <c r="H93" s="865"/>
      <c r="I93" s="865"/>
    </row>
    <row r="94" spans="1:10" ht="111.75" customHeight="1">
      <c r="A94" s="675" t="s">
        <v>731</v>
      </c>
      <c r="B94" s="865" t="s">
        <v>732</v>
      </c>
      <c r="C94" s="865"/>
      <c r="D94" s="865"/>
      <c r="E94" s="865"/>
      <c r="F94" s="865"/>
      <c r="G94" s="865"/>
      <c r="H94" s="865"/>
      <c r="I94" s="865"/>
    </row>
    <row r="95" spans="1:10" ht="84.75" customHeight="1">
      <c r="A95" s="675" t="s">
        <v>733</v>
      </c>
      <c r="B95" s="865" t="s">
        <v>734</v>
      </c>
      <c r="C95" s="865"/>
      <c r="D95" s="865"/>
      <c r="E95" s="865"/>
      <c r="F95" s="865"/>
      <c r="G95" s="865"/>
      <c r="H95" s="865"/>
      <c r="I95" s="865"/>
    </row>
    <row r="96" spans="1:10" ht="84.75" customHeight="1">
      <c r="A96" s="675" t="s">
        <v>735</v>
      </c>
      <c r="B96" s="865" t="s">
        <v>736</v>
      </c>
      <c r="C96" s="865"/>
      <c r="D96" s="865"/>
      <c r="E96" s="865"/>
      <c r="F96" s="865"/>
      <c r="G96" s="865"/>
      <c r="H96" s="865"/>
      <c r="I96" s="865"/>
    </row>
    <row r="97" spans="1:10" ht="21" customHeight="1">
      <c r="A97" s="865" t="s">
        <v>461</v>
      </c>
      <c r="B97" s="865"/>
      <c r="C97" s="865"/>
      <c r="D97" s="865"/>
      <c r="E97" s="1387" t="s">
        <v>461</v>
      </c>
      <c r="F97" s="1387"/>
      <c r="G97" s="1387"/>
      <c r="H97" s="1387"/>
      <c r="I97" s="1387"/>
      <c r="J97" s="668"/>
    </row>
    <row r="98" spans="1:10" ht="33" customHeight="1">
      <c r="A98" s="1073" t="s">
        <v>477</v>
      </c>
      <c r="B98" s="1073"/>
      <c r="C98" s="1073"/>
      <c r="D98" s="1073"/>
      <c r="E98" s="1388" t="s">
        <v>689</v>
      </c>
      <c r="F98" s="1388"/>
      <c r="G98" s="1388"/>
      <c r="H98" s="1388"/>
      <c r="I98" s="1388"/>
      <c r="J98" s="668"/>
    </row>
    <row r="99" spans="1:10" ht="19.5" customHeight="1">
      <c r="A99" s="326" t="s">
        <v>676</v>
      </c>
      <c r="B99" s="327"/>
      <c r="C99" s="327"/>
      <c r="D99" s="327"/>
      <c r="E99" s="327"/>
      <c r="F99" s="327"/>
      <c r="G99" s="327"/>
      <c r="H99" s="327"/>
      <c r="I99" s="672" t="s">
        <v>737</v>
      </c>
    </row>
    <row r="100" spans="1:10" ht="10.5" customHeight="1">
      <c r="A100" s="678"/>
      <c r="B100" s="679"/>
      <c r="C100" s="679"/>
      <c r="D100" s="679"/>
      <c r="E100" s="679"/>
      <c r="F100" s="679"/>
      <c r="G100" s="679"/>
      <c r="H100" s="679"/>
      <c r="I100" s="679"/>
    </row>
    <row r="101" spans="1:10" ht="79.5" customHeight="1">
      <c r="A101" s="675" t="s">
        <v>738</v>
      </c>
      <c r="B101" s="865" t="s">
        <v>739</v>
      </c>
      <c r="C101" s="865"/>
      <c r="D101" s="865"/>
      <c r="E101" s="865"/>
      <c r="F101" s="865"/>
      <c r="G101" s="865"/>
      <c r="H101" s="865"/>
      <c r="I101" s="865"/>
    </row>
    <row r="102" spans="1:10" ht="72" customHeight="1">
      <c r="A102" s="675" t="s">
        <v>740</v>
      </c>
      <c r="B102" s="865" t="s">
        <v>741</v>
      </c>
      <c r="C102" s="865"/>
      <c r="D102" s="865"/>
      <c r="E102" s="865"/>
      <c r="F102" s="865"/>
      <c r="G102" s="865"/>
      <c r="H102" s="865"/>
      <c r="I102" s="865"/>
    </row>
    <row r="103" spans="1:10" ht="72.75" customHeight="1">
      <c r="A103" s="675" t="s">
        <v>742</v>
      </c>
      <c r="B103" s="865" t="s">
        <v>743</v>
      </c>
      <c r="C103" s="865"/>
      <c r="D103" s="865"/>
      <c r="E103" s="865"/>
      <c r="F103" s="865"/>
      <c r="G103" s="865"/>
      <c r="H103" s="865"/>
      <c r="I103" s="865"/>
    </row>
    <row r="104" spans="1:10" ht="30" customHeight="1">
      <c r="A104" s="676" t="s">
        <v>744</v>
      </c>
      <c r="B104" s="677"/>
      <c r="C104" s="677"/>
      <c r="D104" s="677"/>
      <c r="E104" s="677"/>
      <c r="F104" s="677"/>
      <c r="G104" s="677"/>
      <c r="H104" s="677"/>
      <c r="I104" s="677"/>
    </row>
    <row r="105" spans="1:10" ht="32.25" customHeight="1">
      <c r="A105" s="675" t="s">
        <v>442</v>
      </c>
      <c r="B105" s="865" t="s">
        <v>506</v>
      </c>
      <c r="C105" s="865"/>
      <c r="D105" s="865"/>
      <c r="E105" s="865"/>
      <c r="F105" s="865"/>
      <c r="G105" s="865"/>
      <c r="H105" s="865"/>
      <c r="I105" s="865"/>
    </row>
    <row r="106" spans="1:10" ht="44.25" customHeight="1">
      <c r="A106" s="675" t="s">
        <v>444</v>
      </c>
      <c r="B106" s="865" t="s">
        <v>745</v>
      </c>
      <c r="C106" s="865"/>
      <c r="D106" s="865"/>
      <c r="E106" s="865"/>
      <c r="F106" s="865"/>
      <c r="G106" s="865"/>
      <c r="H106" s="865"/>
      <c r="I106" s="865"/>
    </row>
    <row r="107" spans="1:10" ht="12" customHeight="1">
      <c r="A107" s="675"/>
      <c r="B107" s="680"/>
      <c r="C107" s="680"/>
      <c r="D107" s="680"/>
      <c r="E107" s="680"/>
      <c r="F107" s="680"/>
      <c r="G107" s="680"/>
      <c r="H107" s="680"/>
      <c r="I107" s="680"/>
    </row>
    <row r="108" spans="1:10" ht="30" customHeight="1">
      <c r="A108" s="676" t="s">
        <v>746</v>
      </c>
      <c r="B108" s="677"/>
      <c r="C108" s="677"/>
      <c r="D108" s="677"/>
      <c r="E108" s="677"/>
      <c r="F108" s="677"/>
      <c r="G108" s="677"/>
      <c r="H108" s="677"/>
      <c r="I108" s="677"/>
    </row>
    <row r="109" spans="1:10" ht="40.5" customHeight="1">
      <c r="A109" s="1391" t="s">
        <v>747</v>
      </c>
      <c r="B109" s="1391"/>
      <c r="C109" s="1391"/>
      <c r="D109" s="1391"/>
      <c r="E109" s="1391"/>
      <c r="F109" s="1391"/>
      <c r="G109" s="1391"/>
      <c r="H109" s="1391"/>
      <c r="I109" s="1391"/>
    </row>
    <row r="110" spans="1:10" ht="30" customHeight="1">
      <c r="A110" s="676" t="s">
        <v>748</v>
      </c>
      <c r="B110" s="677"/>
      <c r="C110" s="677"/>
      <c r="D110" s="677"/>
      <c r="E110" s="677"/>
      <c r="F110" s="677"/>
      <c r="G110" s="677"/>
      <c r="H110" s="677"/>
      <c r="I110" s="677"/>
    </row>
    <row r="111" spans="1:10" ht="70.5" customHeight="1">
      <c r="A111" s="675" t="s">
        <v>442</v>
      </c>
      <c r="B111" s="865" t="s">
        <v>749</v>
      </c>
      <c r="C111" s="865"/>
      <c r="D111" s="865"/>
      <c r="E111" s="865"/>
      <c r="F111" s="865"/>
      <c r="G111" s="865"/>
      <c r="H111" s="865"/>
      <c r="I111" s="865"/>
    </row>
    <row r="112" spans="1:10" ht="45" customHeight="1">
      <c r="A112" s="675" t="s">
        <v>444</v>
      </c>
      <c r="B112" s="865" t="s">
        <v>750</v>
      </c>
      <c r="C112" s="865"/>
      <c r="D112" s="865"/>
      <c r="E112" s="865"/>
      <c r="F112" s="865"/>
      <c r="G112" s="865"/>
      <c r="H112" s="865"/>
      <c r="I112" s="865"/>
    </row>
    <row r="113" spans="1:10" ht="55.5" customHeight="1">
      <c r="A113" s="675" t="s">
        <v>446</v>
      </c>
      <c r="B113" s="865" t="s">
        <v>751</v>
      </c>
      <c r="C113" s="865"/>
      <c r="D113" s="865"/>
      <c r="E113" s="865"/>
      <c r="F113" s="865"/>
      <c r="G113" s="865"/>
      <c r="H113" s="865"/>
      <c r="I113" s="865"/>
    </row>
    <row r="114" spans="1:10" ht="58.5" customHeight="1">
      <c r="A114" s="675" t="s">
        <v>448</v>
      </c>
      <c r="B114" s="865" t="s">
        <v>752</v>
      </c>
      <c r="C114" s="865"/>
      <c r="D114" s="865"/>
      <c r="E114" s="865"/>
      <c r="F114" s="865"/>
      <c r="G114" s="865"/>
      <c r="H114" s="865"/>
      <c r="I114" s="865"/>
    </row>
    <row r="115" spans="1:10" ht="54" customHeight="1">
      <c r="A115" s="675" t="s">
        <v>450</v>
      </c>
      <c r="B115" s="865" t="s">
        <v>753</v>
      </c>
      <c r="C115" s="865"/>
      <c r="D115" s="865"/>
      <c r="E115" s="865"/>
      <c r="F115" s="865"/>
      <c r="G115" s="865"/>
      <c r="H115" s="865"/>
      <c r="I115" s="865"/>
    </row>
    <row r="116" spans="1:10" ht="17.45" customHeight="1">
      <c r="A116" s="678"/>
      <c r="B116" s="679"/>
      <c r="C116" s="679"/>
      <c r="D116" s="679"/>
      <c r="E116" s="679"/>
      <c r="F116" s="679"/>
      <c r="G116" s="679"/>
      <c r="H116" s="679"/>
      <c r="I116" s="679"/>
    </row>
    <row r="117" spans="1:10" ht="21" customHeight="1">
      <c r="A117" s="865" t="s">
        <v>461</v>
      </c>
      <c r="B117" s="865"/>
      <c r="C117" s="865"/>
      <c r="D117" s="865"/>
      <c r="E117" s="1387" t="s">
        <v>461</v>
      </c>
      <c r="F117" s="1387"/>
      <c r="G117" s="1387"/>
      <c r="H117" s="1387"/>
      <c r="I117" s="1387"/>
      <c r="J117" s="668"/>
    </row>
    <row r="118" spans="1:10" ht="33" customHeight="1">
      <c r="A118" s="1073" t="s">
        <v>477</v>
      </c>
      <c r="B118" s="1073"/>
      <c r="C118" s="1073"/>
      <c r="D118" s="1073"/>
      <c r="E118" s="1388" t="s">
        <v>689</v>
      </c>
      <c r="F118" s="1388"/>
      <c r="G118" s="1388"/>
      <c r="H118" s="1388"/>
      <c r="I118" s="1388"/>
      <c r="J118" s="668"/>
    </row>
    <row r="119" spans="1:10" ht="22.5" customHeight="1">
      <c r="A119" s="326" t="s">
        <v>676</v>
      </c>
      <c r="B119" s="327"/>
      <c r="C119" s="327"/>
      <c r="D119" s="327"/>
      <c r="E119" s="327"/>
      <c r="F119" s="327"/>
      <c r="G119" s="327"/>
      <c r="H119" s="327"/>
      <c r="I119" s="672" t="s">
        <v>754</v>
      </c>
      <c r="J119" s="668"/>
    </row>
    <row r="120" spans="1:10" ht="30.75" customHeight="1">
      <c r="A120" s="678"/>
      <c r="B120" s="1389"/>
      <c r="C120" s="1389"/>
      <c r="D120" s="1389"/>
      <c r="E120" s="1389"/>
      <c r="F120" s="1389"/>
      <c r="G120" s="1389"/>
      <c r="H120" s="1389"/>
      <c r="I120" s="1389"/>
    </row>
    <row r="121" spans="1:10" ht="21.95" customHeight="1">
      <c r="A121" s="279"/>
      <c r="B121" s="325"/>
      <c r="C121" s="279"/>
      <c r="D121" s="279"/>
      <c r="E121" s="279"/>
      <c r="F121" s="325"/>
      <c r="G121" s="279"/>
      <c r="H121" s="279"/>
      <c r="I121" s="279"/>
    </row>
    <row r="122" spans="1:10" ht="21.95" customHeight="1">
      <c r="A122" s="279"/>
      <c r="B122" s="863" t="s">
        <v>545</v>
      </c>
      <c r="C122" s="863"/>
      <c r="D122" s="301"/>
      <c r="E122" s="301"/>
      <c r="F122" s="863" t="s">
        <v>545</v>
      </c>
      <c r="G122" s="863"/>
      <c r="H122" s="301"/>
      <c r="I122" s="301"/>
    </row>
    <row r="123" spans="1:10" ht="35.25" customHeight="1">
      <c r="A123" s="279"/>
      <c r="B123" s="1390" t="s">
        <v>477</v>
      </c>
      <c r="C123" s="1390"/>
      <c r="D123" s="1390"/>
      <c r="E123" s="1390"/>
      <c r="F123" s="1390" t="s">
        <v>689</v>
      </c>
      <c r="G123" s="1390"/>
      <c r="H123" s="1390"/>
      <c r="I123" s="1390"/>
    </row>
    <row r="124" spans="1:10" ht="21.95" customHeight="1">
      <c r="A124" s="279"/>
      <c r="B124" s="681"/>
      <c r="C124" s="673"/>
      <c r="D124" s="673"/>
      <c r="E124" s="673"/>
      <c r="F124" s="682"/>
      <c r="G124" s="682"/>
      <c r="H124" s="682"/>
      <c r="I124" s="682"/>
    </row>
    <row r="125" spans="1:10" ht="21.95" customHeight="1">
      <c r="A125" s="279"/>
      <c r="B125" s="865" t="s">
        <v>546</v>
      </c>
      <c r="C125" s="865"/>
      <c r="D125" s="865"/>
      <c r="E125" s="865"/>
      <c r="F125" s="865" t="s">
        <v>546</v>
      </c>
      <c r="G125" s="865"/>
      <c r="H125" s="865"/>
      <c r="I125" s="865"/>
    </row>
    <row r="126" spans="1:10" ht="21.95" customHeight="1">
      <c r="A126" s="279"/>
      <c r="B126" s="325"/>
      <c r="C126" s="673"/>
      <c r="D126" s="673"/>
      <c r="E126" s="673"/>
      <c r="F126" s="325"/>
      <c r="G126" s="673"/>
      <c r="H126" s="673"/>
      <c r="I126" s="673"/>
    </row>
    <row r="127" spans="1:10" ht="21.95" customHeight="1">
      <c r="A127" s="279"/>
      <c r="B127" s="325"/>
      <c r="C127" s="673"/>
      <c r="D127" s="673"/>
      <c r="E127" s="673"/>
      <c r="F127" s="325"/>
      <c r="G127" s="673"/>
      <c r="H127" s="673"/>
      <c r="I127" s="673"/>
    </row>
    <row r="128" spans="1:10" ht="21.95" customHeight="1">
      <c r="A128" s="279"/>
      <c r="B128" s="327" t="s">
        <v>547</v>
      </c>
      <c r="C128" s="683"/>
      <c r="D128" s="327"/>
      <c r="E128" s="327"/>
      <c r="F128" s="1386" t="s">
        <v>547</v>
      </c>
      <c r="G128" s="1386"/>
      <c r="H128" s="1386"/>
      <c r="I128" s="1386"/>
    </row>
    <row r="129" spans="1:9" ht="21.95" customHeight="1">
      <c r="A129" s="279"/>
      <c r="B129" s="327" t="s">
        <v>66</v>
      </c>
      <c r="C129" s="683"/>
      <c r="D129" s="327"/>
      <c r="E129" s="327"/>
      <c r="F129" s="327" t="s">
        <v>755</v>
      </c>
      <c r="G129" s="301"/>
      <c r="H129" s="301"/>
      <c r="I129" s="301"/>
    </row>
    <row r="130" spans="1:9" ht="21.95" customHeight="1">
      <c r="A130" s="279"/>
      <c r="B130" s="301"/>
      <c r="C130" s="673"/>
      <c r="D130" s="673"/>
      <c r="E130" s="673"/>
      <c r="F130" s="301"/>
      <c r="G130" s="673"/>
      <c r="H130" s="673"/>
      <c r="I130" s="673"/>
    </row>
    <row r="131" spans="1:9" ht="21.95" customHeight="1">
      <c r="A131" s="279"/>
      <c r="B131" s="865" t="s">
        <v>548</v>
      </c>
      <c r="C131" s="865"/>
      <c r="D131" s="865"/>
      <c r="E131" s="865"/>
      <c r="F131" s="865" t="s">
        <v>548</v>
      </c>
      <c r="G131" s="865"/>
      <c r="H131" s="865"/>
      <c r="I131" s="865"/>
    </row>
    <row r="132" spans="1:9" ht="21.95" customHeight="1">
      <c r="A132" s="279"/>
      <c r="B132" s="327" t="s">
        <v>547</v>
      </c>
      <c r="C132" s="327"/>
      <c r="D132" s="327"/>
      <c r="E132" s="327"/>
      <c r="F132" s="327" t="s">
        <v>547</v>
      </c>
      <c r="G132" s="301"/>
      <c r="H132" s="301"/>
      <c r="I132" s="301"/>
    </row>
    <row r="133" spans="1:9" ht="21.95" customHeight="1">
      <c r="A133" s="279"/>
      <c r="B133" s="327" t="s">
        <v>66</v>
      </c>
      <c r="C133" s="327"/>
      <c r="D133" s="327"/>
      <c r="E133" s="327"/>
      <c r="F133" s="327" t="s">
        <v>66</v>
      </c>
      <c r="G133" s="279"/>
      <c r="H133" s="279"/>
      <c r="I133" s="279"/>
    </row>
    <row r="134" spans="1:9" ht="21.95" customHeight="1">
      <c r="A134" s="279"/>
      <c r="B134" s="279"/>
      <c r="C134" s="279"/>
      <c r="D134" s="279"/>
      <c r="E134" s="279"/>
      <c r="F134" s="279"/>
      <c r="G134" s="279"/>
      <c r="H134" s="279"/>
      <c r="I134" s="279"/>
    </row>
    <row r="135" spans="1:9" ht="21.95" customHeight="1">
      <c r="A135" s="279"/>
      <c r="B135" s="865" t="s">
        <v>549</v>
      </c>
      <c r="C135" s="865"/>
      <c r="D135" s="865"/>
      <c r="E135" s="865"/>
      <c r="F135" s="865" t="s">
        <v>549</v>
      </c>
      <c r="G135" s="865"/>
      <c r="H135" s="865"/>
      <c r="I135" s="865"/>
    </row>
    <row r="136" spans="1:9" ht="21.95" customHeight="1">
      <c r="A136" s="279"/>
      <c r="B136" s="327" t="s">
        <v>547</v>
      </c>
      <c r="C136" s="327"/>
      <c r="D136" s="327"/>
      <c r="E136" s="327"/>
      <c r="F136" s="327" t="s">
        <v>547</v>
      </c>
      <c r="G136" s="301"/>
      <c r="H136" s="301"/>
      <c r="I136" s="301"/>
    </row>
    <row r="137" spans="1:9" ht="21.95" customHeight="1">
      <c r="A137" s="279"/>
      <c r="B137" s="327" t="s">
        <v>66</v>
      </c>
      <c r="C137" s="327"/>
      <c r="D137" s="327"/>
      <c r="E137" s="327"/>
      <c r="F137" s="327" t="s">
        <v>66</v>
      </c>
      <c r="G137" s="279"/>
      <c r="H137" s="279"/>
      <c r="I137" s="279"/>
    </row>
    <row r="138" spans="1:9" ht="21.95" customHeight="1">
      <c r="A138" s="279"/>
      <c r="B138" s="327"/>
      <c r="C138" s="327"/>
      <c r="D138" s="327"/>
      <c r="E138" s="327"/>
      <c r="F138" s="327"/>
      <c r="G138" s="279"/>
      <c r="H138" s="279"/>
      <c r="I138" s="279"/>
    </row>
    <row r="139" spans="1:9" ht="21.95" customHeight="1">
      <c r="A139" s="279"/>
      <c r="B139" s="327"/>
      <c r="C139" s="327"/>
      <c r="D139" s="327"/>
      <c r="E139" s="327"/>
      <c r="F139" s="327"/>
      <c r="G139" s="279"/>
      <c r="H139" s="279"/>
      <c r="I139" s="279"/>
    </row>
    <row r="140" spans="1:9" ht="21.95" customHeight="1">
      <c r="A140" s="279"/>
      <c r="B140" s="327"/>
      <c r="C140" s="327"/>
      <c r="D140" s="327"/>
      <c r="E140" s="327"/>
      <c r="F140" s="327"/>
      <c r="G140" s="279"/>
      <c r="H140" s="279"/>
      <c r="I140" s="279"/>
    </row>
    <row r="141" spans="1:9" ht="21.95" customHeight="1">
      <c r="A141" s="279"/>
      <c r="B141" s="327"/>
      <c r="C141" s="327"/>
      <c r="D141" s="327"/>
      <c r="E141" s="327"/>
      <c r="F141" s="327"/>
      <c r="G141" s="279"/>
      <c r="H141" s="279"/>
      <c r="I141" s="279"/>
    </row>
    <row r="142" spans="1:9" ht="21.95" customHeight="1">
      <c r="A142" s="279"/>
      <c r="B142" s="327"/>
      <c r="C142" s="327"/>
      <c r="D142" s="327"/>
      <c r="E142" s="327"/>
      <c r="F142" s="327"/>
      <c r="G142" s="279"/>
      <c r="H142" s="279"/>
      <c r="I142" s="279"/>
    </row>
    <row r="143" spans="1:9" ht="21.95" customHeight="1">
      <c r="A143" s="279"/>
      <c r="B143" s="327"/>
      <c r="C143" s="327"/>
      <c r="D143" s="327"/>
      <c r="E143" s="327"/>
      <c r="F143" s="327"/>
      <c r="G143" s="279"/>
      <c r="H143" s="279"/>
      <c r="I143" s="279"/>
    </row>
    <row r="144" spans="1:9" ht="21.95" customHeight="1">
      <c r="A144" s="279"/>
      <c r="B144" s="327"/>
      <c r="C144" s="327"/>
      <c r="D144" s="327"/>
      <c r="E144" s="327"/>
      <c r="F144" s="327"/>
      <c r="G144" s="279"/>
      <c r="H144" s="279"/>
      <c r="I144" s="279"/>
    </row>
    <row r="145" spans="1:9" ht="21.95" customHeight="1">
      <c r="A145" s="279"/>
      <c r="B145" s="327"/>
      <c r="C145" s="327"/>
      <c r="D145" s="327"/>
      <c r="E145" s="327"/>
      <c r="F145" s="327"/>
      <c r="G145" s="279"/>
      <c r="H145" s="279"/>
      <c r="I145" s="279"/>
    </row>
    <row r="146" spans="1:9" ht="21.95" customHeight="1">
      <c r="A146" s="279"/>
      <c r="B146" s="327"/>
      <c r="C146" s="327"/>
      <c r="D146" s="327"/>
      <c r="E146" s="327"/>
      <c r="F146" s="327"/>
      <c r="G146" s="279"/>
      <c r="H146" s="279"/>
      <c r="I146" s="279"/>
    </row>
    <row r="147" spans="1:9" ht="21.95" customHeight="1">
      <c r="A147" s="279"/>
      <c r="B147" s="327"/>
      <c r="C147" s="327"/>
      <c r="D147" s="327"/>
      <c r="E147" s="327"/>
      <c r="F147" s="327"/>
      <c r="G147" s="279"/>
      <c r="H147" s="279"/>
      <c r="I147" s="279"/>
    </row>
    <row r="148" spans="1:9" ht="21.6" customHeight="1">
      <c r="A148" s="279"/>
      <c r="B148" s="327"/>
      <c r="C148" s="327"/>
      <c r="D148" s="327"/>
      <c r="E148" s="327"/>
      <c r="F148" s="327"/>
      <c r="G148" s="279"/>
      <c r="H148" s="279"/>
      <c r="I148" s="279"/>
    </row>
    <row r="149" spans="1:9" ht="21.6" hidden="1" customHeight="1">
      <c r="A149" s="279"/>
      <c r="B149" s="327"/>
      <c r="C149" s="327"/>
      <c r="D149" s="327"/>
      <c r="E149" s="327"/>
      <c r="F149" s="327"/>
      <c r="G149" s="279"/>
      <c r="H149" s="279"/>
      <c r="I149" s="279"/>
    </row>
    <row r="150" spans="1:9" ht="21.6" hidden="1" customHeight="1">
      <c r="A150" s="279"/>
      <c r="B150" s="327"/>
      <c r="C150" s="327"/>
      <c r="D150" s="327"/>
      <c r="E150" s="327"/>
      <c r="F150" s="327"/>
      <c r="G150" s="279"/>
      <c r="H150" s="279"/>
      <c r="I150" s="279"/>
    </row>
    <row r="151" spans="1:9" ht="18.600000000000001" hidden="1" customHeight="1">
      <c r="A151" s="279"/>
      <c r="B151" s="327"/>
      <c r="C151" s="327"/>
      <c r="D151" s="327"/>
      <c r="E151" s="327"/>
      <c r="F151" s="327"/>
      <c r="G151" s="279"/>
      <c r="H151" s="279"/>
      <c r="I151" s="279"/>
    </row>
    <row r="152" spans="1:9" ht="21.6" hidden="1" customHeight="1">
      <c r="A152" s="279"/>
      <c r="B152" s="327"/>
      <c r="C152" s="327"/>
      <c r="D152" s="327"/>
      <c r="E152" s="327"/>
      <c r="F152" s="327"/>
      <c r="G152" s="279"/>
      <c r="H152" s="279"/>
      <c r="I152" s="279"/>
    </row>
    <row r="153" spans="1:9" ht="21.6" hidden="1" customHeight="1">
      <c r="A153" s="279"/>
      <c r="B153" s="327"/>
      <c r="C153" s="327"/>
      <c r="D153" s="327"/>
      <c r="E153" s="327"/>
      <c r="F153" s="327"/>
      <c r="G153" s="279"/>
      <c r="H153" s="279"/>
      <c r="I153" s="279"/>
    </row>
    <row r="154" spans="1:9" ht="21.95" customHeight="1">
      <c r="A154" s="279"/>
      <c r="B154" s="327"/>
      <c r="C154" s="327"/>
      <c r="D154" s="327"/>
      <c r="E154" s="327"/>
      <c r="F154" s="327"/>
      <c r="G154" s="279"/>
      <c r="H154" s="279"/>
      <c r="I154" s="279"/>
    </row>
    <row r="155" spans="1:9" ht="21.95" customHeight="1">
      <c r="A155" s="279"/>
      <c r="B155" s="327"/>
      <c r="C155" s="327"/>
      <c r="D155" s="327"/>
      <c r="E155" s="327"/>
      <c r="F155" s="327"/>
      <c r="G155" s="279"/>
      <c r="H155" s="279"/>
      <c r="I155" s="279"/>
    </row>
    <row r="156" spans="1:9" ht="21.95" customHeight="1">
      <c r="A156" s="328"/>
      <c r="B156" s="276"/>
      <c r="C156" s="276"/>
      <c r="D156" s="276"/>
      <c r="E156" s="276"/>
      <c r="F156" s="276"/>
      <c r="G156" s="328"/>
      <c r="H156" s="328"/>
      <c r="I156" s="328"/>
    </row>
    <row r="157" spans="1:9" ht="21.95" customHeight="1">
      <c r="A157" s="326" t="s">
        <v>676</v>
      </c>
      <c r="B157" s="327"/>
      <c r="C157" s="327"/>
      <c r="D157" s="327"/>
      <c r="E157" s="327"/>
      <c r="F157" s="327"/>
      <c r="G157" s="327"/>
      <c r="H157" s="327"/>
      <c r="I157" s="672" t="s">
        <v>756</v>
      </c>
    </row>
    <row r="158" spans="1:9" ht="21.95" customHeight="1">
      <c r="A158" s="279"/>
      <c r="B158" s="327"/>
      <c r="C158" s="327"/>
      <c r="D158" s="327"/>
      <c r="E158" s="327"/>
      <c r="F158" s="327"/>
      <c r="G158" s="279"/>
      <c r="H158" s="279"/>
      <c r="I158" s="279"/>
    </row>
    <row r="159" spans="1:9" ht="21.95" customHeight="1">
      <c r="A159" s="279"/>
      <c r="B159" s="327"/>
      <c r="C159" s="327"/>
      <c r="D159" s="327"/>
      <c r="E159" s="327"/>
      <c r="F159" s="327"/>
      <c r="G159" s="279"/>
      <c r="H159" s="279"/>
      <c r="I159" s="279"/>
    </row>
    <row r="160" spans="1:9" ht="21.95" customHeight="1">
      <c r="A160" s="279"/>
      <c r="B160" s="327"/>
      <c r="C160" s="327"/>
      <c r="D160" s="327"/>
      <c r="E160" s="327"/>
      <c r="F160" s="327"/>
      <c r="G160" s="279"/>
      <c r="H160" s="279"/>
      <c r="I160" s="279"/>
    </row>
    <row r="161" spans="1:10" ht="21.95" customHeight="1">
      <c r="A161" s="279"/>
      <c r="B161" s="327"/>
      <c r="C161" s="327"/>
      <c r="D161" s="327"/>
      <c r="E161" s="327"/>
      <c r="F161" s="327"/>
      <c r="G161" s="279"/>
      <c r="H161" s="279"/>
      <c r="I161" s="279"/>
    </row>
    <row r="162" spans="1:10" ht="21.95" customHeight="1">
      <c r="A162" s="279"/>
      <c r="B162" s="327"/>
      <c r="C162" s="327"/>
      <c r="D162" s="327"/>
      <c r="E162" s="327"/>
      <c r="F162" s="327"/>
      <c r="G162" s="279"/>
      <c r="H162" s="279"/>
      <c r="I162" s="279"/>
    </row>
    <row r="163" spans="1:10" ht="21.95" customHeight="1">
      <c r="A163" s="279"/>
      <c r="B163" s="327"/>
      <c r="C163" s="327"/>
      <c r="D163" s="327"/>
      <c r="E163" s="327"/>
      <c r="F163" s="327"/>
      <c r="G163" s="279"/>
      <c r="H163" s="279"/>
      <c r="I163" s="279"/>
    </row>
    <row r="164" spans="1:10" ht="21.95" customHeight="1">
      <c r="A164" s="279"/>
      <c r="B164" s="327"/>
      <c r="C164" s="327"/>
      <c r="D164" s="327"/>
      <c r="E164" s="327"/>
      <c r="F164" s="327"/>
      <c r="G164" s="279"/>
      <c r="H164" s="279"/>
      <c r="I164" s="279"/>
    </row>
    <row r="165" spans="1:10" ht="21.95" customHeight="1">
      <c r="A165" s="279"/>
      <c r="B165" s="327"/>
      <c r="C165" s="327"/>
      <c r="D165" s="327"/>
      <c r="E165" s="327"/>
      <c r="F165" s="327"/>
      <c r="G165" s="279"/>
      <c r="H165" s="279"/>
      <c r="I165" s="279"/>
    </row>
    <row r="166" spans="1:10" ht="21.95" customHeight="1">
      <c r="A166" s="279"/>
      <c r="B166" s="327"/>
      <c r="C166" s="327"/>
      <c r="D166" s="327"/>
      <c r="E166" s="327"/>
      <c r="F166" s="327"/>
      <c r="G166" s="279"/>
      <c r="H166" s="279"/>
      <c r="I166" s="279"/>
    </row>
    <row r="167" spans="1:10" ht="21.95" customHeight="1">
      <c r="A167" s="279"/>
      <c r="B167" s="327"/>
      <c r="C167" s="327"/>
      <c r="D167" s="327"/>
      <c r="E167" s="327"/>
      <c r="F167" s="327"/>
      <c r="G167" s="279"/>
      <c r="H167" s="279"/>
      <c r="I167" s="279"/>
    </row>
    <row r="168" spans="1:10" ht="21.95" customHeight="1">
      <c r="A168" s="279"/>
      <c r="B168" s="327"/>
      <c r="C168" s="327"/>
      <c r="D168" s="327"/>
      <c r="E168" s="327"/>
      <c r="F168" s="327"/>
      <c r="G168" s="279"/>
      <c r="H168" s="279"/>
      <c r="I168" s="279"/>
    </row>
    <row r="169" spans="1:10" ht="21.95" customHeight="1">
      <c r="A169" s="279"/>
      <c r="B169" s="327"/>
      <c r="C169" s="327"/>
      <c r="D169" s="327"/>
      <c r="E169" s="327"/>
      <c r="F169" s="327"/>
      <c r="G169" s="279"/>
      <c r="H169" s="279"/>
      <c r="I169" s="279"/>
    </row>
    <row r="170" spans="1:10" ht="15.75">
      <c r="A170" s="279"/>
      <c r="B170" s="279"/>
      <c r="C170" s="279"/>
      <c r="D170" s="279"/>
      <c r="E170" s="279"/>
      <c r="F170" s="279"/>
      <c r="G170" s="279"/>
      <c r="H170" s="279"/>
      <c r="I170" s="279"/>
    </row>
    <row r="171" spans="1:10">
      <c r="J171" s="668"/>
    </row>
    <row r="172" spans="1:10" ht="15.75">
      <c r="A172" s="279"/>
      <c r="B172" s="279"/>
      <c r="C172" s="279"/>
      <c r="D172" s="279"/>
      <c r="E172" s="279"/>
      <c r="F172" s="279"/>
      <c r="G172" s="279"/>
      <c r="H172" s="279"/>
      <c r="I172" s="279"/>
    </row>
    <row r="173" spans="1:10" ht="15.75">
      <c r="A173" s="279"/>
      <c r="B173" s="279"/>
      <c r="C173" s="279"/>
      <c r="D173" s="279"/>
      <c r="E173" s="279"/>
      <c r="F173" s="279"/>
      <c r="G173" s="279"/>
      <c r="H173" s="279"/>
      <c r="I173" s="279"/>
    </row>
    <row r="174" spans="1:10" ht="15.75">
      <c r="A174" s="279"/>
      <c r="B174" s="279"/>
      <c r="C174" s="279"/>
      <c r="D174" s="279"/>
      <c r="E174" s="279"/>
      <c r="F174" s="279"/>
      <c r="G174" s="279"/>
      <c r="H174" s="279"/>
      <c r="I174" s="279"/>
    </row>
    <row r="175" spans="1:10" ht="15.75">
      <c r="A175" s="279"/>
      <c r="B175" s="279"/>
      <c r="C175" s="279"/>
      <c r="D175" s="279"/>
      <c r="E175" s="279"/>
      <c r="F175" s="279"/>
      <c r="G175" s="279"/>
      <c r="H175" s="279"/>
      <c r="I175" s="279"/>
    </row>
    <row r="176" spans="1:10" ht="15.75">
      <c r="A176" s="279"/>
      <c r="B176" s="279"/>
      <c r="C176" s="279"/>
      <c r="D176" s="279"/>
      <c r="E176" s="279"/>
      <c r="F176" s="279"/>
      <c r="G176" s="279"/>
      <c r="H176" s="279"/>
      <c r="I176" s="279"/>
    </row>
    <row r="177" spans="1:9" ht="15.75">
      <c r="A177" s="279"/>
      <c r="B177" s="279"/>
      <c r="C177" s="279"/>
      <c r="D177" s="279"/>
      <c r="E177" s="279"/>
      <c r="F177" s="279"/>
      <c r="G177" s="279"/>
      <c r="H177" s="279"/>
      <c r="I177" s="279"/>
    </row>
    <row r="178" spans="1:9" ht="15.75">
      <c r="A178" s="279"/>
      <c r="B178" s="279"/>
      <c r="C178" s="279"/>
      <c r="D178" s="279"/>
      <c r="E178" s="279"/>
      <c r="F178" s="279"/>
      <c r="G178" s="279"/>
      <c r="H178" s="279"/>
      <c r="I178" s="279"/>
    </row>
    <row r="179" spans="1:9" ht="15.75">
      <c r="A179" s="279"/>
      <c r="B179" s="279"/>
      <c r="C179" s="279"/>
      <c r="D179" s="279"/>
      <c r="E179" s="279"/>
      <c r="F179" s="279"/>
      <c r="G179" s="279"/>
      <c r="H179" s="279"/>
      <c r="I179" s="279"/>
    </row>
    <row r="180" spans="1:9" ht="15.75">
      <c r="A180" s="279"/>
      <c r="B180" s="279"/>
      <c r="C180" s="279"/>
      <c r="D180" s="279"/>
      <c r="E180" s="279"/>
      <c r="F180" s="279"/>
      <c r="G180" s="279"/>
      <c r="H180" s="279"/>
      <c r="I180" s="279"/>
    </row>
    <row r="181" spans="1:9" ht="15.75">
      <c r="A181" s="279"/>
      <c r="B181" s="279"/>
      <c r="C181" s="279"/>
      <c r="D181" s="279"/>
      <c r="E181" s="279"/>
      <c r="F181" s="279"/>
      <c r="G181" s="279"/>
      <c r="H181" s="279"/>
      <c r="I181" s="279"/>
    </row>
    <row r="182" spans="1:9" ht="15.75">
      <c r="A182" s="279"/>
      <c r="B182" s="279"/>
      <c r="C182" s="279"/>
      <c r="D182" s="279"/>
      <c r="E182" s="279"/>
      <c r="F182" s="279"/>
      <c r="G182" s="279"/>
      <c r="H182" s="279"/>
      <c r="I182" s="279"/>
    </row>
    <row r="183" spans="1:9" ht="15.75">
      <c r="A183" s="279"/>
      <c r="B183" s="279"/>
      <c r="C183" s="279"/>
      <c r="D183" s="279"/>
      <c r="E183" s="279"/>
      <c r="F183" s="279"/>
      <c r="G183" s="279"/>
      <c r="H183" s="279"/>
      <c r="I183" s="279"/>
    </row>
    <row r="184" spans="1:9" ht="15.75">
      <c r="A184" s="279"/>
      <c r="B184" s="279"/>
      <c r="C184" s="279"/>
      <c r="D184" s="279"/>
      <c r="E184" s="279"/>
      <c r="F184" s="279"/>
      <c r="G184" s="279"/>
      <c r="H184" s="279"/>
      <c r="I184" s="279"/>
    </row>
  </sheetData>
  <sheetProtection algorithmName="SHA-512" hashValue="J9ahTzN15MPmXWOsB3KdwrTWx+60j+P0BFeFp3UOqQoLNqTrH05Y0aeRTKgUSC0AHC3QMWkebjQm9WjQ4sN89A==" saltValue="NY8vDxdAXNO8bQMMVXDQ2A==" spinCount="100000" sheet="1" formatColumns="0" formatRows="0"/>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115" zoomScaleSheetLayoutView="115" workbookViewId="0">
      <selection activeCell="A3" sqref="A3:E3"/>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7" customFormat="1" ht="24.75" customHeight="1">
      <c r="A1" s="1408" t="str">
        <f>'Attach 3(JV)'!A1</f>
        <v>Specification No.: CC/NT/W-RT/DOM/A02/25/10872</v>
      </c>
      <c r="B1" s="1408"/>
      <c r="C1" s="1408"/>
      <c r="D1" s="1408"/>
      <c r="E1" s="510" t="str">
        <f>"Attachment-19 " &amp; 'Attach 3(JV)'!AT1</f>
        <v xml:space="preserve">Attachment-19 </v>
      </c>
      <c r="F1" s="78"/>
      <c r="G1" s="78"/>
      <c r="H1" s="78"/>
    </row>
    <row r="2" spans="1:9" ht="7.5" customHeight="1"/>
    <row r="3" spans="1:9" ht="91.5" customHeight="1">
      <c r="A3" s="1228" t="str">
        <f>'Attach 3(JV)'!A3</f>
        <v>765kV Reactor Package 7RT-23-BULK for 13 x 80 MVAR, 765kV 1-Ph Reactors under Bulk Procurement of 765kV &amp; 400kV class Transformers &amp; Reactors of various Capacities (Lot-6)</v>
      </c>
      <c r="B3" s="1229"/>
      <c r="C3" s="1229"/>
      <c r="D3" s="1229"/>
      <c r="E3" s="1229"/>
      <c r="F3" s="26"/>
      <c r="G3" s="27"/>
      <c r="H3" s="26"/>
    </row>
    <row r="4" spans="1:9" ht="20.100000000000001" customHeight="1">
      <c r="A4" s="28"/>
      <c r="H4" s="30"/>
      <c r="I4" s="11"/>
    </row>
    <row r="5" spans="1:9" ht="20.100000000000001" customHeight="1">
      <c r="A5" s="851" t="s">
        <v>757</v>
      </c>
      <c r="B5" s="851"/>
      <c r="C5" s="851"/>
      <c r="D5" s="851"/>
      <c r="E5" s="85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407" t="str">
        <f>'Attach 3(JV)'!A8</f>
        <v/>
      </c>
      <c r="B8" s="1407"/>
      <c r="C8" s="1407"/>
      <c r="D8" s="1407"/>
      <c r="E8" s="107" t="str">
        <f>'Attach 3(JV)'!E8</f>
        <v>Contract Services</v>
      </c>
      <c r="H8" s="30"/>
      <c r="I8" s="11"/>
    </row>
    <row r="9" spans="1:9" ht="20.100000000000001" customHeight="1">
      <c r="A9" s="13" t="s">
        <v>55</v>
      </c>
      <c r="B9" s="853">
        <f>'Attach 3(JV)'!B9</f>
        <v>0</v>
      </c>
      <c r="C9" s="853"/>
      <c r="D9" s="853"/>
      <c r="E9" s="107" t="str">
        <f>'Attach 3(JV)'!E9</f>
        <v>Power Grid Corporation of India Ltd.,</v>
      </c>
      <c r="H9" s="30"/>
      <c r="I9" s="11"/>
    </row>
    <row r="10" spans="1:9" ht="20.100000000000001" customHeight="1">
      <c r="A10" s="13" t="s">
        <v>57</v>
      </c>
      <c r="B10" s="853">
        <f>'Attach 3(JV)'!B10</f>
        <v>0</v>
      </c>
      <c r="C10" s="853"/>
      <c r="D10" s="853"/>
      <c r="E10" s="107" t="str">
        <f>'Attach 3(JV)'!E10</f>
        <v>"Saudamini", Plot No. 2, Sector 29</v>
      </c>
      <c r="H10" s="30"/>
      <c r="I10" s="11"/>
    </row>
    <row r="11" spans="1:9" ht="20.100000000000001" customHeight="1">
      <c r="B11" s="853">
        <f>'Attach 3(JV)'!B11</f>
        <v>0</v>
      </c>
      <c r="C11" s="853"/>
      <c r="D11" s="853"/>
      <c r="E11" s="107" t="str">
        <f>'Attach 3(JV)'!E11</f>
        <v>Gurugram (Haryana) - 122001</v>
      </c>
    </row>
    <row r="12" spans="1:9" ht="18" customHeight="1">
      <c r="A12" s="32"/>
      <c r="B12" s="853">
        <f>'Attach 3(JV)'!B12</f>
        <v>0</v>
      </c>
      <c r="C12" s="853"/>
      <c r="D12" s="853"/>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61</v>
      </c>
    </row>
    <row r="16" spans="1:9" ht="6" customHeight="1">
      <c r="A16" s="32"/>
    </row>
    <row r="17" spans="1:8" ht="78.75" customHeight="1">
      <c r="A17" s="1070" t="s">
        <v>758</v>
      </c>
      <c r="B17" s="1070"/>
      <c r="C17" s="1070"/>
      <c r="D17" s="1070"/>
      <c r="E17" s="1070"/>
    </row>
    <row r="18" spans="1:8" ht="56.25" customHeight="1">
      <c r="A18" s="902" t="s">
        <v>759</v>
      </c>
      <c r="B18" s="902"/>
      <c r="C18" s="902"/>
      <c r="D18" s="902"/>
      <c r="E18" s="902"/>
    </row>
    <row r="19" spans="1:8" ht="184.5" customHeight="1">
      <c r="A19" s="902" t="s">
        <v>760</v>
      </c>
      <c r="B19" s="902"/>
      <c r="C19" s="902"/>
      <c r="D19" s="902"/>
      <c r="E19" s="902"/>
    </row>
    <row r="20" spans="1:8" ht="8.25" hidden="1" customHeight="1">
      <c r="A20" s="32"/>
    </row>
    <row r="21" spans="1:8" ht="20.100000000000001" hidden="1" customHeight="1">
      <c r="A21" s="32"/>
    </row>
    <row r="22" spans="1:8" ht="20.100000000000001" hidden="1" customHeight="1">
      <c r="A22" s="32"/>
    </row>
    <row r="23" spans="1:8" ht="57.75" hidden="1" customHeight="1">
      <c r="A23" s="1070"/>
      <c r="B23" s="1070"/>
      <c r="C23" s="1070"/>
      <c r="D23" s="1070"/>
      <c r="E23" s="1070"/>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63</v>
      </c>
      <c r="B30" s="62" t="str">
        <f>'Attach 3(JV)'!B24</f>
        <v>--</v>
      </c>
      <c r="C30" s="40"/>
      <c r="D30" s="37" t="s">
        <v>64</v>
      </c>
      <c r="E30" s="199" t="str">
        <f>'Attach 3(JV)'!E24</f>
        <v/>
      </c>
    </row>
    <row r="31" spans="1:8" ht="33" customHeight="1">
      <c r="A31" s="36" t="s">
        <v>65</v>
      </c>
      <c r="B31" s="199" t="str">
        <f>'Attach 3(JV)'!B25</f>
        <v/>
      </c>
      <c r="C31" s="40"/>
      <c r="D31" s="37" t="s">
        <v>66</v>
      </c>
      <c r="E31" s="199"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Sj3C42befHjoL3fRBQWYFRvrkAF/6LfLZmpE00tluSQhpHFBBkW0ZtZGx3h74LV0WgMpLuTz6SBmOmoV1qBW2Q==" saltValue="VkMzxJRHpywECnqVzc2d3g==" spinCount="100000" sheet="1" formatColumns="0" formatRows="0"/>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SheetLayoutView="100" workbookViewId="0">
      <selection activeCell="E6" sqref="E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 CC/NT/W-RT/DOM/A02/25/10872</v>
      </c>
      <c r="B1" s="511"/>
      <c r="C1" s="511"/>
      <c r="D1" s="511"/>
      <c r="E1" s="523" t="str">
        <f>"Attachment-23 " &amp; 'Attach 3(JV)'!AT1</f>
        <v xml:space="preserve">Attachment-23 </v>
      </c>
      <c r="F1" s="78"/>
      <c r="G1" s="78"/>
      <c r="H1" s="78"/>
    </row>
    <row r="3" spans="1:9" ht="75" customHeight="1">
      <c r="A3" s="1228" t="str">
        <f>'Attach 3(JV)'!A3</f>
        <v>765kV Reactor Package 7RT-23-BULK for 13 x 80 MVAR, 765kV 1-Ph Reactors under Bulk Procurement of 765kV &amp; 400kV class Transformers &amp; Reactors of various Capacities (Lot-6)</v>
      </c>
      <c r="B3" s="1229"/>
      <c r="C3" s="1229"/>
      <c r="D3" s="1229"/>
      <c r="E3" s="1229"/>
      <c r="F3" s="26"/>
      <c r="G3" s="27"/>
      <c r="H3" s="26"/>
    </row>
    <row r="4" spans="1:9" ht="20.100000000000001" customHeight="1">
      <c r="A4" s="28"/>
      <c r="H4" s="30"/>
      <c r="I4" s="11"/>
    </row>
    <row r="5" spans="1:9" ht="20.100000000000001" customHeight="1">
      <c r="A5" s="851" t="s">
        <v>761</v>
      </c>
      <c r="B5" s="851"/>
      <c r="C5" s="851"/>
      <c r="D5" s="851"/>
      <c r="E5" s="85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2" t="str">
        <f>'Attach 3(JV)'!E8</f>
        <v>Contract Services</v>
      </c>
      <c r="H8" s="30"/>
      <c r="I8" s="11"/>
    </row>
    <row r="9" spans="1:9" ht="20.100000000000001" customHeight="1">
      <c r="A9" s="13" t="s">
        <v>55</v>
      </c>
      <c r="B9" s="854">
        <f>'Attach 3(JV)'!B9</f>
        <v>0</v>
      </c>
      <c r="C9" s="854"/>
      <c r="D9" s="854"/>
      <c r="E9" s="12" t="str">
        <f>'Attach 3(JV)'!E9</f>
        <v>Power Grid Corporation of India Ltd.,</v>
      </c>
      <c r="H9" s="30"/>
      <c r="I9" s="11"/>
    </row>
    <row r="10" spans="1:9" ht="20.100000000000001" customHeight="1">
      <c r="A10" s="13" t="s">
        <v>57</v>
      </c>
      <c r="B10" s="854">
        <f>'Attach 3(JV)'!B10</f>
        <v>0</v>
      </c>
      <c r="C10" s="854"/>
      <c r="D10" s="854"/>
      <c r="E10" s="12" t="str">
        <f>'Attach 3(JV)'!E10</f>
        <v>"Saudamini", Plot No. 2, Sector 29</v>
      </c>
      <c r="H10" s="30"/>
      <c r="I10" s="11"/>
    </row>
    <row r="11" spans="1:9" ht="20.100000000000001" customHeight="1">
      <c r="B11" s="854">
        <f>'Attach 3(JV)'!B11</f>
        <v>0</v>
      </c>
      <c r="C11" s="854"/>
      <c r="D11" s="854"/>
      <c r="E11" s="12" t="str">
        <f>'Attach 3(JV)'!E11</f>
        <v>Gurugram (Haryana) - 122001</v>
      </c>
      <c r="G11" s="78" t="s">
        <v>8</v>
      </c>
    </row>
    <row r="12" spans="1:9" ht="20.100000000000001" customHeight="1">
      <c r="A12" s="32"/>
      <c r="B12" s="854">
        <f>'Attach 3(JV)'!B12</f>
        <v>0</v>
      </c>
      <c r="C12" s="854"/>
      <c r="D12" s="854"/>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170.25" customHeight="1">
      <c r="A16" s="852" t="s">
        <v>762</v>
      </c>
      <c r="B16" s="1409"/>
      <c r="C16" s="1409"/>
      <c r="D16" s="1409"/>
      <c r="E16" s="1409"/>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Xawhu6bM0XhZ8Ou5ipedEv/PcnGI+s0ReJFsBr04LG4lghmy9E+QxehhEUGJZClJOSJyOdjrBMqjPRVaUs2/8w==" saltValue="IF9whDgPwqyY0fJNd1JNtw==" spinCount="100000" sheet="1" formatColumns="0" formatRows="0"/>
  <customSheetViews>
    <customSheetView guid="{51A6EE7B-1159-4743-BF27-95D329619B3B}" scale="120" showPageBreaks="1" showGridLines="0" fitToPage="1" printArea="1" hiddenRows="1" view="pageBreakPreview">
      <selection activeCell="E1" sqref="E1"/>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16" zoomScaleSheetLayoutView="100" workbookViewId="0">
      <selection activeCell="I25" sqref="I25"/>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 CC/NT/W-RT/DOM/A02/25/10872</v>
      </c>
      <c r="B1" s="511"/>
      <c r="C1" s="511"/>
      <c r="D1" s="511"/>
      <c r="E1" s="523" t="s">
        <v>763</v>
      </c>
      <c r="F1" s="78"/>
      <c r="G1" s="78"/>
      <c r="H1" s="78"/>
    </row>
    <row r="3" spans="1:9" ht="75" customHeight="1">
      <c r="A3" s="1228" t="str">
        <f>'Attach 3(JV)'!A3</f>
        <v>765kV Reactor Package 7RT-23-BULK for 13 x 80 MVAR, 765kV 1-Ph Reactors under Bulk Procurement of 765kV &amp; 400kV class Transformers &amp; Reactors of various Capacities (Lot-6)</v>
      </c>
      <c r="B3" s="1229"/>
      <c r="C3" s="1229"/>
      <c r="D3" s="1229"/>
      <c r="E3" s="1229"/>
      <c r="F3" s="26"/>
      <c r="G3" s="27"/>
      <c r="H3" s="26"/>
    </row>
    <row r="4" spans="1:9" ht="20.100000000000001" customHeight="1">
      <c r="A4" s="28"/>
      <c r="H4" s="30"/>
      <c r="I4" s="11"/>
    </row>
    <row r="5" spans="1:9" ht="48" customHeight="1">
      <c r="A5" s="1320" t="s">
        <v>764</v>
      </c>
      <c r="B5" s="1320"/>
      <c r="C5" s="1320"/>
      <c r="D5" s="1320"/>
      <c r="E5" s="1320"/>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2" t="str">
        <f>'Attach 3(JV)'!E8</f>
        <v>Contract Services</v>
      </c>
      <c r="H8" s="30"/>
      <c r="I8" s="11"/>
    </row>
    <row r="9" spans="1:9" ht="20.100000000000001" customHeight="1">
      <c r="A9" s="13" t="s">
        <v>55</v>
      </c>
      <c r="B9" s="854">
        <f>'Attach 3(JV)'!B9</f>
        <v>0</v>
      </c>
      <c r="C9" s="854"/>
      <c r="D9" s="854"/>
      <c r="E9" s="12" t="str">
        <f>'Attach 3(JV)'!E9</f>
        <v>Power Grid Corporation of India Ltd.,</v>
      </c>
      <c r="H9" s="30"/>
      <c r="I9" s="11"/>
    </row>
    <row r="10" spans="1:9" ht="20.100000000000001" customHeight="1">
      <c r="A10" s="13" t="s">
        <v>57</v>
      </c>
      <c r="B10" s="854">
        <f>'Attach 3(JV)'!B10</f>
        <v>0</v>
      </c>
      <c r="C10" s="854"/>
      <c r="D10" s="854"/>
      <c r="E10" s="12" t="str">
        <f>'Attach 3(JV)'!E10</f>
        <v>"Saudamini", Plot No. 2, Sector 29</v>
      </c>
      <c r="H10" s="30"/>
      <c r="I10" s="11"/>
    </row>
    <row r="11" spans="1:9" ht="20.100000000000001" customHeight="1">
      <c r="B11" s="854">
        <f>'Attach 3(JV)'!B11</f>
        <v>0</v>
      </c>
      <c r="C11" s="854"/>
      <c r="D11" s="854"/>
      <c r="E11" s="12" t="str">
        <f>'Attach 3(JV)'!E11</f>
        <v>Gurugram (Haryana) - 122001</v>
      </c>
      <c r="G11" s="78" t="s">
        <v>8</v>
      </c>
    </row>
    <row r="12" spans="1:9" ht="20.100000000000001" customHeight="1">
      <c r="A12" s="32"/>
      <c r="B12" s="854">
        <f>'Attach 3(JV)'!B12</f>
        <v>0</v>
      </c>
      <c r="C12" s="854"/>
      <c r="D12" s="854"/>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383.25" customHeight="1">
      <c r="A16" s="1410" t="s">
        <v>1075</v>
      </c>
      <c r="B16" s="1410"/>
      <c r="C16" s="1410"/>
      <c r="D16" s="1410"/>
      <c r="E16" s="1410"/>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roeAtXXXEomgZzxFRn5zgeMOhhmsH9pDMJKfW/B4+wIz88rL2qMkVH5ImpdKkm3CTaMtW+m3XH9F00FQ7q2c3w==" saltValue="u0g6pOeLUNcC3WmWl68W/w==" spinCount="100000" sheet="1" formatColumns="0" formatRows="0"/>
  <customSheetViews>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S35" sqref="S35"/>
    </sheetView>
  </sheetViews>
  <sheetFormatPr defaultColWidth="9.140625" defaultRowHeight="16.5"/>
  <cols>
    <col min="1" max="1" width="9.140625" style="334" customWidth="1"/>
    <col min="2" max="2" width="33" style="335" customWidth="1"/>
    <col min="3" max="3" width="11.7109375" style="335" customWidth="1"/>
    <col min="4" max="5" width="6.42578125" style="335" customWidth="1"/>
    <col min="6" max="6" width="6.42578125" style="347" customWidth="1"/>
    <col min="7" max="7" width="39" style="347" customWidth="1"/>
    <col min="8" max="8" width="11.85546875" style="347" hidden="1" customWidth="1"/>
    <col min="9" max="9" width="20.28515625" style="347" hidden="1" customWidth="1"/>
    <col min="10" max="13" width="11.85546875" style="347" hidden="1" customWidth="1"/>
    <col min="14" max="14" width="11.85546875" style="347" customWidth="1"/>
    <col min="15" max="15" width="11.85546875" style="347" hidden="1" customWidth="1"/>
    <col min="16" max="25" width="11.85546875" style="347" customWidth="1"/>
    <col min="26" max="26" width="9.140625" style="334" customWidth="1"/>
    <col min="27" max="27" width="15.28515625" style="334" hidden="1" customWidth="1"/>
    <col min="28" max="28" width="0" style="334" hidden="1" customWidth="1"/>
    <col min="29" max="16384" width="9.140625" style="334"/>
  </cols>
  <sheetData>
    <row r="1" spans="2:29" s="331" customFormat="1" ht="59.25" customHeight="1">
      <c r="B1" s="822" t="str">
        <f>Basic!B1</f>
        <v>765kV Reactor Package 7RT-23-BULK for 13 x 80 MVAR, 765kV 1-Ph Reactors under Bulk Procurement of 765kV &amp; 400kV class Transformers &amp; Reactors of various Capacities (Lot-6)</v>
      </c>
      <c r="C1" s="823"/>
      <c r="D1" s="823"/>
      <c r="E1" s="823"/>
      <c r="F1" s="823"/>
      <c r="G1" s="823"/>
      <c r="H1" s="332"/>
      <c r="I1" s="332"/>
      <c r="J1" s="332"/>
      <c r="K1" s="332"/>
      <c r="L1" s="332"/>
      <c r="M1" s="332"/>
      <c r="N1" s="332"/>
      <c r="O1" s="332"/>
      <c r="P1" s="332"/>
      <c r="Q1" s="332"/>
      <c r="R1" s="332"/>
      <c r="S1" s="332"/>
      <c r="T1" s="332"/>
      <c r="U1" s="332"/>
      <c r="V1" s="332"/>
      <c r="W1" s="332"/>
      <c r="X1" s="332"/>
      <c r="Y1" s="332"/>
      <c r="AA1" s="333"/>
      <c r="AB1" s="333"/>
      <c r="AC1" s="333"/>
    </row>
    <row r="2" spans="2:29" ht="15.75" customHeight="1">
      <c r="B2" s="839" t="str">
        <f>Basic!B3</f>
        <v xml:space="preserve"> CC/NT/W-RT/DOM/A02/25/10872</v>
      </c>
      <c r="C2" s="839"/>
      <c r="D2" s="839"/>
      <c r="E2" s="839"/>
      <c r="F2" s="839"/>
      <c r="G2" s="839"/>
      <c r="H2" s="335"/>
      <c r="I2" s="335"/>
      <c r="J2" s="335"/>
      <c r="K2" s="335"/>
      <c r="L2" s="335"/>
      <c r="M2" s="335"/>
      <c r="N2" s="335"/>
      <c r="O2" s="335"/>
      <c r="P2" s="335"/>
      <c r="Q2" s="335"/>
      <c r="R2" s="335"/>
      <c r="S2" s="335"/>
      <c r="T2" s="335"/>
      <c r="U2" s="335"/>
      <c r="V2" s="335"/>
      <c r="W2" s="335"/>
      <c r="X2" s="335"/>
      <c r="Y2" s="335"/>
      <c r="AA2" s="334" t="s">
        <v>27</v>
      </c>
      <c r="AB2" s="336">
        <v>1</v>
      </c>
      <c r="AC2" s="337"/>
    </row>
    <row r="3" spans="2:29" ht="12" customHeight="1">
      <c r="B3" s="338"/>
      <c r="C3" s="338"/>
      <c r="D3" s="338"/>
      <c r="E3" s="338"/>
      <c r="F3" s="335"/>
      <c r="G3" s="335"/>
      <c r="H3" s="335"/>
      <c r="I3" s="335"/>
      <c r="J3" s="335"/>
      <c r="K3" s="335"/>
      <c r="L3" s="335"/>
      <c r="M3" s="339" t="s">
        <v>28</v>
      </c>
      <c r="N3" s="335"/>
      <c r="O3" s="335"/>
      <c r="P3" s="335"/>
      <c r="Q3" s="335"/>
      <c r="R3" s="335"/>
      <c r="S3" s="335"/>
      <c r="T3" s="335"/>
      <c r="U3" s="335"/>
      <c r="V3" s="335"/>
      <c r="W3" s="335"/>
      <c r="X3" s="335"/>
      <c r="Y3" s="335"/>
      <c r="AA3" s="334" t="s">
        <v>29</v>
      </c>
      <c r="AB3" s="336" t="s">
        <v>30</v>
      </c>
      <c r="AC3" s="337"/>
    </row>
    <row r="4" spans="2:29" ht="20.100000000000001" customHeight="1">
      <c r="B4" s="840" t="s">
        <v>31</v>
      </c>
      <c r="C4" s="840"/>
      <c r="D4" s="840"/>
      <c r="E4" s="840"/>
      <c r="F4" s="840"/>
      <c r="G4" s="840"/>
      <c r="H4" s="335"/>
      <c r="I4" s="335"/>
      <c r="J4" s="335"/>
      <c r="K4" s="335"/>
      <c r="L4" s="335"/>
      <c r="M4" s="339" t="s">
        <v>32</v>
      </c>
      <c r="N4" s="335"/>
      <c r="O4" s="335"/>
      <c r="P4" s="335"/>
      <c r="Q4" s="335"/>
      <c r="R4" s="335"/>
      <c r="S4" s="335"/>
      <c r="T4" s="335"/>
      <c r="U4" s="335"/>
      <c r="V4" s="335"/>
      <c r="W4" s="335"/>
      <c r="X4" s="335"/>
      <c r="Y4" s="335"/>
      <c r="AB4" s="336"/>
      <c r="AC4" s="337"/>
    </row>
    <row r="5" spans="2:29" ht="12" customHeight="1">
      <c r="B5" s="340"/>
      <c r="C5" s="340"/>
      <c r="F5" s="335"/>
      <c r="G5" s="335"/>
      <c r="H5" s="335"/>
      <c r="I5" s="335"/>
      <c r="J5" s="335"/>
      <c r="K5" s="335"/>
      <c r="L5" s="335"/>
      <c r="M5" s="335"/>
      <c r="N5" s="335"/>
      <c r="O5" s="335"/>
      <c r="P5" s="335"/>
      <c r="Q5" s="335"/>
      <c r="R5" s="335"/>
      <c r="S5" s="335"/>
      <c r="T5" s="335"/>
      <c r="U5" s="335"/>
      <c r="V5" s="335"/>
      <c r="W5" s="335"/>
      <c r="X5" s="335"/>
      <c r="Y5" s="335"/>
      <c r="AA5" s="337"/>
      <c r="AB5" s="337"/>
      <c r="AC5" s="337"/>
    </row>
    <row r="6" spans="2:29" s="331" customFormat="1" ht="43.5" hidden="1" customHeight="1">
      <c r="B6" s="341" t="s">
        <v>33</v>
      </c>
      <c r="C6" s="342"/>
      <c r="D6" s="841" t="s">
        <v>27</v>
      </c>
      <c r="E6" s="842"/>
      <c r="F6" s="842"/>
      <c r="G6" s="843"/>
      <c r="H6" s="343"/>
      <c r="I6" s="377" t="str">
        <f>D6</f>
        <v>Sole Bidder</v>
      </c>
      <c r="J6" s="378">
        <f>IF(I6="JV (Joint Venture)",1,2)</f>
        <v>2</v>
      </c>
      <c r="K6" s="343"/>
      <c r="L6" s="343"/>
      <c r="M6" s="343"/>
      <c r="N6" s="343"/>
      <c r="O6" s="343"/>
      <c r="P6" s="343"/>
      <c r="Q6" s="343"/>
      <c r="R6" s="343"/>
      <c r="S6" s="343"/>
      <c r="U6" s="343"/>
      <c r="V6" s="343"/>
      <c r="W6" s="343"/>
      <c r="X6" s="343"/>
      <c r="Y6" s="343"/>
      <c r="AA6" s="345">
        <f>IF(D6= "Sole Bidder", 0, D7)</f>
        <v>0</v>
      </c>
      <c r="AB6" s="333"/>
      <c r="AC6" s="333"/>
    </row>
    <row r="7" spans="2:29" ht="50.1" hidden="1" customHeight="1">
      <c r="B7" s="341" t="str">
        <f>IF(D6= "JV (Joint Venture)", "Total Nos. of  Partners in the JV [excluding the Lead Partner]", "")</f>
        <v/>
      </c>
      <c r="C7" s="346"/>
      <c r="D7" s="844">
        <v>1</v>
      </c>
      <c r="E7" s="845"/>
      <c r="F7" s="845"/>
      <c r="G7" s="846"/>
      <c r="I7" s="377"/>
      <c r="J7" s="377"/>
      <c r="AA7" s="337"/>
      <c r="AB7" s="337"/>
      <c r="AC7" s="337"/>
    </row>
    <row r="8" spans="2:29" ht="12" customHeight="1">
      <c r="B8" s="340"/>
      <c r="C8" s="340"/>
      <c r="F8" s="335"/>
      <c r="G8" s="335"/>
      <c r="H8" s="335"/>
      <c r="I8" s="335"/>
      <c r="J8" s="335"/>
      <c r="K8" s="335"/>
      <c r="L8" s="335"/>
      <c r="M8" s="335"/>
      <c r="N8" s="335"/>
      <c r="O8" s="335"/>
      <c r="P8" s="335"/>
      <c r="Q8" s="335"/>
      <c r="R8" s="335"/>
      <c r="S8" s="335"/>
      <c r="T8" s="335"/>
      <c r="U8" s="335"/>
      <c r="V8" s="335"/>
      <c r="W8" s="335"/>
      <c r="X8" s="335"/>
      <c r="Y8" s="335"/>
      <c r="AA8" s="337"/>
      <c r="AB8" s="337"/>
      <c r="AC8" s="337"/>
    </row>
    <row r="9" spans="2:29" ht="12" customHeight="1">
      <c r="B9" s="340"/>
      <c r="C9" s="340"/>
      <c r="F9" s="335"/>
      <c r="G9" s="335"/>
      <c r="H9" s="335"/>
      <c r="I9" s="335"/>
      <c r="J9" s="335"/>
      <c r="K9" s="335"/>
      <c r="L9" s="335"/>
      <c r="M9" s="335"/>
      <c r="N9" s="335"/>
      <c r="O9" s="335"/>
      <c r="P9" s="335"/>
      <c r="Q9" s="335"/>
      <c r="R9" s="335"/>
      <c r="S9" s="335"/>
      <c r="T9" s="335"/>
      <c r="U9" s="335"/>
      <c r="V9" s="335"/>
      <c r="W9" s="335"/>
      <c r="X9" s="335"/>
      <c r="Y9" s="335"/>
      <c r="AA9" s="337"/>
      <c r="AB9" s="337"/>
      <c r="AC9" s="337"/>
    </row>
    <row r="10" spans="2:29" ht="30" customHeight="1">
      <c r="B10" s="329" t="s">
        <v>34</v>
      </c>
      <c r="C10" s="348"/>
      <c r="D10" s="836"/>
      <c r="E10" s="837"/>
      <c r="F10" s="837"/>
      <c r="G10" s="838"/>
      <c r="H10" s="335"/>
      <c r="I10" s="335"/>
      <c r="J10" s="335"/>
      <c r="K10" s="335"/>
      <c r="L10" s="335"/>
      <c r="M10" s="335"/>
      <c r="N10" s="335"/>
      <c r="O10" s="335"/>
      <c r="P10" s="335"/>
      <c r="Q10" s="335"/>
      <c r="R10" s="335"/>
      <c r="S10" s="335"/>
      <c r="T10" s="335"/>
      <c r="U10" s="335"/>
      <c r="V10" s="335"/>
      <c r="W10" s="335"/>
      <c r="X10" s="335"/>
      <c r="Y10" s="335"/>
      <c r="AA10" s="337"/>
      <c r="AB10" s="337"/>
      <c r="AC10" s="337"/>
    </row>
    <row r="11" spans="2:29" ht="29.25" customHeight="1">
      <c r="B11" s="330" t="s">
        <v>35</v>
      </c>
      <c r="C11" s="349"/>
      <c r="D11" s="836"/>
      <c r="E11" s="837"/>
      <c r="F11" s="837"/>
      <c r="G11" s="838"/>
      <c r="H11" s="335"/>
      <c r="I11" s="335"/>
      <c r="J11" s="335"/>
      <c r="K11" s="335"/>
      <c r="L11" s="335"/>
      <c r="M11" s="335"/>
      <c r="N11" s="335"/>
      <c r="O11" s="335"/>
      <c r="P11" s="335"/>
      <c r="Q11" s="335"/>
      <c r="R11" s="335"/>
      <c r="S11" s="335"/>
      <c r="T11" s="335"/>
      <c r="U11" s="335"/>
      <c r="V11" s="335"/>
      <c r="W11" s="335"/>
      <c r="X11" s="335"/>
      <c r="Y11" s="335"/>
      <c r="AA11" s="337"/>
      <c r="AB11" s="337"/>
      <c r="AC11" s="337"/>
    </row>
    <row r="12" spans="2:29" ht="30.75" customHeight="1">
      <c r="B12" s="350"/>
      <c r="C12" s="351"/>
      <c r="D12" s="836"/>
      <c r="E12" s="837"/>
      <c r="F12" s="837"/>
      <c r="G12" s="838"/>
      <c r="H12" s="335"/>
      <c r="I12" s="335"/>
      <c r="J12" s="335"/>
      <c r="K12" s="335"/>
      <c r="L12" s="335"/>
      <c r="M12" s="335"/>
      <c r="N12" s="335"/>
      <c r="O12" s="335"/>
      <c r="P12" s="335"/>
      <c r="Q12" s="335"/>
      <c r="R12" s="335"/>
      <c r="S12" s="335"/>
      <c r="T12" s="335"/>
      <c r="U12" s="335"/>
      <c r="V12" s="335"/>
      <c r="W12" s="335"/>
      <c r="X12" s="335"/>
      <c r="Y12" s="335"/>
      <c r="AA12" s="337"/>
      <c r="AB12" s="337"/>
      <c r="AC12" s="337"/>
    </row>
    <row r="13" spans="2:29" ht="32.25" customHeight="1">
      <c r="B13" s="352"/>
      <c r="C13" s="353"/>
      <c r="D13" s="836"/>
      <c r="E13" s="837"/>
      <c r="F13" s="837"/>
      <c r="G13" s="838"/>
      <c r="H13" s="335"/>
      <c r="I13" s="335"/>
      <c r="J13" s="335"/>
      <c r="K13" s="335"/>
      <c r="L13" s="335"/>
      <c r="M13" s="335"/>
      <c r="N13" s="335"/>
      <c r="O13" s="335"/>
      <c r="P13" s="335"/>
      <c r="Q13" s="335"/>
      <c r="R13" s="335"/>
      <c r="S13" s="335"/>
      <c r="T13" s="335"/>
      <c r="U13" s="335"/>
      <c r="V13" s="335"/>
      <c r="W13" s="335"/>
      <c r="X13" s="335"/>
      <c r="Y13" s="335"/>
      <c r="AA13" s="337"/>
      <c r="AB13" s="337"/>
      <c r="AC13" s="337"/>
    </row>
    <row r="14" spans="2:29" ht="12" customHeight="1">
      <c r="B14" s="340"/>
      <c r="C14" s="340"/>
      <c r="F14" s="335"/>
      <c r="G14" s="335"/>
      <c r="H14" s="335"/>
      <c r="I14" s="335"/>
      <c r="J14" s="335"/>
      <c r="K14" s="335"/>
      <c r="L14" s="335"/>
      <c r="M14" s="335"/>
      <c r="N14" s="335"/>
      <c r="O14" s="335"/>
      <c r="P14" s="335"/>
      <c r="Q14" s="335"/>
      <c r="R14" s="335"/>
      <c r="S14" s="335"/>
      <c r="T14" s="335"/>
      <c r="U14" s="335"/>
      <c r="V14" s="335"/>
      <c r="W14" s="335"/>
      <c r="X14" s="335"/>
      <c r="Y14" s="335"/>
      <c r="AA14" s="337"/>
      <c r="AB14" s="337"/>
      <c r="AC14" s="337"/>
    </row>
    <row r="15" spans="2:29" ht="36" customHeight="1">
      <c r="B15" s="834" t="s">
        <v>36</v>
      </c>
      <c r="C15" s="834"/>
      <c r="D15" s="835" t="s">
        <v>32</v>
      </c>
      <c r="E15" s="835"/>
      <c r="F15" s="835"/>
      <c r="G15" s="835"/>
      <c r="I15" s="377" t="str">
        <f>D15</f>
        <v>No</v>
      </c>
      <c r="J15" s="378">
        <f>IF(I15="No",1,2)</f>
        <v>1</v>
      </c>
      <c r="K15" s="344">
        <f>IF(J15="No",1,2)</f>
        <v>2</v>
      </c>
      <c r="L15" s="347">
        <f>IF(AND(D6="JV (Joint Venture)",D7=1),1,0)</f>
        <v>0</v>
      </c>
      <c r="O15" s="347">
        <v>2019</v>
      </c>
    </row>
    <row r="16" spans="2:29" ht="30.75" customHeight="1">
      <c r="B16" s="361" t="s">
        <v>37</v>
      </c>
      <c r="C16" s="362"/>
      <c r="D16" s="836"/>
      <c r="E16" s="837"/>
      <c r="F16" s="837"/>
      <c r="G16" s="838"/>
      <c r="I16" s="377"/>
      <c r="J16" s="378"/>
      <c r="K16" s="344"/>
      <c r="O16" s="347">
        <v>2020</v>
      </c>
    </row>
    <row r="17" spans="2:29" ht="12" customHeight="1">
      <c r="B17" s="340"/>
      <c r="C17" s="340"/>
      <c r="F17" s="335"/>
      <c r="G17" s="335"/>
      <c r="H17" s="335"/>
      <c r="I17" s="335"/>
      <c r="J17" s="335"/>
      <c r="K17" s="335"/>
      <c r="L17" s="335"/>
      <c r="M17" s="335"/>
      <c r="N17" s="335"/>
      <c r="O17" s="335"/>
      <c r="P17" s="335"/>
      <c r="Q17" s="335"/>
      <c r="R17" s="335"/>
      <c r="S17" s="335"/>
      <c r="T17" s="335"/>
      <c r="U17" s="335"/>
      <c r="V17" s="335"/>
      <c r="W17" s="335"/>
      <c r="X17" s="335"/>
      <c r="Y17" s="335"/>
      <c r="AA17" s="337"/>
      <c r="AB17" s="337"/>
      <c r="AC17" s="337"/>
    </row>
    <row r="18" spans="2:29" ht="24.75" customHeight="1">
      <c r="B18" s="329" t="s">
        <v>38</v>
      </c>
      <c r="C18" s="348"/>
      <c r="D18" s="836"/>
      <c r="E18" s="837"/>
      <c r="F18" s="837"/>
      <c r="G18" s="838"/>
      <c r="I18" s="377"/>
      <c r="J18" s="377"/>
    </row>
    <row r="19" spans="2:29" ht="21" customHeight="1">
      <c r="B19" s="330" t="s">
        <v>39</v>
      </c>
      <c r="C19" s="349"/>
      <c r="D19" s="836"/>
      <c r="E19" s="837"/>
      <c r="F19" s="837"/>
      <c r="G19" s="838"/>
      <c r="I19" s="377"/>
      <c r="J19" s="377"/>
    </row>
    <row r="20" spans="2:29" ht="21" customHeight="1">
      <c r="B20" s="350" t="s">
        <v>40</v>
      </c>
      <c r="C20" s="351"/>
      <c r="D20" s="836"/>
      <c r="E20" s="837"/>
      <c r="F20" s="837"/>
      <c r="G20" s="838"/>
      <c r="I20" s="377"/>
      <c r="J20" s="377"/>
    </row>
    <row r="21" spans="2:29" ht="21.75" customHeight="1">
      <c r="B21" s="352" t="s">
        <v>41</v>
      </c>
      <c r="C21" s="353"/>
      <c r="D21" s="836"/>
      <c r="E21" s="837"/>
      <c r="F21" s="837"/>
      <c r="G21" s="838"/>
      <c r="I21" s="377" t="s">
        <v>42</v>
      </c>
      <c r="J21" s="377" t="str">
        <f>D15</f>
        <v>No</v>
      </c>
    </row>
    <row r="22" spans="2:29" ht="20.100000000000001" customHeight="1"/>
    <row r="23" spans="2:29" ht="20.100000000000001" hidden="1" customHeight="1">
      <c r="B23" s="329" t="str">
        <f>IF(D7=1, "Name of other Partner","Name of other Partner - 1")</f>
        <v>Name of other Partner</v>
      </c>
      <c r="C23" s="348"/>
      <c r="D23" s="836" t="s">
        <v>43</v>
      </c>
      <c r="E23" s="837"/>
      <c r="F23" s="837"/>
      <c r="G23" s="838"/>
    </row>
    <row r="24" spans="2:29" ht="20.100000000000001" hidden="1" customHeight="1">
      <c r="B24" s="330" t="str">
        <f>IF(D7=1, "Address of other Partner","Address of other Partner - 1")</f>
        <v>Address of other Partner</v>
      </c>
      <c r="C24" s="349"/>
      <c r="D24" s="836" t="s">
        <v>44</v>
      </c>
      <c r="E24" s="837"/>
      <c r="F24" s="837"/>
      <c r="G24" s="838"/>
    </row>
    <row r="25" spans="2:29" ht="20.100000000000001" hidden="1" customHeight="1">
      <c r="B25" s="350"/>
      <c r="C25" s="351"/>
      <c r="D25" s="836" t="s">
        <v>45</v>
      </c>
      <c r="E25" s="837"/>
      <c r="F25" s="837"/>
      <c r="G25" s="838"/>
    </row>
    <row r="26" spans="2:29" ht="20.100000000000001" hidden="1" customHeight="1">
      <c r="B26" s="352"/>
      <c r="C26" s="353"/>
      <c r="D26" s="836"/>
      <c r="E26" s="837"/>
      <c r="F26" s="837"/>
      <c r="G26" s="838"/>
    </row>
    <row r="27" spans="2:29" ht="20.100000000000001" customHeight="1"/>
    <row r="28" spans="2:29" ht="20.100000000000001" hidden="1" customHeight="1">
      <c r="B28" s="329" t="s">
        <v>46</v>
      </c>
      <c r="C28" s="348"/>
      <c r="D28" s="836"/>
      <c r="E28" s="837"/>
      <c r="F28" s="837"/>
      <c r="G28" s="838"/>
    </row>
    <row r="29" spans="2:29" ht="20.100000000000001" hidden="1" customHeight="1">
      <c r="B29" s="330" t="s">
        <v>47</v>
      </c>
      <c r="C29" s="349"/>
      <c r="D29" s="836"/>
      <c r="E29" s="837"/>
      <c r="F29" s="837"/>
      <c r="G29" s="838"/>
    </row>
    <row r="30" spans="2:29" ht="20.100000000000001" hidden="1" customHeight="1">
      <c r="B30" s="350"/>
      <c r="C30" s="351"/>
      <c r="D30" s="836"/>
      <c r="E30" s="837"/>
      <c r="F30" s="837"/>
      <c r="G30" s="838"/>
    </row>
    <row r="31" spans="2:29" ht="20.100000000000001" hidden="1" customHeight="1">
      <c r="B31" s="352"/>
      <c r="C31" s="353"/>
      <c r="D31" s="836"/>
      <c r="E31" s="837"/>
      <c r="F31" s="837"/>
      <c r="G31" s="838"/>
    </row>
    <row r="32" spans="2:29" ht="20.100000000000001" customHeight="1"/>
    <row r="33" spans="2:25" ht="21" customHeight="1">
      <c r="B33" s="354" t="s">
        <v>48</v>
      </c>
      <c r="C33" s="355"/>
      <c r="D33" s="836"/>
      <c r="E33" s="837"/>
      <c r="F33" s="837"/>
      <c r="G33" s="838"/>
    </row>
    <row r="34" spans="2:25" ht="21" customHeight="1">
      <c r="B34" s="354" t="s">
        <v>49</v>
      </c>
      <c r="C34" s="355"/>
      <c r="D34" s="836"/>
      <c r="E34" s="837"/>
      <c r="F34" s="837"/>
      <c r="G34" s="838"/>
    </row>
    <row r="35" spans="2:25" ht="21" customHeight="1">
      <c r="B35" s="356"/>
      <c r="C35" s="356"/>
      <c r="D35" s="356"/>
    </row>
    <row r="36" spans="2:25" s="331" customFormat="1" ht="21" customHeight="1">
      <c r="B36" s="354" t="s">
        <v>50</v>
      </c>
      <c r="C36" s="355"/>
      <c r="D36" s="357"/>
      <c r="E36" s="358"/>
      <c r="F36" s="357"/>
      <c r="G36" s="359"/>
      <c r="H36" s="360">
        <f>IF(E36="Feb",29,IF(OR(E36="Apr", E36="Jun", E36="Sep", E36="Nov"),30,31))</f>
        <v>31</v>
      </c>
      <c r="I36" s="335"/>
      <c r="J36" s="335"/>
      <c r="K36" s="335"/>
      <c r="L36" s="335"/>
      <c r="M36" s="335"/>
      <c r="N36" s="335"/>
      <c r="O36" s="335"/>
      <c r="P36" s="335"/>
      <c r="Q36" s="335"/>
      <c r="R36" s="335"/>
      <c r="S36" s="335"/>
      <c r="T36" s="335"/>
      <c r="U36" s="335"/>
      <c r="V36" s="335"/>
      <c r="W36" s="335"/>
      <c r="X36" s="335"/>
      <c r="Y36" s="335"/>
    </row>
    <row r="37" spans="2:25" ht="21" customHeight="1">
      <c r="B37" s="354" t="s">
        <v>51</v>
      </c>
      <c r="C37" s="355"/>
      <c r="D37" s="847"/>
      <c r="E37" s="848"/>
      <c r="F37" s="848"/>
      <c r="G37" s="849"/>
    </row>
    <row r="38" spans="2:25">
      <c r="E38" s="347"/>
    </row>
  </sheetData>
  <sheetProtection algorithmName="SHA-512" hashValue="EwoQxXM23/Gz7quU+3IhiAKMCdZT3T8vWTXCd/WipBnb+6Nsv37Vat7TvxPAKkbQoalVBkv9tCAlP2Pf1dP4/g==" saltValue="A4bihMeyUfWx9s0093cBgw==" spinCount="100000" sheet="1" objects="1" scenario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J16" sqref="J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 CC/NT/W-RT/DOM/A02/25/10872</v>
      </c>
      <c r="B1" s="511"/>
      <c r="C1" s="511"/>
      <c r="D1" s="511"/>
      <c r="E1" s="523" t="s">
        <v>765</v>
      </c>
      <c r="F1" s="78"/>
      <c r="G1" s="78"/>
      <c r="H1" s="78"/>
    </row>
    <row r="3" spans="1:9" ht="75" customHeight="1">
      <c r="A3" s="1228" t="str">
        <f>'Attach 3(JV)'!A3</f>
        <v>765kV Reactor Package 7RT-23-BULK for 13 x 80 MVAR, 765kV 1-Ph Reactors under Bulk Procurement of 765kV &amp; 400kV class Transformers &amp; Reactors of various Capacities (Lot-6)</v>
      </c>
      <c r="B3" s="1229"/>
      <c r="C3" s="1229"/>
      <c r="D3" s="1229"/>
      <c r="E3" s="1229"/>
      <c r="F3" s="26"/>
      <c r="G3" s="27"/>
      <c r="H3" s="26"/>
    </row>
    <row r="4" spans="1:9" ht="20.100000000000001" customHeight="1">
      <c r="A4" s="28"/>
      <c r="H4" s="30"/>
      <c r="I4" s="11"/>
    </row>
    <row r="5" spans="1:9" ht="48" customHeight="1">
      <c r="A5" s="1320" t="s">
        <v>766</v>
      </c>
      <c r="B5" s="1320"/>
      <c r="C5" s="1320"/>
      <c r="D5" s="1320"/>
      <c r="E5" s="1320"/>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2" t="str">
        <f>'Attach 3(JV)'!E8</f>
        <v>Contract Services</v>
      </c>
      <c r="H8" s="30"/>
      <c r="I8" s="11"/>
    </row>
    <row r="9" spans="1:9" ht="20.100000000000001" customHeight="1">
      <c r="A9" s="13" t="s">
        <v>55</v>
      </c>
      <c r="B9" s="854">
        <f>'Attach 3(JV)'!B9</f>
        <v>0</v>
      </c>
      <c r="C9" s="854"/>
      <c r="D9" s="854"/>
      <c r="E9" s="12" t="str">
        <f>'Attach 3(JV)'!E9</f>
        <v>Power Grid Corporation of India Ltd.,</v>
      </c>
      <c r="H9" s="30"/>
      <c r="I9" s="11"/>
    </row>
    <row r="10" spans="1:9" ht="20.100000000000001" customHeight="1">
      <c r="A10" s="13" t="s">
        <v>57</v>
      </c>
      <c r="B10" s="854">
        <f>'Attach 3(JV)'!B10</f>
        <v>0</v>
      </c>
      <c r="C10" s="854"/>
      <c r="D10" s="854"/>
      <c r="E10" s="12" t="str">
        <f>'Attach 3(JV)'!E10</f>
        <v>"Saudamini", Plot No. 2, Sector 29</v>
      </c>
      <c r="H10" s="30"/>
      <c r="I10" s="11"/>
    </row>
    <row r="11" spans="1:9" ht="20.100000000000001" customHeight="1">
      <c r="B11" s="854">
        <f>'Attach 3(JV)'!B11</f>
        <v>0</v>
      </c>
      <c r="C11" s="854"/>
      <c r="D11" s="854"/>
      <c r="E11" s="12" t="str">
        <f>'Attach 3(JV)'!E11</f>
        <v>Gurugram (Haryana) - 122001</v>
      </c>
      <c r="G11" s="78" t="s">
        <v>8</v>
      </c>
    </row>
    <row r="12" spans="1:9" ht="20.100000000000001" customHeight="1">
      <c r="A12" s="32"/>
      <c r="B12" s="854">
        <f>'Attach 3(JV)'!B12</f>
        <v>0</v>
      </c>
      <c r="C12" s="854"/>
      <c r="D12" s="854"/>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273" customHeight="1">
      <c r="A16" s="1243" t="s">
        <v>767</v>
      </c>
      <c r="B16" s="1243"/>
      <c r="C16" s="1243"/>
      <c r="D16" s="1243"/>
      <c r="E16" s="1243"/>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aDvNEmTthknu2tnh7CEInuDF+4cynZ87w1OObgzgztDf4RxcrRFc5xXiMxPPaAh9UFd768OhR1sxEpR5Y6PYmw==" saltValue="KIVbJ370bIKfVHJbYb81og==" spinCount="100000" sheet="1" formatColumns="0" formatRows="0"/>
  <customSheetViews>
    <customSheetView guid="{51A6EE7B-1159-4743-BF27-95D329619B3B}" scale="120" showPageBreaks="1" showGridLines="0" fitToPage="1" printArea="1" hiddenRows="1" view="pageBreakPreview">
      <selection activeCell="E2" sqref="E2"/>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zoomScaleSheetLayoutView="100" workbookViewId="0">
      <selection activeCell="A3" sqref="A3:E3"/>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 CC/NT/W-RT/DOM/A02/25/10872</v>
      </c>
      <c r="B1" s="511"/>
      <c r="C1" s="511"/>
      <c r="D1" s="511"/>
      <c r="E1" s="523" t="s">
        <v>768</v>
      </c>
      <c r="F1" s="78"/>
      <c r="G1" s="78"/>
      <c r="H1" s="78"/>
    </row>
    <row r="3" spans="1:9" ht="75" customHeight="1">
      <c r="A3" s="1228" t="str">
        <f>'Attach 3(JV)'!A3</f>
        <v>765kV Reactor Package 7RT-23-BULK for 13 x 80 MVAR, 765kV 1-Ph Reactors under Bulk Procurement of 765kV &amp; 400kV class Transformers &amp; Reactors of various Capacities (Lot-6)</v>
      </c>
      <c r="B3" s="1229"/>
      <c r="C3" s="1229"/>
      <c r="D3" s="1229"/>
      <c r="E3" s="1229"/>
      <c r="F3" s="26"/>
      <c r="G3" s="27"/>
      <c r="H3" s="26"/>
    </row>
    <row r="4" spans="1:9" ht="20.100000000000001" customHeight="1">
      <c r="A4" s="28"/>
      <c r="H4" s="30"/>
      <c r="I4" s="11"/>
    </row>
    <row r="5" spans="1:9" ht="48" customHeight="1">
      <c r="A5" s="1320" t="s">
        <v>769</v>
      </c>
      <c r="B5" s="1320"/>
      <c r="C5" s="1320"/>
      <c r="D5" s="1320"/>
      <c r="E5" s="1320"/>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2" t="str">
        <f>'Attach 3(JV)'!E8</f>
        <v>Contract Services</v>
      </c>
      <c r="H8" s="30"/>
      <c r="I8" s="11"/>
    </row>
    <row r="9" spans="1:9" ht="20.100000000000001" customHeight="1">
      <c r="A9" s="13" t="s">
        <v>55</v>
      </c>
      <c r="B9" s="854">
        <f>'Attach 3(JV)'!B9</f>
        <v>0</v>
      </c>
      <c r="C9" s="854"/>
      <c r="D9" s="854"/>
      <c r="E9" s="12" t="str">
        <f>'Attach 3(JV)'!E9</f>
        <v>Power Grid Corporation of India Ltd.,</v>
      </c>
      <c r="H9" s="30"/>
      <c r="I9" s="11"/>
    </row>
    <row r="10" spans="1:9" ht="20.100000000000001" customHeight="1">
      <c r="A10" s="13" t="s">
        <v>57</v>
      </c>
      <c r="B10" s="854">
        <f>'Attach 3(JV)'!B10</f>
        <v>0</v>
      </c>
      <c r="C10" s="854"/>
      <c r="D10" s="854"/>
      <c r="E10" s="12" t="str">
        <f>'Attach 3(JV)'!E10</f>
        <v>"Saudamini", Plot No. 2, Sector 29</v>
      </c>
      <c r="H10" s="30"/>
      <c r="I10" s="11"/>
    </row>
    <row r="11" spans="1:9" ht="20.100000000000001" customHeight="1">
      <c r="B11" s="854">
        <f>'Attach 3(JV)'!B11</f>
        <v>0</v>
      </c>
      <c r="C11" s="854"/>
      <c r="D11" s="854"/>
      <c r="E11" s="12" t="str">
        <f>'Attach 3(JV)'!E11</f>
        <v>Gurugram (Haryana) - 122001</v>
      </c>
      <c r="G11" s="78" t="s">
        <v>8</v>
      </c>
    </row>
    <row r="12" spans="1:9" ht="20.100000000000001" customHeight="1">
      <c r="A12" s="32"/>
      <c r="B12" s="854">
        <f>'Attach 3(JV)'!B12</f>
        <v>0</v>
      </c>
      <c r="C12" s="854"/>
      <c r="D12" s="854"/>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170.25" customHeight="1">
      <c r="A16" s="1243" t="s">
        <v>1018</v>
      </c>
      <c r="B16" s="1243"/>
      <c r="C16" s="1243"/>
      <c r="D16" s="1243"/>
      <c r="E16" s="1243"/>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A26" s="1411" t="s">
        <v>770</v>
      </c>
      <c r="B26" s="1411"/>
      <c r="C26" s="1411"/>
      <c r="D26" s="1411"/>
      <c r="E26" s="1411"/>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PdzziMJ/JW3Uo2hr/Hs+8uigJtABH4wzWFpaBSLn7/1JtYwKm7ttSGonSVGBA+wkO/6HsAwJAbXVKr5L5GMQ==" saltValue="ZkRKBDQ11ZRKvkzPZLgnNg==" spinCount="100000" sheet="1" formatColumns="0" formatRows="0"/>
  <customSheetViews>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4"/>
  <sheetViews>
    <sheetView showGridLines="0" tabSelected="1" view="pageBreakPreview" zoomScaleSheetLayoutView="100" workbookViewId="0">
      <selection activeCell="D44" sqref="D44:F44"/>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6.425781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9.140625" style="53" customWidth="1"/>
    <col min="28" max="28" width="9.140625" style="56" customWidth="1"/>
    <col min="29" max="29" width="22.42578125" style="57" customWidth="1"/>
    <col min="30" max="31" width="9.140625" style="179" customWidth="1"/>
    <col min="32" max="32" width="9.140625" style="157" customWidth="1"/>
    <col min="33" max="33" width="10" style="157" customWidth="1"/>
    <col min="34" max="34" width="14.85546875" style="157" customWidth="1"/>
    <col min="35" max="35" width="9.140625" style="157" customWidth="1"/>
    <col min="36" max="42" width="9.140625" style="157"/>
    <col min="43" max="16384" width="9.140625" style="25"/>
  </cols>
  <sheetData>
    <row r="1" spans="1:52" ht="27.75" customHeight="1">
      <c r="A1" s="930" t="str">
        <f>'Attach 3(JV)'!A1</f>
        <v>Specification No.: CC/NT/W-RT/DOM/A02/25/10872</v>
      </c>
      <c r="B1" s="930"/>
      <c r="C1" s="930"/>
      <c r="D1" s="930"/>
      <c r="E1" s="930"/>
      <c r="F1" s="270" t="s">
        <v>771</v>
      </c>
      <c r="G1" s="52"/>
      <c r="H1" s="52"/>
      <c r="I1" s="78"/>
      <c r="J1" s="78"/>
      <c r="K1" s="78"/>
      <c r="L1" s="78"/>
      <c r="M1" s="78"/>
      <c r="N1" s="78"/>
      <c r="O1" s="78"/>
      <c r="P1" s="78"/>
      <c r="Q1" s="78"/>
      <c r="R1" s="78"/>
      <c r="S1" s="78"/>
      <c r="T1" s="78"/>
      <c r="U1" s="78"/>
      <c r="V1" s="78"/>
      <c r="W1" s="78"/>
      <c r="X1" s="78"/>
      <c r="Y1" s="78"/>
      <c r="Z1" s="78"/>
      <c r="AA1" s="78"/>
      <c r="AD1" s="780"/>
      <c r="AE1" s="781">
        <v>1</v>
      </c>
      <c r="AF1" s="77" t="s">
        <v>772</v>
      </c>
      <c r="AG1" s="782">
        <v>1</v>
      </c>
      <c r="AH1" s="782" t="s">
        <v>773</v>
      </c>
      <c r="AI1" s="783"/>
      <c r="AJ1" s="783"/>
      <c r="AK1" s="782">
        <v>1</v>
      </c>
      <c r="AL1" s="783" t="s">
        <v>774</v>
      </c>
      <c r="AM1" s="77"/>
      <c r="AN1" s="77"/>
      <c r="AO1" s="77"/>
      <c r="AP1" s="77"/>
      <c r="AQ1" s="114"/>
      <c r="AR1" s="114"/>
      <c r="AS1" s="114"/>
      <c r="AT1" s="114"/>
      <c r="AU1" s="114"/>
      <c r="AV1" s="114"/>
      <c r="AW1" s="114"/>
      <c r="AX1" s="114"/>
      <c r="AY1" s="114"/>
      <c r="AZ1" s="114"/>
    </row>
    <row r="2" spans="1:52">
      <c r="I2" s="78"/>
      <c r="J2" s="78"/>
      <c r="K2" s="78"/>
      <c r="L2" s="78"/>
      <c r="M2" s="78"/>
      <c r="N2" s="78"/>
      <c r="O2" s="78"/>
      <c r="P2" s="78"/>
      <c r="Q2" s="78"/>
      <c r="R2" s="78"/>
      <c r="S2" s="78"/>
      <c r="T2" s="78"/>
      <c r="U2" s="78"/>
      <c r="V2" s="78"/>
      <c r="W2" s="78"/>
      <c r="X2" s="78"/>
      <c r="Y2" s="78"/>
      <c r="Z2" s="78"/>
      <c r="AA2" s="78"/>
      <c r="AD2" s="780"/>
      <c r="AE2" s="781">
        <v>2</v>
      </c>
      <c r="AF2" s="77" t="s">
        <v>775</v>
      </c>
      <c r="AG2" s="782">
        <v>2</v>
      </c>
      <c r="AH2" s="782" t="s">
        <v>776</v>
      </c>
      <c r="AI2" s="783"/>
      <c r="AJ2" s="783"/>
      <c r="AK2" s="782">
        <v>2</v>
      </c>
      <c r="AL2" s="783" t="s">
        <v>777</v>
      </c>
      <c r="AM2" s="77"/>
      <c r="AN2" s="77"/>
      <c r="AO2" s="77"/>
      <c r="AP2" s="77"/>
      <c r="AQ2" s="114"/>
      <c r="AR2" s="114"/>
      <c r="AS2" s="114"/>
      <c r="AT2" s="114"/>
      <c r="AU2" s="114"/>
      <c r="AV2" s="114"/>
      <c r="AW2" s="114"/>
      <c r="AX2" s="114"/>
      <c r="AY2" s="114"/>
      <c r="AZ2" s="114"/>
    </row>
    <row r="3" spans="1:52" ht="20.100000000000001" customHeight="1">
      <c r="A3" s="851" t="s">
        <v>778</v>
      </c>
      <c r="B3" s="851"/>
      <c r="C3" s="851"/>
      <c r="D3" s="851"/>
      <c r="E3" s="851"/>
      <c r="F3" s="851"/>
      <c r="G3" s="28"/>
      <c r="H3" s="28"/>
      <c r="I3" s="49"/>
      <c r="J3" s="78"/>
      <c r="K3" s="78"/>
      <c r="L3" s="78"/>
      <c r="M3" s="78"/>
      <c r="N3" s="78"/>
      <c r="O3" s="78"/>
      <c r="P3" s="78"/>
      <c r="Q3" s="78"/>
      <c r="R3" s="78"/>
      <c r="S3" s="78"/>
      <c r="T3" s="78"/>
      <c r="U3" s="78"/>
      <c r="V3" s="78"/>
      <c r="W3" s="78"/>
      <c r="X3" s="78"/>
      <c r="Y3" s="78"/>
      <c r="Z3" s="78"/>
      <c r="AA3" s="78"/>
      <c r="AB3" s="180"/>
      <c r="AC3" s="181"/>
      <c r="AD3" s="780"/>
      <c r="AE3" s="781">
        <v>3</v>
      </c>
      <c r="AF3" s="77" t="s">
        <v>779</v>
      </c>
      <c r="AG3" s="782">
        <v>3</v>
      </c>
      <c r="AH3" s="782" t="s">
        <v>780</v>
      </c>
      <c r="AI3" s="783"/>
      <c r="AJ3" s="783"/>
      <c r="AK3" s="782">
        <v>3</v>
      </c>
      <c r="AL3" s="783" t="s">
        <v>781</v>
      </c>
      <c r="AM3" s="77"/>
      <c r="AN3" s="77"/>
      <c r="AO3" s="77"/>
      <c r="AP3" s="77"/>
      <c r="AQ3" s="114"/>
      <c r="AR3" s="114"/>
      <c r="AS3" s="114"/>
      <c r="AT3" s="114"/>
      <c r="AU3" s="114"/>
      <c r="AV3" s="114"/>
      <c r="AW3" s="114"/>
      <c r="AX3" s="114"/>
      <c r="AY3" s="114"/>
      <c r="AZ3" s="114"/>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80"/>
      <c r="AC4" s="181"/>
      <c r="AD4" s="780"/>
      <c r="AE4" s="781">
        <v>4</v>
      </c>
      <c r="AF4" s="77" t="s">
        <v>782</v>
      </c>
      <c r="AG4" s="782">
        <v>4</v>
      </c>
      <c r="AH4" s="782" t="s">
        <v>783</v>
      </c>
      <c r="AI4" s="783"/>
      <c r="AJ4" s="783"/>
      <c r="AK4" s="782">
        <v>4</v>
      </c>
      <c r="AL4" s="783" t="s">
        <v>784</v>
      </c>
      <c r="AM4" s="77"/>
      <c r="AN4" s="77"/>
      <c r="AO4" s="77"/>
      <c r="AP4" s="77"/>
      <c r="AQ4" s="114"/>
      <c r="AR4" s="114"/>
      <c r="AS4" s="114"/>
      <c r="AT4" s="114"/>
      <c r="AU4" s="114"/>
      <c r="AV4" s="114"/>
      <c r="AW4" s="114"/>
      <c r="AX4" s="114"/>
      <c r="AY4" s="114"/>
      <c r="AZ4" s="114"/>
    </row>
    <row r="5" spans="1:52" ht="20.100000000000001" customHeight="1">
      <c r="A5" s="38" t="s">
        <v>785</v>
      </c>
      <c r="B5" s="38"/>
      <c r="C5" s="1435"/>
      <c r="D5" s="1435"/>
      <c r="E5" s="1435"/>
      <c r="F5" s="1435"/>
      <c r="G5" s="38"/>
      <c r="H5" s="38"/>
      <c r="I5" s="78"/>
      <c r="J5" s="78"/>
      <c r="K5" s="78"/>
      <c r="L5" s="78"/>
      <c r="M5" s="78"/>
      <c r="N5" s="78"/>
      <c r="O5" s="78"/>
      <c r="P5" s="78"/>
      <c r="Q5" s="78"/>
      <c r="R5" s="78"/>
      <c r="S5" s="78"/>
      <c r="T5" s="78"/>
      <c r="U5" s="78"/>
      <c r="V5" s="78"/>
      <c r="W5" s="78"/>
      <c r="X5" s="78"/>
      <c r="Y5" s="78"/>
      <c r="Z5" s="78"/>
      <c r="AA5" s="78"/>
      <c r="AB5" s="180"/>
      <c r="AC5" s="181"/>
      <c r="AD5" s="780"/>
      <c r="AE5" s="781">
        <v>5</v>
      </c>
      <c r="AF5" s="77" t="s">
        <v>786</v>
      </c>
      <c r="AG5" s="782">
        <v>5</v>
      </c>
      <c r="AH5" s="782" t="s">
        <v>783</v>
      </c>
      <c r="AI5" s="783"/>
      <c r="AJ5" s="783"/>
      <c r="AK5" s="782">
        <v>5</v>
      </c>
      <c r="AL5" s="783" t="s">
        <v>787</v>
      </c>
      <c r="AM5" s="77"/>
      <c r="AN5" s="77"/>
      <c r="AO5" s="77"/>
      <c r="AP5" s="77"/>
      <c r="AQ5" s="114"/>
      <c r="AR5" s="114"/>
      <c r="AS5" s="114"/>
      <c r="AT5" s="114"/>
      <c r="AU5" s="114"/>
      <c r="AV5" s="114"/>
      <c r="AW5" s="114"/>
      <c r="AX5" s="114"/>
      <c r="AY5" s="114"/>
      <c r="AZ5" s="114"/>
    </row>
    <row r="6" spans="1:52" ht="20.100000000000001" customHeight="1">
      <c r="A6" s="38" t="s">
        <v>63</v>
      </c>
      <c r="B6" s="1435" t="str">
        <f>'Attach 3(JV)'!B24</f>
        <v>--</v>
      </c>
      <c r="C6" s="1435"/>
      <c r="I6" s="78"/>
      <c r="J6" s="78"/>
      <c r="K6" s="78"/>
      <c r="L6" s="78"/>
      <c r="M6" s="78"/>
      <c r="N6" s="78"/>
      <c r="O6" s="78"/>
      <c r="P6" s="78"/>
      <c r="Q6" s="78"/>
      <c r="R6" s="78"/>
      <c r="S6" s="78"/>
      <c r="T6" s="78"/>
      <c r="U6" s="78"/>
      <c r="V6" s="78"/>
      <c r="W6" s="78"/>
      <c r="X6" s="78"/>
      <c r="Y6" s="78"/>
      <c r="Z6" s="78"/>
      <c r="AA6" s="78"/>
      <c r="AB6" s="180"/>
      <c r="AC6" s="181"/>
      <c r="AD6" s="780"/>
      <c r="AE6" s="781">
        <v>6</v>
      </c>
      <c r="AF6" s="77" t="s">
        <v>788</v>
      </c>
      <c r="AG6" s="782">
        <v>6</v>
      </c>
      <c r="AH6" s="782" t="s">
        <v>783</v>
      </c>
      <c r="AI6" s="784" t="e">
        <f>DAY(B6)</f>
        <v>#VALUE!</v>
      </c>
      <c r="AJ6" s="783"/>
      <c r="AK6" s="782">
        <v>6</v>
      </c>
      <c r="AL6" s="783" t="s">
        <v>789</v>
      </c>
      <c r="AM6" s="77"/>
      <c r="AN6" s="77"/>
      <c r="AO6" s="77"/>
      <c r="AP6" s="77"/>
      <c r="AQ6" s="114"/>
      <c r="AR6" s="114"/>
      <c r="AS6" s="114"/>
      <c r="AT6" s="114"/>
      <c r="AU6" s="114"/>
      <c r="AV6" s="114"/>
      <c r="AW6" s="114"/>
      <c r="AX6" s="114"/>
      <c r="AY6" s="114"/>
      <c r="AZ6" s="114"/>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80"/>
      <c r="AC7" s="181"/>
      <c r="AD7" s="780"/>
      <c r="AE7" s="781">
        <v>7</v>
      </c>
      <c r="AF7" s="77" t="s">
        <v>790</v>
      </c>
      <c r="AG7" s="782">
        <v>7</v>
      </c>
      <c r="AH7" s="782" t="s">
        <v>783</v>
      </c>
      <c r="AI7" s="784" t="e">
        <f>MONTH(B6)</f>
        <v>#VALUE!</v>
      </c>
      <c r="AJ7" s="783"/>
      <c r="AK7" s="782">
        <v>7</v>
      </c>
      <c r="AL7" s="783" t="s">
        <v>791</v>
      </c>
      <c r="AM7" s="77"/>
      <c r="AN7" s="77"/>
      <c r="AO7" s="77"/>
      <c r="AP7" s="77"/>
      <c r="AQ7" s="114"/>
      <c r="AR7" s="114"/>
      <c r="AS7" s="114"/>
      <c r="AT7" s="114"/>
      <c r="AU7" s="114"/>
      <c r="AV7" s="114"/>
      <c r="AW7" s="114"/>
      <c r="AX7" s="114"/>
      <c r="AY7" s="114"/>
      <c r="AZ7" s="114"/>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80"/>
      <c r="AC8" s="181"/>
      <c r="AD8" s="780"/>
      <c r="AE8" s="781">
        <v>8</v>
      </c>
      <c r="AF8" s="77" t="s">
        <v>792</v>
      </c>
      <c r="AG8" s="782">
        <v>8</v>
      </c>
      <c r="AH8" s="782" t="s">
        <v>783</v>
      </c>
      <c r="AI8" s="784" t="e">
        <f>LOOKUP(AI7,AK1:AK12,AL1:AL12)</f>
        <v>#VALUE!</v>
      </c>
      <c r="AJ8" s="783"/>
      <c r="AK8" s="782">
        <v>8</v>
      </c>
      <c r="AL8" s="783" t="s">
        <v>793</v>
      </c>
      <c r="AM8" s="77"/>
      <c r="AN8" s="77"/>
      <c r="AO8" s="77"/>
      <c r="AP8" s="77"/>
      <c r="AQ8" s="114"/>
      <c r="AR8" s="114"/>
      <c r="AS8" s="114"/>
      <c r="AT8" s="114"/>
      <c r="AU8" s="114"/>
      <c r="AV8" s="114"/>
      <c r="AW8" s="114"/>
      <c r="AX8" s="114"/>
      <c r="AY8" s="114"/>
      <c r="AZ8" s="114"/>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80"/>
      <c r="AC9" s="181"/>
      <c r="AD9" s="780"/>
      <c r="AE9" s="781">
        <v>9</v>
      </c>
      <c r="AF9" s="77" t="s">
        <v>794</v>
      </c>
      <c r="AG9" s="782">
        <v>9</v>
      </c>
      <c r="AH9" s="782" t="s">
        <v>783</v>
      </c>
      <c r="AI9" s="784" t="e">
        <f>YEAR(B6)</f>
        <v>#VALUE!</v>
      </c>
      <c r="AJ9" s="783"/>
      <c r="AK9" s="782">
        <v>9</v>
      </c>
      <c r="AL9" s="783" t="s">
        <v>795</v>
      </c>
      <c r="AM9" s="77"/>
      <c r="AN9" s="77"/>
      <c r="AO9" s="77"/>
      <c r="AP9" s="77"/>
      <c r="AQ9" s="114"/>
      <c r="AR9" s="114"/>
      <c r="AS9" s="114"/>
      <c r="AT9" s="114"/>
      <c r="AU9" s="114"/>
      <c r="AV9" s="114"/>
      <c r="AW9" s="114"/>
      <c r="AX9" s="114"/>
      <c r="AY9" s="114"/>
      <c r="AZ9" s="114"/>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80"/>
      <c r="AC10" s="181"/>
      <c r="AD10" s="780"/>
      <c r="AE10" s="781">
        <v>10</v>
      </c>
      <c r="AF10" s="77" t="s">
        <v>796</v>
      </c>
      <c r="AG10" s="782">
        <v>10</v>
      </c>
      <c r="AH10" s="782" t="s">
        <v>783</v>
      </c>
      <c r="AI10" s="783"/>
      <c r="AJ10" s="783"/>
      <c r="AK10" s="782">
        <v>10</v>
      </c>
      <c r="AL10" s="783" t="s">
        <v>797</v>
      </c>
      <c r="AM10" s="77"/>
      <c r="AN10" s="77"/>
      <c r="AO10" s="77"/>
      <c r="AP10" s="77"/>
      <c r="AQ10" s="114"/>
      <c r="AR10" s="114"/>
      <c r="AS10" s="114"/>
      <c r="AT10" s="114"/>
      <c r="AU10" s="114"/>
      <c r="AV10" s="114"/>
      <c r="AW10" s="114"/>
      <c r="AX10" s="114"/>
      <c r="AY10" s="114"/>
      <c r="AZ10" s="114"/>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80"/>
      <c r="AC11" s="181"/>
      <c r="AD11" s="780"/>
      <c r="AE11" s="781">
        <v>11</v>
      </c>
      <c r="AF11" s="77" t="s">
        <v>798</v>
      </c>
      <c r="AG11" s="782">
        <v>11</v>
      </c>
      <c r="AH11" s="782" t="s">
        <v>783</v>
      </c>
      <c r="AI11" s="783"/>
      <c r="AJ11" s="783"/>
      <c r="AK11" s="782">
        <v>11</v>
      </c>
      <c r="AL11" s="783" t="s">
        <v>799</v>
      </c>
      <c r="AM11" s="77"/>
      <c r="AN11" s="77"/>
      <c r="AO11" s="77"/>
      <c r="AP11" s="77"/>
      <c r="AQ11" s="114"/>
      <c r="AR11" s="114"/>
      <c r="AS11" s="114"/>
      <c r="AT11" s="114"/>
      <c r="AU11" s="114"/>
      <c r="AV11" s="114"/>
      <c r="AW11" s="114"/>
      <c r="AX11" s="114"/>
      <c r="AY11" s="114"/>
      <c r="AZ11" s="114"/>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80"/>
      <c r="AC12" s="181"/>
      <c r="AD12" s="780"/>
      <c r="AE12" s="781">
        <v>12</v>
      </c>
      <c r="AF12" s="77" t="s">
        <v>800</v>
      </c>
      <c r="AG12" s="782">
        <v>12</v>
      </c>
      <c r="AH12" s="782" t="s">
        <v>783</v>
      </c>
      <c r="AI12" s="783"/>
      <c r="AJ12" s="783"/>
      <c r="AK12" s="782">
        <v>12</v>
      </c>
      <c r="AL12" s="783" t="s">
        <v>801</v>
      </c>
      <c r="AM12" s="77"/>
      <c r="AN12" s="77"/>
      <c r="AO12" s="77"/>
      <c r="AP12" s="77"/>
      <c r="AQ12" s="114"/>
      <c r="AR12" s="114"/>
      <c r="AS12" s="114"/>
      <c r="AT12" s="114"/>
      <c r="AU12" s="114"/>
      <c r="AV12" s="114"/>
      <c r="AW12" s="114"/>
      <c r="AX12" s="114"/>
      <c r="AY12" s="114"/>
      <c r="AZ12" s="114"/>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80"/>
      <c r="AC13" s="181"/>
      <c r="AD13" s="780"/>
      <c r="AE13" s="781">
        <v>13</v>
      </c>
      <c r="AF13" s="77" t="s">
        <v>802</v>
      </c>
      <c r="AG13" s="782">
        <v>13</v>
      </c>
      <c r="AH13" s="782" t="s">
        <v>783</v>
      </c>
      <c r="AI13" s="783"/>
      <c r="AJ13" s="783"/>
      <c r="AK13" s="783"/>
      <c r="AL13" s="783"/>
      <c r="AM13" s="77"/>
      <c r="AN13" s="77"/>
      <c r="AO13" s="77"/>
      <c r="AP13" s="77"/>
      <c r="AQ13" s="114"/>
      <c r="AR13" s="114"/>
      <c r="AS13" s="114"/>
      <c r="AT13" s="114"/>
      <c r="AU13" s="114"/>
      <c r="AV13" s="114"/>
      <c r="AW13" s="114"/>
      <c r="AX13" s="114"/>
      <c r="AY13" s="114"/>
      <c r="AZ13" s="114"/>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80"/>
      <c r="AC14" s="181"/>
      <c r="AD14" s="780"/>
      <c r="AE14" s="781">
        <v>14</v>
      </c>
      <c r="AF14" s="77" t="s">
        <v>803</v>
      </c>
      <c r="AG14" s="782">
        <v>14</v>
      </c>
      <c r="AH14" s="782" t="s">
        <v>783</v>
      </c>
      <c r="AI14" s="783"/>
      <c r="AJ14" s="783"/>
      <c r="AK14" s="783"/>
      <c r="AL14" s="783"/>
      <c r="AM14" s="77"/>
      <c r="AN14" s="77"/>
      <c r="AO14" s="77"/>
      <c r="AP14" s="77"/>
      <c r="AQ14" s="114"/>
      <c r="AR14" s="114"/>
      <c r="AS14" s="114"/>
      <c r="AT14" s="114"/>
      <c r="AU14" s="114"/>
      <c r="AV14" s="114"/>
      <c r="AW14" s="114"/>
      <c r="AX14" s="114"/>
      <c r="AY14" s="114"/>
      <c r="AZ14" s="114"/>
    </row>
    <row r="15" spans="1:52" ht="70.5" customHeight="1">
      <c r="A15" s="266" t="s">
        <v>804</v>
      </c>
      <c r="B15" s="1438" t="str">
        <f>Basic!B1</f>
        <v>765kV Reactor Package 7RT-23-BULK for 13 x 80 MVAR, 765kV 1-Ph Reactors under Bulk Procurement of 765kV &amp; 400kV class Transformers &amp; Reactors of various Capacities (Lot-6)</v>
      </c>
      <c r="C15" s="1438"/>
      <c r="D15" s="1438"/>
      <c r="E15" s="1438"/>
      <c r="F15" s="1438"/>
      <c r="G15" s="32"/>
      <c r="H15" s="32"/>
      <c r="I15" s="78"/>
      <c r="J15" s="78"/>
      <c r="K15" s="78"/>
      <c r="L15" s="78"/>
      <c r="M15" s="78"/>
      <c r="N15" s="78"/>
      <c r="O15" s="78"/>
      <c r="P15" s="78"/>
      <c r="Q15" s="78"/>
      <c r="R15" s="78"/>
      <c r="S15" s="78"/>
      <c r="T15" s="78"/>
      <c r="U15" s="78"/>
      <c r="V15" s="78"/>
      <c r="W15" s="78"/>
      <c r="X15" s="78"/>
      <c r="Y15" s="78"/>
      <c r="Z15" s="78"/>
      <c r="AA15" s="78"/>
      <c r="AB15" s="180"/>
      <c r="AC15" s="181"/>
      <c r="AD15" s="780"/>
      <c r="AE15" s="781">
        <v>15</v>
      </c>
      <c r="AF15" s="77" t="s">
        <v>805</v>
      </c>
      <c r="AG15" s="782">
        <v>15</v>
      </c>
      <c r="AH15" s="782" t="s">
        <v>783</v>
      </c>
      <c r="AI15" s="783"/>
      <c r="AJ15" s="783"/>
      <c r="AK15" s="783"/>
      <c r="AL15" s="783"/>
      <c r="AM15" s="77"/>
      <c r="AN15" s="77"/>
      <c r="AO15" s="77"/>
      <c r="AP15" s="77"/>
      <c r="AQ15" s="114"/>
      <c r="AR15" s="114"/>
      <c r="AS15" s="114"/>
      <c r="AT15" s="114"/>
      <c r="AU15" s="114"/>
      <c r="AV15" s="114"/>
      <c r="AW15" s="114"/>
      <c r="AX15" s="114"/>
      <c r="AY15" s="114"/>
      <c r="AZ15" s="114"/>
    </row>
    <row r="16" spans="1:52" ht="30.75" customHeight="1">
      <c r="A16" s="29" t="s">
        <v>806</v>
      </c>
      <c r="C16" s="32"/>
      <c r="D16" s="32"/>
      <c r="E16" s="32"/>
      <c r="F16" s="32"/>
      <c r="G16" s="1426" t="s">
        <v>807</v>
      </c>
      <c r="H16" s="1426"/>
      <c r="I16" s="78"/>
      <c r="J16" s="78"/>
      <c r="K16" s="78"/>
      <c r="L16" s="78"/>
      <c r="M16" s="78"/>
      <c r="N16" s="78"/>
      <c r="O16" s="78"/>
      <c r="P16" s="78"/>
      <c r="Q16" s="78"/>
      <c r="R16" s="78"/>
      <c r="S16" s="78"/>
      <c r="T16" s="78"/>
      <c r="U16" s="78"/>
      <c r="V16" s="78"/>
      <c r="W16" s="78"/>
      <c r="X16" s="78"/>
      <c r="Y16" s="78"/>
      <c r="Z16" s="78"/>
      <c r="AA16" s="78"/>
      <c r="AB16" s="180"/>
      <c r="AC16" s="181"/>
      <c r="AD16" s="780"/>
      <c r="AE16" s="781">
        <v>16</v>
      </c>
      <c r="AF16" s="77" t="s">
        <v>808</v>
      </c>
      <c r="AG16" s="782">
        <v>16</v>
      </c>
      <c r="AH16" s="782" t="s">
        <v>783</v>
      </c>
      <c r="AI16" s="783"/>
      <c r="AJ16" s="783"/>
      <c r="AK16" s="783"/>
      <c r="AL16" s="783"/>
      <c r="AM16" s="77"/>
      <c r="AN16" s="77"/>
      <c r="AO16" s="77"/>
      <c r="AP16" s="77"/>
      <c r="AQ16" s="114"/>
      <c r="AR16" s="114"/>
      <c r="AS16" s="114"/>
      <c r="AT16" s="114"/>
      <c r="AU16" s="114"/>
      <c r="AV16" s="114"/>
      <c r="AW16" s="114"/>
      <c r="AX16" s="114"/>
      <c r="AY16" s="114"/>
      <c r="AZ16" s="114"/>
    </row>
    <row r="17" spans="1:52" s="24" customFormat="1" ht="141" customHeight="1">
      <c r="A17" s="69">
        <v>1</v>
      </c>
      <c r="B17" s="1414"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414"/>
      <c r="D17" s="1414"/>
      <c r="E17" s="1414"/>
      <c r="F17" s="1414"/>
      <c r="G17" s="267"/>
      <c r="H17" s="268" t="s">
        <v>809</v>
      </c>
      <c r="I17" s="155"/>
      <c r="J17" s="78"/>
      <c r="K17" s="78"/>
      <c r="L17" s="78"/>
      <c r="M17" s="78"/>
      <c r="N17" s="78"/>
      <c r="O17" s="78"/>
      <c r="P17" s="78"/>
      <c r="Q17" s="78"/>
      <c r="R17" s="78"/>
      <c r="S17" s="78"/>
      <c r="T17" s="78"/>
      <c r="U17" s="78"/>
      <c r="V17" s="78"/>
      <c r="W17" s="78"/>
      <c r="X17" s="78"/>
      <c r="Y17" s="78"/>
      <c r="Z17" s="58"/>
      <c r="AA17" s="58"/>
      <c r="AB17" s="182" t="s">
        <v>810</v>
      </c>
      <c r="AC17" s="56"/>
      <c r="AD17" s="183"/>
      <c r="AE17" s="781">
        <v>17</v>
      </c>
      <c r="AF17" s="78" t="s">
        <v>811</v>
      </c>
      <c r="AG17" s="782">
        <v>17</v>
      </c>
      <c r="AH17" s="782" t="s">
        <v>783</v>
      </c>
      <c r="AI17" s="783"/>
      <c r="AJ17" s="783"/>
      <c r="AK17" s="783"/>
      <c r="AL17" s="783"/>
      <c r="AM17" s="78"/>
      <c r="AN17" s="78"/>
      <c r="AO17" s="78"/>
      <c r="AP17" s="78"/>
      <c r="AQ17" s="112"/>
      <c r="AR17" s="112"/>
      <c r="AS17" s="112"/>
      <c r="AT17" s="112"/>
      <c r="AU17" s="112"/>
      <c r="AV17" s="112"/>
      <c r="AW17" s="112"/>
      <c r="AX17" s="112"/>
      <c r="AY17" s="112"/>
      <c r="AZ17" s="112"/>
    </row>
    <row r="18" spans="1:52" s="24" customFormat="1" ht="35.25" customHeight="1">
      <c r="A18" s="69">
        <v>1.1000000000000001</v>
      </c>
      <c r="B18" s="1421" t="s">
        <v>812</v>
      </c>
      <c r="C18" s="1421"/>
      <c r="D18" s="1421"/>
      <c r="E18" s="1421"/>
      <c r="F18" s="1421"/>
      <c r="G18" s="78"/>
      <c r="H18" s="78"/>
      <c r="I18" s="155"/>
      <c r="J18" s="78"/>
      <c r="K18" s="78"/>
      <c r="L18" s="78"/>
      <c r="M18" s="78"/>
      <c r="N18" s="78"/>
      <c r="O18" s="78"/>
      <c r="P18" s="78"/>
      <c r="Q18" s="78"/>
      <c r="R18" s="78"/>
      <c r="S18" s="78"/>
      <c r="T18" s="78"/>
      <c r="U18" s="78"/>
      <c r="V18" s="78"/>
      <c r="W18" s="78"/>
      <c r="X18" s="78"/>
      <c r="Y18" s="78"/>
      <c r="Z18" s="58"/>
      <c r="AA18" s="58"/>
      <c r="AB18" s="182"/>
      <c r="AC18" s="56"/>
      <c r="AD18" s="183"/>
      <c r="AE18" s="781"/>
      <c r="AF18" s="78"/>
      <c r="AG18" s="782"/>
      <c r="AH18" s="782"/>
      <c r="AI18" s="783"/>
      <c r="AJ18" s="783"/>
      <c r="AK18" s="783"/>
      <c r="AL18" s="783"/>
      <c r="AM18" s="78"/>
      <c r="AN18" s="78"/>
      <c r="AO18" s="78"/>
      <c r="AP18" s="78"/>
      <c r="AQ18" s="112"/>
      <c r="AR18" s="112"/>
      <c r="AS18" s="112"/>
      <c r="AT18" s="112"/>
      <c r="AU18" s="112"/>
      <c r="AV18" s="112"/>
      <c r="AW18" s="112"/>
      <c r="AX18" s="112"/>
      <c r="AY18" s="112"/>
      <c r="AZ18" s="112"/>
    </row>
    <row r="19" spans="1:52" ht="21" customHeight="1">
      <c r="A19" s="69">
        <v>2</v>
      </c>
      <c r="B19" s="70" t="s">
        <v>813</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80"/>
      <c r="AC19" s="181" t="s">
        <v>814</v>
      </c>
      <c r="AD19" s="780"/>
      <c r="AE19" s="781">
        <v>18</v>
      </c>
      <c r="AF19" s="77" t="s">
        <v>815</v>
      </c>
      <c r="AG19" s="782">
        <v>18</v>
      </c>
      <c r="AH19" s="782" t="s">
        <v>783</v>
      </c>
      <c r="AI19" s="783"/>
      <c r="AJ19" s="783"/>
      <c r="AK19" s="783"/>
      <c r="AL19" s="783"/>
      <c r="AM19" s="77"/>
      <c r="AN19" s="77"/>
      <c r="AO19" s="77"/>
      <c r="AP19" s="77"/>
      <c r="AQ19" s="114"/>
      <c r="AR19" s="114"/>
      <c r="AS19" s="114"/>
      <c r="AT19" s="114"/>
      <c r="AU19" s="114"/>
      <c r="AV19" s="114"/>
      <c r="AW19" s="114"/>
      <c r="AX19" s="114"/>
      <c r="AY19" s="114"/>
      <c r="AZ19" s="114"/>
    </row>
    <row r="20" spans="1:52" s="24" customFormat="1" ht="41.25" customHeight="1">
      <c r="A20" s="29"/>
      <c r="B20" s="1070" t="s">
        <v>816</v>
      </c>
      <c r="C20" s="1070"/>
      <c r="D20" s="1070"/>
      <c r="E20" s="1070"/>
      <c r="F20" s="1070"/>
      <c r="G20" s="1428"/>
      <c r="H20" s="1428"/>
      <c r="I20" s="1428"/>
      <c r="J20" s="1428"/>
      <c r="K20" s="78"/>
      <c r="L20" s="78"/>
      <c r="M20" s="78"/>
      <c r="N20" s="78"/>
      <c r="O20" s="78"/>
      <c r="P20" s="78"/>
      <c r="Q20" s="78"/>
      <c r="R20" s="78"/>
      <c r="S20" s="78"/>
      <c r="T20" s="78"/>
      <c r="U20" s="78"/>
      <c r="V20" s="78"/>
      <c r="W20" s="78"/>
      <c r="X20" s="78"/>
      <c r="Y20" s="78"/>
      <c r="Z20" s="78"/>
      <c r="AA20" s="78"/>
      <c r="AB20" s="180"/>
      <c r="AC20" s="181" t="s">
        <v>817</v>
      </c>
      <c r="AD20" s="781"/>
      <c r="AE20" s="781">
        <v>19</v>
      </c>
      <c r="AF20" s="78" t="s">
        <v>818</v>
      </c>
      <c r="AG20" s="782">
        <v>19</v>
      </c>
      <c r="AH20" s="782" t="s">
        <v>783</v>
      </c>
      <c r="AI20" s="785"/>
      <c r="AJ20" s="785"/>
      <c r="AK20" s="785"/>
      <c r="AL20" s="785"/>
      <c r="AM20" s="78"/>
      <c r="AN20" s="78"/>
      <c r="AO20" s="78"/>
      <c r="AP20" s="78"/>
      <c r="AQ20" s="112"/>
      <c r="AR20" s="112"/>
      <c r="AS20" s="112"/>
      <c r="AT20" s="112"/>
      <c r="AU20" s="112"/>
      <c r="AV20" s="112"/>
      <c r="AW20" s="112"/>
      <c r="AX20" s="112"/>
      <c r="AY20" s="112"/>
      <c r="AZ20" s="112"/>
    </row>
    <row r="21" spans="1:52" s="24" customFormat="1" ht="53.25" customHeight="1">
      <c r="A21" s="29"/>
      <c r="B21" s="1014" t="str">
        <f>"(a) Attachment 1(" &amp; Basic!$B$2 &amp; ") :"</f>
        <v>(a) Attachment 1(7RT-23-BULK) :</v>
      </c>
      <c r="C21" s="1014"/>
      <c r="D21" s="1429" t="s">
        <v>819</v>
      </c>
      <c r="E21" s="1429"/>
      <c r="F21" s="1429"/>
      <c r="G21" s="755"/>
      <c r="H21" s="756"/>
      <c r="I21" s="756"/>
      <c r="J21" s="756"/>
      <c r="K21" s="781"/>
      <c r="L21" s="781"/>
      <c r="M21" s="786"/>
      <c r="N21" s="781"/>
      <c r="O21" s="781"/>
      <c r="P21" s="781"/>
      <c r="Q21" s="781"/>
      <c r="R21" s="781"/>
      <c r="S21" s="781"/>
      <c r="T21" s="781"/>
      <c r="U21" s="781"/>
      <c r="V21" s="781"/>
      <c r="W21" s="781"/>
      <c r="X21" s="781"/>
      <c r="Y21" s="781"/>
      <c r="Z21" s="78"/>
      <c r="AA21" s="78"/>
      <c r="AB21" s="180"/>
      <c r="AC21" s="181" t="s">
        <v>820</v>
      </c>
      <c r="AD21" s="781" t="str">
        <f>IF(ISERROR(LOOKUP(J21,AE1:AE21,AF1:AF21)), "Zero", LOOKUP(J21,AE1:AE21,AF1:AF21))</f>
        <v>Zero</v>
      </c>
      <c r="AE21" s="781">
        <v>20</v>
      </c>
      <c r="AF21" s="78" t="s">
        <v>821</v>
      </c>
      <c r="AG21" s="782">
        <v>20</v>
      </c>
      <c r="AH21" s="782" t="s">
        <v>783</v>
      </c>
      <c r="AI21" s="783"/>
      <c r="AJ21" s="783"/>
      <c r="AK21" s="783"/>
      <c r="AL21" s="783"/>
      <c r="AM21" s="78"/>
      <c r="AN21" s="78"/>
      <c r="AO21" s="78"/>
      <c r="AP21" s="78"/>
      <c r="AQ21" s="112"/>
      <c r="AR21" s="112"/>
      <c r="AS21" s="112"/>
      <c r="AT21" s="112"/>
      <c r="AU21" s="112"/>
      <c r="AV21" s="112"/>
      <c r="AW21" s="112"/>
      <c r="AX21" s="112"/>
      <c r="AY21" s="112"/>
      <c r="AZ21" s="112"/>
    </row>
    <row r="22" spans="1:52" s="24" customFormat="1" ht="99" hidden="1" customHeight="1">
      <c r="A22" s="29"/>
      <c r="B22" s="495"/>
      <c r="C22" s="495"/>
      <c r="D22" s="1431"/>
      <c r="E22" s="1431"/>
      <c r="F22" s="1432"/>
      <c r="G22" s="495"/>
      <c r="H22" s="495"/>
      <c r="I22" s="495"/>
      <c r="J22" s="495"/>
      <c r="K22" s="781"/>
      <c r="L22" s="781"/>
      <c r="M22" s="786"/>
      <c r="N22" s="781"/>
      <c r="O22" s="781"/>
      <c r="P22" s="781"/>
      <c r="Q22" s="781"/>
      <c r="R22" s="781"/>
      <c r="S22" s="781"/>
      <c r="T22" s="781"/>
      <c r="U22" s="781"/>
      <c r="V22" s="781"/>
      <c r="W22" s="781"/>
      <c r="X22" s="781"/>
      <c r="Y22" s="781"/>
      <c r="Z22" s="78"/>
      <c r="AA22" s="78"/>
      <c r="AB22" s="180"/>
      <c r="AC22" s="181"/>
      <c r="AD22" s="781"/>
      <c r="AE22" s="781"/>
      <c r="AF22" s="78"/>
      <c r="AG22" s="782"/>
      <c r="AH22" s="782"/>
      <c r="AI22" s="783"/>
      <c r="AJ22" s="783"/>
      <c r="AK22" s="783"/>
      <c r="AL22" s="783"/>
      <c r="AM22" s="78"/>
      <c r="AN22" s="78"/>
      <c r="AO22" s="78"/>
      <c r="AP22" s="78"/>
      <c r="AQ22" s="112"/>
      <c r="AR22" s="112"/>
      <c r="AS22" s="112"/>
      <c r="AT22" s="112"/>
      <c r="AU22" s="112"/>
      <c r="AV22" s="112"/>
      <c r="AW22" s="112"/>
      <c r="AX22" s="112"/>
      <c r="AY22" s="112"/>
      <c r="AZ22" s="112"/>
    </row>
    <row r="23" spans="1:52" s="24" customFormat="1" hidden="1">
      <c r="A23" s="29"/>
      <c r="B23" s="495"/>
      <c r="C23" s="495"/>
      <c r="D23" s="1430" t="s">
        <v>822</v>
      </c>
      <c r="E23" s="1430"/>
      <c r="F23" s="1430"/>
      <c r="G23" s="1427"/>
      <c r="H23" s="1427"/>
      <c r="I23" s="1427"/>
      <c r="J23" s="1427"/>
      <c r="K23" s="781"/>
      <c r="L23" s="781"/>
      <c r="M23" s="786"/>
      <c r="N23" s="781"/>
      <c r="O23" s="781"/>
      <c r="P23" s="781"/>
      <c r="Q23" s="781"/>
      <c r="R23" s="781"/>
      <c r="S23" s="781"/>
      <c r="T23" s="781"/>
      <c r="U23" s="781"/>
      <c r="V23" s="781"/>
      <c r="W23" s="781"/>
      <c r="X23" s="781"/>
      <c r="Y23" s="781"/>
      <c r="Z23" s="78"/>
      <c r="AA23" s="78"/>
      <c r="AB23" s="180"/>
      <c r="AC23" s="181"/>
      <c r="AD23" s="781"/>
      <c r="AE23" s="781"/>
      <c r="AF23" s="78"/>
      <c r="AG23" s="782"/>
      <c r="AH23" s="782"/>
      <c r="AI23" s="783"/>
      <c r="AJ23" s="783"/>
      <c r="AK23" s="783"/>
      <c r="AL23" s="783"/>
      <c r="AM23" s="78"/>
      <c r="AN23" s="78"/>
      <c r="AO23" s="78"/>
      <c r="AP23" s="78"/>
      <c r="AQ23" s="112"/>
      <c r="AR23" s="112"/>
      <c r="AS23" s="112"/>
      <c r="AT23" s="112"/>
      <c r="AU23" s="112"/>
      <c r="AV23" s="112"/>
      <c r="AW23" s="112"/>
      <c r="AX23" s="112"/>
      <c r="AY23" s="112"/>
      <c r="AZ23" s="112"/>
    </row>
    <row r="24" spans="1:52" s="24" customFormat="1" ht="80.25" hidden="1" customHeight="1">
      <c r="A24" s="29"/>
      <c r="B24" s="495"/>
      <c r="C24" s="495"/>
      <c r="D24" s="1433" t="s">
        <v>823</v>
      </c>
      <c r="E24" s="1433"/>
      <c r="F24" s="1433"/>
      <c r="G24" s="698"/>
      <c r="H24" s="698"/>
      <c r="I24" s="698"/>
      <c r="J24" s="698"/>
      <c r="K24" s="781"/>
      <c r="L24" s="781"/>
      <c r="M24" s="786"/>
      <c r="N24" s="781"/>
      <c r="O24" s="781"/>
      <c r="P24" s="781"/>
      <c r="Q24" s="781"/>
      <c r="R24" s="781"/>
      <c r="S24" s="781"/>
      <c r="T24" s="781"/>
      <c r="U24" s="781"/>
      <c r="V24" s="781"/>
      <c r="W24" s="781"/>
      <c r="X24" s="781"/>
      <c r="Y24" s="781"/>
      <c r="Z24" s="78"/>
      <c r="AA24" s="78"/>
      <c r="AB24" s="180"/>
      <c r="AC24" s="181"/>
      <c r="AD24" s="781"/>
      <c r="AE24" s="781"/>
      <c r="AF24" s="78"/>
      <c r="AG24" s="782"/>
      <c r="AH24" s="782"/>
      <c r="AI24" s="783"/>
      <c r="AJ24" s="783"/>
      <c r="AK24" s="783"/>
      <c r="AL24" s="783"/>
      <c r="AM24" s="78"/>
      <c r="AN24" s="78"/>
      <c r="AO24" s="78"/>
      <c r="AP24" s="78"/>
      <c r="AQ24" s="112"/>
      <c r="AR24" s="112"/>
      <c r="AS24" s="112"/>
      <c r="AT24" s="112"/>
      <c r="AU24" s="112"/>
      <c r="AV24" s="112"/>
      <c r="AW24" s="112"/>
      <c r="AX24" s="112"/>
      <c r="AY24" s="112"/>
      <c r="AZ24" s="112"/>
    </row>
    <row r="25" spans="1:52" s="24" customFormat="1" ht="69.75" hidden="1" customHeight="1">
      <c r="A25" s="29"/>
      <c r="B25" s="495"/>
      <c r="C25" s="495"/>
      <c r="D25" s="1434" t="s">
        <v>824</v>
      </c>
      <c r="E25" s="1434"/>
      <c r="F25" s="1434"/>
      <c r="G25" s="698"/>
      <c r="H25" s="698"/>
      <c r="I25" s="698"/>
      <c r="J25" s="698"/>
      <c r="K25" s="781"/>
      <c r="L25" s="781"/>
      <c r="M25" s="786"/>
      <c r="N25" s="781"/>
      <c r="O25" s="781"/>
      <c r="P25" s="781"/>
      <c r="Q25" s="781"/>
      <c r="R25" s="781"/>
      <c r="S25" s="781"/>
      <c r="T25" s="781"/>
      <c r="U25" s="781"/>
      <c r="V25" s="781"/>
      <c r="W25" s="781"/>
      <c r="X25" s="781"/>
      <c r="Y25" s="781"/>
      <c r="Z25" s="78"/>
      <c r="AA25" s="78"/>
      <c r="AB25" s="180"/>
      <c r="AC25" s="181"/>
      <c r="AD25" s="781"/>
      <c r="AE25" s="781"/>
      <c r="AF25" s="78"/>
      <c r="AG25" s="782"/>
      <c r="AH25" s="782"/>
      <c r="AI25" s="783"/>
      <c r="AJ25" s="783"/>
      <c r="AK25" s="783"/>
      <c r="AL25" s="783"/>
      <c r="AM25" s="78"/>
      <c r="AN25" s="78"/>
      <c r="AO25" s="78"/>
      <c r="AP25" s="78"/>
      <c r="AQ25" s="112"/>
      <c r="AR25" s="112"/>
      <c r="AS25" s="112"/>
      <c r="AT25" s="112"/>
      <c r="AU25" s="112"/>
      <c r="AV25" s="112"/>
      <c r="AW25" s="112"/>
      <c r="AX25" s="112"/>
      <c r="AY25" s="112"/>
      <c r="AZ25" s="112"/>
    </row>
    <row r="26" spans="1:52" s="24" customFormat="1" ht="74.25" customHeight="1">
      <c r="A26" s="29"/>
      <c r="B26" s="1014" t="str">
        <f>"(b) Attachment 2(" &amp; Basic!$B$2 &amp; ") :"</f>
        <v>(b) Attachment 2(7RT-23-BULK) :</v>
      </c>
      <c r="C26" s="1014"/>
      <c r="D26" s="1412" t="s">
        <v>825</v>
      </c>
      <c r="E26" s="1412"/>
      <c r="F26" s="1412"/>
      <c r="K26" s="78"/>
      <c r="L26" s="78"/>
      <c r="M26" s="78"/>
      <c r="N26" s="78"/>
      <c r="O26" s="78"/>
      <c r="P26" s="78"/>
      <c r="Q26" s="78"/>
      <c r="R26" s="78"/>
      <c r="S26" s="78"/>
      <c r="T26" s="78"/>
      <c r="U26" s="78"/>
      <c r="V26" s="78"/>
      <c r="W26" s="78"/>
      <c r="X26" s="78"/>
      <c r="Y26" s="78"/>
      <c r="Z26" s="78"/>
      <c r="AA26" s="78"/>
      <c r="AB26" s="180"/>
      <c r="AC26" s="181" t="s">
        <v>826</v>
      </c>
      <c r="AD26" s="781" t="str">
        <f>IF(J21 &gt; 9, "("&amp;J21&amp;")", "(0"&amp;J21&amp;")")</f>
        <v>(0)</v>
      </c>
      <c r="AE26" s="781"/>
      <c r="AF26" s="78"/>
      <c r="AG26" s="782">
        <v>21</v>
      </c>
      <c r="AH26" s="782" t="s">
        <v>773</v>
      </c>
      <c r="AI26" s="783"/>
      <c r="AJ26" s="783"/>
      <c r="AK26" s="783"/>
      <c r="AL26" s="783"/>
      <c r="AM26" s="78"/>
      <c r="AN26" s="78"/>
      <c r="AO26" s="78"/>
      <c r="AP26" s="78"/>
      <c r="AQ26" s="112"/>
      <c r="AR26" s="112"/>
      <c r="AS26" s="112"/>
      <c r="AT26" s="112"/>
      <c r="AU26" s="112"/>
      <c r="AV26" s="112"/>
      <c r="AW26" s="112"/>
      <c r="AX26" s="112"/>
      <c r="AY26" s="112"/>
      <c r="AZ26" s="112"/>
    </row>
    <row r="27" spans="1:52" s="24" customFormat="1" ht="60" customHeight="1">
      <c r="A27" s="29"/>
      <c r="B27" s="495"/>
      <c r="C27" s="495"/>
      <c r="D27" s="1436" t="s">
        <v>827</v>
      </c>
      <c r="E27" s="1436"/>
      <c r="F27" s="1436"/>
      <c r="K27" s="78"/>
      <c r="L27" s="78"/>
      <c r="M27" s="78"/>
      <c r="N27" s="78"/>
      <c r="O27" s="78"/>
      <c r="P27" s="78"/>
      <c r="Q27" s="78"/>
      <c r="R27" s="78"/>
      <c r="S27" s="78"/>
      <c r="T27" s="78"/>
      <c r="U27" s="78"/>
      <c r="V27" s="78"/>
      <c r="W27" s="78"/>
      <c r="X27" s="78"/>
      <c r="Y27" s="78"/>
      <c r="Z27" s="78"/>
      <c r="AA27" s="78"/>
      <c r="AB27" s="180"/>
      <c r="AC27" s="181"/>
      <c r="AD27" s="781"/>
      <c r="AE27" s="781"/>
      <c r="AF27" s="78"/>
      <c r="AG27" s="782"/>
      <c r="AH27" s="782"/>
      <c r="AI27" s="783"/>
      <c r="AJ27" s="783"/>
      <c r="AK27" s="783"/>
      <c r="AL27" s="783"/>
      <c r="AM27" s="78"/>
      <c r="AN27" s="78"/>
      <c r="AO27" s="78"/>
      <c r="AP27" s="78"/>
      <c r="AQ27" s="112"/>
      <c r="AR27" s="112"/>
      <c r="AS27" s="112"/>
      <c r="AT27" s="112"/>
      <c r="AU27" s="112"/>
      <c r="AV27" s="112"/>
      <c r="AW27" s="112"/>
      <c r="AX27" s="112"/>
      <c r="AY27" s="112"/>
      <c r="AZ27" s="112"/>
    </row>
    <row r="28" spans="1:52" s="24" customFormat="1" ht="24" customHeight="1">
      <c r="A28" s="29"/>
      <c r="B28" s="495"/>
      <c r="C28" s="495"/>
      <c r="D28" s="1437" t="s">
        <v>828</v>
      </c>
      <c r="E28" s="1437"/>
      <c r="F28" s="1437"/>
      <c r="K28" s="78"/>
      <c r="L28" s="78"/>
      <c r="M28" s="78"/>
      <c r="N28" s="78"/>
      <c r="O28" s="78"/>
      <c r="P28" s="78"/>
      <c r="Q28" s="78"/>
      <c r="R28" s="78"/>
      <c r="S28" s="78"/>
      <c r="T28" s="78"/>
      <c r="U28" s="78"/>
      <c r="V28" s="78"/>
      <c r="W28" s="78"/>
      <c r="X28" s="78"/>
      <c r="Y28" s="78"/>
      <c r="Z28" s="78"/>
      <c r="AA28" s="78"/>
      <c r="AB28" s="180"/>
      <c r="AC28" s="181"/>
      <c r="AD28" s="781"/>
      <c r="AE28" s="781"/>
      <c r="AF28" s="78"/>
      <c r="AG28" s="782"/>
      <c r="AH28" s="782"/>
      <c r="AI28" s="783"/>
      <c r="AJ28" s="783"/>
      <c r="AK28" s="783"/>
      <c r="AL28" s="783"/>
      <c r="AM28" s="78"/>
      <c r="AN28" s="78"/>
      <c r="AO28" s="78"/>
      <c r="AP28" s="78"/>
      <c r="AQ28" s="112"/>
      <c r="AR28" s="112"/>
      <c r="AS28" s="112"/>
      <c r="AT28" s="112"/>
      <c r="AU28" s="112"/>
      <c r="AV28" s="112"/>
      <c r="AW28" s="112"/>
      <c r="AX28" s="112"/>
      <c r="AY28" s="112"/>
      <c r="AZ28" s="112"/>
    </row>
    <row r="29" spans="1:52" s="24" customFormat="1" ht="80.25" customHeight="1">
      <c r="A29" s="29"/>
      <c r="B29" s="1014" t="str">
        <f>"(c) Attachment 3(" &amp; Basic!$B$2 &amp; ") :"</f>
        <v>(c) Attachment 3(7RT-23-BULK) :</v>
      </c>
      <c r="C29" s="1014"/>
      <c r="D29" s="1412" t="s">
        <v>829</v>
      </c>
      <c r="E29" s="1412"/>
      <c r="F29" s="1412"/>
      <c r="G29" s="71"/>
      <c r="H29" s="71"/>
      <c r="I29" s="78"/>
      <c r="J29" s="78"/>
      <c r="K29" s="78"/>
      <c r="L29" s="78"/>
      <c r="M29" s="78"/>
      <c r="N29" s="78"/>
      <c r="O29" s="78"/>
      <c r="P29" s="78"/>
      <c r="Q29" s="78"/>
      <c r="R29" s="78"/>
      <c r="S29" s="78"/>
      <c r="T29" s="78"/>
      <c r="U29" s="78"/>
      <c r="V29" s="78"/>
      <c r="W29" s="78"/>
      <c r="X29" s="78"/>
      <c r="Y29" s="78"/>
      <c r="Z29" s="78"/>
      <c r="AA29" s="34"/>
      <c r="AB29" s="180"/>
      <c r="AC29" s="181"/>
      <c r="AD29" s="781"/>
      <c r="AE29" s="781"/>
      <c r="AF29" s="78"/>
      <c r="AG29" s="782">
        <v>22</v>
      </c>
      <c r="AH29" s="782" t="s">
        <v>783</v>
      </c>
      <c r="AI29" s="783"/>
      <c r="AJ29" s="783"/>
      <c r="AK29" s="783"/>
      <c r="AL29" s="783"/>
      <c r="AM29" s="78"/>
      <c r="AN29" s="78"/>
      <c r="AO29" s="78"/>
      <c r="AP29" s="78"/>
      <c r="AQ29" s="112"/>
      <c r="AR29" s="112"/>
      <c r="AS29" s="112"/>
      <c r="AT29" s="112"/>
      <c r="AU29" s="112"/>
      <c r="AV29" s="112"/>
      <c r="AW29" s="112"/>
      <c r="AX29" s="112"/>
      <c r="AY29" s="112"/>
      <c r="AZ29" s="112"/>
    </row>
    <row r="30" spans="1:52" s="24" customFormat="1" ht="49.5" hidden="1" customHeight="1">
      <c r="A30" s="29"/>
      <c r="B30" s="271"/>
      <c r="C30" s="271"/>
      <c r="D30" s="1425" t="s">
        <v>830</v>
      </c>
      <c r="E30" s="1425"/>
      <c r="F30" s="1425"/>
      <c r="G30" s="148"/>
      <c r="H30" s="216" t="e">
        <f>#REF!</f>
        <v>#REF!</v>
      </c>
      <c r="I30" s="78"/>
      <c r="J30" s="787"/>
      <c r="K30" s="787"/>
      <c r="L30" s="787"/>
      <c r="M30" s="787"/>
      <c r="N30" s="787"/>
      <c r="O30" s="787"/>
      <c r="P30" s="787"/>
      <c r="Q30" s="787"/>
      <c r="R30" s="787"/>
      <c r="S30" s="787"/>
      <c r="T30" s="787"/>
      <c r="U30" s="787"/>
      <c r="V30" s="787"/>
      <c r="W30" s="787"/>
      <c r="X30" s="787"/>
      <c r="Y30" s="787"/>
      <c r="Z30" s="78"/>
      <c r="AA30" s="78"/>
      <c r="AB30" s="180"/>
      <c r="AC30" s="181" t="s">
        <v>831</v>
      </c>
      <c r="AD30" s="781"/>
      <c r="AE30" s="781"/>
      <c r="AF30" s="78"/>
      <c r="AG30" s="782">
        <v>23</v>
      </c>
      <c r="AH30" s="782" t="s">
        <v>783</v>
      </c>
      <c r="AI30" s="783"/>
      <c r="AJ30" s="783"/>
      <c r="AK30" s="783"/>
      <c r="AL30" s="783"/>
      <c r="AM30" s="78"/>
      <c r="AN30" s="78"/>
      <c r="AO30" s="78"/>
      <c r="AP30" s="78"/>
      <c r="AQ30" s="112"/>
      <c r="AR30" s="112"/>
      <c r="AS30" s="112"/>
      <c r="AT30" s="112"/>
      <c r="AU30" s="112"/>
      <c r="AV30" s="112"/>
      <c r="AW30" s="112"/>
      <c r="AX30" s="112"/>
      <c r="AY30" s="112"/>
      <c r="AZ30" s="112"/>
    </row>
    <row r="31" spans="1:52" s="24" customFormat="1" ht="48" hidden="1" customHeight="1">
      <c r="A31" s="29"/>
      <c r="B31" s="271"/>
      <c r="C31" s="271"/>
      <c r="D31" s="1425" t="s">
        <v>832</v>
      </c>
      <c r="E31" s="1425"/>
      <c r="F31" s="1425"/>
      <c r="G31" s="148">
        <v>0</v>
      </c>
      <c r="H31" s="216" t="e">
        <f>#REF!</f>
        <v>#REF!</v>
      </c>
      <c r="I31" s="78"/>
      <c r="J31" s="156"/>
      <c r="K31" s="156"/>
      <c r="L31" s="156"/>
      <c r="M31" s="156"/>
      <c r="N31" s="156"/>
      <c r="O31" s="156"/>
      <c r="P31" s="156"/>
      <c r="Q31" s="156"/>
      <c r="R31" s="156"/>
      <c r="S31" s="156"/>
      <c r="T31" s="156"/>
      <c r="U31" s="156"/>
      <c r="V31" s="156"/>
      <c r="W31" s="156"/>
      <c r="X31" s="156"/>
      <c r="Y31" s="156"/>
      <c r="Z31" s="156"/>
      <c r="AA31" s="156"/>
      <c r="AB31" s="180"/>
      <c r="AC31" s="181" t="s">
        <v>819</v>
      </c>
      <c r="AD31" s="781"/>
      <c r="AE31" s="781"/>
      <c r="AF31" s="78"/>
      <c r="AG31" s="782">
        <v>24</v>
      </c>
      <c r="AH31" s="782" t="s">
        <v>783</v>
      </c>
      <c r="AI31" s="783"/>
      <c r="AJ31" s="783"/>
      <c r="AK31" s="783"/>
      <c r="AL31" s="783"/>
      <c r="AM31" s="78"/>
      <c r="AN31" s="78"/>
      <c r="AO31" s="78"/>
      <c r="AP31" s="78"/>
      <c r="AQ31" s="112"/>
      <c r="AR31" s="112"/>
      <c r="AS31" s="112"/>
      <c r="AT31" s="112"/>
      <c r="AU31" s="112"/>
      <c r="AV31" s="112"/>
      <c r="AW31" s="112"/>
      <c r="AX31" s="112"/>
      <c r="AY31" s="112"/>
      <c r="AZ31" s="112"/>
    </row>
    <row r="32" spans="1:52" ht="186.75" customHeight="1">
      <c r="B32" s="1014" t="str">
        <f>"(d) Attachment 4(" &amp; Basic!$B$2 &amp; ") :"</f>
        <v>(d) Attachment 4(7RT-23-BULK) :</v>
      </c>
      <c r="C32" s="1014"/>
      <c r="D32" s="1412" t="s">
        <v>833</v>
      </c>
      <c r="E32" s="1412"/>
      <c r="F32" s="1412"/>
      <c r="G32" s="133"/>
      <c r="H32" s="71"/>
      <c r="I32" s="78"/>
      <c r="J32" s="78"/>
      <c r="K32" s="78"/>
      <c r="L32" s="78"/>
      <c r="M32" s="78"/>
      <c r="N32" s="78"/>
      <c r="O32" s="78"/>
      <c r="P32" s="78"/>
      <c r="Q32" s="78"/>
      <c r="R32" s="78"/>
      <c r="S32" s="78"/>
      <c r="T32" s="78"/>
      <c r="U32" s="78"/>
      <c r="V32" s="78"/>
      <c r="W32" s="78"/>
      <c r="X32" s="78"/>
      <c r="Y32" s="78"/>
      <c r="Z32" s="78"/>
      <c r="AA32" s="78"/>
      <c r="AB32" s="180"/>
      <c r="AC32" s="181"/>
      <c r="AD32" s="780"/>
      <c r="AE32" s="780"/>
      <c r="AF32" s="77"/>
      <c r="AG32" s="782">
        <v>25</v>
      </c>
      <c r="AH32" s="782" t="s">
        <v>783</v>
      </c>
      <c r="AI32" s="783"/>
      <c r="AJ32" s="783"/>
      <c r="AK32" s="783"/>
      <c r="AL32" s="783"/>
      <c r="AM32" s="77"/>
      <c r="AN32" s="77"/>
      <c r="AO32" s="77"/>
      <c r="AP32" s="77"/>
      <c r="AQ32" s="114"/>
      <c r="AR32" s="114"/>
      <c r="AS32" s="114"/>
      <c r="AT32" s="114"/>
      <c r="AU32" s="114"/>
      <c r="AV32" s="114"/>
      <c r="AW32" s="114"/>
      <c r="AX32" s="114"/>
      <c r="AY32" s="114"/>
      <c r="AZ32" s="114"/>
    </row>
    <row r="33" spans="1:52" ht="69" customHeight="1">
      <c r="B33" s="1014" t="str">
        <f>"(e) Attachment 5(" &amp; Basic!$B$2 &amp; ") :"</f>
        <v>(e) Attachment 5(7RT-23-BULK) :</v>
      </c>
      <c r="C33" s="1014"/>
      <c r="D33" s="1412" t="s">
        <v>834</v>
      </c>
      <c r="E33" s="1412"/>
      <c r="F33" s="1412"/>
      <c r="G33" s="71"/>
      <c r="H33" s="71"/>
      <c r="I33" s="78"/>
      <c r="J33" s="78"/>
      <c r="K33" s="78"/>
      <c r="L33" s="78"/>
      <c r="M33" s="78"/>
      <c r="N33" s="78"/>
      <c r="O33" s="78"/>
      <c r="P33" s="78"/>
      <c r="Q33" s="78"/>
      <c r="R33" s="78"/>
      <c r="S33" s="78"/>
      <c r="T33" s="78"/>
      <c r="U33" s="78"/>
      <c r="V33" s="78"/>
      <c r="W33" s="78"/>
      <c r="X33" s="78"/>
      <c r="Y33" s="78"/>
      <c r="Z33" s="78"/>
      <c r="AA33" s="78"/>
      <c r="AB33" s="180"/>
      <c r="AC33" s="181"/>
      <c r="AD33" s="780"/>
      <c r="AE33" s="780"/>
      <c r="AF33" s="77"/>
      <c r="AG33" s="782">
        <v>26</v>
      </c>
      <c r="AH33" s="782" t="s">
        <v>783</v>
      </c>
      <c r="AI33" s="783"/>
      <c r="AJ33" s="783"/>
      <c r="AK33" s="783"/>
      <c r="AL33" s="783"/>
      <c r="AM33" s="77"/>
      <c r="AN33" s="77"/>
      <c r="AO33" s="77"/>
      <c r="AP33" s="77"/>
      <c r="AQ33" s="114"/>
      <c r="AR33" s="114"/>
      <c r="AS33" s="114"/>
      <c r="AT33" s="114"/>
      <c r="AU33" s="114"/>
      <c r="AV33" s="114"/>
      <c r="AW33" s="114"/>
      <c r="AX33" s="114"/>
      <c r="AY33" s="114"/>
      <c r="AZ33" s="114"/>
    </row>
    <row r="34" spans="1:52" ht="42" customHeight="1">
      <c r="B34" s="1014" t="str">
        <f>"(f) Attachment 5A(" &amp; Basic!$B$2 &amp; ") :"</f>
        <v>(f) Attachment 5A(7RT-23-BULK) :</v>
      </c>
      <c r="C34" s="1014"/>
      <c r="D34" s="1412" t="s">
        <v>835</v>
      </c>
      <c r="E34" s="1412"/>
      <c r="F34" s="1412"/>
      <c r="G34" s="71"/>
      <c r="H34" s="71"/>
      <c r="I34" s="78"/>
      <c r="J34" s="78"/>
      <c r="K34" s="78"/>
      <c r="L34" s="78"/>
      <c r="M34" s="78"/>
      <c r="N34" s="78"/>
      <c r="O34" s="78"/>
      <c r="P34" s="78"/>
      <c r="Q34" s="78"/>
      <c r="R34" s="78"/>
      <c r="S34" s="78"/>
      <c r="T34" s="78"/>
      <c r="U34" s="78"/>
      <c r="V34" s="78"/>
      <c r="W34" s="78"/>
      <c r="X34" s="78"/>
      <c r="Y34" s="78"/>
      <c r="Z34" s="78"/>
      <c r="AA34" s="78"/>
      <c r="AB34" s="180"/>
      <c r="AC34" s="181"/>
      <c r="AD34" s="780"/>
      <c r="AE34" s="780"/>
      <c r="AF34" s="77"/>
      <c r="AG34" s="782">
        <v>26</v>
      </c>
      <c r="AH34" s="782" t="s">
        <v>783</v>
      </c>
      <c r="AI34" s="783"/>
      <c r="AJ34" s="783"/>
      <c r="AK34" s="783"/>
      <c r="AL34" s="783"/>
      <c r="AM34" s="77"/>
      <c r="AN34" s="77"/>
      <c r="AO34" s="77"/>
      <c r="AP34" s="77"/>
      <c r="AQ34" s="114"/>
      <c r="AR34" s="114"/>
      <c r="AS34" s="114"/>
      <c r="AT34" s="114"/>
      <c r="AU34" s="114"/>
      <c r="AV34" s="114"/>
      <c r="AW34" s="114"/>
      <c r="AX34" s="114"/>
      <c r="AY34" s="114"/>
      <c r="AZ34" s="114"/>
    </row>
    <row r="35" spans="1:52" s="24" customFormat="1" ht="97.5" customHeight="1">
      <c r="A35" s="29"/>
      <c r="B35" s="1014" t="str">
        <f>"(g) Attachment 6(" &amp; Basic!$B$2 &amp; ") :"</f>
        <v>(g) Attachment 6(7RT-23-BULK) :</v>
      </c>
      <c r="C35" s="1014"/>
      <c r="D35" s="1412" t="s">
        <v>836</v>
      </c>
      <c r="E35" s="1412"/>
      <c r="F35" s="1412"/>
      <c r="G35" s="71"/>
      <c r="H35" s="71"/>
      <c r="I35" s="78"/>
      <c r="J35" s="78"/>
      <c r="K35" s="78"/>
      <c r="L35" s="78"/>
      <c r="M35" s="78"/>
      <c r="N35" s="78"/>
      <c r="O35" s="78"/>
      <c r="P35" s="78"/>
      <c r="Q35" s="78"/>
      <c r="R35" s="78"/>
      <c r="S35" s="78"/>
      <c r="T35" s="78"/>
      <c r="U35" s="78"/>
      <c r="V35" s="78"/>
      <c r="W35" s="78"/>
      <c r="X35" s="78"/>
      <c r="Y35" s="78"/>
      <c r="Z35" s="78"/>
      <c r="AA35" s="78"/>
      <c r="AB35" s="180"/>
      <c r="AC35" s="181"/>
      <c r="AD35" s="781"/>
      <c r="AE35" s="781"/>
      <c r="AF35" s="78"/>
      <c r="AG35" s="782">
        <v>27</v>
      </c>
      <c r="AH35" s="782" t="s">
        <v>783</v>
      </c>
      <c r="AI35" s="783"/>
      <c r="AJ35" s="783"/>
      <c r="AK35" s="783"/>
      <c r="AL35" s="783"/>
      <c r="AM35" s="78"/>
      <c r="AN35" s="78"/>
      <c r="AO35" s="78"/>
      <c r="AP35" s="78"/>
      <c r="AQ35" s="112"/>
      <c r="AR35" s="112"/>
      <c r="AS35" s="112"/>
      <c r="AT35" s="112"/>
      <c r="AU35" s="112"/>
      <c r="AV35" s="112"/>
      <c r="AW35" s="112"/>
      <c r="AX35" s="112"/>
      <c r="AY35" s="112"/>
      <c r="AZ35" s="112"/>
    </row>
    <row r="36" spans="1:52" s="24" customFormat="1" ht="57" customHeight="1">
      <c r="A36" s="29"/>
      <c r="B36" s="1014" t="str">
        <f>"(h) Attachment 7(" &amp; Basic!$B$2 &amp; ") :"</f>
        <v>(h) Attachment 7(7RT-23-BULK) :</v>
      </c>
      <c r="C36" s="1014"/>
      <c r="D36" s="1412" t="s">
        <v>837</v>
      </c>
      <c r="E36" s="1412"/>
      <c r="F36" s="1412"/>
      <c r="G36" s="72"/>
      <c r="H36" s="72"/>
      <c r="I36" s="78"/>
      <c r="J36" s="78"/>
      <c r="K36" s="78"/>
      <c r="L36" s="78"/>
      <c r="M36" s="78"/>
      <c r="N36" s="78"/>
      <c r="O36" s="78"/>
      <c r="P36" s="78"/>
      <c r="Q36" s="78"/>
      <c r="R36" s="78"/>
      <c r="S36" s="78"/>
      <c r="T36" s="78"/>
      <c r="U36" s="78"/>
      <c r="V36" s="78"/>
      <c r="W36" s="78"/>
      <c r="X36" s="78"/>
      <c r="Y36" s="78"/>
      <c r="Z36" s="78"/>
      <c r="AA36" s="78"/>
      <c r="AB36" s="180"/>
      <c r="AC36" s="181"/>
      <c r="AD36" s="781"/>
      <c r="AE36" s="781"/>
      <c r="AF36" s="78"/>
      <c r="AG36" s="782">
        <v>28</v>
      </c>
      <c r="AH36" s="782" t="s">
        <v>783</v>
      </c>
      <c r="AI36" s="783"/>
      <c r="AJ36" s="783"/>
      <c r="AK36" s="783"/>
      <c r="AL36" s="783"/>
      <c r="AM36" s="78"/>
      <c r="AN36" s="78"/>
      <c r="AO36" s="78"/>
      <c r="AP36" s="78"/>
      <c r="AQ36" s="112"/>
      <c r="AR36" s="112"/>
      <c r="AS36" s="112"/>
      <c r="AT36" s="112"/>
      <c r="AU36" s="112"/>
      <c r="AV36" s="112"/>
      <c r="AW36" s="112"/>
      <c r="AX36" s="112"/>
      <c r="AY36" s="112"/>
      <c r="AZ36" s="112"/>
    </row>
    <row r="37" spans="1:52" s="24" customFormat="1" ht="31.5" customHeight="1">
      <c r="A37" s="29"/>
      <c r="B37" s="1014" t="str">
        <f>"(i) Attachment 8(" &amp; Basic!$B$2 &amp; ") :"</f>
        <v>(i) Attachment 8(7RT-23-BULK) :</v>
      </c>
      <c r="C37" s="1014"/>
      <c r="D37" s="1412" t="s">
        <v>838</v>
      </c>
      <c r="E37" s="1412"/>
      <c r="F37" s="1412"/>
      <c r="G37" s="71"/>
      <c r="H37" s="71"/>
      <c r="I37" s="78"/>
      <c r="J37" s="78"/>
      <c r="K37" s="78"/>
      <c r="L37" s="78"/>
      <c r="M37" s="78"/>
      <c r="N37" s="78"/>
      <c r="O37" s="78"/>
      <c r="P37" s="78"/>
      <c r="Q37" s="78"/>
      <c r="R37" s="78"/>
      <c r="S37" s="78"/>
      <c r="T37" s="78"/>
      <c r="U37" s="78"/>
      <c r="V37" s="78"/>
      <c r="W37" s="78"/>
      <c r="X37" s="78"/>
      <c r="Y37" s="78"/>
      <c r="Z37" s="78"/>
      <c r="AA37" s="78"/>
      <c r="AB37" s="180"/>
      <c r="AC37" s="181"/>
      <c r="AD37" s="781"/>
      <c r="AE37" s="781"/>
      <c r="AF37" s="78"/>
      <c r="AG37" s="782">
        <v>29</v>
      </c>
      <c r="AH37" s="782" t="s">
        <v>783</v>
      </c>
      <c r="AI37" s="783"/>
      <c r="AJ37" s="783"/>
      <c r="AK37" s="783"/>
      <c r="AL37" s="783"/>
      <c r="AM37" s="78"/>
      <c r="AN37" s="78"/>
      <c r="AO37" s="78"/>
      <c r="AP37" s="78"/>
      <c r="AQ37" s="112"/>
      <c r="AR37" s="112"/>
      <c r="AS37" s="112"/>
      <c r="AT37" s="112"/>
      <c r="AU37" s="112"/>
      <c r="AV37" s="112"/>
      <c r="AW37" s="112"/>
      <c r="AX37" s="112"/>
      <c r="AY37" s="112"/>
      <c r="AZ37" s="112"/>
    </row>
    <row r="38" spans="1:52" s="24" customFormat="1" ht="31.5" customHeight="1">
      <c r="A38" s="29"/>
      <c r="B38" s="1014" t="str">
        <f>"(j) Attachment 9(" &amp; Basic!$B$2 &amp; ") :"</f>
        <v>(j) Attachment 9(7RT-23-BULK) :</v>
      </c>
      <c r="C38" s="1014"/>
      <c r="D38" s="1412" t="s">
        <v>839</v>
      </c>
      <c r="E38" s="1412"/>
      <c r="F38" s="1412"/>
      <c r="G38" s="71"/>
      <c r="H38" s="71"/>
      <c r="I38" s="78"/>
      <c r="J38" s="78"/>
      <c r="K38" s="78"/>
      <c r="L38" s="78"/>
      <c r="M38" s="78"/>
      <c r="N38" s="78"/>
      <c r="O38" s="78"/>
      <c r="P38" s="78"/>
      <c r="Q38" s="78"/>
      <c r="R38" s="78"/>
      <c r="S38" s="78"/>
      <c r="T38" s="78"/>
      <c r="U38" s="78"/>
      <c r="V38" s="78"/>
      <c r="W38" s="78"/>
      <c r="X38" s="78"/>
      <c r="Y38" s="78"/>
      <c r="Z38" s="78"/>
      <c r="AA38" s="78"/>
      <c r="AB38" s="180"/>
      <c r="AC38" s="181"/>
      <c r="AD38" s="781"/>
      <c r="AE38" s="781"/>
      <c r="AF38" s="78"/>
      <c r="AG38" s="782">
        <v>30</v>
      </c>
      <c r="AH38" s="782" t="s">
        <v>783</v>
      </c>
      <c r="AI38" s="783"/>
      <c r="AJ38" s="783"/>
      <c r="AK38" s="783"/>
      <c r="AL38" s="783"/>
      <c r="AM38" s="78"/>
      <c r="AN38" s="78"/>
      <c r="AO38" s="78"/>
      <c r="AP38" s="78"/>
      <c r="AQ38" s="112"/>
      <c r="AR38" s="112"/>
      <c r="AS38" s="112"/>
      <c r="AT38" s="112"/>
      <c r="AU38" s="112"/>
      <c r="AV38" s="112"/>
      <c r="AW38" s="112"/>
      <c r="AX38" s="112"/>
      <c r="AY38" s="112"/>
      <c r="AZ38" s="112"/>
    </row>
    <row r="39" spans="1:52" s="24" customFormat="1" ht="31.5" customHeight="1">
      <c r="A39" s="29"/>
      <c r="B39" s="1014" t="str">
        <f>"(k) Attachment 10(" &amp; Basic!$B$2 &amp; ") :"</f>
        <v>(k) Attachment 10(7RT-23-BULK) :</v>
      </c>
      <c r="C39" s="1014"/>
      <c r="D39" s="1412" t="s">
        <v>840</v>
      </c>
      <c r="E39" s="1412"/>
      <c r="F39" s="1412"/>
      <c r="G39" s="71"/>
      <c r="H39" s="71"/>
      <c r="I39" s="78"/>
      <c r="J39" s="78"/>
      <c r="K39" s="78"/>
      <c r="L39" s="78"/>
      <c r="M39" s="78"/>
      <c r="N39" s="78"/>
      <c r="O39" s="78"/>
      <c r="P39" s="78"/>
      <c r="Q39" s="78"/>
      <c r="R39" s="78"/>
      <c r="S39" s="78"/>
      <c r="T39" s="78"/>
      <c r="U39" s="78"/>
      <c r="V39" s="78"/>
      <c r="W39" s="78"/>
      <c r="X39" s="78"/>
      <c r="Y39" s="78"/>
      <c r="Z39" s="78"/>
      <c r="AA39" s="78"/>
      <c r="AB39" s="180"/>
      <c r="AC39" s="181"/>
      <c r="AD39" s="781"/>
      <c r="AE39" s="781"/>
      <c r="AF39" s="78"/>
      <c r="AG39" s="782">
        <v>31</v>
      </c>
      <c r="AH39" s="782" t="s">
        <v>773</v>
      </c>
      <c r="AI39" s="783"/>
      <c r="AJ39" s="783"/>
      <c r="AK39" s="783"/>
      <c r="AL39" s="783"/>
      <c r="AM39" s="78"/>
      <c r="AN39" s="78"/>
      <c r="AO39" s="78"/>
      <c r="AP39" s="78"/>
      <c r="AQ39" s="112"/>
      <c r="AR39" s="112"/>
      <c r="AS39" s="112"/>
      <c r="AT39" s="112"/>
      <c r="AU39" s="112"/>
      <c r="AV39" s="112"/>
      <c r="AW39" s="112"/>
      <c r="AX39" s="112"/>
      <c r="AY39" s="112"/>
      <c r="AZ39" s="112"/>
    </row>
    <row r="40" spans="1:52" s="24" customFormat="1" ht="31.5" customHeight="1">
      <c r="A40" s="29"/>
      <c r="B40" s="1014" t="str">
        <f>"(l) Attachment 11(" &amp; Basic!$B$2 &amp; ") :"</f>
        <v>(l) Attachment 11(7RT-23-BULK) :</v>
      </c>
      <c r="C40" s="1014"/>
      <c r="D40" s="1412" t="s">
        <v>841</v>
      </c>
      <c r="E40" s="1412"/>
      <c r="F40" s="1412"/>
      <c r="G40" s="71"/>
      <c r="H40" s="71"/>
      <c r="I40" s="78"/>
      <c r="J40" s="78"/>
      <c r="K40" s="78"/>
      <c r="L40" s="78"/>
      <c r="M40" s="78"/>
      <c r="N40" s="78"/>
      <c r="O40" s="78"/>
      <c r="P40" s="78"/>
      <c r="Q40" s="78"/>
      <c r="R40" s="78"/>
      <c r="S40" s="78"/>
      <c r="T40" s="78"/>
      <c r="U40" s="78"/>
      <c r="V40" s="78"/>
      <c r="W40" s="78"/>
      <c r="X40" s="78"/>
      <c r="Y40" s="78"/>
      <c r="Z40" s="78"/>
      <c r="AA40" s="78"/>
      <c r="AB40" s="180"/>
      <c r="AC40" s="181"/>
      <c r="AD40" s="781"/>
      <c r="AE40" s="781"/>
      <c r="AF40" s="78"/>
      <c r="AG40" s="78"/>
      <c r="AH40" s="78"/>
      <c r="AI40" s="78"/>
      <c r="AJ40" s="78"/>
      <c r="AK40" s="78"/>
      <c r="AL40" s="78"/>
      <c r="AM40" s="78"/>
      <c r="AN40" s="78"/>
      <c r="AO40" s="78"/>
      <c r="AP40" s="78"/>
      <c r="AQ40" s="112"/>
      <c r="AR40" s="112"/>
      <c r="AS40" s="112"/>
      <c r="AT40" s="112"/>
      <c r="AU40" s="112"/>
      <c r="AV40" s="112"/>
      <c r="AW40" s="112"/>
      <c r="AX40" s="112"/>
      <c r="AY40" s="112"/>
      <c r="AZ40" s="112"/>
    </row>
    <row r="41" spans="1:52" s="24" customFormat="1" ht="46.5" customHeight="1">
      <c r="A41" s="29"/>
      <c r="B41" s="1014" t="str">
        <f>"(m) Attachment 12(" &amp; Basic!$B$2 &amp; ") :"</f>
        <v>(m) Attachment 12(7RT-23-BULK) :</v>
      </c>
      <c r="C41" s="1014"/>
      <c r="D41" s="1412" t="s">
        <v>842</v>
      </c>
      <c r="E41" s="1412"/>
      <c r="F41" s="1412"/>
      <c r="G41" s="71"/>
      <c r="H41" s="71"/>
      <c r="I41" s="78"/>
      <c r="J41" s="78"/>
      <c r="K41" s="78"/>
      <c r="L41" s="78"/>
      <c r="M41" s="78"/>
      <c r="N41" s="78"/>
      <c r="O41" s="78"/>
      <c r="P41" s="78"/>
      <c r="Q41" s="78"/>
      <c r="R41" s="78"/>
      <c r="S41" s="78"/>
      <c r="T41" s="78"/>
      <c r="U41" s="78"/>
      <c r="V41" s="78"/>
      <c r="W41" s="78"/>
      <c r="X41" s="78"/>
      <c r="Y41" s="78"/>
      <c r="Z41" s="78"/>
      <c r="AA41" s="78"/>
      <c r="AB41" s="180"/>
      <c r="AC41" s="181"/>
      <c r="AD41" s="781"/>
      <c r="AE41" s="781"/>
      <c r="AF41" s="78"/>
      <c r="AG41" s="78"/>
      <c r="AH41" s="78"/>
      <c r="AI41" s="78"/>
      <c r="AJ41" s="78"/>
      <c r="AK41" s="78"/>
      <c r="AL41" s="78"/>
      <c r="AM41" s="78"/>
      <c r="AN41" s="78"/>
      <c r="AO41" s="78"/>
      <c r="AP41" s="78"/>
      <c r="AQ41" s="112"/>
      <c r="AR41" s="112"/>
      <c r="AS41" s="112"/>
      <c r="AT41" s="112"/>
      <c r="AU41" s="112"/>
      <c r="AV41" s="112"/>
      <c r="AW41" s="112"/>
      <c r="AX41" s="112"/>
      <c r="AY41" s="112"/>
      <c r="AZ41" s="112"/>
    </row>
    <row r="42" spans="1:52" s="24" customFormat="1" ht="30.75" customHeight="1">
      <c r="A42" s="29"/>
      <c r="B42" s="1014" t="str">
        <f>"(n) Attachment 13(" &amp; Basic!$B$2 &amp; ") :"</f>
        <v>(n) Attachment 13(7RT-23-BULK) :</v>
      </c>
      <c r="C42" s="1014"/>
      <c r="D42" s="1412" t="s">
        <v>843</v>
      </c>
      <c r="E42" s="1412"/>
      <c r="F42" s="1412"/>
      <c r="G42" s="71"/>
      <c r="H42" s="71"/>
      <c r="I42" s="78"/>
      <c r="J42" s="78"/>
      <c r="K42" s="78"/>
      <c r="L42" s="78"/>
      <c r="M42" s="78"/>
      <c r="N42" s="78"/>
      <c r="O42" s="78"/>
      <c r="P42" s="78"/>
      <c r="Q42" s="78"/>
      <c r="R42" s="78"/>
      <c r="S42" s="78"/>
      <c r="T42" s="78"/>
      <c r="U42" s="78"/>
      <c r="V42" s="78"/>
      <c r="W42" s="78"/>
      <c r="X42" s="78"/>
      <c r="Y42" s="78"/>
      <c r="Z42" s="78"/>
      <c r="AA42" s="78"/>
      <c r="AB42" s="180"/>
      <c r="AC42" s="181"/>
      <c r="AD42" s="781"/>
      <c r="AE42" s="781"/>
      <c r="AF42" s="78"/>
      <c r="AG42" s="78"/>
      <c r="AH42" s="78"/>
      <c r="AI42" s="78"/>
      <c r="AJ42" s="78"/>
      <c r="AK42" s="78"/>
      <c r="AL42" s="78"/>
      <c r="AM42" s="78"/>
      <c r="AN42" s="78"/>
      <c r="AO42" s="78"/>
      <c r="AP42" s="78"/>
      <c r="AQ42" s="112"/>
      <c r="AR42" s="112"/>
      <c r="AS42" s="112"/>
      <c r="AT42" s="112"/>
      <c r="AU42" s="112"/>
      <c r="AV42" s="112"/>
      <c r="AW42" s="112"/>
      <c r="AX42" s="112"/>
      <c r="AY42" s="112"/>
      <c r="AZ42" s="112"/>
    </row>
    <row r="43" spans="1:52" s="24" customFormat="1" ht="46.5" customHeight="1">
      <c r="A43" s="29"/>
      <c r="B43" s="1014" t="str">
        <f>"(o) Attachment 14(" &amp; Basic!$B$2 &amp; ") :"</f>
        <v>(o) Attachment 14(7RT-23-BULK) :</v>
      </c>
      <c r="C43" s="1014"/>
      <c r="D43" s="1412" t="s">
        <v>844</v>
      </c>
      <c r="E43" s="1412"/>
      <c r="F43" s="1412"/>
      <c r="G43" s="71"/>
      <c r="H43" s="71"/>
      <c r="I43" s="78"/>
      <c r="J43" s="78"/>
      <c r="K43" s="78"/>
      <c r="L43" s="78"/>
      <c r="M43" s="78"/>
      <c r="N43" s="78"/>
      <c r="O43" s="78"/>
      <c r="P43" s="78"/>
      <c r="Q43" s="78"/>
      <c r="R43" s="78"/>
      <c r="S43" s="78"/>
      <c r="T43" s="78"/>
      <c r="U43" s="78"/>
      <c r="V43" s="78"/>
      <c r="W43" s="78"/>
      <c r="X43" s="78"/>
      <c r="Y43" s="78"/>
      <c r="Z43" s="78"/>
      <c r="AA43" s="78"/>
      <c r="AB43" s="180"/>
      <c r="AC43" s="181"/>
      <c r="AD43" s="781"/>
      <c r="AE43" s="781"/>
      <c r="AF43" s="78"/>
      <c r="AG43" s="78"/>
      <c r="AH43" s="78"/>
      <c r="AI43" s="78"/>
      <c r="AJ43" s="78"/>
      <c r="AK43" s="78"/>
      <c r="AL43" s="78"/>
      <c r="AM43" s="78"/>
      <c r="AN43" s="78"/>
      <c r="AO43" s="78"/>
      <c r="AP43" s="78"/>
      <c r="AQ43" s="112"/>
      <c r="AR43" s="112"/>
      <c r="AS43" s="112"/>
      <c r="AT43" s="112"/>
      <c r="AU43" s="112"/>
      <c r="AV43" s="112"/>
      <c r="AW43" s="112"/>
      <c r="AX43" s="112"/>
      <c r="AY43" s="112"/>
      <c r="AZ43" s="112"/>
    </row>
    <row r="44" spans="1:52" s="24" customFormat="1" ht="63" customHeight="1">
      <c r="A44" s="29"/>
      <c r="B44" s="1014" t="str">
        <f>"(p) Attachment 15(" &amp; Basic!$B$2 &amp; ") :"</f>
        <v>(p) Attachment 15(7RT-23-BULK) :</v>
      </c>
      <c r="C44" s="1014"/>
      <c r="D44" s="1412" t="s">
        <v>1074</v>
      </c>
      <c r="E44" s="1412"/>
      <c r="F44" s="1412"/>
      <c r="G44" s="71"/>
      <c r="H44" s="71"/>
      <c r="I44" s="78"/>
      <c r="J44" s="78"/>
      <c r="K44" s="78"/>
      <c r="L44" s="78"/>
      <c r="M44" s="78"/>
      <c r="N44" s="78"/>
      <c r="O44" s="78"/>
      <c r="P44" s="78"/>
      <c r="Q44" s="78"/>
      <c r="R44" s="78"/>
      <c r="S44" s="78"/>
      <c r="T44" s="78"/>
      <c r="U44" s="78"/>
      <c r="V44" s="78"/>
      <c r="W44" s="78"/>
      <c r="X44" s="78"/>
      <c r="Y44" s="78"/>
      <c r="Z44" s="78"/>
      <c r="AA44" s="78"/>
      <c r="AB44" s="180"/>
      <c r="AC44" s="181"/>
      <c r="AD44" s="781"/>
      <c r="AE44" s="781"/>
      <c r="AF44" s="78"/>
      <c r="AG44" s="78"/>
      <c r="AH44" s="78"/>
      <c r="AI44" s="78"/>
      <c r="AJ44" s="78"/>
      <c r="AK44" s="78"/>
      <c r="AL44" s="78"/>
      <c r="AM44" s="78"/>
      <c r="AN44" s="78"/>
      <c r="AO44" s="78"/>
      <c r="AP44" s="78"/>
      <c r="AQ44" s="112"/>
      <c r="AR44" s="112"/>
      <c r="AS44" s="112"/>
      <c r="AT44" s="112"/>
      <c r="AU44" s="112"/>
      <c r="AV44" s="112"/>
      <c r="AW44" s="112"/>
      <c r="AX44" s="112"/>
      <c r="AY44" s="112"/>
      <c r="AZ44" s="112"/>
    </row>
    <row r="45" spans="1:52" s="24" customFormat="1" ht="28.5" customHeight="1">
      <c r="A45" s="29"/>
      <c r="B45" s="1014" t="str">
        <f>"(q) Attachment 16(" &amp; Basic!$B$2 &amp; ") :"</f>
        <v>(q) Attachment 16(7RT-23-BULK) :</v>
      </c>
      <c r="C45" s="1014"/>
      <c r="D45" s="1412" t="s">
        <v>845</v>
      </c>
      <c r="E45" s="1412"/>
      <c r="F45" s="1412"/>
      <c r="G45" s="71"/>
      <c r="H45" s="71"/>
      <c r="I45" s="78"/>
      <c r="J45" s="78"/>
      <c r="K45" s="78"/>
      <c r="L45" s="78"/>
      <c r="M45" s="78"/>
      <c r="N45" s="78"/>
      <c r="O45" s="78"/>
      <c r="P45" s="78"/>
      <c r="Q45" s="78"/>
      <c r="R45" s="78"/>
      <c r="S45" s="78"/>
      <c r="T45" s="78"/>
      <c r="U45" s="78"/>
      <c r="V45" s="78"/>
      <c r="W45" s="78"/>
      <c r="X45" s="78"/>
      <c r="Y45" s="78"/>
      <c r="Z45" s="78"/>
      <c r="AA45" s="78"/>
      <c r="AB45" s="180"/>
      <c r="AC45" s="181"/>
      <c r="AD45" s="781"/>
      <c r="AE45" s="781"/>
      <c r="AF45" s="78"/>
      <c r="AG45" s="78"/>
      <c r="AH45" s="78"/>
      <c r="AI45" s="78"/>
      <c r="AJ45" s="78"/>
      <c r="AK45" s="78"/>
      <c r="AL45" s="78"/>
      <c r="AM45" s="78"/>
      <c r="AN45" s="78"/>
      <c r="AO45" s="78"/>
      <c r="AP45" s="78"/>
      <c r="AQ45" s="112"/>
      <c r="AR45" s="112"/>
      <c r="AS45" s="112"/>
      <c r="AT45" s="112"/>
      <c r="AU45" s="112"/>
      <c r="AV45" s="112"/>
      <c r="AW45" s="112"/>
      <c r="AX45" s="112"/>
      <c r="AY45" s="112"/>
      <c r="AZ45" s="112"/>
    </row>
    <row r="46" spans="1:52" ht="28.5" customHeight="1">
      <c r="B46" s="1014" t="str">
        <f>"(r) Attachment 17(" &amp; Basic!$B$2 &amp; ") :"</f>
        <v>(r) Attachment 17(7RT-23-BULK) :</v>
      </c>
      <c r="C46" s="1014"/>
      <c r="D46" s="1412" t="s">
        <v>846</v>
      </c>
      <c r="E46" s="1412"/>
      <c r="F46" s="1412"/>
      <c r="G46" s="71"/>
      <c r="H46" s="71"/>
      <c r="I46" s="78"/>
      <c r="J46" s="78"/>
      <c r="K46" s="78"/>
      <c r="L46" s="78"/>
      <c r="M46" s="78"/>
      <c r="N46" s="78"/>
      <c r="O46" s="78"/>
      <c r="P46" s="78"/>
      <c r="Q46" s="78"/>
      <c r="R46" s="78"/>
      <c r="S46" s="78"/>
      <c r="T46" s="78"/>
      <c r="U46" s="78"/>
      <c r="V46" s="78"/>
      <c r="W46" s="78"/>
      <c r="X46" s="78"/>
      <c r="Y46" s="78"/>
      <c r="Z46" s="78"/>
      <c r="AA46" s="78"/>
      <c r="AB46" s="180"/>
      <c r="AC46" s="181"/>
      <c r="AD46" s="780"/>
      <c r="AE46" s="780"/>
      <c r="AF46" s="77"/>
      <c r="AG46" s="77"/>
      <c r="AH46" s="77"/>
      <c r="AI46" s="77"/>
      <c r="AJ46" s="77"/>
      <c r="AK46" s="77"/>
      <c r="AL46" s="77"/>
      <c r="AM46" s="77"/>
      <c r="AN46" s="77"/>
      <c r="AO46" s="77"/>
      <c r="AP46" s="77"/>
      <c r="AQ46" s="114"/>
      <c r="AR46" s="114"/>
      <c r="AS46" s="114"/>
      <c r="AT46" s="114"/>
      <c r="AU46" s="114"/>
      <c r="AV46" s="114"/>
      <c r="AW46" s="114"/>
      <c r="AX46" s="114"/>
      <c r="AY46" s="114"/>
      <c r="AZ46" s="114"/>
    </row>
    <row r="47" spans="1:52" ht="28.5" customHeight="1">
      <c r="B47" s="1014" t="str">
        <f>"(s) Attachment 18(" &amp; Basic!$B$2 &amp; ") :"</f>
        <v>(s) Attachment 18(7RT-23-BULK) :</v>
      </c>
      <c r="C47" s="1014"/>
      <c r="D47" s="71" t="s">
        <v>676</v>
      </c>
      <c r="E47" s="71"/>
      <c r="F47" s="71"/>
      <c r="G47" s="71"/>
      <c r="H47" s="71"/>
      <c r="I47" s="78"/>
      <c r="J47" s="78"/>
      <c r="K47" s="78"/>
      <c r="L47" s="78"/>
      <c r="M47" s="78"/>
      <c r="N47" s="78"/>
      <c r="O47" s="78"/>
      <c r="P47" s="78"/>
      <c r="Q47" s="78"/>
      <c r="R47" s="78"/>
      <c r="S47" s="78"/>
      <c r="T47" s="78"/>
      <c r="U47" s="78"/>
      <c r="V47" s="78"/>
      <c r="W47" s="78"/>
      <c r="X47" s="78"/>
      <c r="Y47" s="78"/>
      <c r="Z47" s="78"/>
      <c r="AA47" s="78"/>
      <c r="AB47" s="180"/>
      <c r="AC47" s="181"/>
      <c r="AD47" s="780"/>
      <c r="AE47" s="780"/>
      <c r="AF47" s="77"/>
      <c r="AG47" s="77"/>
      <c r="AH47" s="77"/>
      <c r="AI47" s="77"/>
      <c r="AJ47" s="77"/>
      <c r="AK47" s="77"/>
      <c r="AL47" s="77"/>
      <c r="AM47" s="77"/>
      <c r="AN47" s="77"/>
      <c r="AO47" s="77"/>
      <c r="AP47" s="77"/>
      <c r="AQ47" s="114"/>
      <c r="AR47" s="114"/>
      <c r="AS47" s="114"/>
      <c r="AT47" s="114"/>
      <c r="AU47" s="114"/>
      <c r="AV47" s="114"/>
      <c r="AW47" s="114"/>
      <c r="AX47" s="114"/>
      <c r="AY47" s="114"/>
      <c r="AZ47" s="114"/>
    </row>
    <row r="48" spans="1:52" ht="28.5" customHeight="1">
      <c r="B48" s="1014" t="str">
        <f>"(t) Attachment 19(" &amp; Basic!$B$2 &amp; ") :"</f>
        <v>(t) Attachment 19(7RT-23-BULK) :</v>
      </c>
      <c r="C48" s="1014"/>
      <c r="D48" s="1412" t="s">
        <v>847</v>
      </c>
      <c r="E48" s="1412"/>
      <c r="F48" s="1412"/>
      <c r="G48" s="71"/>
      <c r="H48" s="71"/>
      <c r="I48" s="78"/>
      <c r="J48" s="78"/>
      <c r="K48" s="78"/>
      <c r="L48" s="78"/>
      <c r="M48" s="78"/>
      <c r="N48" s="78"/>
      <c r="O48" s="78"/>
      <c r="P48" s="78"/>
      <c r="Q48" s="78"/>
      <c r="R48" s="78"/>
      <c r="S48" s="78"/>
      <c r="T48" s="78"/>
      <c r="U48" s="78"/>
      <c r="V48" s="78"/>
      <c r="W48" s="78"/>
      <c r="X48" s="78"/>
      <c r="Y48" s="78"/>
      <c r="Z48" s="78"/>
      <c r="AA48" s="78"/>
      <c r="AB48" s="180"/>
      <c r="AC48" s="181"/>
      <c r="AD48" s="780"/>
      <c r="AE48" s="780"/>
      <c r="AF48" s="77"/>
      <c r="AG48" s="77"/>
      <c r="AH48" s="77"/>
      <c r="AI48" s="77"/>
      <c r="AJ48" s="77"/>
      <c r="AK48" s="77"/>
      <c r="AL48" s="77"/>
      <c r="AM48" s="77"/>
      <c r="AN48" s="77"/>
      <c r="AO48" s="77"/>
      <c r="AP48" s="77"/>
      <c r="AQ48" s="114"/>
      <c r="AR48" s="114"/>
      <c r="AS48" s="114"/>
      <c r="AT48" s="114"/>
      <c r="AU48" s="114"/>
      <c r="AV48" s="114"/>
      <c r="AW48" s="114"/>
      <c r="AX48" s="114"/>
      <c r="AY48" s="114"/>
      <c r="AZ48" s="114"/>
    </row>
    <row r="49" spans="1:52" ht="43.5" customHeight="1">
      <c r="B49" s="1014" t="str">
        <f>"(u) Attachment 20(" &amp; Basic!$B$2 &amp; ") :"</f>
        <v>(u) Attachment 20(7RT-23-BULK) :</v>
      </c>
      <c r="C49" s="1014"/>
      <c r="D49" s="1014" t="s">
        <v>848</v>
      </c>
      <c r="E49" s="1014"/>
      <c r="F49" s="1014"/>
      <c r="G49" s="71"/>
      <c r="H49" s="71"/>
      <c r="I49" s="78"/>
      <c r="J49" s="78"/>
      <c r="K49" s="78"/>
      <c r="L49" s="78"/>
      <c r="M49" s="78"/>
      <c r="N49" s="78"/>
      <c r="O49" s="78"/>
      <c r="P49" s="78"/>
      <c r="Q49" s="78"/>
      <c r="R49" s="78"/>
      <c r="S49" s="78"/>
      <c r="T49" s="78"/>
      <c r="U49" s="78"/>
      <c r="V49" s="78"/>
      <c r="W49" s="78"/>
      <c r="X49" s="78"/>
      <c r="Y49" s="78"/>
      <c r="Z49" s="78"/>
      <c r="AA49" s="78"/>
      <c r="AB49" s="180"/>
      <c r="AC49" s="181"/>
      <c r="AD49" s="780"/>
      <c r="AE49" s="780"/>
      <c r="AF49" s="77"/>
      <c r="AG49" s="77"/>
      <c r="AH49" s="77"/>
      <c r="AI49" s="77"/>
      <c r="AJ49" s="77"/>
      <c r="AK49" s="77"/>
      <c r="AL49" s="77"/>
      <c r="AM49" s="77"/>
      <c r="AN49" s="77"/>
      <c r="AO49" s="77"/>
      <c r="AP49" s="77"/>
      <c r="AQ49" s="114"/>
      <c r="AR49" s="114"/>
      <c r="AS49" s="114"/>
      <c r="AT49" s="114"/>
      <c r="AU49" s="114"/>
      <c r="AV49" s="114"/>
      <c r="AW49" s="114"/>
      <c r="AX49" s="114"/>
      <c r="AY49" s="114"/>
      <c r="AZ49" s="114"/>
    </row>
    <row r="50" spans="1:52" ht="43.5" customHeight="1">
      <c r="B50" s="1014" t="str">
        <f>"(v) Attachment 21(" &amp; Basic!$B$2 &amp; ") :"</f>
        <v>(v) Attachment 21(7RT-23-BULK) :</v>
      </c>
      <c r="C50" s="1014"/>
      <c r="D50" s="1014" t="s">
        <v>849</v>
      </c>
      <c r="E50" s="1014"/>
      <c r="F50" s="1014"/>
      <c r="G50" s="71"/>
      <c r="H50" s="71"/>
      <c r="I50" s="78"/>
      <c r="J50" s="78"/>
      <c r="K50" s="78"/>
      <c r="L50" s="78"/>
      <c r="M50" s="78"/>
      <c r="N50" s="78"/>
      <c r="O50" s="78"/>
      <c r="P50" s="78"/>
      <c r="Q50" s="78"/>
      <c r="R50" s="78"/>
      <c r="S50" s="78"/>
      <c r="T50" s="78"/>
      <c r="U50" s="78"/>
      <c r="V50" s="78"/>
      <c r="W50" s="78"/>
      <c r="X50" s="78"/>
      <c r="Y50" s="78"/>
      <c r="Z50" s="78"/>
      <c r="AA50" s="78"/>
      <c r="AB50" s="180"/>
      <c r="AC50" s="181"/>
      <c r="AD50" s="780"/>
      <c r="AE50" s="780"/>
      <c r="AF50" s="77"/>
      <c r="AG50" s="77"/>
      <c r="AH50" s="77"/>
      <c r="AI50" s="77"/>
      <c r="AJ50" s="77"/>
      <c r="AK50" s="77"/>
      <c r="AL50" s="77"/>
      <c r="AM50" s="77"/>
      <c r="AN50" s="77"/>
      <c r="AO50" s="77"/>
      <c r="AP50" s="77"/>
      <c r="AQ50" s="114"/>
      <c r="AR50" s="114"/>
      <c r="AS50" s="114"/>
      <c r="AT50" s="114"/>
      <c r="AU50" s="114"/>
      <c r="AV50" s="114"/>
      <c r="AW50" s="114"/>
      <c r="AX50" s="114"/>
      <c r="AY50" s="114"/>
      <c r="AZ50" s="114"/>
    </row>
    <row r="51" spans="1:52" ht="96" customHeight="1">
      <c r="B51" s="1014" t="str">
        <f>"(w) Attachment 22(" &amp; Basic!$B$2 &amp; ") :"</f>
        <v>(w) Attachment 22(7RT-23-BULK) :</v>
      </c>
      <c r="C51" s="1014"/>
      <c r="D51" s="1014" t="s">
        <v>850</v>
      </c>
      <c r="E51" s="1014"/>
      <c r="F51" s="1014"/>
      <c r="G51" s="71"/>
      <c r="H51" s="71"/>
      <c r="I51" s="78"/>
      <c r="J51" s="78"/>
      <c r="K51" s="78"/>
      <c r="L51" s="78"/>
      <c r="M51" s="78"/>
      <c r="N51" s="78"/>
      <c r="O51" s="78"/>
      <c r="P51" s="78"/>
      <c r="Q51" s="78"/>
      <c r="R51" s="78"/>
      <c r="S51" s="78"/>
      <c r="T51" s="78"/>
      <c r="U51" s="78"/>
      <c r="V51" s="78"/>
      <c r="W51" s="78"/>
      <c r="X51" s="78"/>
      <c r="Y51" s="78"/>
      <c r="Z51" s="78"/>
      <c r="AA51" s="78"/>
      <c r="AB51" s="180"/>
      <c r="AC51" s="181"/>
      <c r="AD51" s="780"/>
      <c r="AE51" s="780"/>
      <c r="AF51" s="77"/>
      <c r="AG51" s="77"/>
      <c r="AH51" s="77"/>
      <c r="AI51" s="77"/>
      <c r="AJ51" s="77"/>
      <c r="AK51" s="77"/>
      <c r="AL51" s="77"/>
      <c r="AM51" s="77"/>
      <c r="AN51" s="77"/>
      <c r="AO51" s="77"/>
      <c r="AP51" s="77"/>
      <c r="AQ51" s="114"/>
      <c r="AR51" s="114"/>
      <c r="AS51" s="114"/>
      <c r="AT51" s="114"/>
      <c r="AU51" s="114"/>
      <c r="AV51" s="114"/>
      <c r="AW51" s="114"/>
      <c r="AX51" s="114"/>
      <c r="AY51" s="114"/>
      <c r="AZ51" s="114"/>
    </row>
    <row r="52" spans="1:52">
      <c r="B52" s="1014" t="str">
        <f>"(x) Attachment 23(" &amp; Basic!$B$2 &amp; ") :"</f>
        <v>(x) Attachment 23(7RT-23-BULK) :</v>
      </c>
      <c r="C52" s="1014"/>
      <c r="D52" s="902" t="s">
        <v>851</v>
      </c>
      <c r="E52" s="902"/>
      <c r="F52" s="902"/>
      <c r="G52" s="71"/>
      <c r="H52" s="71"/>
      <c r="I52" s="78"/>
      <c r="J52" s="78"/>
      <c r="K52" s="78"/>
      <c r="L52" s="78"/>
      <c r="M52" s="78"/>
      <c r="N52" s="78"/>
      <c r="O52" s="78"/>
      <c r="P52" s="78"/>
      <c r="Q52" s="78"/>
      <c r="R52" s="78"/>
      <c r="S52" s="78"/>
      <c r="T52" s="78"/>
      <c r="U52" s="78"/>
      <c r="V52" s="78"/>
      <c r="W52" s="78"/>
      <c r="X52" s="78"/>
      <c r="Y52" s="78"/>
      <c r="Z52" s="78"/>
      <c r="AA52" s="78"/>
      <c r="AB52" s="180"/>
      <c r="AC52" s="181"/>
      <c r="AD52" s="780"/>
      <c r="AE52" s="780"/>
      <c r="AF52" s="77"/>
      <c r="AG52" s="77"/>
      <c r="AH52" s="77"/>
      <c r="AI52" s="77"/>
      <c r="AJ52" s="77"/>
      <c r="AK52" s="77"/>
      <c r="AL52" s="77"/>
      <c r="AM52" s="77"/>
      <c r="AN52" s="77"/>
      <c r="AO52" s="77"/>
      <c r="AP52" s="77"/>
      <c r="AQ52" s="114"/>
      <c r="AR52" s="114"/>
      <c r="AS52" s="114"/>
      <c r="AT52" s="114"/>
      <c r="AU52" s="114"/>
      <c r="AV52" s="114"/>
      <c r="AW52" s="114"/>
      <c r="AX52" s="114"/>
      <c r="AY52" s="114"/>
      <c r="AZ52" s="114"/>
    </row>
    <row r="53" spans="1:52" ht="42" customHeight="1">
      <c r="B53" s="1014"/>
      <c r="C53" s="1014"/>
      <c r="D53" s="1014"/>
      <c r="E53" s="1014"/>
      <c r="F53" s="1014"/>
      <c r="G53" s="71"/>
      <c r="H53" s="71"/>
      <c r="I53" s="78"/>
      <c r="J53" s="78"/>
      <c r="K53" s="78"/>
      <c r="L53" s="78"/>
      <c r="M53" s="78"/>
      <c r="N53" s="78"/>
      <c r="O53" s="78"/>
      <c r="P53" s="78"/>
      <c r="Q53" s="78"/>
      <c r="R53" s="78"/>
      <c r="S53" s="78"/>
      <c r="T53" s="78"/>
      <c r="U53" s="78"/>
      <c r="V53" s="78"/>
      <c r="W53" s="78"/>
      <c r="X53" s="78"/>
      <c r="Y53" s="78"/>
      <c r="Z53" s="78"/>
      <c r="AA53" s="78"/>
      <c r="AB53" s="180"/>
      <c r="AC53" s="181"/>
      <c r="AD53" s="780"/>
      <c r="AE53" s="780"/>
      <c r="AF53" s="77"/>
      <c r="AG53" s="77"/>
      <c r="AH53" s="77"/>
      <c r="AI53" s="77"/>
      <c r="AJ53" s="77"/>
      <c r="AK53" s="77"/>
      <c r="AL53" s="77"/>
      <c r="AM53" s="77"/>
      <c r="AN53" s="77"/>
      <c r="AO53" s="77"/>
      <c r="AP53" s="77"/>
      <c r="AQ53" s="114"/>
      <c r="AR53" s="114"/>
      <c r="AS53" s="114"/>
      <c r="AT53" s="114"/>
      <c r="AU53" s="114"/>
      <c r="AV53" s="114"/>
      <c r="AW53" s="114"/>
      <c r="AX53" s="114"/>
      <c r="AY53" s="114"/>
      <c r="AZ53" s="114"/>
    </row>
    <row r="54" spans="1:52" ht="40.5" customHeight="1">
      <c r="B54" s="1014" t="str">
        <f>"(y) Attachment 24(" &amp; Basic!$B$2 &amp; ") :"</f>
        <v>(y) Attachment 24(7RT-23-BULK) :</v>
      </c>
      <c r="C54" s="1014"/>
      <c r="D54" s="1014" t="s">
        <v>852</v>
      </c>
      <c r="E54" s="1014"/>
      <c r="F54" s="1014"/>
      <c r="G54" s="71"/>
      <c r="H54" s="71"/>
      <c r="I54" s="78"/>
      <c r="J54" s="78"/>
      <c r="K54" s="78"/>
      <c r="L54" s="78"/>
      <c r="M54" s="78"/>
      <c r="N54" s="78"/>
      <c r="O54" s="78"/>
      <c r="P54" s="78"/>
      <c r="Q54" s="78"/>
      <c r="R54" s="78"/>
      <c r="S54" s="78"/>
      <c r="T54" s="78"/>
      <c r="U54" s="78"/>
      <c r="V54" s="78"/>
      <c r="W54" s="78"/>
      <c r="X54" s="78"/>
      <c r="Y54" s="78"/>
      <c r="Z54" s="78"/>
      <c r="AA54" s="78"/>
      <c r="AB54" s="180"/>
      <c r="AC54" s="181"/>
      <c r="AD54" s="780"/>
      <c r="AE54" s="780"/>
      <c r="AF54" s="77"/>
      <c r="AG54" s="77"/>
      <c r="AH54" s="77"/>
      <c r="AI54" s="77"/>
      <c r="AJ54" s="77"/>
      <c r="AK54" s="77"/>
      <c r="AL54" s="77"/>
      <c r="AM54" s="77"/>
      <c r="AN54" s="77"/>
      <c r="AO54" s="77"/>
      <c r="AP54" s="77"/>
      <c r="AQ54" s="114"/>
      <c r="AR54" s="114"/>
      <c r="AS54" s="114"/>
      <c r="AT54" s="114"/>
      <c r="AU54" s="114"/>
      <c r="AV54" s="114"/>
      <c r="AW54" s="114"/>
      <c r="AX54" s="114"/>
      <c r="AY54" s="114"/>
      <c r="AZ54" s="114"/>
    </row>
    <row r="55" spans="1:52" ht="40.5" customHeight="1">
      <c r="B55" s="1014" t="str">
        <f>"(z) Attachment 25(" &amp; Basic!$B$2 &amp; ") :"</f>
        <v>(z) Attachment 25(7RT-23-BULK) :</v>
      </c>
      <c r="C55" s="1014"/>
      <c r="D55" s="1014" t="s">
        <v>853</v>
      </c>
      <c r="E55" s="1014"/>
      <c r="F55" s="1014"/>
      <c r="G55" s="71"/>
      <c r="H55" s="71"/>
      <c r="I55" s="78"/>
      <c r="J55" s="78"/>
      <c r="K55" s="78"/>
      <c r="L55" s="78"/>
      <c r="M55" s="78"/>
      <c r="N55" s="78"/>
      <c r="O55" s="78"/>
      <c r="P55" s="78"/>
      <c r="Q55" s="78"/>
      <c r="R55" s="78"/>
      <c r="S55" s="78"/>
      <c r="T55" s="78"/>
      <c r="U55" s="78"/>
      <c r="V55" s="78"/>
      <c r="W55" s="78"/>
      <c r="X55" s="78"/>
      <c r="Y55" s="78"/>
      <c r="Z55" s="78"/>
      <c r="AA55" s="78"/>
      <c r="AB55" s="180"/>
      <c r="AC55" s="181"/>
      <c r="AD55" s="780"/>
      <c r="AE55" s="780"/>
      <c r="AF55" s="77"/>
      <c r="AG55" s="77"/>
      <c r="AH55" s="77"/>
      <c r="AI55" s="77"/>
      <c r="AJ55" s="77"/>
      <c r="AK55" s="77"/>
      <c r="AL55" s="77"/>
      <c r="AM55" s="77"/>
      <c r="AN55" s="77"/>
      <c r="AO55" s="77"/>
      <c r="AP55" s="77"/>
      <c r="AQ55" s="114"/>
      <c r="AR55" s="114"/>
      <c r="AS55" s="114"/>
      <c r="AT55" s="114"/>
      <c r="AU55" s="114"/>
      <c r="AV55" s="114"/>
      <c r="AW55" s="114"/>
      <c r="AX55" s="114"/>
      <c r="AY55" s="114"/>
      <c r="AZ55" s="114"/>
    </row>
    <row r="56" spans="1:52" ht="33" customHeight="1">
      <c r="B56" s="1014" t="str">
        <f>"(aa) Attachment 26(" &amp; Basic!$B$2 &amp; ") :"</f>
        <v>(aa) Attachment 26(7RT-23-BULK) :</v>
      </c>
      <c r="C56" s="1014"/>
      <c r="D56" s="1014" t="s">
        <v>854</v>
      </c>
      <c r="E56" s="1014"/>
      <c r="F56" s="1014"/>
      <c r="G56" s="71"/>
      <c r="H56" s="71"/>
      <c r="I56" s="78"/>
      <c r="J56" s="78"/>
      <c r="K56" s="78"/>
      <c r="L56" s="78"/>
      <c r="M56" s="78"/>
      <c r="N56" s="78"/>
      <c r="O56" s="78"/>
      <c r="P56" s="78"/>
      <c r="Q56" s="78"/>
      <c r="R56" s="78"/>
      <c r="S56" s="78"/>
      <c r="T56" s="78"/>
      <c r="U56" s="78"/>
      <c r="V56" s="78"/>
      <c r="W56" s="78"/>
      <c r="X56" s="78"/>
      <c r="Y56" s="78"/>
      <c r="Z56" s="78"/>
      <c r="AA56" s="78"/>
      <c r="AB56" s="180"/>
      <c r="AC56" s="181"/>
      <c r="AD56" s="780"/>
      <c r="AE56" s="780"/>
      <c r="AF56" s="77"/>
      <c r="AG56" s="77"/>
      <c r="AH56" s="77"/>
      <c r="AI56" s="77"/>
      <c r="AJ56" s="77"/>
      <c r="AK56" s="77"/>
      <c r="AL56" s="77"/>
      <c r="AM56" s="77"/>
      <c r="AN56" s="77"/>
      <c r="AO56" s="77"/>
      <c r="AP56" s="77"/>
      <c r="AQ56" s="114"/>
      <c r="AR56" s="114"/>
      <c r="AS56" s="114"/>
      <c r="AT56" s="114"/>
      <c r="AU56" s="114"/>
      <c r="AV56" s="114"/>
      <c r="AW56" s="114"/>
      <c r="AX56" s="114"/>
      <c r="AY56" s="114"/>
      <c r="AZ56" s="114"/>
    </row>
    <row r="57" spans="1:52" ht="33" customHeight="1">
      <c r="B57" s="1014" t="str">
        <f>"(bb) Attachment 27(" &amp; Basic!$B$2 &amp; ") :"</f>
        <v>(bb) Attachment 27(7RT-23-BULK) :</v>
      </c>
      <c r="C57" s="1014"/>
      <c r="D57" s="1014" t="s">
        <v>855</v>
      </c>
      <c r="E57" s="1014"/>
      <c r="F57" s="1014"/>
      <c r="G57" s="71"/>
      <c r="H57" s="71"/>
      <c r="I57" s="78"/>
      <c r="J57" s="78"/>
      <c r="K57" s="78"/>
      <c r="L57" s="78"/>
      <c r="M57" s="78"/>
      <c r="N57" s="78"/>
      <c r="O57" s="78"/>
      <c r="P57" s="78"/>
      <c r="Q57" s="78"/>
      <c r="R57" s="78"/>
      <c r="S57" s="78"/>
      <c r="T57" s="78"/>
      <c r="U57" s="78"/>
      <c r="V57" s="78"/>
      <c r="W57" s="78"/>
      <c r="X57" s="78"/>
      <c r="Y57" s="78"/>
      <c r="Z57" s="78"/>
      <c r="AA57" s="78"/>
      <c r="AB57" s="180"/>
      <c r="AC57" s="181"/>
      <c r="AD57" s="780"/>
      <c r="AE57" s="780"/>
      <c r="AF57" s="77"/>
      <c r="AG57" s="77"/>
      <c r="AH57" s="77"/>
      <c r="AI57" s="77"/>
      <c r="AJ57" s="77"/>
      <c r="AK57" s="77"/>
      <c r="AL57" s="77"/>
      <c r="AM57" s="77"/>
      <c r="AN57" s="77"/>
      <c r="AO57" s="77"/>
      <c r="AP57" s="77"/>
      <c r="AQ57" s="114"/>
      <c r="AR57" s="114"/>
      <c r="AS57" s="114"/>
      <c r="AT57" s="114"/>
      <c r="AU57" s="114"/>
      <c r="AV57" s="114"/>
      <c r="AW57" s="114"/>
      <c r="AX57" s="114"/>
      <c r="AY57" s="114"/>
      <c r="AZ57" s="114"/>
    </row>
    <row r="58" spans="1:52" ht="33" customHeight="1">
      <c r="B58" s="1014" t="str">
        <f>"(cc) Attachment 28(" &amp; Basic!$B$2 &amp; ") :"</f>
        <v>(cc) Attachment 28(7RT-23-BULK) :</v>
      </c>
      <c r="C58" s="1014"/>
      <c r="D58" s="1014" t="s">
        <v>769</v>
      </c>
      <c r="E58" s="1014"/>
      <c r="F58" s="1014"/>
      <c r="G58" s="71"/>
      <c r="H58" s="71"/>
      <c r="I58" s="78"/>
      <c r="J58" s="78"/>
      <c r="K58" s="78"/>
      <c r="L58" s="78"/>
      <c r="M58" s="78"/>
      <c r="N58" s="78"/>
      <c r="O58" s="78"/>
      <c r="P58" s="78"/>
      <c r="Q58" s="78"/>
      <c r="R58" s="78"/>
      <c r="S58" s="78"/>
      <c r="T58" s="78"/>
      <c r="U58" s="78"/>
      <c r="V58" s="78"/>
      <c r="W58" s="78"/>
      <c r="X58" s="78"/>
      <c r="Y58" s="78"/>
      <c r="Z58" s="78"/>
      <c r="AA58" s="78"/>
      <c r="AB58" s="180"/>
      <c r="AC58" s="181"/>
      <c r="AD58" s="780"/>
      <c r="AE58" s="780"/>
      <c r="AF58" s="77"/>
      <c r="AG58" s="77"/>
      <c r="AH58" s="77"/>
      <c r="AI58" s="77"/>
      <c r="AJ58" s="77"/>
      <c r="AK58" s="77"/>
      <c r="AL58" s="77"/>
      <c r="AM58" s="77"/>
      <c r="AN58" s="77"/>
      <c r="AO58" s="77"/>
      <c r="AP58" s="77"/>
      <c r="AQ58" s="114"/>
      <c r="AR58" s="114"/>
      <c r="AS58" s="114"/>
      <c r="AT58" s="114"/>
      <c r="AU58" s="114"/>
      <c r="AV58" s="114"/>
      <c r="AW58" s="114"/>
      <c r="AX58" s="114"/>
      <c r="AY58" s="114"/>
      <c r="AZ58" s="114"/>
    </row>
    <row r="59" spans="1:52" ht="33" customHeight="1">
      <c r="B59" s="1014" t="str">
        <f>"(dd) Attachment 29("&amp;Basic!$B$2&amp; ") :"</f>
        <v>(dd) Attachment 29(7RT-23-BULK) :</v>
      </c>
      <c r="C59" s="1014"/>
      <c r="D59" s="1014" t="s">
        <v>1035</v>
      </c>
      <c r="E59" s="1014"/>
      <c r="F59" s="1014"/>
      <c r="G59" s="71"/>
      <c r="H59" s="71"/>
      <c r="I59" s="78"/>
      <c r="J59" s="78"/>
      <c r="K59" s="78"/>
      <c r="L59" s="78"/>
      <c r="M59" s="78"/>
      <c r="N59" s="78"/>
      <c r="O59" s="78"/>
      <c r="P59" s="78"/>
      <c r="Q59" s="78"/>
      <c r="R59" s="78"/>
      <c r="S59" s="78"/>
      <c r="T59" s="78"/>
      <c r="U59" s="78"/>
      <c r="V59" s="78"/>
      <c r="W59" s="78"/>
      <c r="X59" s="78"/>
      <c r="Y59" s="78"/>
      <c r="Z59" s="78"/>
      <c r="AA59" s="78"/>
      <c r="AB59" s="180"/>
      <c r="AC59" s="181"/>
      <c r="AD59" s="780"/>
      <c r="AE59" s="780"/>
      <c r="AF59" s="77"/>
      <c r="AG59" s="77"/>
      <c r="AH59" s="77"/>
      <c r="AI59" s="77"/>
      <c r="AJ59" s="77"/>
      <c r="AK59" s="77"/>
      <c r="AL59" s="77"/>
      <c r="AM59" s="77"/>
      <c r="AN59" s="77"/>
      <c r="AO59" s="77"/>
      <c r="AP59" s="77"/>
      <c r="AQ59" s="114"/>
      <c r="AR59" s="114"/>
      <c r="AS59" s="114"/>
      <c r="AT59" s="114"/>
      <c r="AU59" s="114"/>
      <c r="AV59" s="114"/>
      <c r="AW59" s="114"/>
      <c r="AX59" s="114"/>
      <c r="AY59" s="114"/>
      <c r="AZ59" s="114"/>
    </row>
    <row r="60" spans="1:52" ht="33" customHeight="1">
      <c r="B60" s="1014" t="str">
        <f>"(ee) Attachment 30(" &amp; Basic!$B$2 &amp; ") :"</f>
        <v>(ee) Attachment 30(7RT-23-BULK) :</v>
      </c>
      <c r="C60" s="1014"/>
      <c r="D60" s="1014" t="s">
        <v>1036</v>
      </c>
      <c r="E60" s="1014"/>
      <c r="F60" s="1014"/>
      <c r="G60" s="71"/>
      <c r="H60" s="71"/>
      <c r="I60" s="78"/>
      <c r="J60" s="78"/>
      <c r="K60" s="78"/>
      <c r="L60" s="78"/>
      <c r="M60" s="78"/>
      <c r="N60" s="78"/>
      <c r="O60" s="78"/>
      <c r="P60" s="78"/>
      <c r="Q60" s="78"/>
      <c r="R60" s="78"/>
      <c r="S60" s="78"/>
      <c r="T60" s="78"/>
      <c r="U60" s="78"/>
      <c r="V60" s="78"/>
      <c r="W60" s="78"/>
      <c r="X60" s="78"/>
      <c r="Y60" s="78"/>
      <c r="Z60" s="78"/>
      <c r="AA60" s="78"/>
      <c r="AB60" s="180"/>
      <c r="AC60" s="181"/>
      <c r="AD60" s="780"/>
      <c r="AE60" s="780"/>
      <c r="AF60" s="77"/>
      <c r="AG60" s="77"/>
      <c r="AH60" s="77"/>
      <c r="AI60" s="77"/>
      <c r="AJ60" s="77"/>
      <c r="AK60" s="77"/>
      <c r="AL60" s="77"/>
      <c r="AM60" s="77"/>
      <c r="AN60" s="77"/>
      <c r="AO60" s="77"/>
      <c r="AP60" s="77"/>
      <c r="AQ60" s="114"/>
      <c r="AR60" s="114"/>
      <c r="AS60" s="114"/>
      <c r="AT60" s="114"/>
      <c r="AU60" s="114"/>
      <c r="AV60" s="114"/>
      <c r="AW60" s="114"/>
      <c r="AX60" s="114"/>
      <c r="AY60" s="114"/>
      <c r="AZ60" s="114"/>
    </row>
    <row r="61" spans="1:52" ht="63" customHeight="1">
      <c r="A61" s="69">
        <v>3</v>
      </c>
      <c r="B61" s="1414" t="s">
        <v>856</v>
      </c>
      <c r="C61" s="1414"/>
      <c r="D61" s="1414"/>
      <c r="E61" s="1414"/>
      <c r="F61" s="1414"/>
      <c r="G61" s="73"/>
      <c r="H61" s="73"/>
      <c r="I61" s="78"/>
      <c r="J61" s="78"/>
      <c r="K61" s="78"/>
      <c r="L61" s="78"/>
      <c r="M61" s="78"/>
      <c r="N61" s="78"/>
      <c r="O61" s="78"/>
      <c r="P61" s="78"/>
      <c r="Q61" s="78"/>
      <c r="R61" s="78"/>
      <c r="S61" s="78"/>
      <c r="T61" s="78"/>
      <c r="U61" s="78"/>
      <c r="V61" s="78"/>
      <c r="W61" s="78"/>
      <c r="X61" s="78"/>
      <c r="Y61" s="78"/>
      <c r="Z61" s="78"/>
      <c r="AA61" s="78"/>
      <c r="AB61" s="180"/>
      <c r="AC61" s="181"/>
      <c r="AD61" s="780"/>
      <c r="AE61" s="780"/>
      <c r="AF61" s="77"/>
      <c r="AG61" s="77"/>
      <c r="AH61" s="77"/>
      <c r="AI61" s="77"/>
      <c r="AJ61" s="77"/>
      <c r="AK61" s="77"/>
      <c r="AL61" s="77"/>
      <c r="AM61" s="77"/>
      <c r="AN61" s="77"/>
      <c r="AO61" s="77"/>
      <c r="AP61" s="77"/>
      <c r="AQ61" s="114"/>
      <c r="AR61" s="114"/>
      <c r="AS61" s="114"/>
      <c r="AT61" s="114"/>
      <c r="AU61" s="114"/>
      <c r="AV61" s="114"/>
      <c r="AW61" s="114"/>
      <c r="AX61" s="114"/>
      <c r="AY61" s="114"/>
      <c r="AZ61" s="114"/>
    </row>
    <row r="62" spans="1:52" ht="64.5" customHeight="1">
      <c r="A62" s="69">
        <v>3.1</v>
      </c>
      <c r="B62" s="1414" t="s">
        <v>857</v>
      </c>
      <c r="C62" s="1414"/>
      <c r="D62" s="1414"/>
      <c r="E62" s="1414"/>
      <c r="F62" s="1414"/>
      <c r="G62" s="73"/>
      <c r="H62" s="73"/>
      <c r="I62" s="78"/>
      <c r="J62" s="78"/>
      <c r="K62" s="78"/>
      <c r="L62" s="78"/>
      <c r="M62" s="78"/>
      <c r="N62" s="78"/>
      <c r="O62" s="78"/>
      <c r="P62" s="78"/>
      <c r="Q62" s="78"/>
      <c r="R62" s="78"/>
      <c r="S62" s="78"/>
      <c r="T62" s="78"/>
      <c r="U62" s="78"/>
      <c r="V62" s="78"/>
      <c r="W62" s="78"/>
      <c r="X62" s="78"/>
      <c r="Y62" s="78"/>
      <c r="Z62" s="78"/>
      <c r="AA62" s="78"/>
      <c r="AB62" s="180"/>
      <c r="AC62" s="181"/>
      <c r="AD62" s="780"/>
      <c r="AE62" s="780"/>
      <c r="AF62" s="77"/>
      <c r="AG62" s="77"/>
      <c r="AH62" s="77"/>
      <c r="AI62" s="77"/>
      <c r="AJ62" s="77"/>
      <c r="AK62" s="77"/>
      <c r="AL62" s="77"/>
      <c r="AM62" s="77"/>
      <c r="AN62" s="77"/>
      <c r="AO62" s="77"/>
      <c r="AP62" s="77"/>
      <c r="AQ62" s="114"/>
      <c r="AR62" s="114"/>
      <c r="AS62" s="114"/>
      <c r="AT62" s="114"/>
      <c r="AU62" s="114"/>
      <c r="AV62" s="114"/>
      <c r="AW62" s="114"/>
      <c r="AX62" s="114"/>
      <c r="AY62" s="114"/>
      <c r="AZ62" s="114"/>
    </row>
    <row r="63" spans="1:52" ht="64.5" customHeight="1">
      <c r="A63" s="69">
        <v>3.2</v>
      </c>
      <c r="B63" s="1414" t="s">
        <v>858</v>
      </c>
      <c r="C63" s="1414"/>
      <c r="D63" s="1414"/>
      <c r="E63" s="1414"/>
      <c r="F63" s="1414"/>
      <c r="G63" s="73"/>
      <c r="H63" s="73"/>
      <c r="I63" s="78"/>
      <c r="J63" s="78"/>
      <c r="K63" s="78"/>
      <c r="L63" s="78"/>
      <c r="M63" s="78"/>
      <c r="N63" s="78"/>
      <c r="O63" s="78"/>
      <c r="P63" s="78"/>
      <c r="Q63" s="78"/>
      <c r="R63" s="78"/>
      <c r="S63" s="78"/>
      <c r="T63" s="78"/>
      <c r="U63" s="78"/>
      <c r="V63" s="78"/>
      <c r="W63" s="78"/>
      <c r="X63" s="78"/>
      <c r="Y63" s="78"/>
      <c r="Z63" s="78"/>
      <c r="AA63" s="78"/>
      <c r="AB63" s="180"/>
      <c r="AC63" s="181"/>
      <c r="AD63" s="780"/>
      <c r="AE63" s="780"/>
      <c r="AF63" s="77"/>
      <c r="AG63" s="77"/>
      <c r="AH63" s="77"/>
      <c r="AI63" s="77"/>
      <c r="AJ63" s="77"/>
      <c r="AK63" s="77"/>
      <c r="AL63" s="77"/>
      <c r="AM63" s="77"/>
      <c r="AN63" s="77"/>
      <c r="AO63" s="77"/>
      <c r="AP63" s="77"/>
      <c r="AQ63" s="114"/>
      <c r="AR63" s="114"/>
      <c r="AS63" s="114"/>
      <c r="AT63" s="114"/>
      <c r="AU63" s="114"/>
      <c r="AV63" s="114"/>
      <c r="AW63" s="114"/>
      <c r="AX63" s="114"/>
      <c r="AY63" s="114"/>
      <c r="AZ63" s="114"/>
    </row>
    <row r="64" spans="1:52" s="24" customFormat="1" ht="60" customHeight="1">
      <c r="A64" s="69">
        <v>4</v>
      </c>
      <c r="B64" s="1414" t="s">
        <v>859</v>
      </c>
      <c r="C64" s="1414"/>
      <c r="D64" s="1414"/>
      <c r="E64" s="1414"/>
      <c r="F64" s="1414"/>
      <c r="G64" s="73"/>
      <c r="H64" s="73"/>
      <c r="I64" s="78"/>
      <c r="J64" s="78"/>
      <c r="K64" s="78"/>
      <c r="L64" s="78"/>
      <c r="M64" s="78"/>
      <c r="N64" s="78"/>
      <c r="O64" s="78"/>
      <c r="P64" s="78"/>
      <c r="Q64" s="78"/>
      <c r="R64" s="78"/>
      <c r="S64" s="78"/>
      <c r="T64" s="78"/>
      <c r="U64" s="78"/>
      <c r="V64" s="78"/>
      <c r="W64" s="78"/>
      <c r="X64" s="78"/>
      <c r="Y64" s="78"/>
      <c r="Z64" s="78"/>
      <c r="AA64" s="78"/>
      <c r="AB64" s="180"/>
      <c r="AC64" s="181"/>
      <c r="AD64" s="781"/>
      <c r="AE64" s="781"/>
      <c r="AF64" s="78"/>
      <c r="AG64" s="78"/>
      <c r="AH64" s="78"/>
      <c r="AI64" s="78"/>
      <c r="AJ64" s="78"/>
      <c r="AK64" s="78"/>
      <c r="AL64" s="78"/>
      <c r="AM64" s="78"/>
      <c r="AN64" s="78"/>
      <c r="AO64" s="78"/>
      <c r="AP64" s="78"/>
      <c r="AQ64" s="112"/>
      <c r="AR64" s="112"/>
      <c r="AS64" s="112"/>
      <c r="AT64" s="112"/>
      <c r="AU64" s="112"/>
      <c r="AV64" s="112"/>
      <c r="AW64" s="112"/>
      <c r="AX64" s="112"/>
      <c r="AY64" s="112"/>
      <c r="AZ64" s="112"/>
    </row>
    <row r="65" spans="1:52" ht="56.25" customHeight="1">
      <c r="A65" s="69">
        <v>4.0999999999999996</v>
      </c>
      <c r="B65" s="1414" t="s">
        <v>860</v>
      </c>
      <c r="C65" s="1414"/>
      <c r="D65" s="1414"/>
      <c r="E65" s="1414"/>
      <c r="F65" s="1414"/>
      <c r="G65" s="73"/>
      <c r="H65" s="73"/>
      <c r="I65" s="78"/>
      <c r="J65" s="78"/>
      <c r="K65" s="78"/>
      <c r="L65" s="78"/>
      <c r="M65" s="78"/>
      <c r="N65" s="78"/>
      <c r="O65" s="78"/>
      <c r="P65" s="78"/>
      <c r="Q65" s="78"/>
      <c r="R65" s="78"/>
      <c r="S65" s="78"/>
      <c r="T65" s="78"/>
      <c r="U65" s="78"/>
      <c r="V65" s="78"/>
      <c r="W65" s="78"/>
      <c r="X65" s="78"/>
      <c r="Y65" s="78"/>
      <c r="Z65" s="78"/>
      <c r="AA65" s="78"/>
      <c r="AB65" s="180"/>
      <c r="AC65" s="181"/>
      <c r="AD65" s="780"/>
      <c r="AE65" s="780"/>
      <c r="AF65" s="77"/>
      <c r="AG65" s="77"/>
      <c r="AH65" s="77"/>
      <c r="AI65" s="77"/>
      <c r="AJ65" s="77"/>
      <c r="AK65" s="77"/>
      <c r="AL65" s="77"/>
      <c r="AM65" s="77"/>
      <c r="AN65" s="77"/>
      <c r="AO65" s="77"/>
      <c r="AP65" s="77"/>
      <c r="AQ65" s="114"/>
      <c r="AR65" s="114"/>
      <c r="AS65" s="114"/>
      <c r="AT65" s="114"/>
      <c r="AU65" s="114"/>
      <c r="AV65" s="114"/>
      <c r="AW65" s="114"/>
      <c r="AX65" s="114"/>
      <c r="AY65" s="114"/>
      <c r="AZ65" s="114"/>
    </row>
    <row r="66" spans="1:52" ht="90" customHeight="1">
      <c r="A66" s="69">
        <v>4.2</v>
      </c>
      <c r="B66" s="1414" t="s">
        <v>861</v>
      </c>
      <c r="C66" s="1414"/>
      <c r="D66" s="1414"/>
      <c r="E66" s="1414"/>
      <c r="F66" s="1414"/>
      <c r="G66" s="73"/>
      <c r="H66" s="73"/>
      <c r="I66" s="78"/>
      <c r="J66" s="78"/>
      <c r="K66" s="78"/>
      <c r="L66" s="78"/>
      <c r="M66" s="78"/>
      <c r="N66" s="78"/>
      <c r="O66" s="78"/>
      <c r="P66" s="78"/>
      <c r="Q66" s="78"/>
      <c r="R66" s="78"/>
      <c r="S66" s="78"/>
      <c r="T66" s="78"/>
      <c r="U66" s="78"/>
      <c r="V66" s="78"/>
      <c r="W66" s="78"/>
      <c r="X66" s="78"/>
      <c r="Y66" s="78"/>
      <c r="Z66" s="78"/>
      <c r="AA66" s="78"/>
      <c r="AB66" s="180"/>
      <c r="AC66" s="181"/>
      <c r="AD66" s="780"/>
      <c r="AE66" s="780"/>
      <c r="AF66" s="77"/>
      <c r="AG66" s="77"/>
      <c r="AH66" s="77"/>
      <c r="AI66" s="77"/>
      <c r="AJ66" s="77"/>
      <c r="AK66" s="77"/>
      <c r="AL66" s="77"/>
      <c r="AM66" s="77"/>
      <c r="AN66" s="77"/>
      <c r="AO66" s="77"/>
      <c r="AP66" s="77"/>
      <c r="AQ66" s="114"/>
      <c r="AR66" s="114"/>
      <c r="AS66" s="114"/>
      <c r="AT66" s="114"/>
      <c r="AU66" s="114"/>
      <c r="AV66" s="114"/>
      <c r="AW66" s="114"/>
      <c r="AX66" s="114"/>
      <c r="AY66" s="114"/>
      <c r="AZ66" s="114"/>
    </row>
    <row r="67" spans="1:52" ht="11.25" customHeight="1">
      <c r="A67" s="69"/>
      <c r="B67" s="1414"/>
      <c r="C67" s="1414"/>
      <c r="D67" s="1414"/>
      <c r="E67" s="1414"/>
      <c r="F67" s="1414"/>
      <c r="G67" s="73"/>
      <c r="H67" s="73"/>
      <c r="I67" s="78"/>
      <c r="J67" s="78"/>
      <c r="K67" s="78"/>
      <c r="L67" s="78"/>
      <c r="M67" s="78"/>
      <c r="N67" s="78"/>
      <c r="O67" s="78"/>
      <c r="P67" s="78"/>
      <c r="Q67" s="78"/>
      <c r="R67" s="78"/>
      <c r="S67" s="78"/>
      <c r="T67" s="78"/>
      <c r="U67" s="78"/>
      <c r="V67" s="78"/>
      <c r="W67" s="78"/>
      <c r="X67" s="78"/>
      <c r="Y67" s="78"/>
      <c r="Z67" s="78"/>
      <c r="AA67" s="78"/>
      <c r="AB67" s="180"/>
      <c r="AC67" s="181"/>
      <c r="AD67" s="780"/>
      <c r="AE67" s="780"/>
      <c r="AF67" s="77"/>
      <c r="AG67" s="77"/>
      <c r="AH67" s="77"/>
      <c r="AI67" s="77"/>
      <c r="AJ67" s="77"/>
      <c r="AK67" s="77"/>
      <c r="AL67" s="77"/>
      <c r="AM67" s="77"/>
      <c r="AN67" s="77"/>
      <c r="AO67" s="77"/>
      <c r="AP67" s="77"/>
      <c r="AQ67" s="114"/>
      <c r="AR67" s="114"/>
      <c r="AS67" s="114"/>
      <c r="AT67" s="114"/>
      <c r="AU67" s="114"/>
      <c r="AV67" s="114"/>
      <c r="AW67" s="114"/>
      <c r="AX67" s="114"/>
      <c r="AY67" s="114"/>
      <c r="AZ67" s="114"/>
    </row>
    <row r="68" spans="1:52" ht="39.75" customHeight="1">
      <c r="A68" s="69">
        <v>4.3</v>
      </c>
      <c r="B68" s="1414" t="s">
        <v>862</v>
      </c>
      <c r="C68" s="1414"/>
      <c r="D68" s="1414"/>
      <c r="E68" s="1414"/>
      <c r="F68" s="1414"/>
      <c r="G68" s="73"/>
      <c r="H68" s="73"/>
      <c r="I68" s="78"/>
      <c r="J68" s="78"/>
      <c r="K68" s="78"/>
      <c r="L68" s="78"/>
      <c r="M68" s="78"/>
      <c r="N68" s="78"/>
      <c r="O68" s="78"/>
      <c r="P68" s="78"/>
      <c r="Q68" s="78"/>
      <c r="R68" s="78"/>
      <c r="S68" s="78"/>
      <c r="T68" s="78"/>
      <c r="U68" s="78"/>
      <c r="V68" s="78"/>
      <c r="W68" s="78"/>
      <c r="X68" s="78"/>
      <c r="Y68" s="78"/>
      <c r="Z68" s="78"/>
      <c r="AA68" s="78"/>
      <c r="AB68" s="180"/>
      <c r="AC68" s="181"/>
      <c r="AD68" s="780"/>
      <c r="AE68" s="780"/>
      <c r="AF68" s="77"/>
      <c r="AG68" s="77"/>
      <c r="AH68" s="77"/>
      <c r="AI68" s="77"/>
      <c r="AJ68" s="77"/>
      <c r="AK68" s="77"/>
      <c r="AL68" s="77"/>
      <c r="AM68" s="77"/>
      <c r="AN68" s="77"/>
      <c r="AO68" s="77"/>
      <c r="AP68" s="77"/>
      <c r="AQ68" s="114"/>
      <c r="AR68" s="114"/>
      <c r="AS68" s="114"/>
      <c r="AT68" s="114"/>
      <c r="AU68" s="114"/>
      <c r="AV68" s="114"/>
      <c r="AW68" s="114"/>
      <c r="AX68" s="114"/>
      <c r="AY68" s="114"/>
      <c r="AZ68" s="114"/>
    </row>
    <row r="69" spans="1:52" ht="14.25" customHeight="1">
      <c r="A69" s="69"/>
      <c r="B69" s="1414"/>
      <c r="C69" s="1414"/>
      <c r="D69" s="1414"/>
      <c r="E69" s="1414"/>
      <c r="F69" s="1414"/>
      <c r="G69" s="73"/>
      <c r="H69" s="73"/>
      <c r="I69" s="78"/>
      <c r="J69" s="78"/>
      <c r="K69" s="78"/>
      <c r="L69" s="78"/>
      <c r="M69" s="78"/>
      <c r="N69" s="78"/>
      <c r="O69" s="78"/>
      <c r="P69" s="78"/>
      <c r="Q69" s="78"/>
      <c r="R69" s="78"/>
      <c r="S69" s="78"/>
      <c r="T69" s="78"/>
      <c r="U69" s="78"/>
      <c r="V69" s="78"/>
      <c r="W69" s="78"/>
      <c r="X69" s="78"/>
      <c r="Y69" s="78"/>
      <c r="Z69" s="78"/>
      <c r="AA69" s="78"/>
      <c r="AB69" s="180"/>
      <c r="AC69" s="181"/>
      <c r="AD69" s="780"/>
      <c r="AE69" s="780"/>
      <c r="AF69" s="77"/>
      <c r="AG69" s="77"/>
      <c r="AH69" s="77"/>
      <c r="AI69" s="77"/>
      <c r="AJ69" s="77"/>
      <c r="AK69" s="77"/>
      <c r="AL69" s="77"/>
      <c r="AM69" s="77"/>
      <c r="AN69" s="77"/>
      <c r="AO69" s="77"/>
      <c r="AP69" s="77"/>
      <c r="AQ69" s="114"/>
      <c r="AR69" s="114"/>
      <c r="AS69" s="114"/>
      <c r="AT69" s="114"/>
      <c r="AU69" s="114"/>
      <c r="AV69" s="114"/>
      <c r="AW69" s="114"/>
      <c r="AX69" s="114"/>
      <c r="AY69" s="114"/>
      <c r="AZ69" s="114"/>
    </row>
    <row r="70" spans="1:52" ht="27.75" customHeight="1">
      <c r="A70" s="54">
        <v>5</v>
      </c>
      <c r="B70" s="1413" t="s">
        <v>863</v>
      </c>
      <c r="C70" s="1413"/>
      <c r="D70" s="1413"/>
      <c r="E70" s="1413"/>
      <c r="F70" s="1413"/>
      <c r="G70" s="36"/>
      <c r="H70" s="36"/>
      <c r="I70" s="78"/>
      <c r="J70" s="78"/>
      <c r="K70" s="78"/>
      <c r="L70" s="78"/>
      <c r="M70" s="78"/>
      <c r="N70" s="78"/>
      <c r="O70" s="78"/>
      <c r="P70" s="78"/>
      <c r="Q70" s="78"/>
      <c r="R70" s="78"/>
      <c r="S70" s="78"/>
      <c r="T70" s="78"/>
      <c r="U70" s="78"/>
      <c r="V70" s="78"/>
      <c r="W70" s="78"/>
      <c r="X70" s="78"/>
      <c r="Y70" s="78"/>
      <c r="Z70" s="78"/>
      <c r="AA70" s="78"/>
      <c r="AB70" s="180"/>
      <c r="AC70" s="181"/>
      <c r="AD70" s="780"/>
      <c r="AE70" s="780"/>
      <c r="AF70" s="77"/>
      <c r="AG70" s="77"/>
      <c r="AH70" s="77"/>
      <c r="AI70" s="77"/>
      <c r="AJ70" s="77"/>
      <c r="AK70" s="77"/>
      <c r="AL70" s="77"/>
      <c r="AM70" s="77"/>
      <c r="AN70" s="77"/>
      <c r="AO70" s="77"/>
      <c r="AP70" s="77"/>
      <c r="AQ70" s="114"/>
      <c r="AR70" s="114"/>
      <c r="AS70" s="114"/>
      <c r="AT70" s="114"/>
      <c r="AU70" s="114"/>
      <c r="AV70" s="114"/>
      <c r="AW70" s="114"/>
      <c r="AX70" s="114"/>
      <c r="AY70" s="114"/>
      <c r="AZ70" s="114"/>
    </row>
    <row r="71" spans="1:52" s="24" customFormat="1" ht="180.75" customHeight="1">
      <c r="A71" s="69">
        <v>5.0999999999999996</v>
      </c>
      <c r="B71" s="1414" t="s">
        <v>864</v>
      </c>
      <c r="C71" s="1414"/>
      <c r="D71" s="1414"/>
      <c r="E71" s="1414"/>
      <c r="F71" s="1414"/>
      <c r="G71" s="73"/>
      <c r="H71" s="73"/>
      <c r="I71" s="78"/>
      <c r="J71" s="78"/>
      <c r="K71" s="78"/>
      <c r="L71" s="78"/>
      <c r="M71" s="78"/>
      <c r="N71" s="78"/>
      <c r="O71" s="78"/>
      <c r="P71" s="78"/>
      <c r="Q71" s="78"/>
      <c r="R71" s="78"/>
      <c r="S71" s="78"/>
      <c r="T71" s="78"/>
      <c r="U71" s="78"/>
      <c r="V71" s="78"/>
      <c r="W71" s="78"/>
      <c r="X71" s="78"/>
      <c r="Y71" s="78"/>
      <c r="Z71" s="78"/>
      <c r="AA71" s="78"/>
      <c r="AB71" s="180"/>
      <c r="AC71" s="181"/>
      <c r="AD71" s="781"/>
      <c r="AE71" s="781"/>
      <c r="AF71" s="78"/>
      <c r="AG71" s="78"/>
      <c r="AH71" s="78"/>
      <c r="AI71" s="78"/>
      <c r="AJ71" s="78"/>
      <c r="AK71" s="78"/>
      <c r="AL71" s="78"/>
      <c r="AM71" s="78"/>
      <c r="AN71" s="78"/>
      <c r="AO71" s="78"/>
      <c r="AP71" s="78"/>
      <c r="AQ71" s="112"/>
      <c r="AR71" s="112"/>
      <c r="AS71" s="112"/>
      <c r="AT71" s="112"/>
      <c r="AU71" s="112"/>
      <c r="AV71" s="112"/>
      <c r="AW71" s="112"/>
      <c r="AX71" s="112"/>
      <c r="AY71" s="112"/>
      <c r="AZ71" s="112"/>
    </row>
    <row r="72" spans="1:52" s="24" customFormat="1" ht="33" customHeight="1">
      <c r="A72" s="69">
        <v>6</v>
      </c>
      <c r="B72" s="1414" t="s">
        <v>865</v>
      </c>
      <c r="C72" s="1414"/>
      <c r="D72" s="1414"/>
      <c r="E72" s="1414"/>
      <c r="F72" s="1414"/>
      <c r="G72" s="73"/>
      <c r="H72" s="73"/>
      <c r="I72" s="78"/>
      <c r="J72" s="78"/>
      <c r="K72" s="78"/>
      <c r="L72" s="78"/>
      <c r="M72" s="78"/>
      <c r="N72" s="78"/>
      <c r="O72" s="78"/>
      <c r="P72" s="78"/>
      <c r="Q72" s="78"/>
      <c r="R72" s="78"/>
      <c r="S72" s="78"/>
      <c r="T72" s="78"/>
      <c r="U72" s="78"/>
      <c r="V72" s="78"/>
      <c r="W72" s="78"/>
      <c r="X72" s="78"/>
      <c r="Y72" s="78"/>
      <c r="Z72" s="78"/>
      <c r="AA72" s="78"/>
      <c r="AB72" s="180"/>
      <c r="AC72" s="181"/>
      <c r="AD72" s="781"/>
      <c r="AE72" s="781"/>
      <c r="AF72" s="78"/>
      <c r="AG72" s="78"/>
      <c r="AH72" s="78"/>
      <c r="AI72" s="78"/>
      <c r="AJ72" s="78"/>
      <c r="AK72" s="78"/>
      <c r="AL72" s="78"/>
      <c r="AM72" s="78"/>
      <c r="AN72" s="78"/>
      <c r="AO72" s="78"/>
      <c r="AP72" s="78"/>
      <c r="AQ72" s="112"/>
      <c r="AR72" s="112"/>
      <c r="AS72" s="112"/>
      <c r="AT72" s="112"/>
      <c r="AU72" s="112"/>
      <c r="AV72" s="112"/>
      <c r="AW72" s="112"/>
      <c r="AX72" s="112"/>
      <c r="AY72" s="112"/>
      <c r="AZ72" s="112"/>
    </row>
    <row r="73" spans="1:52" s="24" customFormat="1" ht="26.1" customHeight="1">
      <c r="A73" s="54"/>
      <c r="B73" s="51" t="s">
        <v>256</v>
      </c>
      <c r="C73" s="32" t="s">
        <v>866</v>
      </c>
      <c r="D73" s="29"/>
      <c r="E73" s="67" t="s">
        <v>867</v>
      </c>
      <c r="G73" s="78"/>
      <c r="H73" s="78"/>
      <c r="I73" s="78"/>
      <c r="J73" s="77"/>
      <c r="K73" s="77"/>
      <c r="L73" s="77"/>
      <c r="M73" s="77"/>
      <c r="N73" s="77"/>
      <c r="O73" s="77"/>
      <c r="P73" s="77"/>
      <c r="Q73" s="77"/>
      <c r="R73" s="77"/>
      <c r="S73" s="77"/>
      <c r="T73" s="77"/>
      <c r="U73" s="77"/>
      <c r="V73" s="77"/>
      <c r="W73" s="77"/>
      <c r="X73" s="77"/>
      <c r="Y73" s="77"/>
      <c r="Z73" s="77"/>
      <c r="AA73" s="77"/>
      <c r="AB73" s="57"/>
      <c r="AC73" s="181"/>
      <c r="AD73" s="781"/>
      <c r="AE73" s="781"/>
      <c r="AF73" s="78"/>
      <c r="AG73" s="78"/>
      <c r="AH73" s="78"/>
      <c r="AI73" s="78"/>
      <c r="AJ73" s="78"/>
      <c r="AK73" s="78"/>
      <c r="AL73" s="78"/>
      <c r="AM73" s="78"/>
      <c r="AN73" s="78"/>
      <c r="AO73" s="78"/>
      <c r="AP73" s="78"/>
      <c r="AQ73" s="112"/>
      <c r="AR73" s="112"/>
      <c r="AS73" s="112"/>
      <c r="AT73" s="112"/>
      <c r="AU73" s="112"/>
      <c r="AV73" s="112"/>
      <c r="AW73" s="112"/>
      <c r="AX73" s="112"/>
      <c r="AY73" s="112"/>
      <c r="AZ73" s="112"/>
    </row>
    <row r="74" spans="1:52" s="24" customFormat="1" ht="26.1" customHeight="1">
      <c r="A74" s="54"/>
      <c r="B74" s="51" t="s">
        <v>258</v>
      </c>
      <c r="C74" s="32" t="s">
        <v>868</v>
      </c>
      <c r="D74" s="29"/>
      <c r="E74" s="67" t="s">
        <v>869</v>
      </c>
      <c r="G74" s="78"/>
      <c r="H74" s="78"/>
      <c r="I74" s="78"/>
      <c r="J74" s="78"/>
      <c r="K74" s="78"/>
      <c r="L74" s="78"/>
      <c r="M74" s="78"/>
      <c r="N74" s="78"/>
      <c r="O74" s="78"/>
      <c r="P74" s="78"/>
      <c r="Q74" s="78"/>
      <c r="R74" s="78"/>
      <c r="S74" s="78"/>
      <c r="T74" s="78"/>
      <c r="U74" s="78"/>
      <c r="V74" s="78"/>
      <c r="W74" s="78"/>
      <c r="X74" s="78"/>
      <c r="Y74" s="78"/>
      <c r="Z74" s="78"/>
      <c r="AA74" s="78"/>
      <c r="AB74" s="56"/>
      <c r="AC74" s="181"/>
      <c r="AD74" s="781"/>
      <c r="AE74" s="781"/>
      <c r="AF74" s="78"/>
      <c r="AG74" s="78"/>
      <c r="AH74" s="78"/>
      <c r="AI74" s="78"/>
      <c r="AJ74" s="78"/>
      <c r="AK74" s="78"/>
      <c r="AL74" s="78"/>
      <c r="AM74" s="78"/>
      <c r="AN74" s="78"/>
      <c r="AO74" s="78"/>
      <c r="AP74" s="78"/>
      <c r="AQ74" s="112"/>
      <c r="AR74" s="112"/>
      <c r="AS74" s="112"/>
      <c r="AT74" s="112"/>
      <c r="AU74" s="112"/>
      <c r="AV74" s="112"/>
      <c r="AW74" s="112"/>
      <c r="AX74" s="112"/>
      <c r="AY74" s="112"/>
      <c r="AZ74" s="112"/>
    </row>
    <row r="75" spans="1:52" s="24" customFormat="1" ht="26.1" customHeight="1">
      <c r="A75" s="54"/>
      <c r="B75" s="51" t="s">
        <v>260</v>
      </c>
      <c r="C75" s="32" t="s">
        <v>870</v>
      </c>
      <c r="D75" s="29"/>
      <c r="E75" s="67" t="s">
        <v>871</v>
      </c>
      <c r="G75" s="78"/>
      <c r="H75" s="78"/>
      <c r="I75" s="78"/>
      <c r="J75" s="78"/>
      <c r="K75" s="78"/>
      <c r="L75" s="78"/>
      <c r="M75" s="78"/>
      <c r="N75" s="78"/>
      <c r="O75" s="78"/>
      <c r="P75" s="78"/>
      <c r="Q75" s="78"/>
      <c r="R75" s="78"/>
      <c r="S75" s="78"/>
      <c r="T75" s="78"/>
      <c r="U75" s="78"/>
      <c r="V75" s="78"/>
      <c r="W75" s="78"/>
      <c r="X75" s="78"/>
      <c r="Y75" s="78"/>
      <c r="Z75" s="78"/>
      <c r="AA75" s="78"/>
      <c r="AB75" s="57"/>
      <c r="AC75" s="181"/>
      <c r="AD75" s="781"/>
      <c r="AE75" s="781"/>
      <c r="AF75" s="78"/>
      <c r="AG75" s="78"/>
      <c r="AH75" s="78"/>
      <c r="AI75" s="78"/>
      <c r="AJ75" s="78"/>
      <c r="AK75" s="78"/>
      <c r="AL75" s="78"/>
      <c r="AM75" s="78"/>
      <c r="AN75" s="78"/>
      <c r="AO75" s="78"/>
      <c r="AP75" s="78"/>
      <c r="AQ75" s="112"/>
      <c r="AR75" s="112"/>
      <c r="AS75" s="112"/>
      <c r="AT75" s="112"/>
      <c r="AU75" s="112"/>
      <c r="AV75" s="112"/>
      <c r="AW75" s="112"/>
      <c r="AX75" s="112"/>
      <c r="AY75" s="112"/>
      <c r="AZ75" s="112"/>
    </row>
    <row r="76" spans="1:52" s="24" customFormat="1" ht="26.1" customHeight="1">
      <c r="A76" s="54"/>
      <c r="B76" s="51" t="s">
        <v>872</v>
      </c>
      <c r="C76" s="32" t="s">
        <v>873</v>
      </c>
      <c r="D76" s="29"/>
      <c r="E76" s="67" t="s">
        <v>874</v>
      </c>
      <c r="G76" s="78"/>
      <c r="H76" s="78"/>
      <c r="I76" s="78"/>
      <c r="J76" s="77"/>
      <c r="K76" s="77"/>
      <c r="L76" s="77"/>
      <c r="M76" s="77"/>
      <c r="N76" s="77"/>
      <c r="O76" s="77"/>
      <c r="P76" s="77"/>
      <c r="Q76" s="77"/>
      <c r="R76" s="77"/>
      <c r="S76" s="77"/>
      <c r="T76" s="77"/>
      <c r="U76" s="77"/>
      <c r="V76" s="77"/>
      <c r="W76" s="77"/>
      <c r="X76" s="77"/>
      <c r="Y76" s="77"/>
      <c r="Z76" s="77"/>
      <c r="AA76" s="77"/>
      <c r="AB76" s="57"/>
      <c r="AC76" s="181"/>
      <c r="AD76" s="781"/>
      <c r="AE76" s="781"/>
      <c r="AF76" s="78"/>
      <c r="AG76" s="78"/>
      <c r="AH76" s="78"/>
      <c r="AI76" s="78"/>
      <c r="AJ76" s="78"/>
      <c r="AK76" s="78"/>
      <c r="AL76" s="78"/>
      <c r="AM76" s="78"/>
      <c r="AN76" s="78"/>
      <c r="AO76" s="78"/>
      <c r="AP76" s="78"/>
      <c r="AQ76" s="112"/>
      <c r="AR76" s="112"/>
      <c r="AS76" s="112"/>
      <c r="AT76" s="112"/>
      <c r="AU76" s="112"/>
      <c r="AV76" s="112"/>
      <c r="AW76" s="112"/>
      <c r="AX76" s="112"/>
      <c r="AY76" s="112"/>
      <c r="AZ76" s="112"/>
    </row>
    <row r="77" spans="1:52" s="24" customFormat="1" ht="26.1" customHeight="1">
      <c r="A77" s="54"/>
      <c r="B77" s="51" t="s">
        <v>341</v>
      </c>
      <c r="C77" s="32" t="s">
        <v>875</v>
      </c>
      <c r="D77" s="29"/>
      <c r="E77" s="67" t="s">
        <v>876</v>
      </c>
      <c r="G77" s="78"/>
      <c r="H77" s="78"/>
      <c r="I77" s="78"/>
      <c r="J77" s="78"/>
      <c r="K77" s="78"/>
      <c r="L77" s="78"/>
      <c r="M77" s="78"/>
      <c r="N77" s="78"/>
      <c r="O77" s="78"/>
      <c r="P77" s="78"/>
      <c r="Q77" s="78"/>
      <c r="R77" s="78"/>
      <c r="S77" s="78"/>
      <c r="T77" s="78"/>
      <c r="U77" s="78"/>
      <c r="V77" s="78"/>
      <c r="W77" s="78"/>
      <c r="X77" s="78"/>
      <c r="Y77" s="78"/>
      <c r="Z77" s="78"/>
      <c r="AA77" s="78"/>
      <c r="AB77" s="57"/>
      <c r="AC77" s="181"/>
      <c r="AD77" s="781"/>
      <c r="AE77" s="781"/>
      <c r="AF77" s="78"/>
      <c r="AG77" s="78"/>
      <c r="AH77" s="78"/>
      <c r="AI77" s="78"/>
      <c r="AJ77" s="78"/>
      <c r="AK77" s="78"/>
      <c r="AL77" s="78"/>
      <c r="AM77" s="78"/>
      <c r="AN77" s="78"/>
      <c r="AO77" s="78"/>
      <c r="AP77" s="78"/>
      <c r="AQ77" s="112"/>
      <c r="AR77" s="112"/>
      <c r="AS77" s="112"/>
      <c r="AT77" s="112"/>
      <c r="AU77" s="112"/>
      <c r="AV77" s="112"/>
      <c r="AW77" s="112"/>
      <c r="AX77" s="112"/>
      <c r="AY77" s="112"/>
      <c r="AZ77" s="112"/>
    </row>
    <row r="78" spans="1:52" s="24" customFormat="1" ht="26.1" customHeight="1">
      <c r="A78" s="54"/>
      <c r="B78" s="51" t="s">
        <v>342</v>
      </c>
      <c r="C78" s="32" t="s">
        <v>877</v>
      </c>
      <c r="D78" s="29"/>
      <c r="E78" s="67" t="s">
        <v>878</v>
      </c>
      <c r="G78" s="78"/>
      <c r="H78" s="78"/>
      <c r="I78" s="78"/>
      <c r="J78" s="78"/>
      <c r="K78" s="78"/>
      <c r="L78" s="78"/>
      <c r="M78" s="78"/>
      <c r="N78" s="78"/>
      <c r="O78" s="78"/>
      <c r="P78" s="78"/>
      <c r="Q78" s="78"/>
      <c r="R78" s="78"/>
      <c r="S78" s="78"/>
      <c r="T78" s="78"/>
      <c r="U78" s="78"/>
      <c r="V78" s="78"/>
      <c r="W78" s="78"/>
      <c r="X78" s="78"/>
      <c r="Y78" s="78"/>
      <c r="Z78" s="78"/>
      <c r="AA78" s="78"/>
      <c r="AB78" s="57"/>
      <c r="AC78" s="181"/>
      <c r="AD78" s="781"/>
      <c r="AE78" s="781"/>
      <c r="AF78" s="78"/>
      <c r="AG78" s="78"/>
      <c r="AH78" s="78"/>
      <c r="AI78" s="78"/>
      <c r="AJ78" s="78"/>
      <c r="AK78" s="78"/>
      <c r="AL78" s="78"/>
      <c r="AM78" s="78"/>
      <c r="AN78" s="78"/>
      <c r="AO78" s="78"/>
      <c r="AP78" s="78"/>
      <c r="AQ78" s="112"/>
      <c r="AR78" s="112"/>
      <c r="AS78" s="112"/>
      <c r="AT78" s="112"/>
      <c r="AU78" s="112"/>
      <c r="AV78" s="112"/>
      <c r="AW78" s="112"/>
      <c r="AX78" s="112"/>
      <c r="AY78" s="112"/>
      <c r="AZ78" s="112"/>
    </row>
    <row r="79" spans="1:52" ht="26.1" customHeight="1">
      <c r="A79" s="51"/>
      <c r="B79" s="51" t="s">
        <v>879</v>
      </c>
      <c r="C79" s="32" t="s">
        <v>880</v>
      </c>
      <c r="E79" s="67" t="s">
        <v>881</v>
      </c>
      <c r="F79" s="25"/>
      <c r="G79" s="77"/>
      <c r="H79" s="77"/>
      <c r="I79" s="78"/>
      <c r="J79" s="77"/>
      <c r="K79" s="77"/>
      <c r="L79" s="77"/>
      <c r="M79" s="77"/>
      <c r="N79" s="77"/>
      <c r="O79" s="77"/>
      <c r="P79" s="77"/>
      <c r="Q79" s="77"/>
      <c r="R79" s="77"/>
      <c r="S79" s="77"/>
      <c r="T79" s="77"/>
      <c r="U79" s="77"/>
      <c r="V79" s="77"/>
      <c r="W79" s="77"/>
      <c r="X79" s="77"/>
      <c r="Y79" s="77"/>
      <c r="Z79" s="77"/>
      <c r="AA79" s="77"/>
      <c r="AB79" s="57"/>
      <c r="AC79" s="181"/>
      <c r="AD79" s="780"/>
      <c r="AE79" s="780"/>
      <c r="AF79" s="77"/>
      <c r="AG79" s="77"/>
      <c r="AH79" s="77"/>
      <c r="AI79" s="77"/>
      <c r="AJ79" s="77"/>
      <c r="AK79" s="77"/>
      <c r="AL79" s="77"/>
      <c r="AM79" s="77"/>
      <c r="AN79" s="77"/>
      <c r="AO79" s="77"/>
      <c r="AP79" s="77"/>
      <c r="AQ79" s="114"/>
      <c r="AR79" s="114"/>
      <c r="AS79" s="114"/>
      <c r="AT79" s="114"/>
      <c r="AU79" s="114"/>
      <c r="AV79" s="114"/>
      <c r="AW79" s="114"/>
      <c r="AX79" s="114"/>
      <c r="AY79" s="114"/>
      <c r="AZ79" s="114"/>
    </row>
    <row r="80" spans="1:52" ht="26.1" customHeight="1">
      <c r="A80" s="51"/>
      <c r="B80" s="51" t="s">
        <v>882</v>
      </c>
      <c r="C80" s="32" t="s">
        <v>883</v>
      </c>
      <c r="E80" s="67" t="s">
        <v>884</v>
      </c>
      <c r="F80" s="25"/>
      <c r="G80" s="77"/>
      <c r="H80" s="77"/>
      <c r="I80" s="78"/>
      <c r="J80" s="77"/>
      <c r="K80" s="77"/>
      <c r="L80" s="77"/>
      <c r="M80" s="77"/>
      <c r="N80" s="77"/>
      <c r="O80" s="77"/>
      <c r="P80" s="77"/>
      <c r="Q80" s="77"/>
      <c r="R80" s="77"/>
      <c r="S80" s="77"/>
      <c r="T80" s="77"/>
      <c r="U80" s="77"/>
      <c r="V80" s="77"/>
      <c r="W80" s="77"/>
      <c r="X80" s="77"/>
      <c r="Y80" s="77"/>
      <c r="Z80" s="77"/>
      <c r="AA80" s="77"/>
      <c r="AB80" s="57"/>
      <c r="AC80" s="181"/>
      <c r="AD80" s="780"/>
      <c r="AE80" s="780"/>
      <c r="AF80" s="77"/>
      <c r="AG80" s="77"/>
      <c r="AH80" s="77"/>
      <c r="AI80" s="77"/>
      <c r="AJ80" s="77"/>
      <c r="AK80" s="77"/>
      <c r="AL80" s="77"/>
      <c r="AM80" s="77"/>
      <c r="AN80" s="77"/>
      <c r="AO80" s="77"/>
      <c r="AP80" s="77"/>
      <c r="AQ80" s="114"/>
      <c r="AR80" s="114"/>
      <c r="AS80" s="114"/>
      <c r="AT80" s="114"/>
      <c r="AU80" s="114"/>
      <c r="AV80" s="114"/>
      <c r="AW80" s="114"/>
      <c r="AX80" s="114"/>
      <c r="AY80" s="114"/>
      <c r="AZ80" s="114"/>
    </row>
    <row r="81" spans="1:52" ht="26.1" customHeight="1">
      <c r="A81" s="51"/>
      <c r="B81" s="51" t="s">
        <v>75</v>
      </c>
      <c r="C81" s="32" t="s">
        <v>885</v>
      </c>
      <c r="E81" s="67" t="s">
        <v>886</v>
      </c>
      <c r="F81" s="25"/>
      <c r="G81" s="77"/>
      <c r="H81" s="77"/>
      <c r="I81" s="78"/>
      <c r="J81" s="77"/>
      <c r="K81" s="77"/>
      <c r="L81" s="77"/>
      <c r="M81" s="77"/>
      <c r="N81" s="77"/>
      <c r="O81" s="77"/>
      <c r="P81" s="77"/>
      <c r="Q81" s="77"/>
      <c r="R81" s="77"/>
      <c r="S81" s="77"/>
      <c r="T81" s="77"/>
      <c r="U81" s="77"/>
      <c r="V81" s="77"/>
      <c r="W81" s="77"/>
      <c r="X81" s="77"/>
      <c r="Y81" s="77"/>
      <c r="Z81" s="77"/>
      <c r="AA81" s="77"/>
      <c r="AB81" s="57"/>
      <c r="AC81" s="181"/>
      <c r="AD81" s="780"/>
      <c r="AE81" s="780"/>
      <c r="AF81" s="77"/>
      <c r="AG81" s="77"/>
      <c r="AH81" s="77"/>
      <c r="AI81" s="77"/>
      <c r="AJ81" s="77"/>
      <c r="AK81" s="77"/>
      <c r="AL81" s="77"/>
      <c r="AM81" s="77"/>
      <c r="AN81" s="77"/>
      <c r="AO81" s="77"/>
      <c r="AP81" s="77"/>
      <c r="AQ81" s="114"/>
      <c r="AR81" s="114"/>
      <c r="AS81" s="114"/>
      <c r="AT81" s="114"/>
      <c r="AU81" s="114"/>
      <c r="AV81" s="114"/>
      <c r="AW81" s="114"/>
      <c r="AX81" s="114"/>
      <c r="AY81" s="114"/>
      <c r="AZ81" s="114"/>
    </row>
    <row r="82" spans="1:52" ht="26.1" customHeight="1">
      <c r="A82" s="51"/>
      <c r="B82" s="51" t="s">
        <v>887</v>
      </c>
      <c r="C82" s="32" t="s">
        <v>888</v>
      </c>
      <c r="E82" s="67" t="s">
        <v>889</v>
      </c>
      <c r="F82" s="25"/>
      <c r="G82" s="77"/>
      <c r="H82" s="77"/>
      <c r="I82" s="78"/>
      <c r="J82" s="77"/>
      <c r="K82" s="77"/>
      <c r="L82" s="77"/>
      <c r="M82" s="77"/>
      <c r="N82" s="77"/>
      <c r="O82" s="77"/>
      <c r="P82" s="77"/>
      <c r="Q82" s="77"/>
      <c r="R82" s="77"/>
      <c r="S82" s="77"/>
      <c r="T82" s="77"/>
      <c r="U82" s="77"/>
      <c r="V82" s="77"/>
      <c r="W82" s="77"/>
      <c r="X82" s="77"/>
      <c r="Y82" s="77"/>
      <c r="Z82" s="77"/>
      <c r="AA82" s="77"/>
      <c r="AB82" s="57"/>
      <c r="AC82" s="181"/>
      <c r="AD82" s="780"/>
      <c r="AE82" s="780"/>
      <c r="AF82" s="77"/>
      <c r="AG82" s="77"/>
      <c r="AH82" s="77"/>
      <c r="AI82" s="77"/>
      <c r="AJ82" s="77"/>
      <c r="AK82" s="77"/>
      <c r="AL82" s="77"/>
      <c r="AM82" s="77"/>
      <c r="AN82" s="77"/>
      <c r="AO82" s="77"/>
      <c r="AP82" s="77"/>
      <c r="AQ82" s="114"/>
      <c r="AR82" s="114"/>
      <c r="AS82" s="114"/>
      <c r="AT82" s="114"/>
      <c r="AU82" s="114"/>
      <c r="AV82" s="114"/>
      <c r="AW82" s="114"/>
      <c r="AX82" s="114"/>
      <c r="AY82" s="114"/>
      <c r="AZ82" s="114"/>
    </row>
    <row r="83" spans="1:52" ht="26.1" customHeight="1">
      <c r="A83" s="51"/>
      <c r="B83" s="51" t="s">
        <v>890</v>
      </c>
      <c r="C83" s="32" t="s">
        <v>891</v>
      </c>
      <c r="E83" s="67" t="s">
        <v>892</v>
      </c>
      <c r="F83" s="25"/>
      <c r="G83" s="77"/>
      <c r="H83" s="77"/>
      <c r="I83" s="78"/>
      <c r="J83" s="77"/>
      <c r="K83" s="77"/>
      <c r="L83" s="77"/>
      <c r="M83" s="77"/>
      <c r="N83" s="77"/>
      <c r="O83" s="77"/>
      <c r="P83" s="77"/>
      <c r="Q83" s="77"/>
      <c r="R83" s="77"/>
      <c r="S83" s="77"/>
      <c r="T83" s="77"/>
      <c r="U83" s="77"/>
      <c r="V83" s="77"/>
      <c r="W83" s="77"/>
      <c r="X83" s="77"/>
      <c r="Y83" s="77"/>
      <c r="Z83" s="77"/>
      <c r="AA83" s="77"/>
      <c r="AB83" s="57"/>
      <c r="AC83" s="181"/>
      <c r="AD83" s="780"/>
      <c r="AE83" s="780"/>
      <c r="AF83" s="77"/>
      <c r="AG83" s="77"/>
      <c r="AH83" s="77"/>
      <c r="AI83" s="77"/>
      <c r="AJ83" s="77"/>
      <c r="AK83" s="77"/>
      <c r="AL83" s="77"/>
      <c r="AM83" s="77"/>
      <c r="AN83" s="77"/>
      <c r="AO83" s="77"/>
      <c r="AP83" s="77"/>
      <c r="AQ83" s="114"/>
      <c r="AR83" s="114"/>
      <c r="AS83" s="114"/>
      <c r="AT83" s="114"/>
      <c r="AU83" s="114"/>
      <c r="AV83" s="114"/>
      <c r="AW83" s="114"/>
      <c r="AX83" s="114"/>
      <c r="AY83" s="114"/>
      <c r="AZ83" s="114"/>
    </row>
    <row r="84" spans="1:52" ht="41.25" customHeight="1">
      <c r="B84" s="51" t="s">
        <v>893</v>
      </c>
      <c r="C84" s="32" t="s">
        <v>894</v>
      </c>
      <c r="E84" s="67" t="s">
        <v>895</v>
      </c>
      <c r="F84" s="25"/>
      <c r="G84" s="77"/>
      <c r="H84" s="77"/>
      <c r="I84" s="78"/>
      <c r="J84" s="78"/>
      <c r="K84" s="78"/>
      <c r="L84" s="78"/>
      <c r="M84" s="78"/>
      <c r="N84" s="78"/>
      <c r="O84" s="78"/>
      <c r="P84" s="78"/>
      <c r="Q84" s="78"/>
      <c r="R84" s="78"/>
      <c r="S84" s="78"/>
      <c r="T84" s="78"/>
      <c r="U84" s="78"/>
      <c r="V84" s="78"/>
      <c r="W84" s="78"/>
      <c r="X84" s="78"/>
      <c r="Y84" s="78"/>
      <c r="Z84" s="78"/>
      <c r="AA84" s="78"/>
      <c r="AB84" s="180"/>
      <c r="AC84" s="181"/>
      <c r="AD84" s="780"/>
      <c r="AE84" s="780"/>
      <c r="AF84" s="77"/>
      <c r="AG84" s="77"/>
      <c r="AH84" s="77"/>
      <c r="AI84" s="77"/>
      <c r="AJ84" s="77"/>
      <c r="AK84" s="77"/>
      <c r="AL84" s="77"/>
      <c r="AM84" s="77"/>
      <c r="AN84" s="77"/>
      <c r="AO84" s="77"/>
      <c r="AP84" s="77"/>
      <c r="AQ84" s="114"/>
      <c r="AR84" s="114"/>
      <c r="AS84" s="114"/>
      <c r="AT84" s="114"/>
      <c r="AU84" s="114"/>
      <c r="AV84" s="114"/>
      <c r="AW84" s="114"/>
      <c r="AX84" s="114"/>
      <c r="AY84" s="114"/>
      <c r="AZ84" s="114"/>
    </row>
    <row r="85" spans="1:52" ht="41.25" customHeight="1">
      <c r="B85" s="51" t="s">
        <v>896</v>
      </c>
      <c r="C85" s="32" t="s">
        <v>897</v>
      </c>
      <c r="E85" s="67" t="s">
        <v>898</v>
      </c>
      <c r="F85" s="25"/>
      <c r="G85" s="77"/>
      <c r="H85" s="77"/>
      <c r="I85" s="78"/>
      <c r="J85" s="78"/>
      <c r="K85" s="78"/>
      <c r="L85" s="78"/>
      <c r="M85" s="78"/>
      <c r="N85" s="78"/>
      <c r="O85" s="78"/>
      <c r="P85" s="78"/>
      <c r="Q85" s="78"/>
      <c r="R85" s="78"/>
      <c r="S85" s="78"/>
      <c r="T85" s="78"/>
      <c r="U85" s="78"/>
      <c r="V85" s="78"/>
      <c r="W85" s="78"/>
      <c r="X85" s="78"/>
      <c r="Y85" s="78"/>
      <c r="Z85" s="78"/>
      <c r="AA85" s="78"/>
      <c r="AB85" s="180"/>
      <c r="AC85" s="181"/>
      <c r="AD85" s="780"/>
      <c r="AE85" s="780"/>
      <c r="AF85" s="77"/>
      <c r="AG85" s="77"/>
      <c r="AH85" s="77"/>
      <c r="AI85" s="77"/>
      <c r="AJ85" s="77"/>
      <c r="AK85" s="77"/>
      <c r="AL85" s="77"/>
      <c r="AM85" s="77"/>
      <c r="AN85" s="77"/>
      <c r="AO85" s="77"/>
      <c r="AP85" s="77"/>
      <c r="AQ85" s="114"/>
      <c r="AR85" s="114"/>
      <c r="AS85" s="114"/>
      <c r="AT85" s="114"/>
      <c r="AU85" s="114"/>
      <c r="AV85" s="114"/>
      <c r="AW85" s="114"/>
      <c r="AX85" s="114"/>
      <c r="AY85" s="114"/>
      <c r="AZ85" s="114"/>
    </row>
    <row r="86" spans="1:52" ht="41.25" customHeight="1">
      <c r="B86" s="69" t="s">
        <v>899</v>
      </c>
      <c r="C86" s="1014" t="s">
        <v>900</v>
      </c>
      <c r="D86" s="1014"/>
      <c r="E86" s="74" t="s">
        <v>901</v>
      </c>
      <c r="F86" s="25"/>
      <c r="G86" s="77"/>
      <c r="H86" s="77"/>
      <c r="I86" s="78"/>
      <c r="J86" s="78"/>
      <c r="K86" s="78"/>
      <c r="L86" s="78"/>
      <c r="M86" s="78"/>
      <c r="N86" s="78"/>
      <c r="O86" s="78"/>
      <c r="P86" s="78"/>
      <c r="Q86" s="78"/>
      <c r="R86" s="78"/>
      <c r="S86" s="78"/>
      <c r="T86" s="78"/>
      <c r="U86" s="78"/>
      <c r="V86" s="78"/>
      <c r="W86" s="78"/>
      <c r="X86" s="78"/>
      <c r="Y86" s="78"/>
      <c r="Z86" s="78"/>
      <c r="AA86" s="78"/>
      <c r="AB86" s="180"/>
      <c r="AC86" s="181"/>
      <c r="AD86" s="780"/>
      <c r="AE86" s="780"/>
      <c r="AF86" s="77"/>
      <c r="AG86" s="77"/>
      <c r="AH86" s="77"/>
      <c r="AI86" s="77"/>
      <c r="AJ86" s="77"/>
      <c r="AK86" s="77"/>
      <c r="AL86" s="77"/>
      <c r="AM86" s="77"/>
      <c r="AN86" s="77"/>
      <c r="AO86" s="77"/>
      <c r="AP86" s="77"/>
      <c r="AQ86" s="114"/>
      <c r="AR86" s="114"/>
      <c r="AS86" s="114"/>
      <c r="AT86" s="114"/>
      <c r="AU86" s="114"/>
      <c r="AV86" s="114"/>
      <c r="AW86" s="114"/>
      <c r="AX86" s="114"/>
      <c r="AY86" s="114"/>
      <c r="AZ86" s="114"/>
    </row>
    <row r="87" spans="1:52" ht="38.25" customHeight="1">
      <c r="B87" s="1414" t="s">
        <v>902</v>
      </c>
      <c r="C87" s="1414"/>
      <c r="D87" s="1414"/>
      <c r="E87" s="1414"/>
      <c r="F87" s="1414"/>
      <c r="G87" s="73"/>
      <c r="H87" s="73"/>
      <c r="I87" s="78"/>
      <c r="J87" s="78"/>
      <c r="K87" s="78"/>
      <c r="L87" s="78"/>
      <c r="M87" s="78"/>
      <c r="N87" s="78"/>
      <c r="O87" s="78"/>
      <c r="P87" s="78"/>
      <c r="Q87" s="78"/>
      <c r="R87" s="78"/>
      <c r="S87" s="78"/>
      <c r="T87" s="78"/>
      <c r="U87" s="78"/>
      <c r="V87" s="78"/>
      <c r="W87" s="78"/>
      <c r="X87" s="78"/>
      <c r="Y87" s="78"/>
      <c r="Z87" s="78"/>
      <c r="AA87" s="78"/>
      <c r="AB87" s="180"/>
      <c r="AC87" s="181"/>
      <c r="AD87" s="780"/>
      <c r="AE87" s="780"/>
      <c r="AF87" s="77"/>
      <c r="AG87" s="77"/>
      <c r="AH87" s="77"/>
      <c r="AI87" s="77"/>
      <c r="AJ87" s="77"/>
      <c r="AK87" s="77"/>
      <c r="AL87" s="77"/>
      <c r="AM87" s="77"/>
      <c r="AN87" s="77"/>
      <c r="AO87" s="77"/>
      <c r="AP87" s="77"/>
      <c r="AQ87" s="114"/>
      <c r="AR87" s="114"/>
      <c r="AS87" s="114"/>
      <c r="AT87" s="114"/>
      <c r="AU87" s="114"/>
      <c r="AV87" s="114"/>
      <c r="AW87" s="114"/>
      <c r="AX87" s="114"/>
      <c r="AY87" s="114"/>
      <c r="AZ87" s="114"/>
    </row>
    <row r="88" spans="1:52" ht="42.75" customHeight="1">
      <c r="A88" s="69">
        <v>7</v>
      </c>
      <c r="B88" s="1414" t="s">
        <v>903</v>
      </c>
      <c r="C88" s="1414"/>
      <c r="D88" s="1414"/>
      <c r="E88" s="1414"/>
      <c r="F88" s="1414"/>
      <c r="G88" s="73"/>
      <c r="H88" s="73"/>
      <c r="I88" s="78"/>
      <c r="J88" s="78"/>
      <c r="K88" s="78"/>
      <c r="L88" s="78"/>
      <c r="M88" s="78"/>
      <c r="N88" s="78"/>
      <c r="O88" s="78"/>
      <c r="P88" s="78"/>
      <c r="Q88" s="78"/>
      <c r="R88" s="78"/>
      <c r="S88" s="78"/>
      <c r="T88" s="78"/>
      <c r="U88" s="78"/>
      <c r="V88" s="78"/>
      <c r="W88" s="78"/>
      <c r="X88" s="78"/>
      <c r="Y88" s="78"/>
      <c r="Z88" s="78"/>
      <c r="AA88" s="78"/>
      <c r="AB88" s="180"/>
      <c r="AC88" s="181"/>
      <c r="AD88" s="780"/>
      <c r="AE88" s="780"/>
      <c r="AF88" s="77"/>
      <c r="AG88" s="77"/>
      <c r="AH88" s="77"/>
      <c r="AI88" s="77"/>
      <c r="AJ88" s="77"/>
      <c r="AK88" s="77"/>
      <c r="AL88" s="77"/>
      <c r="AM88" s="77"/>
      <c r="AN88" s="77"/>
      <c r="AO88" s="77"/>
      <c r="AP88" s="77"/>
      <c r="AQ88" s="114"/>
      <c r="AR88" s="114"/>
      <c r="AS88" s="114"/>
      <c r="AT88" s="114"/>
      <c r="AU88" s="114"/>
      <c r="AV88" s="114"/>
      <c r="AW88" s="114"/>
      <c r="AX88" s="114"/>
      <c r="AY88" s="114"/>
      <c r="AZ88" s="114"/>
    </row>
    <row r="89" spans="1:52" ht="46.5" customHeight="1">
      <c r="A89" s="69">
        <v>8</v>
      </c>
      <c r="B89" s="1414" t="s">
        <v>904</v>
      </c>
      <c r="C89" s="1414"/>
      <c r="D89" s="1414"/>
      <c r="E89" s="1414"/>
      <c r="F89" s="1414"/>
      <c r="G89" s="73"/>
      <c r="H89" s="73"/>
      <c r="I89" s="78"/>
      <c r="J89" s="78"/>
      <c r="K89" s="78"/>
      <c r="L89" s="78"/>
      <c r="M89" s="78"/>
      <c r="N89" s="78"/>
      <c r="O89" s="78"/>
      <c r="P89" s="78"/>
      <c r="Q89" s="78"/>
      <c r="R89" s="78"/>
      <c r="S89" s="78"/>
      <c r="T89" s="78"/>
      <c r="U89" s="78"/>
      <c r="V89" s="78"/>
      <c r="W89" s="78"/>
      <c r="X89" s="78"/>
      <c r="Y89" s="78"/>
      <c r="Z89" s="78"/>
      <c r="AA89" s="78"/>
      <c r="AB89" s="180"/>
      <c r="AC89" s="181"/>
      <c r="AD89" s="780"/>
      <c r="AE89" s="780"/>
      <c r="AF89" s="77"/>
      <c r="AG89" s="77"/>
      <c r="AH89" s="77"/>
      <c r="AI89" s="77"/>
      <c r="AJ89" s="77"/>
      <c r="AK89" s="77"/>
      <c r="AL89" s="77"/>
      <c r="AM89" s="77"/>
      <c r="AN89" s="77"/>
      <c r="AO89" s="77"/>
      <c r="AP89" s="77"/>
      <c r="AQ89" s="114"/>
      <c r="AR89" s="114"/>
      <c r="AS89" s="114"/>
      <c r="AT89" s="114"/>
      <c r="AU89" s="114"/>
      <c r="AV89" s="114"/>
      <c r="AW89" s="114"/>
      <c r="AX89" s="114"/>
      <c r="AY89" s="114"/>
      <c r="AZ89" s="114"/>
    </row>
    <row r="90" spans="1:52" ht="49.5" customHeight="1">
      <c r="A90" s="69">
        <v>9</v>
      </c>
      <c r="B90" s="1414" t="s">
        <v>1037</v>
      </c>
      <c r="C90" s="1414"/>
      <c r="D90" s="1414"/>
      <c r="E90" s="1414"/>
      <c r="F90" s="1414"/>
      <c r="G90" s="73"/>
      <c r="H90" s="73"/>
      <c r="I90" s="78"/>
      <c r="J90" s="78"/>
      <c r="K90" s="78"/>
      <c r="L90" s="78"/>
      <c r="M90" s="78"/>
      <c r="N90" s="78"/>
      <c r="O90" s="78"/>
      <c r="P90" s="78"/>
      <c r="Q90" s="78"/>
      <c r="R90" s="78"/>
      <c r="S90" s="78"/>
      <c r="T90" s="78"/>
      <c r="U90" s="78"/>
      <c r="V90" s="78"/>
      <c r="W90" s="78"/>
      <c r="X90" s="78"/>
      <c r="Y90" s="78"/>
      <c r="Z90" s="78"/>
      <c r="AA90" s="78"/>
      <c r="AB90" s="180"/>
      <c r="AC90" s="181"/>
      <c r="AD90" s="780"/>
      <c r="AE90" s="780"/>
      <c r="AF90" s="77"/>
      <c r="AG90" s="77"/>
      <c r="AH90" s="77"/>
      <c r="AI90" s="77"/>
      <c r="AJ90" s="77"/>
      <c r="AK90" s="77"/>
      <c r="AL90" s="77"/>
      <c r="AM90" s="77"/>
      <c r="AN90" s="77"/>
      <c r="AO90" s="77"/>
      <c r="AP90" s="77"/>
      <c r="AQ90" s="114"/>
      <c r="AR90" s="114"/>
      <c r="AS90" s="114"/>
      <c r="AT90" s="114"/>
      <c r="AU90" s="114"/>
      <c r="AV90" s="114"/>
      <c r="AW90" s="114"/>
      <c r="AX90" s="114"/>
      <c r="AY90" s="114"/>
      <c r="AZ90" s="114"/>
    </row>
    <row r="91" spans="1:52" ht="42.75" customHeight="1">
      <c r="A91" s="69">
        <v>10</v>
      </c>
      <c r="B91" s="1414" t="s">
        <v>905</v>
      </c>
      <c r="C91" s="1414"/>
      <c r="D91" s="1414"/>
      <c r="E91" s="1414"/>
      <c r="F91" s="1414"/>
      <c r="G91" s="73"/>
      <c r="H91" s="73"/>
      <c r="I91" s="78"/>
      <c r="J91" s="78"/>
      <c r="K91" s="78"/>
      <c r="L91" s="78"/>
      <c r="M91" s="78"/>
      <c r="N91" s="78"/>
      <c r="O91" s="78"/>
      <c r="P91" s="78"/>
      <c r="Q91" s="78"/>
      <c r="R91" s="78"/>
      <c r="S91" s="78"/>
      <c r="T91" s="78"/>
      <c r="U91" s="78"/>
      <c r="V91" s="78"/>
      <c r="W91" s="78"/>
      <c r="X91" s="78"/>
      <c r="Y91" s="78"/>
      <c r="Z91" s="78"/>
      <c r="AA91" s="78"/>
      <c r="AB91" s="180"/>
      <c r="AC91" s="181"/>
      <c r="AD91" s="780"/>
      <c r="AE91" s="780"/>
      <c r="AF91" s="77"/>
      <c r="AG91" s="77"/>
      <c r="AH91" s="77"/>
      <c r="AI91" s="77"/>
      <c r="AJ91" s="77"/>
      <c r="AK91" s="77"/>
      <c r="AL91" s="77"/>
      <c r="AM91" s="77"/>
      <c r="AN91" s="77"/>
      <c r="AO91" s="77"/>
      <c r="AP91" s="77"/>
      <c r="AQ91" s="114"/>
      <c r="AR91" s="114"/>
      <c r="AS91" s="114"/>
      <c r="AT91" s="114"/>
      <c r="AU91" s="114"/>
      <c r="AV91" s="114"/>
      <c r="AW91" s="114"/>
      <c r="AX91" s="114"/>
      <c r="AY91" s="114"/>
      <c r="AZ91" s="114"/>
    </row>
    <row r="92" spans="1:52" ht="26.25" customHeight="1">
      <c r="A92" s="69">
        <v>11</v>
      </c>
      <c r="B92" s="1414" t="s">
        <v>906</v>
      </c>
      <c r="C92" s="1414"/>
      <c r="D92" s="1414"/>
      <c r="E92" s="1414"/>
      <c r="F92" s="1414"/>
      <c r="G92" s="73"/>
      <c r="H92" s="73"/>
      <c r="I92" s="78"/>
      <c r="J92" s="78"/>
      <c r="K92" s="78"/>
      <c r="L92" s="78"/>
      <c r="M92" s="78"/>
      <c r="N92" s="78"/>
      <c r="O92" s="78"/>
      <c r="P92" s="78"/>
      <c r="Q92" s="78"/>
      <c r="R92" s="78"/>
      <c r="S92" s="78"/>
      <c r="T92" s="78"/>
      <c r="U92" s="78"/>
      <c r="V92" s="78"/>
      <c r="W92" s="78"/>
      <c r="X92" s="78"/>
      <c r="Y92" s="78"/>
      <c r="Z92" s="78"/>
      <c r="AA92" s="78"/>
      <c r="AB92" s="180"/>
      <c r="AC92" s="181"/>
      <c r="AD92" s="780"/>
      <c r="AE92" s="780"/>
      <c r="AF92" s="77"/>
      <c r="AG92" s="77"/>
      <c r="AH92" s="77"/>
      <c r="AI92" s="77"/>
      <c r="AJ92" s="77"/>
      <c r="AK92" s="77"/>
      <c r="AL92" s="77"/>
      <c r="AM92" s="77"/>
      <c r="AN92" s="77"/>
      <c r="AO92" s="77"/>
      <c r="AP92" s="77"/>
      <c r="AQ92" s="114"/>
      <c r="AR92" s="114"/>
      <c r="AS92" s="114"/>
      <c r="AT92" s="114"/>
      <c r="AU92" s="114"/>
      <c r="AV92" s="114"/>
      <c r="AW92" s="114"/>
      <c r="AX92" s="114"/>
      <c r="AY92" s="114"/>
      <c r="AZ92" s="114"/>
    </row>
    <row r="93" spans="1:52" ht="57.75" customHeight="1">
      <c r="A93" s="525">
        <v>12</v>
      </c>
      <c r="B93" s="1420" t="s">
        <v>907</v>
      </c>
      <c r="C93" s="1420"/>
      <c r="D93" s="1420"/>
      <c r="E93" s="1420"/>
      <c r="F93" s="1420"/>
      <c r="I93" s="78"/>
      <c r="J93" s="78"/>
      <c r="K93" s="379">
        <f>'Names of Bidder'!J6</f>
        <v>2</v>
      </c>
      <c r="L93" s="78"/>
      <c r="M93" s="78"/>
      <c r="N93" s="78"/>
      <c r="O93" s="78"/>
      <c r="P93" s="78"/>
      <c r="Q93" s="78"/>
      <c r="R93" s="78"/>
      <c r="S93" s="78"/>
      <c r="T93" s="78"/>
      <c r="U93" s="78"/>
      <c r="V93" s="78"/>
      <c r="W93" s="78"/>
      <c r="X93" s="78"/>
      <c r="Y93" s="78"/>
      <c r="Z93" s="78"/>
      <c r="AA93" s="78"/>
      <c r="AB93" s="180"/>
      <c r="AC93" s="181"/>
      <c r="AD93" s="780"/>
      <c r="AE93" s="780"/>
      <c r="AF93" s="77"/>
      <c r="AG93" s="77"/>
      <c r="AH93" s="77"/>
      <c r="AI93" s="77"/>
      <c r="AJ93" s="77"/>
      <c r="AK93" s="77"/>
      <c r="AL93" s="77"/>
      <c r="AM93" s="77"/>
      <c r="AN93" s="77"/>
      <c r="AO93" s="77"/>
      <c r="AP93" s="77"/>
      <c r="AQ93" s="114"/>
      <c r="AR93" s="114"/>
      <c r="AS93" s="114"/>
      <c r="AT93" s="114"/>
      <c r="AU93" s="114"/>
      <c r="AV93" s="114"/>
      <c r="AW93" s="114"/>
      <c r="AX93" s="114"/>
      <c r="AY93" s="114"/>
      <c r="AZ93" s="114"/>
    </row>
    <row r="94" spans="1:52" ht="63.75" customHeight="1">
      <c r="A94" s="69">
        <v>13</v>
      </c>
      <c r="B94" s="1414"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4" s="1414"/>
      <c r="D94" s="1414"/>
      <c r="E94" s="1414"/>
      <c r="F94" s="1414"/>
      <c r="H94" s="73"/>
      <c r="I94" s="78"/>
      <c r="J94" s="78"/>
      <c r="K94" s="82">
        <f>'Names of Bidder'!J15</f>
        <v>1</v>
      </c>
      <c r="L94" s="78"/>
      <c r="M94" s="78"/>
      <c r="N94" s="78"/>
      <c r="O94" s="78"/>
      <c r="P94" s="78"/>
      <c r="Q94" s="78"/>
      <c r="R94" s="78"/>
      <c r="S94" s="78"/>
      <c r="T94" s="78"/>
      <c r="U94" s="78"/>
      <c r="V94" s="78"/>
      <c r="W94" s="78"/>
      <c r="X94" s="78"/>
      <c r="Y94" s="78"/>
      <c r="Z94" s="78"/>
      <c r="AA94" s="78"/>
      <c r="AB94" s="180"/>
      <c r="AC94" s="181"/>
      <c r="AD94" s="780"/>
      <c r="AE94" s="780"/>
      <c r="AF94" s="77"/>
      <c r="AG94" s="77"/>
      <c r="AH94" s="77"/>
      <c r="AI94" s="77"/>
      <c r="AJ94" s="77"/>
      <c r="AK94" s="77"/>
      <c r="AL94" s="77"/>
      <c r="AM94" s="77"/>
      <c r="AN94" s="77"/>
      <c r="AO94" s="77"/>
      <c r="AP94" s="77"/>
      <c r="AQ94" s="114"/>
      <c r="AR94" s="114"/>
      <c r="AS94" s="114"/>
      <c r="AT94" s="114"/>
      <c r="AU94" s="114"/>
      <c r="AV94" s="114"/>
      <c r="AW94" s="114"/>
      <c r="AX94" s="114"/>
      <c r="AY94" s="114"/>
      <c r="AZ94" s="114"/>
    </row>
    <row r="95" spans="1:52" ht="80.25" customHeight="1">
      <c r="A95" s="69">
        <v>14</v>
      </c>
      <c r="B95" s="1414" t="s">
        <v>908</v>
      </c>
      <c r="C95" s="1414"/>
      <c r="D95" s="1414"/>
      <c r="E95" s="1414"/>
      <c r="F95" s="1414"/>
      <c r="H95" s="73"/>
      <c r="I95" s="78"/>
      <c r="J95" s="78"/>
      <c r="K95" s="82"/>
      <c r="L95" s="78"/>
      <c r="M95" s="78"/>
      <c r="N95" s="78"/>
      <c r="O95" s="78"/>
      <c r="P95" s="78"/>
      <c r="Q95" s="78"/>
      <c r="R95" s="78"/>
      <c r="S95" s="78"/>
      <c r="T95" s="78"/>
      <c r="U95" s="78"/>
      <c r="V95" s="78"/>
      <c r="W95" s="78"/>
      <c r="X95" s="78"/>
      <c r="Y95" s="78"/>
      <c r="Z95" s="78"/>
      <c r="AA95" s="78"/>
      <c r="AB95" s="180"/>
      <c r="AC95" s="181"/>
      <c r="AD95" s="780"/>
      <c r="AE95" s="780"/>
      <c r="AF95" s="77"/>
      <c r="AG95" s="77"/>
      <c r="AH95" s="77"/>
      <c r="AI95" s="77"/>
      <c r="AJ95" s="77"/>
      <c r="AK95" s="77"/>
      <c r="AL95" s="77"/>
      <c r="AM95" s="77"/>
      <c r="AN95" s="77"/>
      <c r="AO95" s="77"/>
      <c r="AP95" s="77"/>
      <c r="AQ95" s="114"/>
      <c r="AR95" s="114"/>
      <c r="AS95" s="114"/>
      <c r="AT95" s="114"/>
      <c r="AU95" s="114"/>
      <c r="AV95" s="114"/>
      <c r="AW95" s="114"/>
      <c r="AX95" s="114"/>
      <c r="AY95" s="114"/>
      <c r="AZ95" s="114"/>
    </row>
    <row r="96" spans="1:52" ht="123.75" customHeight="1">
      <c r="A96" s="69">
        <v>15</v>
      </c>
      <c r="B96" s="1414" t="s">
        <v>1038</v>
      </c>
      <c r="C96" s="1414"/>
      <c r="D96" s="1414"/>
      <c r="E96" s="1414"/>
      <c r="F96" s="1414"/>
      <c r="G96" s="73"/>
      <c r="H96" s="73"/>
      <c r="I96" s="78"/>
      <c r="J96" s="78"/>
      <c r="K96" s="78"/>
      <c r="L96" s="78"/>
      <c r="M96" s="78"/>
      <c r="N96" s="78"/>
      <c r="O96" s="78"/>
      <c r="P96" s="78"/>
      <c r="Q96" s="78"/>
      <c r="R96" s="78"/>
      <c r="S96" s="78"/>
      <c r="T96" s="78"/>
      <c r="U96" s="78"/>
      <c r="V96" s="78"/>
      <c r="W96" s="78"/>
      <c r="X96" s="78"/>
      <c r="Y96" s="78"/>
      <c r="Z96" s="78"/>
      <c r="AA96" s="78"/>
      <c r="AB96" s="180"/>
      <c r="AC96" s="181"/>
      <c r="AD96" s="780"/>
      <c r="AE96" s="780"/>
      <c r="AF96" s="77"/>
      <c r="AG96" s="77"/>
      <c r="AH96" s="77"/>
      <c r="AI96" s="77"/>
      <c r="AJ96" s="77"/>
      <c r="AK96" s="77"/>
      <c r="AL96" s="77"/>
      <c r="AM96" s="77"/>
      <c r="AN96" s="77"/>
      <c r="AO96" s="77"/>
      <c r="AP96" s="77"/>
      <c r="AQ96" s="114"/>
      <c r="AR96" s="114"/>
      <c r="AS96" s="114"/>
      <c r="AT96" s="114"/>
      <c r="AU96" s="114"/>
      <c r="AV96" s="114"/>
      <c r="AW96" s="114"/>
      <c r="AX96" s="114"/>
      <c r="AY96" s="114"/>
      <c r="AZ96" s="114"/>
    </row>
    <row r="97" spans="1:52" ht="14.25" customHeight="1">
      <c r="A97" s="75"/>
      <c r="B97" s="29" t="str">
        <f>IF(ISERROR("Dated this " &amp; AI6 &amp; LOOKUP(AI6,AG1:AG39,AH1:AH39) &amp; " day of " &amp; AI8 &amp; " " &amp;AI9), "", "Dated this " &amp; AI6 &amp; LOOKUP(AI6,AG1:AG39,AH1:AH39) &amp; " day of " &amp; AI8 &amp; " " &amp;AI9)</f>
        <v/>
      </c>
      <c r="E97" s="58"/>
      <c r="F97" s="58"/>
      <c r="G97" s="58"/>
      <c r="H97" s="58"/>
      <c r="I97" s="78"/>
      <c r="J97" s="78"/>
      <c r="K97" s="78"/>
      <c r="L97" s="78"/>
      <c r="M97" s="78"/>
      <c r="N97" s="78"/>
      <c r="O97" s="78"/>
      <c r="P97" s="78"/>
      <c r="Q97" s="78"/>
      <c r="R97" s="78"/>
      <c r="S97" s="78"/>
      <c r="T97" s="78"/>
      <c r="U97" s="78"/>
      <c r="V97" s="78"/>
      <c r="W97" s="78"/>
      <c r="X97" s="78"/>
      <c r="Y97" s="78"/>
      <c r="Z97" s="78"/>
      <c r="AA97" s="78"/>
      <c r="AB97" s="180"/>
      <c r="AC97" s="181"/>
      <c r="AD97" s="780"/>
      <c r="AE97" s="780"/>
      <c r="AF97" s="77"/>
      <c r="AG97" s="77"/>
      <c r="AH97" s="77"/>
      <c r="AI97" s="77"/>
      <c r="AJ97" s="77"/>
      <c r="AK97" s="77"/>
      <c r="AL97" s="77"/>
      <c r="AM97" s="77"/>
      <c r="AN97" s="77"/>
      <c r="AO97" s="77"/>
      <c r="AP97" s="77"/>
      <c r="AQ97" s="114"/>
      <c r="AR97" s="114"/>
      <c r="AS97" s="114"/>
      <c r="AT97" s="114"/>
      <c r="AU97" s="114"/>
      <c r="AV97" s="114"/>
      <c r="AW97" s="114"/>
      <c r="AX97" s="114"/>
      <c r="AY97" s="114"/>
      <c r="AZ97" s="114"/>
    </row>
    <row r="98" spans="1:52" ht="30" customHeight="1">
      <c r="A98" s="75"/>
      <c r="B98" s="38" t="s">
        <v>909</v>
      </c>
      <c r="C98" s="25"/>
      <c r="D98" s="32"/>
      <c r="E98" s="32"/>
      <c r="F98" s="32"/>
      <c r="G98" s="32"/>
      <c r="H98" s="32"/>
      <c r="I98" s="78"/>
      <c r="J98" s="78"/>
      <c r="K98" s="78"/>
      <c r="L98" s="78"/>
      <c r="M98" s="78"/>
      <c r="N98" s="78"/>
      <c r="O98" s="78"/>
      <c r="P98" s="78"/>
      <c r="Q98" s="78"/>
      <c r="R98" s="78"/>
      <c r="S98" s="78"/>
      <c r="T98" s="78"/>
      <c r="U98" s="78"/>
      <c r="V98" s="78"/>
      <c r="W98" s="78"/>
      <c r="X98" s="78"/>
      <c r="Y98" s="78"/>
      <c r="Z98" s="78"/>
      <c r="AA98" s="78"/>
      <c r="AB98" s="180"/>
      <c r="AC98" s="181"/>
      <c r="AD98" s="780"/>
      <c r="AE98" s="780"/>
      <c r="AF98" s="77"/>
      <c r="AG98" s="77"/>
      <c r="AH98" s="77"/>
      <c r="AI98" s="77"/>
      <c r="AJ98" s="77"/>
      <c r="AK98" s="77"/>
      <c r="AL98" s="77"/>
      <c r="AM98" s="77"/>
      <c r="AN98" s="77"/>
      <c r="AO98" s="77"/>
      <c r="AP98" s="77"/>
      <c r="AQ98" s="114"/>
      <c r="AR98" s="114"/>
      <c r="AS98" s="114"/>
      <c r="AT98" s="114"/>
      <c r="AU98" s="114"/>
      <c r="AV98" s="114"/>
      <c r="AW98" s="114"/>
      <c r="AX98" s="114"/>
      <c r="AY98" s="114"/>
      <c r="AZ98" s="114"/>
    </row>
    <row r="99" spans="1:52" ht="15.95" customHeight="1">
      <c r="A99" s="75"/>
      <c r="B99" s="54"/>
      <c r="C99" s="32"/>
      <c r="D99" s="32"/>
      <c r="E99" s="32"/>
      <c r="F99" s="32"/>
      <c r="G99" s="32"/>
      <c r="H99" s="32"/>
      <c r="I99" s="78"/>
      <c r="J99" s="78"/>
      <c r="K99" s="78"/>
      <c r="L99" s="78"/>
      <c r="M99" s="78"/>
      <c r="N99" s="78"/>
      <c r="O99" s="78"/>
      <c r="P99" s="78"/>
      <c r="Q99" s="78"/>
      <c r="R99" s="78"/>
      <c r="S99" s="78"/>
      <c r="T99" s="78"/>
      <c r="U99" s="78"/>
      <c r="V99" s="78"/>
      <c r="W99" s="78"/>
      <c r="X99" s="78"/>
      <c r="Y99" s="78"/>
      <c r="Z99" s="78"/>
      <c r="AA99" s="78"/>
      <c r="AB99" s="180"/>
      <c r="AC99" s="181"/>
      <c r="AD99" s="780"/>
      <c r="AE99" s="780"/>
      <c r="AF99" s="77"/>
      <c r="AG99" s="77"/>
      <c r="AH99" s="77"/>
      <c r="AI99" s="77"/>
      <c r="AJ99" s="77"/>
      <c r="AK99" s="77"/>
      <c r="AL99" s="77"/>
      <c r="AM99" s="77"/>
      <c r="AN99" s="77"/>
      <c r="AO99" s="77"/>
      <c r="AP99" s="77"/>
      <c r="AQ99" s="114"/>
      <c r="AR99" s="114"/>
      <c r="AS99" s="114"/>
      <c r="AT99" s="114"/>
      <c r="AU99" s="114"/>
      <c r="AV99" s="114"/>
      <c r="AW99" s="114"/>
      <c r="AX99" s="114"/>
      <c r="AY99" s="114"/>
      <c r="AZ99" s="114"/>
    </row>
    <row r="100" spans="1:52" ht="21" customHeight="1">
      <c r="A100" s="75"/>
      <c r="B100" s="54"/>
      <c r="C100" s="32"/>
      <c r="D100" s="32"/>
      <c r="F100" s="44" t="s">
        <v>910</v>
      </c>
      <c r="G100" s="44"/>
      <c r="H100" s="44"/>
      <c r="I100" s="78"/>
      <c r="J100" s="78"/>
      <c r="K100" s="78"/>
      <c r="L100" s="78"/>
      <c r="M100" s="78"/>
      <c r="N100" s="78"/>
      <c r="O100" s="78"/>
      <c r="P100" s="78"/>
      <c r="Q100" s="78"/>
      <c r="R100" s="78"/>
      <c r="S100" s="78"/>
      <c r="T100" s="78"/>
      <c r="U100" s="78"/>
      <c r="V100" s="78"/>
      <c r="W100" s="78"/>
      <c r="X100" s="78"/>
      <c r="Y100" s="78"/>
      <c r="Z100" s="78"/>
      <c r="AA100" s="78"/>
      <c r="AB100" s="180"/>
      <c r="AC100" s="181"/>
      <c r="AD100" s="780"/>
      <c r="AE100" s="780"/>
      <c r="AF100" s="77"/>
      <c r="AG100" s="77"/>
      <c r="AH100" s="77"/>
      <c r="AI100" s="77"/>
      <c r="AJ100" s="77"/>
      <c r="AK100" s="77"/>
      <c r="AL100" s="77"/>
      <c r="AM100" s="77"/>
      <c r="AN100" s="77"/>
      <c r="AO100" s="77"/>
      <c r="AP100" s="77"/>
      <c r="AQ100" s="114"/>
      <c r="AR100" s="114"/>
      <c r="AS100" s="114"/>
      <c r="AT100" s="114"/>
      <c r="AU100" s="114"/>
      <c r="AV100" s="114"/>
      <c r="AW100" s="114"/>
      <c r="AX100" s="114"/>
      <c r="AY100" s="114"/>
      <c r="AZ100" s="114"/>
    </row>
    <row r="101" spans="1:52" ht="21" customHeight="1">
      <c r="A101" s="75"/>
      <c r="B101" s="54"/>
      <c r="C101" s="32"/>
      <c r="F101" s="44" t="str">
        <f>"For and on behalf of " &amp; 'Attach 3(JV)'!B9</f>
        <v>For and on behalf of 0</v>
      </c>
      <c r="G101" s="44"/>
      <c r="H101" s="44"/>
      <c r="I101" s="78"/>
      <c r="J101" s="78"/>
      <c r="K101" s="78"/>
      <c r="L101" s="78"/>
      <c r="M101" s="78"/>
      <c r="N101" s="78"/>
      <c r="O101" s="78"/>
      <c r="P101" s="78"/>
      <c r="Q101" s="78"/>
      <c r="R101" s="78"/>
      <c r="S101" s="78"/>
      <c r="T101" s="78"/>
      <c r="U101" s="78"/>
      <c r="V101" s="78"/>
      <c r="W101" s="78"/>
      <c r="X101" s="78"/>
      <c r="Y101" s="78"/>
      <c r="Z101" s="78"/>
      <c r="AA101" s="78"/>
      <c r="AB101" s="180"/>
      <c r="AC101" s="181"/>
      <c r="AD101" s="780"/>
      <c r="AE101" s="780"/>
      <c r="AF101" s="77"/>
      <c r="AG101" s="77"/>
      <c r="AH101" s="77"/>
      <c r="AI101" s="77"/>
      <c r="AJ101" s="77"/>
      <c r="AK101" s="77"/>
      <c r="AL101" s="77"/>
      <c r="AM101" s="77"/>
      <c r="AN101" s="77"/>
      <c r="AO101" s="77"/>
      <c r="AP101" s="77"/>
      <c r="AQ101" s="114"/>
      <c r="AR101" s="114"/>
      <c r="AS101" s="114"/>
      <c r="AT101" s="114"/>
      <c r="AU101" s="114"/>
      <c r="AV101" s="114"/>
      <c r="AW101" s="114"/>
      <c r="AX101" s="114"/>
      <c r="AY101" s="114"/>
      <c r="AZ101" s="114"/>
    </row>
    <row r="102" spans="1:52" ht="27.95" customHeight="1">
      <c r="A102" s="68"/>
      <c r="D102" s="52"/>
      <c r="E102" s="52"/>
      <c r="F102" s="38"/>
      <c r="G102" s="38"/>
      <c r="H102" s="38"/>
      <c r="I102" s="78"/>
      <c r="J102" s="78"/>
      <c r="K102" s="78"/>
      <c r="L102" s="78"/>
      <c r="M102" s="78"/>
      <c r="N102" s="78"/>
      <c r="O102" s="78"/>
      <c r="P102" s="78"/>
      <c r="Q102" s="78"/>
      <c r="R102" s="78"/>
      <c r="S102" s="78"/>
      <c r="T102" s="78"/>
      <c r="U102" s="78"/>
      <c r="V102" s="78"/>
      <c r="W102" s="78"/>
      <c r="X102" s="78"/>
      <c r="Y102" s="78"/>
      <c r="Z102" s="78"/>
      <c r="AA102" s="78"/>
      <c r="AD102" s="780"/>
      <c r="AE102" s="780"/>
      <c r="AF102" s="77"/>
      <c r="AG102" s="77"/>
      <c r="AH102" s="77"/>
      <c r="AI102" s="77"/>
      <c r="AJ102" s="77"/>
      <c r="AK102" s="77"/>
      <c r="AL102" s="77"/>
      <c r="AM102" s="77"/>
      <c r="AN102" s="77"/>
      <c r="AO102" s="77"/>
      <c r="AP102" s="77"/>
      <c r="AQ102" s="114"/>
      <c r="AR102" s="114"/>
      <c r="AS102" s="114"/>
      <c r="AT102" s="114"/>
      <c r="AU102" s="114"/>
      <c r="AV102" s="114"/>
      <c r="AW102" s="114"/>
      <c r="AX102" s="114"/>
      <c r="AY102" s="114"/>
      <c r="AZ102" s="114"/>
    </row>
    <row r="103" spans="1:52" ht="27.95" customHeight="1">
      <c r="A103" s="66" t="s">
        <v>63</v>
      </c>
      <c r="B103" s="36"/>
      <c r="C103" s="136" t="str">
        <f>'Attach 3(JV)'!B24</f>
        <v>--</v>
      </c>
      <c r="E103" s="52" t="s">
        <v>64</v>
      </c>
      <c r="F103" s="382" t="str">
        <f>'Attach 3(JV)'!E24</f>
        <v/>
      </c>
      <c r="G103" s="36"/>
      <c r="H103" s="36"/>
      <c r="I103" s="78"/>
      <c r="J103" s="78"/>
      <c r="K103" s="78"/>
      <c r="L103" s="78"/>
      <c r="M103" s="78"/>
      <c r="N103" s="78"/>
      <c r="O103" s="78"/>
      <c r="P103" s="78"/>
      <c r="Q103" s="78"/>
      <c r="R103" s="78"/>
      <c r="S103" s="78"/>
      <c r="T103" s="78"/>
      <c r="U103" s="78"/>
      <c r="V103" s="78"/>
      <c r="W103" s="78"/>
      <c r="X103" s="78"/>
      <c r="Y103" s="78"/>
      <c r="Z103" s="78"/>
      <c r="AA103" s="78"/>
      <c r="AD103" s="780"/>
      <c r="AE103" s="780"/>
      <c r="AF103" s="77"/>
      <c r="AG103" s="77"/>
      <c r="AH103" s="77"/>
      <c r="AI103" s="77"/>
      <c r="AJ103" s="77"/>
      <c r="AK103" s="77"/>
      <c r="AL103" s="77"/>
      <c r="AM103" s="77"/>
      <c r="AN103" s="77"/>
      <c r="AO103" s="77"/>
      <c r="AP103" s="77"/>
      <c r="AQ103" s="114"/>
      <c r="AR103" s="114"/>
      <c r="AS103" s="114"/>
      <c r="AT103" s="114"/>
      <c r="AU103" s="114"/>
      <c r="AV103" s="114"/>
      <c r="AW103" s="114"/>
      <c r="AX103" s="114"/>
      <c r="AY103" s="114"/>
      <c r="AZ103" s="114"/>
    </row>
    <row r="104" spans="1:52" ht="27.95" customHeight="1">
      <c r="A104" s="66" t="s">
        <v>65</v>
      </c>
      <c r="B104" s="36"/>
      <c r="C104" s="206" t="str">
        <f>'Attach 3(JV)'!B25</f>
        <v/>
      </c>
      <c r="E104" s="52" t="s">
        <v>66</v>
      </c>
      <c r="F104" s="382" t="str">
        <f>'Attach 3(JV)'!E25</f>
        <v/>
      </c>
      <c r="G104" s="36"/>
      <c r="H104" s="36"/>
      <c r="I104" s="78"/>
      <c r="J104" s="78"/>
      <c r="K104" s="78"/>
      <c r="L104" s="78"/>
      <c r="M104" s="78"/>
      <c r="N104" s="78"/>
      <c r="O104" s="78"/>
      <c r="P104" s="78"/>
      <c r="Q104" s="78"/>
      <c r="R104" s="78"/>
      <c r="S104" s="78"/>
      <c r="T104" s="78"/>
      <c r="U104" s="78"/>
      <c r="V104" s="78"/>
      <c r="W104" s="78"/>
      <c r="X104" s="78"/>
      <c r="Y104" s="78"/>
      <c r="Z104" s="78"/>
      <c r="AA104" s="78"/>
      <c r="AD104" s="780"/>
      <c r="AE104" s="780"/>
      <c r="AF104" s="77"/>
      <c r="AG104" s="77"/>
      <c r="AH104" s="77"/>
      <c r="AI104" s="77"/>
      <c r="AJ104" s="77"/>
      <c r="AK104" s="77"/>
      <c r="AL104" s="77"/>
      <c r="AM104" s="77"/>
      <c r="AN104" s="77"/>
      <c r="AO104" s="77"/>
      <c r="AP104" s="77"/>
      <c r="AQ104" s="114"/>
      <c r="AR104" s="114"/>
      <c r="AS104" s="114"/>
      <c r="AT104" s="114"/>
      <c r="AU104" s="114"/>
      <c r="AV104" s="114"/>
      <c r="AW104" s="114"/>
      <c r="AX104" s="114"/>
      <c r="AY104" s="114"/>
      <c r="AZ104" s="114"/>
    </row>
    <row r="105" spans="1:52" ht="27.95" customHeight="1">
      <c r="D105" s="52"/>
      <c r="E105" s="52"/>
      <c r="I105" s="78"/>
      <c r="J105" s="78"/>
      <c r="K105" s="78"/>
      <c r="L105" s="78"/>
      <c r="M105" s="78"/>
      <c r="N105" s="78"/>
      <c r="O105" s="78"/>
      <c r="P105" s="78"/>
      <c r="Q105" s="78"/>
      <c r="R105" s="78"/>
      <c r="S105" s="78"/>
      <c r="T105" s="78"/>
      <c r="U105" s="78"/>
      <c r="V105" s="78"/>
      <c r="W105" s="78"/>
      <c r="X105" s="78"/>
      <c r="Y105" s="78"/>
      <c r="Z105" s="78"/>
      <c r="AA105" s="78"/>
      <c r="AD105" s="780"/>
      <c r="AE105" s="780"/>
      <c r="AF105" s="77"/>
      <c r="AG105" s="77"/>
      <c r="AH105" s="77"/>
      <c r="AI105" s="77"/>
      <c r="AJ105" s="77"/>
      <c r="AK105" s="77"/>
      <c r="AL105" s="77"/>
      <c r="AM105" s="77"/>
      <c r="AN105" s="77"/>
      <c r="AO105" s="77"/>
      <c r="AP105" s="77"/>
      <c r="AQ105" s="114"/>
      <c r="AR105" s="114"/>
      <c r="AS105" s="114"/>
      <c r="AT105" s="114"/>
      <c r="AU105" s="114"/>
      <c r="AV105" s="114"/>
      <c r="AW105" s="114"/>
      <c r="AX105" s="114"/>
      <c r="AY105" s="114"/>
      <c r="AZ105" s="114"/>
    </row>
    <row r="106" spans="1:52" ht="6.75" customHeight="1">
      <c r="A106" s="66"/>
      <c r="B106" s="36"/>
      <c r="C106" s="62"/>
      <c r="E106" s="52"/>
      <c r="I106" s="78"/>
      <c r="J106" s="78"/>
      <c r="K106" s="78"/>
      <c r="L106" s="78"/>
      <c r="M106" s="78"/>
      <c r="N106" s="78"/>
      <c r="O106" s="78"/>
      <c r="P106" s="78"/>
      <c r="Q106" s="78"/>
      <c r="R106" s="78"/>
      <c r="S106" s="78"/>
      <c r="T106" s="78"/>
      <c r="U106" s="78"/>
      <c r="V106" s="78"/>
      <c r="W106" s="78"/>
      <c r="X106" s="78"/>
      <c r="Y106" s="78"/>
      <c r="Z106" s="78"/>
      <c r="AA106" s="78"/>
      <c r="AD106" s="780"/>
      <c r="AE106" s="780"/>
      <c r="AF106" s="77"/>
      <c r="AG106" s="77"/>
      <c r="AH106" s="77"/>
      <c r="AI106" s="77"/>
      <c r="AJ106" s="77"/>
      <c r="AK106" s="77"/>
      <c r="AL106" s="77"/>
      <c r="AM106" s="77"/>
      <c r="AN106" s="77"/>
      <c r="AO106" s="77"/>
      <c r="AP106" s="77"/>
      <c r="AQ106" s="114"/>
      <c r="AR106" s="114"/>
      <c r="AS106" s="114"/>
      <c r="AT106" s="114"/>
      <c r="AU106" s="114"/>
      <c r="AV106" s="114"/>
      <c r="AW106" s="114"/>
      <c r="AX106" s="114"/>
      <c r="AY106" s="114"/>
      <c r="AZ106" s="114"/>
    </row>
    <row r="107" spans="1:52" ht="39.950000000000003" hidden="1" customHeight="1">
      <c r="A107" s="1423" t="s">
        <v>911</v>
      </c>
      <c r="B107" s="1423"/>
      <c r="C107" s="1423"/>
      <c r="D107" s="1423"/>
      <c r="E107" s="1423"/>
      <c r="F107" s="1423"/>
      <c r="I107" s="78"/>
      <c r="J107" s="78"/>
      <c r="K107" s="78"/>
      <c r="L107" s="78"/>
      <c r="M107" s="78"/>
      <c r="N107" s="78"/>
      <c r="O107" s="78"/>
      <c r="P107" s="78"/>
      <c r="Q107" s="78"/>
      <c r="R107" s="78"/>
      <c r="S107" s="78"/>
      <c r="T107" s="78"/>
      <c r="U107" s="78"/>
      <c r="V107" s="78"/>
      <c r="W107" s="78"/>
      <c r="X107" s="78"/>
      <c r="Y107" s="78"/>
      <c r="Z107" s="78"/>
      <c r="AA107" s="78"/>
      <c r="AD107" s="780"/>
      <c r="AE107" s="780"/>
      <c r="AF107" s="77"/>
      <c r="AG107" s="77"/>
      <c r="AH107" s="77"/>
      <c r="AI107" s="77"/>
      <c r="AJ107" s="77"/>
      <c r="AK107" s="77"/>
      <c r="AL107" s="77"/>
      <c r="AM107" s="77"/>
      <c r="AN107" s="77"/>
      <c r="AO107" s="77"/>
      <c r="AP107" s="77"/>
      <c r="AQ107" s="114"/>
      <c r="AR107" s="114"/>
      <c r="AS107" s="114"/>
      <c r="AT107" s="114"/>
      <c r="AU107" s="114"/>
      <c r="AV107" s="114"/>
      <c r="AW107" s="114"/>
      <c r="AX107" s="114"/>
      <c r="AY107" s="114"/>
      <c r="AZ107" s="114"/>
    </row>
    <row r="108" spans="1:52" ht="16.5" customHeight="1">
      <c r="A108" s="1424"/>
      <c r="B108" s="1424"/>
      <c r="D108" s="76"/>
      <c r="E108" s="83"/>
      <c r="F108" s="83"/>
      <c r="G108" s="168"/>
      <c r="I108" s="78"/>
      <c r="J108" s="78"/>
      <c r="K108" s="78"/>
      <c r="L108" s="78"/>
      <c r="M108" s="78"/>
      <c r="N108" s="78"/>
      <c r="O108" s="78"/>
      <c r="P108" s="78"/>
      <c r="Q108" s="78"/>
      <c r="R108" s="78"/>
      <c r="S108" s="78"/>
      <c r="T108" s="78"/>
      <c r="U108" s="78"/>
      <c r="V108" s="78"/>
      <c r="W108" s="78"/>
      <c r="X108" s="78"/>
      <c r="Y108" s="78"/>
      <c r="Z108" s="78"/>
      <c r="AA108" s="78"/>
      <c r="AD108" s="780"/>
      <c r="AE108" s="780"/>
      <c r="AF108" s="77"/>
      <c r="AG108" s="77"/>
      <c r="AH108" s="77"/>
      <c r="AI108" s="77"/>
      <c r="AJ108" s="77"/>
      <c r="AK108" s="77"/>
      <c r="AL108" s="77"/>
      <c r="AM108" s="77"/>
      <c r="AN108" s="77"/>
      <c r="AO108" s="77"/>
      <c r="AP108" s="77"/>
      <c r="AQ108" s="114"/>
      <c r="AR108" s="114"/>
      <c r="AS108" s="114"/>
      <c r="AT108" s="114"/>
      <c r="AU108" s="114"/>
      <c r="AV108" s="114"/>
      <c r="AW108" s="114"/>
      <c r="AX108" s="114"/>
      <c r="AY108" s="114"/>
      <c r="AZ108" s="114"/>
    </row>
    <row r="109" spans="1:52" ht="9.75"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80"/>
      <c r="AE109" s="780"/>
      <c r="AF109" s="77"/>
      <c r="AG109" s="77"/>
      <c r="AH109" s="77"/>
      <c r="AI109" s="77"/>
      <c r="AJ109" s="77"/>
      <c r="AK109" s="77"/>
      <c r="AL109" s="77"/>
      <c r="AM109" s="77"/>
      <c r="AN109" s="77"/>
      <c r="AO109" s="77"/>
      <c r="AP109" s="77"/>
      <c r="AQ109" s="114"/>
      <c r="AR109" s="114"/>
      <c r="AS109" s="114"/>
      <c r="AT109" s="114"/>
      <c r="AU109" s="114"/>
      <c r="AV109" s="114"/>
      <c r="AW109" s="114"/>
      <c r="AX109" s="114"/>
      <c r="AY109" s="114"/>
      <c r="AZ109" s="114"/>
    </row>
    <row r="110" spans="1:52" ht="27.95" hidden="1" customHeight="1">
      <c r="A110" s="52" t="e">
        <f>IF(AND(H30="JV (Joint Venture)",H31=1), "", "Printed Name :")</f>
        <v>#REF!</v>
      </c>
      <c r="B110" s="1419"/>
      <c r="C110" s="1419"/>
      <c r="E110" s="52" t="s">
        <v>64</v>
      </c>
      <c r="F110" s="208"/>
      <c r="H110" s="230"/>
      <c r="I110" s="78"/>
      <c r="J110" s="78"/>
      <c r="K110" s="78"/>
      <c r="L110" s="78"/>
      <c r="M110" s="78"/>
      <c r="N110" s="78"/>
      <c r="O110" s="78"/>
      <c r="P110" s="78"/>
      <c r="Q110" s="78"/>
      <c r="R110" s="78"/>
      <c r="S110" s="78"/>
      <c r="T110" s="78"/>
      <c r="U110" s="78"/>
      <c r="V110" s="78"/>
      <c r="W110" s="78"/>
      <c r="X110" s="78"/>
      <c r="Y110" s="78"/>
      <c r="Z110" s="78"/>
      <c r="AA110" s="78"/>
      <c r="AD110" s="780"/>
      <c r="AE110" s="780"/>
      <c r="AF110" s="77"/>
      <c r="AG110" s="77"/>
      <c r="AH110" s="77"/>
      <c r="AI110" s="77"/>
      <c r="AJ110" s="77"/>
      <c r="AK110" s="77"/>
      <c r="AL110" s="77"/>
      <c r="AM110" s="77"/>
      <c r="AN110" s="77"/>
      <c r="AO110" s="77"/>
      <c r="AP110" s="77"/>
      <c r="AQ110" s="114"/>
      <c r="AR110" s="114"/>
      <c r="AS110" s="114"/>
      <c r="AT110" s="114"/>
      <c r="AU110" s="114"/>
      <c r="AV110" s="114"/>
      <c r="AW110" s="114"/>
      <c r="AX110" s="114"/>
      <c r="AY110" s="114"/>
      <c r="AZ110" s="114"/>
    </row>
    <row r="111" spans="1:52" ht="27.95" hidden="1" customHeight="1">
      <c r="A111" s="52" t="e">
        <f>IF(AND(H30="JV (Joint Venture)",H31=1), "", "Designation :")</f>
        <v>#REF!</v>
      </c>
      <c r="B111" s="1419"/>
      <c r="C111" s="1419"/>
      <c r="E111" s="52" t="s">
        <v>66</v>
      </c>
      <c r="F111" s="208"/>
      <c r="I111" s="78"/>
      <c r="J111" s="78"/>
      <c r="K111" s="78"/>
      <c r="L111" s="78"/>
      <c r="M111" s="78"/>
      <c r="N111" s="78"/>
      <c r="O111" s="78"/>
      <c r="P111" s="78"/>
      <c r="Q111" s="78"/>
      <c r="R111" s="78"/>
      <c r="S111" s="78"/>
      <c r="T111" s="78"/>
      <c r="U111" s="78"/>
      <c r="V111" s="78"/>
      <c r="W111" s="78"/>
      <c r="X111" s="78"/>
      <c r="Y111" s="78"/>
      <c r="Z111" s="78"/>
      <c r="AA111" s="78"/>
      <c r="AD111" s="780"/>
      <c r="AE111" s="780"/>
      <c r="AF111" s="77"/>
      <c r="AG111" s="77"/>
      <c r="AH111" s="77"/>
      <c r="AI111" s="77"/>
      <c r="AJ111" s="77"/>
      <c r="AK111" s="77"/>
      <c r="AL111" s="77"/>
      <c r="AM111" s="77"/>
      <c r="AN111" s="77"/>
      <c r="AO111" s="77"/>
      <c r="AP111" s="77"/>
      <c r="AQ111" s="114"/>
      <c r="AR111" s="114"/>
      <c r="AS111" s="114"/>
      <c r="AT111" s="114"/>
      <c r="AU111" s="114"/>
      <c r="AV111" s="114"/>
      <c r="AW111" s="114"/>
      <c r="AX111" s="114"/>
      <c r="AY111" s="114"/>
      <c r="AZ111" s="114"/>
    </row>
    <row r="112" spans="1:52" ht="27.95" customHeight="1">
      <c r="B112" s="44"/>
      <c r="C112" s="62"/>
      <c r="E112" s="44"/>
      <c r="I112" s="78"/>
      <c r="J112" s="78"/>
      <c r="K112" s="78"/>
      <c r="L112" s="78"/>
      <c r="M112" s="78"/>
      <c r="N112" s="78"/>
      <c r="O112" s="78"/>
      <c r="P112" s="78"/>
      <c r="Q112" s="78"/>
      <c r="R112" s="78"/>
      <c r="S112" s="78"/>
      <c r="T112" s="78"/>
      <c r="U112" s="78"/>
      <c r="V112" s="78"/>
      <c r="W112" s="78"/>
      <c r="X112" s="78"/>
      <c r="Y112" s="78"/>
      <c r="Z112" s="78"/>
      <c r="AA112" s="78"/>
      <c r="AD112" s="780"/>
      <c r="AE112" s="780"/>
      <c r="AF112" s="77"/>
      <c r="AG112" s="77"/>
      <c r="AH112" s="77"/>
      <c r="AI112" s="77"/>
      <c r="AJ112" s="77"/>
      <c r="AK112" s="77"/>
      <c r="AL112" s="77"/>
      <c r="AM112" s="77"/>
      <c r="AN112" s="77"/>
      <c r="AO112" s="77"/>
      <c r="AP112" s="77"/>
      <c r="AQ112" s="114"/>
      <c r="AR112" s="114"/>
      <c r="AS112" s="114"/>
      <c r="AT112" s="114"/>
      <c r="AU112" s="114"/>
      <c r="AV112" s="114"/>
      <c r="AW112" s="114"/>
      <c r="AX112" s="114"/>
      <c r="AY112" s="114"/>
      <c r="AZ112" s="114"/>
    </row>
    <row r="113" spans="1:52" ht="33" customHeight="1">
      <c r="A113" s="67" t="s">
        <v>912</v>
      </c>
      <c r="B113" s="36"/>
      <c r="C113" s="62"/>
      <c r="E113" s="44"/>
      <c r="F113" s="4"/>
      <c r="I113" s="78"/>
      <c r="J113" s="78"/>
      <c r="K113" s="78"/>
      <c r="L113" s="78"/>
      <c r="M113" s="78"/>
      <c r="N113" s="78"/>
      <c r="O113" s="78"/>
      <c r="P113" s="78"/>
      <c r="Q113" s="78"/>
      <c r="R113" s="78"/>
      <c r="S113" s="78"/>
      <c r="T113" s="78"/>
      <c r="U113" s="78"/>
      <c r="V113" s="78"/>
      <c r="W113" s="78"/>
      <c r="X113" s="78"/>
      <c r="Y113" s="78"/>
      <c r="Z113" s="78"/>
      <c r="AA113" s="78"/>
      <c r="AD113" s="780"/>
      <c r="AE113" s="780"/>
      <c r="AF113" s="77"/>
      <c r="AG113" s="77"/>
      <c r="AH113" s="77"/>
      <c r="AI113" s="77"/>
      <c r="AJ113" s="77"/>
      <c r="AK113" s="77"/>
      <c r="AL113" s="77"/>
      <c r="AM113" s="77"/>
      <c r="AN113" s="77"/>
      <c r="AO113" s="77"/>
      <c r="AP113" s="77"/>
      <c r="AQ113" s="114"/>
      <c r="AR113" s="114"/>
      <c r="AS113" s="114"/>
      <c r="AT113" s="114"/>
      <c r="AU113" s="114"/>
      <c r="AV113" s="114"/>
      <c r="AW113" s="114"/>
      <c r="AX113" s="114"/>
      <c r="AY113" s="114"/>
      <c r="AZ113" s="114"/>
    </row>
    <row r="114" spans="1:52" s="24" customFormat="1" ht="21" customHeight="1">
      <c r="A114" s="1422" t="s">
        <v>913</v>
      </c>
      <c r="B114" s="1422"/>
      <c r="C114" s="1422"/>
      <c r="D114" s="1416"/>
      <c r="E114" s="1416"/>
      <c r="F114" s="1416"/>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81"/>
      <c r="AE114" s="781"/>
      <c r="AF114" s="78"/>
      <c r="AG114" s="78"/>
      <c r="AH114" s="78"/>
      <c r="AI114" s="78"/>
      <c r="AJ114" s="78"/>
      <c r="AK114" s="78"/>
      <c r="AL114" s="78"/>
      <c r="AM114" s="78"/>
      <c r="AN114" s="78"/>
      <c r="AO114" s="78"/>
      <c r="AP114" s="78"/>
      <c r="AQ114" s="112"/>
      <c r="AR114" s="112"/>
      <c r="AS114" s="112"/>
      <c r="AT114" s="112"/>
      <c r="AU114" s="112"/>
      <c r="AV114" s="112"/>
      <c r="AW114" s="112"/>
      <c r="AX114" s="112"/>
      <c r="AY114" s="112"/>
      <c r="AZ114" s="112"/>
    </row>
    <row r="115" spans="1:52" s="24" customFormat="1" ht="21" customHeight="1">
      <c r="A115" s="1418"/>
      <c r="B115" s="1418"/>
      <c r="C115" s="1418"/>
      <c r="D115" s="1416"/>
      <c r="E115" s="1416"/>
      <c r="F115" s="1416"/>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81"/>
      <c r="AE115" s="781"/>
      <c r="AF115" s="78"/>
      <c r="AG115" s="78"/>
      <c r="AH115" s="78"/>
      <c r="AI115" s="78"/>
      <c r="AJ115" s="78"/>
      <c r="AK115" s="78"/>
      <c r="AL115" s="78"/>
      <c r="AM115" s="78"/>
      <c r="AN115" s="78"/>
      <c r="AO115" s="78"/>
      <c r="AP115" s="78"/>
      <c r="AQ115" s="112"/>
      <c r="AR115" s="112"/>
      <c r="AS115" s="112"/>
      <c r="AT115" s="112"/>
      <c r="AU115" s="112"/>
      <c r="AV115" s="112"/>
      <c r="AW115" s="112"/>
      <c r="AX115" s="112"/>
      <c r="AY115" s="112"/>
      <c r="AZ115" s="112"/>
    </row>
    <row r="116" spans="1:52" s="24" customFormat="1" ht="21" customHeight="1">
      <c r="A116" s="1417"/>
      <c r="B116" s="1417"/>
      <c r="C116" s="1417"/>
      <c r="D116" s="1416"/>
      <c r="E116" s="1416"/>
      <c r="F116" s="1416"/>
      <c r="G116" s="29"/>
      <c r="H116" s="29"/>
      <c r="I116" s="78"/>
      <c r="J116" s="78"/>
      <c r="K116" s="78"/>
      <c r="L116" s="78"/>
      <c r="M116" s="78"/>
      <c r="N116" s="78"/>
      <c r="O116" s="78"/>
      <c r="P116" s="78"/>
      <c r="Q116" s="78"/>
      <c r="R116" s="78"/>
      <c r="S116" s="78"/>
      <c r="T116" s="78"/>
      <c r="U116" s="78"/>
      <c r="V116" s="78"/>
      <c r="W116" s="78"/>
      <c r="X116" s="78"/>
      <c r="Y116" s="78"/>
      <c r="Z116" s="78"/>
      <c r="AA116" s="78"/>
      <c r="AB116" s="56"/>
      <c r="AC116" s="56"/>
      <c r="AD116" s="781"/>
      <c r="AE116" s="781"/>
      <c r="AF116" s="78"/>
      <c r="AG116" s="78"/>
      <c r="AH116" s="78"/>
      <c r="AI116" s="78"/>
      <c r="AJ116" s="78"/>
      <c r="AK116" s="78"/>
      <c r="AL116" s="78"/>
      <c r="AM116" s="78"/>
      <c r="AN116" s="78"/>
      <c r="AO116" s="78"/>
      <c r="AP116" s="78"/>
      <c r="AQ116" s="112"/>
      <c r="AR116" s="112"/>
      <c r="AS116" s="112"/>
      <c r="AT116" s="112"/>
      <c r="AU116" s="112"/>
      <c r="AV116" s="112"/>
      <c r="AW116" s="112"/>
      <c r="AX116" s="112"/>
      <c r="AY116" s="112"/>
      <c r="AZ116" s="112"/>
    </row>
    <row r="117" spans="1:52" s="24" customFormat="1" ht="21" customHeight="1">
      <c r="A117" s="1415" t="s">
        <v>914</v>
      </c>
      <c r="B117" s="1415"/>
      <c r="C117" s="1415"/>
      <c r="D117" s="1416"/>
      <c r="E117" s="1416"/>
      <c r="F117" s="1416"/>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81"/>
      <c r="AE117" s="781"/>
      <c r="AF117" s="78"/>
      <c r="AG117" s="78"/>
      <c r="AH117" s="78"/>
      <c r="AI117" s="78"/>
      <c r="AJ117" s="78"/>
      <c r="AK117" s="78"/>
      <c r="AL117" s="78"/>
      <c r="AM117" s="78"/>
      <c r="AN117" s="78"/>
      <c r="AO117" s="78"/>
      <c r="AP117" s="78"/>
      <c r="AQ117" s="112"/>
      <c r="AR117" s="112"/>
      <c r="AS117" s="112"/>
      <c r="AT117" s="112"/>
      <c r="AU117" s="112"/>
      <c r="AV117" s="112"/>
      <c r="AW117" s="112"/>
      <c r="AX117" s="112"/>
      <c r="AY117" s="112"/>
      <c r="AZ117" s="112"/>
    </row>
    <row r="118" spans="1:52" s="24" customFormat="1" ht="21" customHeight="1">
      <c r="A118" s="1415" t="s">
        <v>915</v>
      </c>
      <c r="B118" s="1415"/>
      <c r="C118" s="1415"/>
      <c r="D118" s="1416"/>
      <c r="E118" s="1416"/>
      <c r="F118" s="1416"/>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81"/>
      <c r="AE118" s="781"/>
      <c r="AF118" s="78"/>
      <c r="AG118" s="78"/>
      <c r="AH118" s="78"/>
      <c r="AI118" s="78"/>
      <c r="AJ118" s="78"/>
      <c r="AK118" s="78"/>
      <c r="AL118" s="78"/>
      <c r="AM118" s="78"/>
      <c r="AN118" s="78"/>
      <c r="AO118" s="78"/>
      <c r="AP118" s="78"/>
      <c r="AQ118" s="112"/>
      <c r="AR118" s="112"/>
      <c r="AS118" s="112"/>
      <c r="AT118" s="112"/>
      <c r="AU118" s="112"/>
      <c r="AV118" s="112"/>
      <c r="AW118" s="112"/>
      <c r="AX118" s="112"/>
      <c r="AY118" s="112"/>
      <c r="AZ118" s="112"/>
    </row>
    <row r="119" spans="1:52" s="24" customFormat="1" ht="52.5" customHeight="1">
      <c r="A119" s="1415" t="s">
        <v>916</v>
      </c>
      <c r="B119" s="1415"/>
      <c r="C119" s="1415"/>
      <c r="D119" s="1416"/>
      <c r="E119" s="1416"/>
      <c r="F119" s="1416"/>
      <c r="G119" s="76"/>
      <c r="H119" s="76"/>
      <c r="I119" s="78"/>
      <c r="J119" s="78"/>
      <c r="K119" s="78"/>
      <c r="L119" s="78"/>
      <c r="M119" s="78"/>
      <c r="N119" s="78"/>
      <c r="O119" s="78"/>
      <c r="P119" s="78"/>
      <c r="Q119" s="78"/>
      <c r="R119" s="78"/>
      <c r="S119" s="78"/>
      <c r="T119" s="78"/>
      <c r="U119" s="78"/>
      <c r="V119" s="78"/>
      <c r="W119" s="78"/>
      <c r="X119" s="78"/>
      <c r="Y119" s="78"/>
      <c r="Z119" s="78"/>
      <c r="AA119" s="78"/>
      <c r="AB119" s="56"/>
      <c r="AC119" s="56"/>
      <c r="AD119" s="781"/>
      <c r="AE119" s="781"/>
      <c r="AF119" s="78"/>
      <c r="AG119" s="78"/>
      <c r="AH119" s="78"/>
      <c r="AI119" s="78"/>
      <c r="AJ119" s="78"/>
      <c r="AK119" s="78"/>
      <c r="AL119" s="78"/>
      <c r="AM119" s="78"/>
      <c r="AN119" s="78"/>
      <c r="AO119" s="78"/>
      <c r="AP119" s="78"/>
      <c r="AQ119" s="112"/>
      <c r="AR119" s="112"/>
      <c r="AS119" s="112"/>
      <c r="AT119" s="112"/>
      <c r="AU119" s="112"/>
      <c r="AV119" s="112"/>
      <c r="AW119" s="112"/>
      <c r="AX119" s="112"/>
      <c r="AY119" s="112"/>
      <c r="AZ119" s="112"/>
    </row>
    <row r="120" spans="1:52" s="24" customFormat="1" ht="21" customHeight="1">
      <c r="A120" s="1422" t="s">
        <v>917</v>
      </c>
      <c r="B120" s="1422"/>
      <c r="C120" s="1422"/>
      <c r="D120" s="1416"/>
      <c r="E120" s="1416"/>
      <c r="F120" s="1416"/>
      <c r="G120" s="29"/>
      <c r="H120" s="29"/>
      <c r="I120" s="78"/>
      <c r="J120" s="78"/>
      <c r="K120" s="78"/>
      <c r="L120" s="78"/>
      <c r="M120" s="78"/>
      <c r="N120" s="78"/>
      <c r="O120" s="78"/>
      <c r="P120" s="78"/>
      <c r="Q120" s="78"/>
      <c r="R120" s="78"/>
      <c r="S120" s="78"/>
      <c r="T120" s="78"/>
      <c r="U120" s="78"/>
      <c r="V120" s="78"/>
      <c r="W120" s="78"/>
      <c r="X120" s="78"/>
      <c r="Y120" s="78"/>
      <c r="Z120" s="78"/>
      <c r="AA120" s="78"/>
      <c r="AB120" s="56"/>
      <c r="AC120" s="56"/>
      <c r="AD120" s="781"/>
      <c r="AE120" s="781"/>
      <c r="AF120" s="78"/>
      <c r="AG120" s="78"/>
      <c r="AH120" s="78"/>
      <c r="AI120" s="78"/>
      <c r="AJ120" s="78"/>
      <c r="AK120" s="78"/>
      <c r="AL120" s="78"/>
      <c r="AM120" s="78"/>
      <c r="AN120" s="78"/>
      <c r="AO120" s="78"/>
      <c r="AP120" s="78"/>
    </row>
    <row r="121" spans="1:52" s="24" customFormat="1" ht="21" customHeight="1">
      <c r="A121" s="1418"/>
      <c r="B121" s="1418"/>
      <c r="C121" s="1418"/>
      <c r="D121" s="1416"/>
      <c r="E121" s="1416"/>
      <c r="F121" s="1416"/>
      <c r="G121" s="29"/>
      <c r="H121" s="29"/>
      <c r="I121" s="78"/>
      <c r="J121" s="78"/>
      <c r="K121" s="78"/>
      <c r="L121" s="78"/>
      <c r="M121" s="78"/>
      <c r="N121" s="78"/>
      <c r="O121" s="78"/>
      <c r="P121" s="78"/>
      <c r="Q121" s="78"/>
      <c r="R121" s="78"/>
      <c r="S121" s="78"/>
      <c r="T121" s="78"/>
      <c r="U121" s="78"/>
      <c r="V121" s="78"/>
      <c r="W121" s="78"/>
      <c r="X121" s="78"/>
      <c r="Y121" s="78"/>
      <c r="Z121" s="78"/>
      <c r="AA121" s="78"/>
      <c r="AB121" s="56"/>
      <c r="AC121" s="56"/>
      <c r="AD121" s="781"/>
      <c r="AE121" s="781"/>
      <c r="AF121" s="78"/>
      <c r="AG121" s="78"/>
      <c r="AH121" s="78"/>
      <c r="AI121" s="78"/>
      <c r="AJ121" s="78"/>
      <c r="AK121" s="78"/>
      <c r="AL121" s="78"/>
      <c r="AM121" s="78"/>
      <c r="AN121" s="78"/>
      <c r="AO121" s="78"/>
      <c r="AP121" s="78"/>
    </row>
    <row r="122" spans="1:52">
      <c r="A122" s="1417"/>
      <c r="B122" s="1417"/>
      <c r="C122" s="1417"/>
      <c r="D122" s="1416"/>
      <c r="E122" s="1416"/>
      <c r="F122" s="1416"/>
      <c r="I122" s="78"/>
      <c r="J122" s="78"/>
      <c r="K122" s="78"/>
      <c r="L122" s="78"/>
      <c r="M122" s="78"/>
      <c r="N122" s="78"/>
      <c r="O122" s="78"/>
      <c r="P122" s="78"/>
      <c r="Q122" s="78"/>
      <c r="R122" s="78"/>
      <c r="S122" s="78"/>
      <c r="T122" s="78"/>
      <c r="U122" s="78"/>
      <c r="V122" s="78"/>
      <c r="W122" s="78"/>
      <c r="X122" s="78"/>
      <c r="Y122" s="78"/>
      <c r="Z122" s="78"/>
      <c r="AA122" s="78"/>
      <c r="AD122" s="780"/>
      <c r="AE122" s="780"/>
      <c r="AF122" s="77"/>
      <c r="AG122" s="77"/>
      <c r="AH122" s="77"/>
      <c r="AI122" s="77"/>
      <c r="AJ122" s="77"/>
      <c r="AK122" s="77"/>
      <c r="AL122" s="77"/>
      <c r="AM122" s="77"/>
      <c r="AN122" s="77"/>
      <c r="AO122" s="77"/>
      <c r="AP122" s="77"/>
    </row>
    <row r="123" spans="1:52">
      <c r="A123" s="67"/>
      <c r="B123" s="67"/>
      <c r="C123" s="67"/>
      <c r="D123" s="106"/>
      <c r="E123" s="106"/>
      <c r="F123" s="106"/>
      <c r="I123" s="78"/>
      <c r="J123" s="78"/>
      <c r="K123" s="78"/>
      <c r="L123" s="78"/>
      <c r="M123" s="78"/>
      <c r="N123" s="78"/>
      <c r="O123" s="78"/>
      <c r="P123" s="78"/>
      <c r="Q123" s="78"/>
      <c r="R123" s="78"/>
      <c r="S123" s="78"/>
      <c r="T123" s="78"/>
      <c r="U123" s="78"/>
      <c r="V123" s="78"/>
      <c r="W123" s="78"/>
      <c r="X123" s="78"/>
      <c r="Y123" s="78"/>
      <c r="Z123" s="78"/>
      <c r="AA123" s="78"/>
      <c r="AD123" s="780"/>
      <c r="AE123" s="780"/>
      <c r="AF123" s="77"/>
      <c r="AG123" s="77"/>
      <c r="AH123" s="77"/>
      <c r="AI123" s="77"/>
      <c r="AJ123" s="77"/>
      <c r="AK123" s="77"/>
      <c r="AL123" s="77"/>
      <c r="AM123" s="77"/>
      <c r="AN123" s="77"/>
      <c r="AO123" s="77"/>
      <c r="AP123" s="77"/>
    </row>
    <row r="124" spans="1:52" ht="47.25" customHeight="1">
      <c r="A124" s="1243" t="str">
        <f>H124&amp;I124&amp;J124</f>
        <v/>
      </c>
      <c r="B124" s="1243"/>
      <c r="C124" s="1243"/>
      <c r="D124" s="1243"/>
      <c r="E124" s="1243"/>
      <c r="F124" s="1243"/>
      <c r="H124" s="214"/>
      <c r="I124" s="215"/>
      <c r="J124" s="215"/>
      <c r="K124" s="78"/>
      <c r="L124" s="78"/>
      <c r="M124" s="78"/>
      <c r="N124" s="78"/>
      <c r="O124" s="78"/>
      <c r="P124" s="78"/>
      <c r="Q124" s="78"/>
      <c r="R124" s="78"/>
      <c r="S124" s="78"/>
      <c r="T124" s="78"/>
      <c r="U124" s="78"/>
      <c r="V124" s="78"/>
      <c r="W124" s="78"/>
      <c r="X124" s="78"/>
      <c r="Y124" s="78"/>
      <c r="Z124" s="78"/>
      <c r="AA124" s="78"/>
      <c r="AD124" s="780"/>
      <c r="AE124" s="780"/>
      <c r="AF124" s="77"/>
      <c r="AG124" s="77"/>
      <c r="AH124" s="77"/>
      <c r="AI124" s="77"/>
      <c r="AJ124" s="77"/>
      <c r="AK124" s="77"/>
      <c r="AL124" s="77"/>
      <c r="AM124" s="77"/>
      <c r="AN124" s="77"/>
      <c r="AO124" s="77"/>
      <c r="AP124" s="77"/>
    </row>
  </sheetData>
  <sheetProtection algorithmName="SHA-512" hashValue="pj5czAbgSDLh0+c7brWiYNHViucWQhS/t2tO+YqAfULNV3/bF2YqEEiv8WrY3CLJlr7Vkiyf7GueOktLGamCYA==" saltValue="QTc6etZoAYE3WILwHhyocw==" spinCount="100000" sheet="1" formatColumns="0" formatRows="0"/>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8">
    <mergeCell ref="A1:E1"/>
    <mergeCell ref="B94:F94"/>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6:D86"/>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20:F120"/>
    <mergeCell ref="A122:C122"/>
    <mergeCell ref="D122:F122"/>
    <mergeCell ref="B91:F91"/>
    <mergeCell ref="A120:C120"/>
    <mergeCell ref="A121:C121"/>
    <mergeCell ref="D121:F121"/>
    <mergeCell ref="A107:F107"/>
    <mergeCell ref="A108:B108"/>
    <mergeCell ref="B110:C110"/>
    <mergeCell ref="A114:C114"/>
    <mergeCell ref="D114:F114"/>
    <mergeCell ref="B92:F92"/>
    <mergeCell ref="B66:F66"/>
    <mergeCell ref="D50:F50"/>
    <mergeCell ref="B51:C51"/>
    <mergeCell ref="B67:F67"/>
    <mergeCell ref="D45:F45"/>
    <mergeCell ref="B45:C45"/>
    <mergeCell ref="B52:C52"/>
    <mergeCell ref="B61:F61"/>
    <mergeCell ref="D52:F52"/>
    <mergeCell ref="B48:C48"/>
    <mergeCell ref="A124:F124"/>
    <mergeCell ref="A118:C118"/>
    <mergeCell ref="D118:F118"/>
    <mergeCell ref="A119:C119"/>
    <mergeCell ref="D119:F119"/>
    <mergeCell ref="D116:F116"/>
    <mergeCell ref="A116:C116"/>
    <mergeCell ref="B89:F89"/>
    <mergeCell ref="B68:F68"/>
    <mergeCell ref="B69:F69"/>
    <mergeCell ref="A115:C115"/>
    <mergeCell ref="D117:F117"/>
    <mergeCell ref="D115:F115"/>
    <mergeCell ref="A117:C117"/>
    <mergeCell ref="B111:C111"/>
    <mergeCell ref="B93:F93"/>
    <mergeCell ref="B96:F96"/>
    <mergeCell ref="B90:F90"/>
    <mergeCell ref="B87:F87"/>
    <mergeCell ref="B88:F88"/>
    <mergeCell ref="B72:F72"/>
    <mergeCell ref="B71:F71"/>
    <mergeCell ref="B95:F95"/>
    <mergeCell ref="B59:C59"/>
    <mergeCell ref="D59:F59"/>
    <mergeCell ref="B60:C60"/>
    <mergeCell ref="D60:F60"/>
    <mergeCell ref="D48:F48"/>
    <mergeCell ref="B70:F70"/>
    <mergeCell ref="B62:F62"/>
    <mergeCell ref="B63:F63"/>
    <mergeCell ref="B64:F64"/>
    <mergeCell ref="B65:F65"/>
    <mergeCell ref="B50:C50"/>
    <mergeCell ref="D51:F51"/>
    <mergeCell ref="B57:C57"/>
    <mergeCell ref="D57:F57"/>
    <mergeCell ref="B58:C58"/>
    <mergeCell ref="D58:F58"/>
    <mergeCell ref="D56:F56"/>
    <mergeCell ref="B56:C56"/>
    <mergeCell ref="D55:F55"/>
    <mergeCell ref="B55:C55"/>
    <mergeCell ref="D54:F54"/>
    <mergeCell ref="D53:F53"/>
    <mergeCell ref="B54:C54"/>
    <mergeCell ref="B53:C53"/>
  </mergeCells>
  <conditionalFormatting sqref="A107:F112">
    <cfRule type="expression" dxfId="11" priority="13">
      <formula>$H$30="Sole Bidder"</formula>
    </cfRule>
  </conditionalFormatting>
  <conditionalFormatting sqref="B110:C110">
    <cfRule type="expression" dxfId="10" priority="11">
      <formula>$A$110=""</formula>
    </cfRule>
  </conditionalFormatting>
  <conditionalFormatting sqref="B111:C111">
    <cfRule type="expression" dxfId="9" priority="10">
      <formula>$A$111=""</formula>
    </cfRule>
  </conditionalFormatting>
  <conditionalFormatting sqref="B93:F93">
    <cfRule type="expression" dxfId="8" priority="36" stopIfTrue="1">
      <formula>$K$93=2</formula>
    </cfRule>
  </conditionalFormatting>
  <conditionalFormatting sqref="B94:F94">
    <cfRule type="expression" dxfId="7" priority="2">
      <formula>$K$94=1</formula>
    </cfRule>
  </conditionalFormatting>
  <conditionalFormatting sqref="D23:F25">
    <cfRule type="expression" dxfId="6" priority="1">
      <formula>$K$94=1</formula>
    </cfRule>
    <cfRule type="expression" dxfId="5" priority="3">
      <formula>$K$97=2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10:F111">
    <cfRule type="expression" dxfId="2" priority="18" stopIfTrue="1">
      <formula>$E$110=""</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78" fitToHeight="5" orientation="portrait" r:id="rId42"/>
  <headerFooter alignWithMargins="0">
    <oddFooter>&amp;R&amp;"Book Antiqua,Bold"&amp;8 Page &amp;P of &amp;N</oddFooter>
  </headerFooter>
  <rowBreaks count="1" manualBreakCount="1">
    <brk id="97"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2" customWidth="1"/>
    <col min="2" max="2" width="11.85546875" style="132" customWidth="1"/>
    <col min="3" max="16384" width="9.140625" style="132"/>
  </cols>
  <sheetData>
    <row r="1" spans="1:4" s="131" customFormat="1" ht="30" customHeight="1">
      <c r="A1" s="1439">
        <f>'Bid Form 1st Envelope '!I21</f>
        <v>0</v>
      </c>
      <c r="B1" s="1439"/>
    </row>
    <row r="2" spans="1:4" s="131" customFormat="1" ht="30" customHeight="1"/>
    <row r="3" spans="1:4">
      <c r="A3" s="131"/>
    </row>
    <row r="4" spans="1:4">
      <c r="A4" s="162" t="str">
        <f>IF(OR((A1&gt;9999999999),(A1&lt;0)),"Invalid Entry - More than 1000 crore OR -ve value",IF(A1=0, "Rs. Zero Only ",+CONCATENATE("Rs. ", B11,D11,B10,D10,B9,D9,B8,D8,B7,D7,B6," Only")))</f>
        <v xml:space="preserve">Rs. Zero Only </v>
      </c>
    </row>
    <row r="5" spans="1:4">
      <c r="A5" s="131"/>
    </row>
    <row r="6" spans="1:4">
      <c r="A6" s="163">
        <f>-INT(A1/100)*100+ROUND(A1,0)</f>
        <v>0</v>
      </c>
      <c r="B6" s="132" t="str">
        <f t="shared" ref="B6:B11" si="0">IF(A6=0,"",LOOKUP(A6,$A$13:$A$112,$B$13:$B$112))</f>
        <v/>
      </c>
      <c r="D6" s="162"/>
    </row>
    <row r="7" spans="1:4">
      <c r="A7" s="163">
        <f>-INT(A1/1000)*10+INT(A1/100)</f>
        <v>0</v>
      </c>
      <c r="B7" s="132" t="str">
        <f t="shared" si="0"/>
        <v/>
      </c>
      <c r="D7" s="162" t="str">
        <f>+IF(B7="",""," Hundred ")</f>
        <v/>
      </c>
    </row>
    <row r="8" spans="1:4">
      <c r="A8" s="163">
        <f>-INT(A1/100000)*100+INT(A1/1000)</f>
        <v>0</v>
      </c>
      <c r="B8" s="132" t="str">
        <f t="shared" si="0"/>
        <v/>
      </c>
      <c r="D8" s="162" t="str">
        <f>IF((B8=""),IF(C8="",""," Thousand ")," Thousand ")</f>
        <v/>
      </c>
    </row>
    <row r="9" spans="1:4">
      <c r="A9" s="163">
        <f>-INT(A1/10000000)*100+INT(A1/100000)</f>
        <v>0</v>
      </c>
      <c r="B9" s="132" t="str">
        <f t="shared" si="0"/>
        <v/>
      </c>
      <c r="D9" s="162" t="str">
        <f>IF((B9=""),IF(C9="",""," Lac ")," Lac ")</f>
        <v/>
      </c>
    </row>
    <row r="10" spans="1:4">
      <c r="A10" s="163">
        <f>-INT(A1/1000000000)*100+INT(A1/10000000)</f>
        <v>0</v>
      </c>
      <c r="B10" s="164" t="str">
        <f t="shared" si="0"/>
        <v/>
      </c>
      <c r="D10" s="162" t="str">
        <f>IF((B10=""),IF(C10="",""," Crore ")," Crore ")</f>
        <v/>
      </c>
    </row>
    <row r="11" spans="1:4">
      <c r="A11" s="165">
        <f>-INT(A1/10000000000)*1000+INT(A1/1000000000)</f>
        <v>0</v>
      </c>
      <c r="B11" s="164" t="str">
        <f t="shared" si="0"/>
        <v/>
      </c>
      <c r="D11" s="162" t="str">
        <f>IF((B11=""),IF(C11="",""," Hundred ")," Hundred ")</f>
        <v/>
      </c>
    </row>
    <row r="13" spans="1:4">
      <c r="A13" s="166">
        <v>1</v>
      </c>
      <c r="B13" s="167" t="s">
        <v>918</v>
      </c>
    </row>
    <row r="14" spans="1:4">
      <c r="A14" s="166">
        <v>2</v>
      </c>
      <c r="B14" s="167" t="s">
        <v>919</v>
      </c>
    </row>
    <row r="15" spans="1:4">
      <c r="A15" s="166">
        <v>3</v>
      </c>
      <c r="B15" s="167" t="s">
        <v>920</v>
      </c>
    </row>
    <row r="16" spans="1:4">
      <c r="A16" s="166">
        <v>4</v>
      </c>
      <c r="B16" s="167" t="s">
        <v>921</v>
      </c>
    </row>
    <row r="17" spans="1:2">
      <c r="A17" s="166">
        <v>5</v>
      </c>
      <c r="B17" s="167" t="s">
        <v>922</v>
      </c>
    </row>
    <row r="18" spans="1:2">
      <c r="A18" s="166">
        <v>6</v>
      </c>
      <c r="B18" s="167" t="s">
        <v>923</v>
      </c>
    </row>
    <row r="19" spans="1:2">
      <c r="A19" s="166">
        <v>7</v>
      </c>
      <c r="B19" s="167" t="s">
        <v>924</v>
      </c>
    </row>
    <row r="20" spans="1:2">
      <c r="A20" s="166">
        <v>8</v>
      </c>
      <c r="B20" s="167" t="s">
        <v>925</v>
      </c>
    </row>
    <row r="21" spans="1:2">
      <c r="A21" s="166">
        <v>9</v>
      </c>
      <c r="B21" s="167" t="s">
        <v>926</v>
      </c>
    </row>
    <row r="22" spans="1:2">
      <c r="A22" s="166">
        <v>10</v>
      </c>
      <c r="B22" s="167" t="s">
        <v>927</v>
      </c>
    </row>
    <row r="23" spans="1:2">
      <c r="A23" s="166">
        <v>11</v>
      </c>
      <c r="B23" s="167" t="s">
        <v>928</v>
      </c>
    </row>
    <row r="24" spans="1:2">
      <c r="A24" s="166">
        <v>12</v>
      </c>
      <c r="B24" s="167" t="s">
        <v>929</v>
      </c>
    </row>
    <row r="25" spans="1:2">
      <c r="A25" s="166">
        <v>13</v>
      </c>
      <c r="B25" s="167" t="s">
        <v>930</v>
      </c>
    </row>
    <row r="26" spans="1:2">
      <c r="A26" s="166">
        <v>14</v>
      </c>
      <c r="B26" s="167" t="s">
        <v>931</v>
      </c>
    </row>
    <row r="27" spans="1:2">
      <c r="A27" s="166">
        <v>15</v>
      </c>
      <c r="B27" s="167" t="s">
        <v>932</v>
      </c>
    </row>
    <row r="28" spans="1:2">
      <c r="A28" s="166">
        <v>16</v>
      </c>
      <c r="B28" s="167" t="s">
        <v>933</v>
      </c>
    </row>
    <row r="29" spans="1:2">
      <c r="A29" s="166">
        <v>17</v>
      </c>
      <c r="B29" s="167" t="s">
        <v>934</v>
      </c>
    </row>
    <row r="30" spans="1:2">
      <c r="A30" s="166">
        <v>18</v>
      </c>
      <c r="B30" s="167" t="s">
        <v>935</v>
      </c>
    </row>
    <row r="31" spans="1:2">
      <c r="A31" s="166">
        <v>19</v>
      </c>
      <c r="B31" s="167" t="s">
        <v>936</v>
      </c>
    </row>
    <row r="32" spans="1:2">
      <c r="A32" s="166">
        <v>20</v>
      </c>
      <c r="B32" s="167" t="s">
        <v>937</v>
      </c>
    </row>
    <row r="33" spans="1:2">
      <c r="A33" s="166">
        <v>21</v>
      </c>
      <c r="B33" s="167" t="s">
        <v>938</v>
      </c>
    </row>
    <row r="34" spans="1:2">
      <c r="A34" s="166">
        <v>22</v>
      </c>
      <c r="B34" s="167" t="s">
        <v>939</v>
      </c>
    </row>
    <row r="35" spans="1:2">
      <c r="A35" s="166">
        <v>23</v>
      </c>
      <c r="B35" s="167" t="s">
        <v>940</v>
      </c>
    </row>
    <row r="36" spans="1:2">
      <c r="A36" s="166">
        <v>24</v>
      </c>
      <c r="B36" s="167" t="s">
        <v>941</v>
      </c>
    </row>
    <row r="37" spans="1:2">
      <c r="A37" s="166">
        <v>25</v>
      </c>
      <c r="B37" s="167" t="s">
        <v>942</v>
      </c>
    </row>
    <row r="38" spans="1:2">
      <c r="A38" s="166">
        <v>26</v>
      </c>
      <c r="B38" s="167" t="s">
        <v>943</v>
      </c>
    </row>
    <row r="39" spans="1:2">
      <c r="A39" s="166">
        <v>27</v>
      </c>
      <c r="B39" s="167" t="s">
        <v>944</v>
      </c>
    </row>
    <row r="40" spans="1:2">
      <c r="A40" s="166">
        <v>28</v>
      </c>
      <c r="B40" s="167" t="s">
        <v>945</v>
      </c>
    </row>
    <row r="41" spans="1:2">
      <c r="A41" s="166">
        <v>29</v>
      </c>
      <c r="B41" s="167" t="s">
        <v>946</v>
      </c>
    </row>
    <row r="42" spans="1:2">
      <c r="A42" s="166">
        <v>30</v>
      </c>
      <c r="B42" s="167" t="s">
        <v>947</v>
      </c>
    </row>
    <row r="43" spans="1:2">
      <c r="A43" s="166">
        <v>31</v>
      </c>
      <c r="B43" s="167" t="s">
        <v>948</v>
      </c>
    </row>
    <row r="44" spans="1:2">
      <c r="A44" s="166">
        <v>32</v>
      </c>
      <c r="B44" s="167" t="s">
        <v>949</v>
      </c>
    </row>
    <row r="45" spans="1:2">
      <c r="A45" s="166">
        <v>33</v>
      </c>
      <c r="B45" s="167" t="s">
        <v>950</v>
      </c>
    </row>
    <row r="46" spans="1:2">
      <c r="A46" s="166">
        <v>34</v>
      </c>
      <c r="B46" s="167" t="s">
        <v>951</v>
      </c>
    </row>
    <row r="47" spans="1:2">
      <c r="A47" s="166">
        <v>35</v>
      </c>
      <c r="B47" s="167" t="s">
        <v>952</v>
      </c>
    </row>
    <row r="48" spans="1:2">
      <c r="A48" s="166">
        <v>36</v>
      </c>
      <c r="B48" s="167" t="s">
        <v>953</v>
      </c>
    </row>
    <row r="49" spans="1:2">
      <c r="A49" s="166">
        <v>37</v>
      </c>
      <c r="B49" s="167" t="s">
        <v>954</v>
      </c>
    </row>
    <row r="50" spans="1:2">
      <c r="A50" s="166">
        <v>38</v>
      </c>
      <c r="B50" s="167" t="s">
        <v>955</v>
      </c>
    </row>
    <row r="51" spans="1:2">
      <c r="A51" s="166">
        <v>39</v>
      </c>
      <c r="B51" s="167" t="s">
        <v>956</v>
      </c>
    </row>
    <row r="52" spans="1:2">
      <c r="A52" s="166">
        <v>40</v>
      </c>
      <c r="B52" s="167" t="s">
        <v>957</v>
      </c>
    </row>
    <row r="53" spans="1:2">
      <c r="A53" s="166">
        <v>41</v>
      </c>
      <c r="B53" s="167" t="s">
        <v>958</v>
      </c>
    </row>
    <row r="54" spans="1:2">
      <c r="A54" s="166">
        <v>42</v>
      </c>
      <c r="B54" s="167" t="s">
        <v>959</v>
      </c>
    </row>
    <row r="55" spans="1:2">
      <c r="A55" s="166">
        <v>43</v>
      </c>
      <c r="B55" s="167" t="s">
        <v>960</v>
      </c>
    </row>
    <row r="56" spans="1:2">
      <c r="A56" s="166">
        <v>44</v>
      </c>
      <c r="B56" s="167" t="s">
        <v>961</v>
      </c>
    </row>
    <row r="57" spans="1:2">
      <c r="A57" s="166">
        <v>45</v>
      </c>
      <c r="B57" s="167" t="s">
        <v>962</v>
      </c>
    </row>
    <row r="58" spans="1:2">
      <c r="A58" s="166">
        <v>46</v>
      </c>
      <c r="B58" s="167" t="s">
        <v>963</v>
      </c>
    </row>
    <row r="59" spans="1:2">
      <c r="A59" s="166">
        <v>47</v>
      </c>
      <c r="B59" s="167" t="s">
        <v>964</v>
      </c>
    </row>
    <row r="60" spans="1:2">
      <c r="A60" s="166">
        <v>48</v>
      </c>
      <c r="B60" s="167" t="s">
        <v>965</v>
      </c>
    </row>
    <row r="61" spans="1:2">
      <c r="A61" s="166">
        <v>49</v>
      </c>
      <c r="B61" s="167" t="s">
        <v>966</v>
      </c>
    </row>
    <row r="62" spans="1:2">
      <c r="A62" s="166">
        <v>50</v>
      </c>
      <c r="B62" s="167" t="s">
        <v>967</v>
      </c>
    </row>
    <row r="63" spans="1:2">
      <c r="A63" s="166">
        <v>51</v>
      </c>
      <c r="B63" s="167" t="s">
        <v>968</v>
      </c>
    </row>
    <row r="64" spans="1:2">
      <c r="A64" s="166">
        <v>52</v>
      </c>
      <c r="B64" s="167" t="s">
        <v>969</v>
      </c>
    </row>
    <row r="65" spans="1:2">
      <c r="A65" s="166">
        <v>53</v>
      </c>
      <c r="B65" s="167" t="s">
        <v>970</v>
      </c>
    </row>
    <row r="66" spans="1:2">
      <c r="A66" s="166">
        <v>54</v>
      </c>
      <c r="B66" s="167" t="s">
        <v>971</v>
      </c>
    </row>
    <row r="67" spans="1:2">
      <c r="A67" s="166">
        <v>55</v>
      </c>
      <c r="B67" s="167" t="s">
        <v>972</v>
      </c>
    </row>
    <row r="68" spans="1:2">
      <c r="A68" s="166">
        <v>56</v>
      </c>
      <c r="B68" s="167" t="s">
        <v>973</v>
      </c>
    </row>
    <row r="69" spans="1:2">
      <c r="A69" s="166">
        <v>57</v>
      </c>
      <c r="B69" s="167" t="s">
        <v>974</v>
      </c>
    </row>
    <row r="70" spans="1:2">
      <c r="A70" s="166">
        <v>58</v>
      </c>
      <c r="B70" s="167" t="s">
        <v>975</v>
      </c>
    </row>
    <row r="71" spans="1:2">
      <c r="A71" s="166">
        <v>59</v>
      </c>
      <c r="B71" s="167" t="s">
        <v>976</v>
      </c>
    </row>
    <row r="72" spans="1:2">
      <c r="A72" s="166">
        <v>60</v>
      </c>
      <c r="B72" s="167" t="s">
        <v>977</v>
      </c>
    </row>
    <row r="73" spans="1:2">
      <c r="A73" s="166">
        <v>61</v>
      </c>
      <c r="B73" s="167" t="s">
        <v>978</v>
      </c>
    </row>
    <row r="74" spans="1:2">
      <c r="A74" s="166">
        <v>62</v>
      </c>
      <c r="B74" s="167" t="s">
        <v>979</v>
      </c>
    </row>
    <row r="75" spans="1:2">
      <c r="A75" s="166">
        <v>63</v>
      </c>
      <c r="B75" s="167" t="s">
        <v>980</v>
      </c>
    </row>
    <row r="76" spans="1:2">
      <c r="A76" s="166">
        <v>64</v>
      </c>
      <c r="B76" s="167" t="s">
        <v>981</v>
      </c>
    </row>
    <row r="77" spans="1:2">
      <c r="A77" s="166">
        <v>65</v>
      </c>
      <c r="B77" s="167" t="s">
        <v>982</v>
      </c>
    </row>
    <row r="78" spans="1:2">
      <c r="A78" s="166">
        <v>66</v>
      </c>
      <c r="B78" s="167" t="s">
        <v>983</v>
      </c>
    </row>
    <row r="79" spans="1:2">
      <c r="A79" s="166">
        <v>67</v>
      </c>
      <c r="B79" s="167" t="s">
        <v>984</v>
      </c>
    </row>
    <row r="80" spans="1:2">
      <c r="A80" s="166">
        <v>68</v>
      </c>
      <c r="B80" s="167" t="s">
        <v>985</v>
      </c>
    </row>
    <row r="81" spans="1:2">
      <c r="A81" s="166">
        <v>69</v>
      </c>
      <c r="B81" s="167" t="s">
        <v>986</v>
      </c>
    </row>
    <row r="82" spans="1:2">
      <c r="A82" s="166">
        <v>70</v>
      </c>
      <c r="B82" s="167" t="s">
        <v>987</v>
      </c>
    </row>
    <row r="83" spans="1:2">
      <c r="A83" s="166">
        <v>71</v>
      </c>
      <c r="B83" s="167" t="s">
        <v>988</v>
      </c>
    </row>
    <row r="84" spans="1:2">
      <c r="A84" s="166">
        <v>72</v>
      </c>
      <c r="B84" s="167" t="s">
        <v>989</v>
      </c>
    </row>
    <row r="85" spans="1:2">
      <c r="A85" s="166">
        <v>73</v>
      </c>
      <c r="B85" s="167" t="s">
        <v>990</v>
      </c>
    </row>
    <row r="86" spans="1:2">
      <c r="A86" s="166">
        <v>74</v>
      </c>
      <c r="B86" s="167" t="s">
        <v>991</v>
      </c>
    </row>
    <row r="87" spans="1:2">
      <c r="A87" s="166">
        <v>75</v>
      </c>
      <c r="B87" s="167" t="s">
        <v>992</v>
      </c>
    </row>
    <row r="88" spans="1:2">
      <c r="A88" s="166">
        <v>76</v>
      </c>
      <c r="B88" s="167" t="s">
        <v>993</v>
      </c>
    </row>
    <row r="89" spans="1:2">
      <c r="A89" s="166">
        <v>77</v>
      </c>
      <c r="B89" s="167" t="s">
        <v>994</v>
      </c>
    </row>
    <row r="90" spans="1:2">
      <c r="A90" s="166">
        <v>78</v>
      </c>
      <c r="B90" s="167" t="s">
        <v>995</v>
      </c>
    </row>
    <row r="91" spans="1:2">
      <c r="A91" s="166">
        <v>79</v>
      </c>
      <c r="B91" s="167" t="s">
        <v>996</v>
      </c>
    </row>
    <row r="92" spans="1:2">
      <c r="A92" s="166">
        <v>80</v>
      </c>
      <c r="B92" s="167" t="s">
        <v>997</v>
      </c>
    </row>
    <row r="93" spans="1:2">
      <c r="A93" s="166">
        <v>81</v>
      </c>
      <c r="B93" s="167" t="s">
        <v>998</v>
      </c>
    </row>
    <row r="94" spans="1:2">
      <c r="A94" s="166">
        <v>82</v>
      </c>
      <c r="B94" s="167" t="s">
        <v>999</v>
      </c>
    </row>
    <row r="95" spans="1:2">
      <c r="A95" s="166">
        <v>83</v>
      </c>
      <c r="B95" s="167" t="s">
        <v>1000</v>
      </c>
    </row>
    <row r="96" spans="1:2">
      <c r="A96" s="166">
        <v>84</v>
      </c>
      <c r="B96" s="167" t="s">
        <v>1001</v>
      </c>
    </row>
    <row r="97" spans="1:2">
      <c r="A97" s="166">
        <v>85</v>
      </c>
      <c r="B97" s="167" t="s">
        <v>1002</v>
      </c>
    </row>
    <row r="98" spans="1:2">
      <c r="A98" s="166">
        <v>86</v>
      </c>
      <c r="B98" s="167" t="s">
        <v>1003</v>
      </c>
    </row>
    <row r="99" spans="1:2">
      <c r="A99" s="166">
        <v>87</v>
      </c>
      <c r="B99" s="167" t="s">
        <v>1004</v>
      </c>
    </row>
    <row r="100" spans="1:2">
      <c r="A100" s="166">
        <v>88</v>
      </c>
      <c r="B100" s="167" t="s">
        <v>1005</v>
      </c>
    </row>
    <row r="101" spans="1:2">
      <c r="A101" s="166">
        <v>89</v>
      </c>
      <c r="B101" s="167" t="s">
        <v>1006</v>
      </c>
    </row>
    <row r="102" spans="1:2">
      <c r="A102" s="166">
        <v>90</v>
      </c>
      <c r="B102" s="167" t="s">
        <v>1007</v>
      </c>
    </row>
    <row r="103" spans="1:2">
      <c r="A103" s="166">
        <v>91</v>
      </c>
      <c r="B103" s="167" t="s">
        <v>1008</v>
      </c>
    </row>
    <row r="104" spans="1:2">
      <c r="A104" s="166">
        <v>92</v>
      </c>
      <c r="B104" s="167" t="s">
        <v>1009</v>
      </c>
    </row>
    <row r="105" spans="1:2">
      <c r="A105" s="166">
        <v>93</v>
      </c>
      <c r="B105" s="167" t="s">
        <v>1010</v>
      </c>
    </row>
    <row r="106" spans="1:2">
      <c r="A106" s="166">
        <v>94</v>
      </c>
      <c r="B106" s="167" t="s">
        <v>1011</v>
      </c>
    </row>
    <row r="107" spans="1:2">
      <c r="A107" s="166">
        <v>95</v>
      </c>
      <c r="B107" s="167" t="s">
        <v>1012</v>
      </c>
    </row>
    <row r="108" spans="1:2">
      <c r="A108" s="166">
        <v>96</v>
      </c>
      <c r="B108" s="167" t="s">
        <v>1013</v>
      </c>
    </row>
    <row r="109" spans="1:2">
      <c r="A109" s="166">
        <v>97</v>
      </c>
      <c r="B109" s="167" t="s">
        <v>1014</v>
      </c>
    </row>
    <row r="110" spans="1:2">
      <c r="A110" s="166">
        <v>98</v>
      </c>
      <c r="B110" s="167" t="s">
        <v>1015</v>
      </c>
    </row>
    <row r="111" spans="1:2">
      <c r="A111" s="166">
        <v>99</v>
      </c>
      <c r="B111" s="167" t="s">
        <v>1016</v>
      </c>
    </row>
    <row r="112" spans="1:2">
      <c r="A112" s="166">
        <v>100</v>
      </c>
      <c r="B112" s="167" t="s">
        <v>1017</v>
      </c>
    </row>
  </sheetData>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SheetLayoutView="100" workbookViewId="0">
      <selection activeCell="J18" sqref="J18"/>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2" customWidth="1"/>
    <col min="27" max="28" width="9.140625" style="24"/>
    <col min="29" max="16384" width="9.140625" style="25"/>
  </cols>
  <sheetData>
    <row r="1" spans="1:46" ht="27" customHeight="1">
      <c r="A1" s="850" t="str">
        <f>Basic!A3&amp;Basic!B3</f>
        <v>Specification No.: CC/NT/W-RT/DOM/A02/25/10872</v>
      </c>
      <c r="B1" s="850"/>
      <c r="C1" s="850"/>
      <c r="D1" s="850"/>
      <c r="E1" s="269" t="str">
        <f>"Attachment-3(JV) " &amp; AT1</f>
        <v xml:space="preserve">Attachment-3(JV) </v>
      </c>
      <c r="F1" s="63"/>
      <c r="G1" s="63"/>
      <c r="H1" s="63"/>
      <c r="I1" s="63"/>
      <c r="J1" s="63"/>
      <c r="K1" s="63"/>
      <c r="L1" s="63"/>
      <c r="M1" s="63"/>
      <c r="N1" s="63"/>
      <c r="O1" s="63"/>
      <c r="P1" s="63"/>
      <c r="Q1" s="63"/>
      <c r="R1" s="63"/>
      <c r="S1" s="63"/>
      <c r="T1" s="63"/>
      <c r="U1" s="63"/>
      <c r="V1" s="63"/>
      <c r="W1" s="63"/>
      <c r="X1" s="63"/>
      <c r="Y1" s="63"/>
      <c r="Z1" s="115" t="str">
        <f>'Names of Bidder'!D6</f>
        <v>Sole Bidder</v>
      </c>
      <c r="AT1" s="114"/>
    </row>
    <row r="2" spans="1:46" ht="10.5" customHeight="1">
      <c r="Z2" s="115">
        <f>'Names of Bidder'!G6</f>
        <v>0</v>
      </c>
    </row>
    <row r="3" spans="1:46" ht="52.5" customHeight="1">
      <c r="A3" s="822" t="str">
        <f>Basic!B1</f>
        <v>765kV Reactor Package 7RT-23-BULK for 13 x 80 MVAR, 765kV 1-Ph Reactors under Bulk Procurement of 765kV &amp; 400kV class Transformers &amp; Reactors of various Capacities (Lot-6)</v>
      </c>
      <c r="B3" s="823"/>
      <c r="C3" s="823"/>
      <c r="D3" s="823"/>
      <c r="E3" s="823"/>
      <c r="F3" s="64"/>
      <c r="G3" s="64"/>
      <c r="H3" s="64"/>
      <c r="I3" s="64"/>
      <c r="J3" s="64"/>
      <c r="K3" s="64"/>
      <c r="L3" s="64"/>
      <c r="M3" s="64"/>
      <c r="N3" s="64"/>
      <c r="O3" s="64"/>
      <c r="P3" s="64"/>
      <c r="Q3" s="64"/>
      <c r="R3" s="64"/>
      <c r="S3" s="64"/>
      <c r="T3" s="64"/>
      <c r="U3" s="64"/>
      <c r="V3" s="64"/>
      <c r="W3" s="64"/>
      <c r="X3" s="64"/>
      <c r="Y3" s="64"/>
      <c r="Z3" s="116"/>
      <c r="AA3" s="27"/>
      <c r="AB3" s="26"/>
    </row>
    <row r="4" spans="1:46" ht="20.100000000000001" customHeight="1">
      <c r="A4" s="28"/>
      <c r="AB4" s="30"/>
      <c r="AC4" s="11"/>
    </row>
    <row r="5" spans="1:46" ht="20.100000000000001" customHeight="1">
      <c r="A5" s="851" t="s">
        <v>52</v>
      </c>
      <c r="B5" s="851"/>
      <c r="C5" s="851"/>
      <c r="D5" s="851"/>
      <c r="E5" s="851"/>
      <c r="F5" s="28"/>
      <c r="G5" s="28"/>
      <c r="H5" s="28"/>
      <c r="I5" s="28"/>
      <c r="J5" s="28"/>
      <c r="K5" s="28"/>
      <c r="L5" s="28"/>
      <c r="M5" s="28"/>
      <c r="N5" s="28"/>
      <c r="O5" s="28"/>
      <c r="P5" s="28"/>
      <c r="Q5" s="28"/>
      <c r="R5" s="28"/>
      <c r="S5" s="28"/>
      <c r="T5" s="28"/>
      <c r="U5" s="28"/>
      <c r="V5" s="28"/>
      <c r="W5" s="28"/>
      <c r="X5" s="28"/>
      <c r="Y5" s="28"/>
      <c r="Z5" s="117"/>
      <c r="AB5" s="30"/>
      <c r="AC5" s="11"/>
    </row>
    <row r="6" spans="1:46" ht="20.100000000000001" customHeight="1">
      <c r="A6" s="32"/>
      <c r="AB6" s="30"/>
      <c r="AC6" s="11"/>
    </row>
    <row r="7" spans="1:46" ht="20.100000000000001" customHeight="1">
      <c r="A7" s="33" t="str">
        <f>"Bidder’s Name and Address  :"</f>
        <v>Bidder’s Name and Address  :</v>
      </c>
      <c r="E7" s="15" t="s">
        <v>53</v>
      </c>
      <c r="F7" s="15"/>
      <c r="G7" s="15"/>
      <c r="H7" s="15"/>
      <c r="I7" s="15"/>
      <c r="J7" s="15"/>
      <c r="K7" s="15"/>
      <c r="L7" s="15"/>
      <c r="M7" s="15"/>
      <c r="N7" s="15"/>
      <c r="O7" s="15"/>
      <c r="P7" s="15"/>
      <c r="Q7" s="15"/>
      <c r="R7" s="15"/>
      <c r="S7" s="15"/>
      <c r="T7" s="15"/>
      <c r="U7" s="15"/>
      <c r="V7" s="15"/>
      <c r="W7" s="15"/>
      <c r="X7" s="15"/>
      <c r="Y7" s="15"/>
      <c r="AB7" s="30"/>
      <c r="AC7" s="11"/>
    </row>
    <row r="8" spans="1:46" ht="36" customHeight="1">
      <c r="A8" s="857" t="str">
        <f>IF('Names of Bidder'!D6= "JV (Joint Venture)", "JV of " &amp; Z8, "")</f>
        <v/>
      </c>
      <c r="B8" s="857"/>
      <c r="C8" s="857"/>
      <c r="D8" s="857"/>
      <c r="E8" s="12" t="s">
        <v>54</v>
      </c>
      <c r="F8" s="15"/>
      <c r="G8" s="15"/>
      <c r="I8" s="15"/>
      <c r="J8" s="15"/>
      <c r="K8" s="15"/>
      <c r="L8" s="15"/>
      <c r="M8" s="15"/>
      <c r="N8" s="15"/>
      <c r="O8" s="15"/>
      <c r="P8" s="15"/>
      <c r="Q8" s="15"/>
      <c r="R8" s="15"/>
      <c r="S8" s="15"/>
      <c r="T8" s="15"/>
      <c r="U8" s="15"/>
      <c r="V8" s="15"/>
      <c r="W8" s="15"/>
      <c r="X8" s="15"/>
      <c r="Y8" s="15"/>
      <c r="Z8" s="118"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55</v>
      </c>
      <c r="B9" s="853">
        <f>'Names of Bidder'!D10</f>
        <v>0</v>
      </c>
      <c r="C9" s="853"/>
      <c r="D9" s="853"/>
      <c r="E9" s="12" t="s">
        <v>56</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57</v>
      </c>
      <c r="B10" s="854">
        <f>'Names of Bidder'!D11</f>
        <v>0</v>
      </c>
      <c r="C10" s="854"/>
      <c r="D10" s="854"/>
      <c r="E10" s="12" t="s">
        <v>58</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54">
        <f>'Names of Bidder'!D12</f>
        <v>0</v>
      </c>
      <c r="C11" s="854"/>
      <c r="D11" s="854"/>
      <c r="E11" s="12" t="s">
        <v>59</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54">
        <f>'Names of Bidder'!D13</f>
        <v>0</v>
      </c>
      <c r="C12" s="854"/>
      <c r="D12" s="854"/>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55" t="str">
        <f>IF('Names of Bidder'!D6="Sole Bidder", "This Attachment is Not Applicable", "")</f>
        <v>This Attachment is Not Applicable</v>
      </c>
      <c r="B14" s="855"/>
      <c r="C14" s="855"/>
      <c r="D14" s="855"/>
      <c r="E14" s="855"/>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60</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56" t="str">
        <f>IF(Z2=1,"Other Partner",IF(Z2="2 or More","Other Partner-1",""))</f>
        <v/>
      </c>
      <c r="C16" s="856"/>
      <c r="D16" s="856"/>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55</v>
      </c>
      <c r="B17" s="854" t="str">
        <f>IF('Names of Bidder'!D23=0, "", 'Names of Bidder'!D23)</f>
        <v>Ram Lal</v>
      </c>
      <c r="C17" s="854"/>
      <c r="D17" s="854"/>
      <c r="E17" s="200"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57</v>
      </c>
      <c r="B18" s="854" t="str">
        <f>IF('Names of Bidder'!D24=0, "", 'Names of Bidder'!D24)</f>
        <v>G5</v>
      </c>
      <c r="C18" s="854"/>
      <c r="D18" s="854"/>
      <c r="E18" s="200"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54" t="str">
        <f>IF('Names of Bidder'!D25=0, "", 'Names of Bidder'!D25)</f>
        <v>Gurgaon</v>
      </c>
      <c r="C19" s="854"/>
      <c r="D19" s="854"/>
      <c r="E19" s="200" t="str">
        <f>IF($Z$2="2 or More", IF(#REF!=0, "",#REF!), "")</f>
        <v/>
      </c>
      <c r="AA19" s="12"/>
    </row>
    <row r="20" spans="1:28" ht="20.100000000000001" customHeight="1">
      <c r="A20" s="32"/>
      <c r="B20" s="854" t="str">
        <f>IF('Names of Bidder'!D26=0, "", 'Names of Bidder'!D26)</f>
        <v/>
      </c>
      <c r="C20" s="854"/>
      <c r="D20" s="854"/>
      <c r="E20" s="200" t="str">
        <f>IF($Z$2="2 or More", IF(#REF!=0, "",#REF!), "")</f>
        <v/>
      </c>
      <c r="AA20" s="12"/>
    </row>
    <row r="21" spans="1:28" ht="20.100000000000001" customHeight="1">
      <c r="A21" s="29" t="s">
        <v>61</v>
      </c>
    </row>
    <row r="22" spans="1:28" ht="84" customHeight="1">
      <c r="A22" s="852" t="s">
        <v>62</v>
      </c>
      <c r="B22" s="852"/>
      <c r="C22" s="852"/>
      <c r="D22" s="852"/>
      <c r="E22" s="852"/>
      <c r="F22" s="32"/>
      <c r="G22" s="32"/>
      <c r="H22" s="32" t="str">
        <f>'Names of Bidder'!D6</f>
        <v>Sole Bidder</v>
      </c>
      <c r="I22" s="32"/>
      <c r="J22" s="32"/>
      <c r="K22" s="32"/>
      <c r="L22" s="32"/>
      <c r="M22" s="32"/>
      <c r="N22" s="32"/>
      <c r="O22" s="32"/>
      <c r="P22" s="32"/>
      <c r="Q22" s="32"/>
      <c r="R22" s="32"/>
      <c r="S22" s="32"/>
      <c r="T22" s="32"/>
      <c r="U22" s="32"/>
      <c r="V22" s="32"/>
      <c r="W22" s="32"/>
      <c r="X22" s="32"/>
      <c r="Y22" s="32"/>
      <c r="Z22" s="119"/>
      <c r="AA22" s="34"/>
      <c r="AB22" s="34"/>
    </row>
    <row r="23" spans="1:28" ht="33" customHeight="1">
      <c r="D23" s="37"/>
    </row>
    <row r="24" spans="1:28" ht="33" customHeight="1">
      <c r="A24" s="36" t="s">
        <v>63</v>
      </c>
      <c r="B24" s="62" t="str">
        <f>'Names of Bidder'!D36&amp;"-"&amp; 'Names of Bidder'!E36&amp;"-" &amp;'Names of Bidder'!F36</f>
        <v>--</v>
      </c>
      <c r="C24" s="33"/>
      <c r="D24" s="37" t="s">
        <v>64</v>
      </c>
      <c r="E24" s="199"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65</v>
      </c>
      <c r="B25" s="199" t="str">
        <f>IF('Names of Bidder'!D37=0, "", 'Names of Bidder'!D37)</f>
        <v/>
      </c>
      <c r="C25" s="33"/>
      <c r="D25" s="37" t="s">
        <v>66</v>
      </c>
      <c r="E25" s="199"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26</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ZhapDOjei3E32RY1sCAKEuRGzP4jcUkLjim0SjqbV+KKQ1ZyztNPbhnu7lnBzhknlwE/t7uM7AScyujofUjJhg==" saltValue="vjcngtN/t+i4Ja8HxR8jhw==" spinCount="100000" sheet="1" objects="1" scenario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9" customWidth="1"/>
    <col min="2" max="2" width="13.85546875" style="279" customWidth="1"/>
    <col min="3" max="3" width="11.42578125" style="279" customWidth="1"/>
    <col min="4" max="4" width="27.85546875" style="279" customWidth="1"/>
    <col min="5" max="5" width="14.42578125" style="279" customWidth="1"/>
    <col min="6" max="6" width="29" style="279" customWidth="1"/>
    <col min="7" max="7" width="16.42578125" style="279" customWidth="1"/>
    <col min="8" max="8" width="13.28515625" style="279" customWidth="1"/>
    <col min="9" max="9" width="25.7109375" style="279" customWidth="1"/>
    <col min="10" max="10" width="10.5703125" style="279" hidden="1" customWidth="1"/>
    <col min="11" max="11" width="10.28515625" style="279" hidden="1" customWidth="1"/>
    <col min="12" max="12" width="11.85546875" style="279" hidden="1" customWidth="1"/>
    <col min="13" max="13" width="34.5703125" style="279" hidden="1" customWidth="1"/>
    <col min="14" max="14" width="10.42578125" style="279" hidden="1" customWidth="1"/>
    <col min="15" max="15" width="11.42578125" style="279" hidden="1" customWidth="1"/>
    <col min="16" max="16" width="10.7109375" style="279" hidden="1" customWidth="1"/>
    <col min="17" max="17" width="13.7109375" style="279" hidden="1" customWidth="1"/>
    <col min="18" max="20" width="0" style="279" hidden="1" customWidth="1"/>
    <col min="21" max="21" width="13.5703125" style="279" hidden="1" customWidth="1"/>
    <col min="22" max="28" width="0" style="279" hidden="1" customWidth="1"/>
    <col min="29" max="16384" width="9.140625" style="279"/>
  </cols>
  <sheetData>
    <row r="1" spans="1:9" ht="24" customHeight="1">
      <c r="A1" s="312" t="str">
        <f>Basic!A3&amp;Basic!B3</f>
        <v>Specification No.: CC/NT/W-RT/DOM/A02/25/10872</v>
      </c>
      <c r="B1" s="328"/>
      <c r="C1" s="328"/>
      <c r="D1" s="328"/>
      <c r="E1" s="328"/>
      <c r="F1" s="328"/>
      <c r="G1" s="328"/>
      <c r="H1" s="277"/>
      <c r="I1" s="277" t="s">
        <v>67</v>
      </c>
    </row>
    <row r="2" spans="1:9" ht="15.75" customHeight="1"/>
    <row r="3" spans="1:9" ht="85.5" customHeight="1">
      <c r="A3" s="858" t="str">
        <f>Basic!B1</f>
        <v>765kV Reactor Package 7RT-23-BULK for 13 x 80 MVAR, 765kV 1-Ph Reactors under Bulk Procurement of 765kV &amp; 400kV class Transformers &amp; Reactors of various Capacities (Lot-6)</v>
      </c>
      <c r="B3" s="858"/>
      <c r="C3" s="858"/>
      <c r="D3" s="858"/>
      <c r="E3" s="858"/>
      <c r="F3" s="858"/>
      <c r="G3" s="858"/>
      <c r="H3" s="858"/>
      <c r="I3" s="858"/>
    </row>
    <row r="5" spans="1:9" ht="21.75" customHeight="1">
      <c r="A5" s="859" t="s">
        <v>68</v>
      </c>
      <c r="B5" s="859"/>
      <c r="C5" s="859"/>
      <c r="D5" s="859"/>
      <c r="E5" s="859"/>
      <c r="F5" s="859"/>
      <c r="G5" s="859"/>
      <c r="H5" s="859"/>
      <c r="I5" s="859"/>
    </row>
    <row r="7" spans="1:9" ht="16.5">
      <c r="A7" s="284" t="str">
        <f>'[11]Attach 3(JV)'!A7:D7</f>
        <v>Bidder’s Name and Address (Lead Partner of) :</v>
      </c>
      <c r="F7" s="286"/>
      <c r="H7" s="308" t="str">
        <f>'[11]Attach 3(JV)'!E7</f>
        <v>To:</v>
      </c>
    </row>
    <row r="8" spans="1:9" ht="32.25" customHeight="1">
      <c r="A8" s="860" t="str">
        <f>IF('Names of Bidder'!D6= "JV (Joint Venture)", "JV of " &amp; Z8, "")</f>
        <v/>
      </c>
      <c r="B8" s="860"/>
      <c r="C8" s="860"/>
      <c r="D8" s="860"/>
      <c r="F8" s="392"/>
      <c r="H8" s="310" t="str">
        <f>'[11]Attach 3(JV)'!E8</f>
        <v>Contract Services</v>
      </c>
    </row>
    <row r="9" spans="1:9" ht="18" customHeight="1">
      <c r="A9" s="284" t="s">
        <v>69</v>
      </c>
      <c r="B9" s="861">
        <f>'Attach 3(JV)'!B9:D9</f>
        <v>0</v>
      </c>
      <c r="C9" s="861"/>
      <c r="F9" s="392"/>
      <c r="H9" s="310" t="str">
        <f>'[11]Attach 3(JV)'!E9</f>
        <v>Power Grid Corporation of India Ltd.,</v>
      </c>
    </row>
    <row r="10" spans="1:9" ht="18" customHeight="1">
      <c r="A10" s="284" t="s">
        <v>70</v>
      </c>
      <c r="B10" s="862">
        <f>'Attach 3(JV)'!B10:D10</f>
        <v>0</v>
      </c>
      <c r="C10" s="862"/>
      <c r="F10" s="392"/>
      <c r="H10" s="310" t="str">
        <f>'[11]Attach 3(JV)'!E10</f>
        <v>"Saudamini", Plot No. 2, Sector 29</v>
      </c>
    </row>
    <row r="11" spans="1:9" ht="17.25" customHeight="1">
      <c r="B11" s="862">
        <f>'Attach 3(JV)'!B11:D11</f>
        <v>0</v>
      </c>
      <c r="C11" s="862"/>
      <c r="F11" s="392"/>
      <c r="H11" s="310" t="str">
        <f>'[11]Attach 3(JV)'!E11</f>
        <v>Gurgaon (Haryana) - 122001</v>
      </c>
    </row>
    <row r="12" spans="1:9" ht="18" customHeight="1">
      <c r="B12" s="862">
        <f>'Attach 3(JV)'!B12:D12</f>
        <v>0</v>
      </c>
      <c r="C12" s="862"/>
    </row>
    <row r="13" spans="1:9">
      <c r="B13" s="862" t="str">
        <f>IF('Names of Bidder'!D22=0, "", 'Names of Bidder'!D22)</f>
        <v/>
      </c>
      <c r="C13" s="862"/>
    </row>
    <row r="14" spans="1:9">
      <c r="A14" s="279" t="s">
        <v>61</v>
      </c>
    </row>
    <row r="16" spans="1:9" ht="66" customHeight="1">
      <c r="A16" s="863" t="s">
        <v>71</v>
      </c>
      <c r="B16" s="863"/>
      <c r="C16" s="863"/>
      <c r="D16" s="863"/>
      <c r="E16" s="863"/>
      <c r="F16" s="863"/>
      <c r="G16" s="863"/>
      <c r="H16" s="863"/>
      <c r="I16" s="863"/>
    </row>
    <row r="17" spans="1:13" ht="9.75" customHeight="1"/>
    <row r="18" spans="1:13" ht="14.25" customHeight="1">
      <c r="A18" s="393" t="s">
        <v>72</v>
      </c>
      <c r="B18" s="863" t="s">
        <v>73</v>
      </c>
      <c r="C18" s="863"/>
      <c r="D18" s="863"/>
      <c r="E18" s="863"/>
      <c r="F18" s="863"/>
      <c r="M18" s="394"/>
    </row>
    <row r="19" spans="1:13" ht="17.25" hidden="1" customHeight="1">
      <c r="A19" s="393" t="s">
        <v>72</v>
      </c>
      <c r="B19" s="863" t="s">
        <v>74</v>
      </c>
      <c r="C19" s="863"/>
      <c r="D19" s="863"/>
      <c r="E19" s="863"/>
      <c r="F19" s="863"/>
      <c r="G19" s="863"/>
      <c r="H19" s="863"/>
      <c r="M19" s="394"/>
    </row>
    <row r="20" spans="1:13" ht="16.5" hidden="1">
      <c r="A20" s="395" t="s">
        <v>75</v>
      </c>
      <c r="B20" s="864" t="e">
        <f>'[11]Name of Bidder'!C13</f>
        <v>#REF!</v>
      </c>
      <c r="C20" s="864"/>
      <c r="D20" s="864"/>
      <c r="E20" s="864"/>
      <c r="F20" s="864"/>
      <c r="G20" s="864"/>
      <c r="H20" s="864"/>
      <c r="M20" s="324">
        <f>'[11]Name of Bidder'!F6</f>
        <v>2</v>
      </c>
    </row>
    <row r="21" spans="1:13" ht="16.5" hidden="1">
      <c r="A21" s="395" t="s">
        <v>76</v>
      </c>
      <c r="B21" s="864" t="e">
        <f>'[11]Name of Bidder'!C18</f>
        <v>#REF!</v>
      </c>
      <c r="C21" s="864"/>
      <c r="D21" s="864"/>
      <c r="E21" s="864"/>
      <c r="F21" s="864"/>
      <c r="G21" s="864"/>
      <c r="H21" s="864"/>
      <c r="M21" s="324" t="str">
        <f>'[11]Name of Bidder'!F8</f>
        <v>2 or more</v>
      </c>
    </row>
    <row r="22" spans="1:13" ht="17.25" hidden="1" customHeight="1">
      <c r="A22" s="395" t="s">
        <v>77</v>
      </c>
      <c r="B22" s="864" t="e">
        <f>'[11]Name of Bidder'!C23</f>
        <v>#REF!</v>
      </c>
      <c r="C22" s="864"/>
      <c r="D22" s="864"/>
      <c r="E22" s="864"/>
      <c r="F22" s="864"/>
      <c r="G22" s="864"/>
      <c r="H22" s="864"/>
      <c r="I22" s="327"/>
    </row>
    <row r="23" spans="1:13" ht="15.75" hidden="1" customHeight="1">
      <c r="B23" s="396" t="s">
        <v>78</v>
      </c>
    </row>
    <row r="24" spans="1:13" ht="10.5" customHeight="1">
      <c r="A24" s="397"/>
    </row>
    <row r="25" spans="1:13" ht="25.5" hidden="1" customHeight="1">
      <c r="A25" s="863" t="s">
        <v>79</v>
      </c>
      <c r="B25" s="863"/>
      <c r="C25" s="863"/>
      <c r="D25" s="863"/>
      <c r="E25" s="863"/>
      <c r="F25" s="863"/>
      <c r="G25" s="863"/>
      <c r="H25" s="863"/>
    </row>
    <row r="26" spans="1:13" ht="31.5" customHeight="1">
      <c r="A26" s="865" t="s">
        <v>80</v>
      </c>
      <c r="B26" s="865"/>
      <c r="C26" s="865"/>
      <c r="D26" s="865"/>
      <c r="E26" s="865"/>
      <c r="F26" s="865"/>
      <c r="G26" s="865"/>
      <c r="H26" s="865"/>
      <c r="I26" s="327"/>
    </row>
    <row r="27" spans="1:13" ht="26.25" customHeight="1">
      <c r="A27" s="398" t="s">
        <v>81</v>
      </c>
      <c r="B27" s="865" t="s">
        <v>82</v>
      </c>
      <c r="C27" s="865"/>
      <c r="D27" s="865"/>
      <c r="E27" s="865"/>
      <c r="F27" s="865"/>
      <c r="G27" s="865"/>
      <c r="H27" s="865"/>
      <c r="I27" s="327"/>
    </row>
    <row r="28" spans="1:13" ht="26.25" customHeight="1">
      <c r="A28" s="399" t="s">
        <v>83</v>
      </c>
      <c r="B28" s="866" t="s">
        <v>84</v>
      </c>
      <c r="C28" s="866"/>
      <c r="D28" s="866"/>
      <c r="E28" s="866"/>
      <c r="F28" s="866"/>
      <c r="G28" s="866"/>
      <c r="H28" s="866"/>
    </row>
    <row r="29" spans="1:13" ht="26.25" customHeight="1">
      <c r="A29" s="399" t="s">
        <v>85</v>
      </c>
      <c r="B29" s="866" t="s">
        <v>86</v>
      </c>
      <c r="C29" s="866"/>
      <c r="D29" s="866"/>
      <c r="E29" s="866"/>
      <c r="F29" s="866"/>
      <c r="G29" s="866"/>
      <c r="H29" s="866"/>
    </row>
    <row r="30" spans="1:13" ht="41.25" customHeight="1">
      <c r="A30" s="399" t="s">
        <v>87</v>
      </c>
      <c r="B30" s="866" t="s">
        <v>88</v>
      </c>
      <c r="C30" s="866"/>
      <c r="D30" s="866"/>
      <c r="E30" s="866"/>
      <c r="F30" s="866"/>
      <c r="G30" s="866"/>
      <c r="H30" s="866"/>
    </row>
    <row r="31" spans="1:13" ht="9.75" customHeight="1">
      <c r="A31" s="399"/>
      <c r="B31" s="327"/>
      <c r="C31" s="327"/>
      <c r="D31" s="327"/>
      <c r="E31" s="327"/>
      <c r="F31" s="327"/>
      <c r="G31" s="327"/>
      <c r="H31" s="327"/>
      <c r="I31" s="327"/>
    </row>
    <row r="32" spans="1:13" ht="25.5" customHeight="1">
      <c r="A32" s="398" t="s">
        <v>89</v>
      </c>
      <c r="B32" s="867" t="s">
        <v>90</v>
      </c>
      <c r="C32" s="867"/>
      <c r="D32" s="867"/>
      <c r="E32" s="867"/>
      <c r="F32" s="867"/>
      <c r="G32" s="867"/>
      <c r="H32" s="867"/>
      <c r="I32" s="327"/>
    </row>
    <row r="33" spans="1:9" ht="22.5" customHeight="1">
      <c r="A33" s="399" t="s">
        <v>83</v>
      </c>
      <c r="B33" s="865" t="s">
        <v>91</v>
      </c>
      <c r="C33" s="865"/>
      <c r="D33" s="865"/>
      <c r="E33" s="865"/>
      <c r="F33" s="865"/>
      <c r="G33" s="865"/>
      <c r="H33" s="865"/>
      <c r="I33" s="327"/>
    </row>
    <row r="34" spans="1:9" ht="24.75" hidden="1" customHeight="1">
      <c r="A34" s="399" t="s">
        <v>85</v>
      </c>
      <c r="B34" s="865" t="s">
        <v>92</v>
      </c>
      <c r="C34" s="865"/>
      <c r="D34" s="865"/>
      <c r="E34" s="865"/>
      <c r="F34" s="865"/>
      <c r="G34" s="865"/>
      <c r="H34" s="865"/>
      <c r="I34" s="327"/>
    </row>
    <row r="35" spans="1:9" ht="12" customHeight="1">
      <c r="A35" s="327"/>
      <c r="B35" s="327"/>
      <c r="C35" s="327"/>
      <c r="D35" s="327"/>
      <c r="E35" s="327"/>
      <c r="F35" s="327"/>
      <c r="G35" s="327"/>
      <c r="H35" s="327"/>
      <c r="I35" s="327"/>
    </row>
    <row r="36" spans="1:9" s="402" customFormat="1" ht="24.75" customHeight="1">
      <c r="A36" s="400" t="s">
        <v>93</v>
      </c>
      <c r="B36" s="868" t="s">
        <v>94</v>
      </c>
      <c r="C36" s="868"/>
      <c r="D36" s="868"/>
      <c r="E36" s="868"/>
      <c r="F36" s="868"/>
      <c r="G36" s="868"/>
      <c r="H36" s="868"/>
      <c r="I36" s="401"/>
    </row>
    <row r="37" spans="1:9" ht="24" customHeight="1">
      <c r="A37" s="327"/>
      <c r="B37" s="867" t="s">
        <v>95</v>
      </c>
      <c r="C37" s="867"/>
      <c r="D37" s="867"/>
      <c r="E37" s="867"/>
      <c r="F37" s="867"/>
      <c r="G37" s="867"/>
      <c r="H37" s="867"/>
      <c r="I37" s="327"/>
    </row>
    <row r="38" spans="1:9" ht="54" customHeight="1">
      <c r="A38" s="327"/>
      <c r="B38" s="865" t="s">
        <v>96</v>
      </c>
      <c r="C38" s="865"/>
      <c r="D38" s="865"/>
      <c r="E38" s="865"/>
      <c r="F38" s="865"/>
      <c r="G38" s="865"/>
      <c r="H38" s="865"/>
      <c r="I38" s="327"/>
    </row>
    <row r="39" spans="1:9" ht="15.75" customHeight="1">
      <c r="A39" s="869" t="s">
        <v>97</v>
      </c>
      <c r="B39" s="872" t="s">
        <v>98</v>
      </c>
      <c r="C39" s="873"/>
      <c r="D39" s="878" t="s">
        <v>99</v>
      </c>
      <c r="E39" s="878"/>
      <c r="F39" s="878"/>
      <c r="G39" s="327"/>
      <c r="H39" s="327"/>
    </row>
    <row r="40" spans="1:9" ht="19.5" customHeight="1">
      <c r="A40" s="870"/>
      <c r="B40" s="874"/>
      <c r="C40" s="875"/>
      <c r="D40" s="878"/>
      <c r="E40" s="878"/>
      <c r="F40" s="878"/>
      <c r="G40" s="327"/>
      <c r="H40" s="327"/>
      <c r="I40" s="327"/>
    </row>
    <row r="41" spans="1:9" ht="20.25" customHeight="1">
      <c r="A41" s="871"/>
      <c r="B41" s="876"/>
      <c r="C41" s="877"/>
      <c r="D41" s="878"/>
      <c r="E41" s="878"/>
      <c r="F41" s="878"/>
      <c r="G41" s="327"/>
      <c r="H41" s="327"/>
      <c r="I41" s="327"/>
    </row>
    <row r="42" spans="1:9" ht="30.75" customHeight="1">
      <c r="A42" s="405">
        <v>1</v>
      </c>
      <c r="B42" s="888" t="s">
        <v>100</v>
      </c>
      <c r="C42" s="888"/>
      <c r="D42" s="894" t="str">
        <f>IF('Names of Bidder'!D18=0, "", 'Names of Bidder'!D18)</f>
        <v/>
      </c>
      <c r="E42" s="895"/>
      <c r="F42" s="896"/>
      <c r="G42" s="327"/>
      <c r="H42" s="327"/>
      <c r="I42" s="327"/>
    </row>
    <row r="43" spans="1:9" ht="22.5" customHeight="1">
      <c r="A43" s="879">
        <v>2</v>
      </c>
      <c r="B43" s="882" t="s">
        <v>101</v>
      </c>
      <c r="C43" s="883"/>
      <c r="D43" s="889"/>
      <c r="E43" s="890"/>
      <c r="F43" s="891"/>
      <c r="G43" s="327"/>
      <c r="H43" s="327"/>
      <c r="I43" s="327"/>
    </row>
    <row r="44" spans="1:9" ht="22.5" customHeight="1">
      <c r="A44" s="880"/>
      <c r="B44" s="884"/>
      <c r="C44" s="885"/>
      <c r="D44" s="889"/>
      <c r="E44" s="890"/>
      <c r="F44" s="891"/>
      <c r="G44" s="327"/>
      <c r="H44" s="327"/>
      <c r="I44" s="327"/>
    </row>
    <row r="45" spans="1:9" ht="21.75" customHeight="1">
      <c r="A45" s="881"/>
      <c r="B45" s="886"/>
      <c r="C45" s="887"/>
      <c r="D45" s="889"/>
      <c r="E45" s="890"/>
      <c r="F45" s="891"/>
      <c r="G45" s="327"/>
      <c r="H45" s="327"/>
      <c r="I45" s="327"/>
    </row>
    <row r="46" spans="1:9" ht="18.75" customHeight="1">
      <c r="A46" s="405">
        <v>3</v>
      </c>
      <c r="B46" s="888" t="s">
        <v>102</v>
      </c>
      <c r="C46" s="888"/>
      <c r="D46" s="889"/>
      <c r="E46" s="890"/>
      <c r="F46" s="891"/>
      <c r="G46" s="327"/>
      <c r="H46" s="327"/>
      <c r="I46" s="327"/>
    </row>
    <row r="47" spans="1:9" ht="20.25" customHeight="1">
      <c r="A47" s="405">
        <v>4</v>
      </c>
      <c r="B47" s="888" t="s">
        <v>103</v>
      </c>
      <c r="C47" s="888"/>
      <c r="D47" s="889"/>
      <c r="E47" s="890"/>
      <c r="F47" s="891"/>
      <c r="G47" s="327"/>
      <c r="H47" s="327"/>
      <c r="I47" s="327"/>
    </row>
    <row r="48" spans="1:9" ht="19.5" customHeight="1">
      <c r="A48" s="406">
        <v>5</v>
      </c>
      <c r="B48" s="888" t="s">
        <v>104</v>
      </c>
      <c r="C48" s="888"/>
      <c r="D48" s="889"/>
      <c r="E48" s="890"/>
      <c r="F48" s="891"/>
      <c r="G48" s="327"/>
      <c r="H48" s="327"/>
    </row>
    <row r="49" spans="1:10" ht="51.75" customHeight="1">
      <c r="A49" s="405">
        <v>6</v>
      </c>
      <c r="B49" s="888" t="s">
        <v>105</v>
      </c>
      <c r="C49" s="888"/>
      <c r="D49" s="889"/>
      <c r="E49" s="890"/>
      <c r="F49" s="891"/>
      <c r="G49" s="327"/>
      <c r="H49" s="327"/>
      <c r="I49" s="327"/>
    </row>
    <row r="50" spans="1:10" ht="49.5" customHeight="1">
      <c r="A50" s="405">
        <v>7</v>
      </c>
      <c r="B50" s="888" t="s">
        <v>106</v>
      </c>
      <c r="C50" s="888"/>
      <c r="D50" s="889"/>
      <c r="E50" s="890"/>
      <c r="F50" s="891"/>
      <c r="G50" s="327"/>
      <c r="H50" s="327"/>
      <c r="I50" s="327"/>
    </row>
    <row r="51" spans="1:10" ht="24" customHeight="1">
      <c r="A51" s="405">
        <v>8</v>
      </c>
      <c r="B51" s="888" t="s">
        <v>107</v>
      </c>
      <c r="C51" s="888"/>
      <c r="D51" s="889"/>
      <c r="E51" s="890"/>
      <c r="F51" s="891"/>
      <c r="G51" s="327"/>
      <c r="H51" s="327"/>
      <c r="I51" s="327"/>
    </row>
    <row r="52" spans="1:10" ht="22.5" customHeight="1">
      <c r="A52" s="407"/>
      <c r="B52" s="408" t="s">
        <v>108</v>
      </c>
      <c r="C52" s="409"/>
      <c r="D52" s="889"/>
      <c r="E52" s="890"/>
      <c r="F52" s="891"/>
      <c r="G52" s="327"/>
      <c r="H52" s="327"/>
      <c r="I52" s="327"/>
    </row>
    <row r="53" spans="1:10" ht="24.75" customHeight="1">
      <c r="A53" s="407"/>
      <c r="B53" s="408" t="s">
        <v>109</v>
      </c>
      <c r="C53" s="409"/>
      <c r="D53" s="889"/>
      <c r="E53" s="890"/>
      <c r="F53" s="891"/>
      <c r="G53" s="327"/>
      <c r="H53" s="327"/>
      <c r="I53" s="327"/>
    </row>
    <row r="54" spans="1:10" ht="22.5" customHeight="1">
      <c r="A54" s="410"/>
      <c r="B54" s="408" t="s">
        <v>110</v>
      </c>
      <c r="C54" s="411"/>
      <c r="D54" s="889"/>
      <c r="E54" s="890"/>
      <c r="F54" s="891"/>
      <c r="G54" s="327"/>
      <c r="H54" s="327"/>
    </row>
    <row r="55" spans="1:10" ht="13.5" customHeight="1">
      <c r="A55" s="327"/>
      <c r="B55" s="327"/>
      <c r="C55" s="327"/>
      <c r="D55" s="327"/>
      <c r="E55" s="327"/>
      <c r="F55" s="327"/>
      <c r="G55" s="327"/>
      <c r="H55" s="327"/>
      <c r="I55" s="327"/>
    </row>
    <row r="56" spans="1:10" s="375" customFormat="1" ht="47.25" customHeight="1">
      <c r="A56" s="405">
        <v>9</v>
      </c>
      <c r="B56" s="897" t="s">
        <v>111</v>
      </c>
      <c r="C56" s="898"/>
      <c r="D56" s="898"/>
      <c r="E56" s="898"/>
      <c r="F56" s="899"/>
      <c r="G56" s="412" t="s">
        <v>32</v>
      </c>
      <c r="H56" s="413"/>
      <c r="I56" s="59"/>
      <c r="J56" s="59"/>
    </row>
    <row r="57" spans="1:10" s="375" customFormat="1" ht="42" customHeight="1">
      <c r="A57" s="405">
        <v>10</v>
      </c>
      <c r="B57" s="897" t="s">
        <v>112</v>
      </c>
      <c r="C57" s="898"/>
      <c r="D57" s="898"/>
      <c r="E57" s="898"/>
      <c r="F57" s="899"/>
      <c r="G57" s="412"/>
      <c r="H57" s="413"/>
      <c r="I57" s="59"/>
      <c r="J57" s="59"/>
    </row>
    <row r="58" spans="1:10" s="375" customFormat="1" ht="12" customHeight="1">
      <c r="A58" s="59"/>
      <c r="B58" s="59"/>
      <c r="C58" s="59"/>
      <c r="D58" s="59"/>
      <c r="E58" s="59"/>
      <c r="F58" s="59"/>
      <c r="G58" s="59"/>
      <c r="H58" s="59"/>
      <c r="I58" s="59"/>
      <c r="J58" s="59"/>
    </row>
    <row r="59" spans="1:10" s="375" customFormat="1" ht="12" customHeight="1">
      <c r="A59" s="59"/>
      <c r="B59" s="59"/>
      <c r="C59" s="59"/>
      <c r="D59" s="59"/>
      <c r="E59" s="59"/>
      <c r="F59" s="59"/>
      <c r="G59" s="59"/>
      <c r="H59" s="59"/>
      <c r="I59" s="59"/>
      <c r="J59" s="59"/>
    </row>
    <row r="60" spans="1:10" s="375" customFormat="1" ht="24" customHeight="1">
      <c r="A60" s="414">
        <v>2</v>
      </c>
      <c r="B60" s="900" t="s">
        <v>113</v>
      </c>
      <c r="C60" s="900"/>
      <c r="D60" s="900"/>
      <c r="E60" s="900"/>
      <c r="F60" s="900"/>
      <c r="G60" s="900"/>
      <c r="H60" s="900"/>
      <c r="I60" s="900"/>
      <c r="J60" s="59"/>
    </row>
    <row r="61" spans="1:10" s="375" customFormat="1" ht="16.5">
      <c r="A61" s="59"/>
      <c r="B61" s="59"/>
      <c r="C61" s="59"/>
      <c r="D61" s="59"/>
      <c r="E61" s="59"/>
      <c r="F61" s="59"/>
      <c r="G61" s="59"/>
      <c r="H61" s="59"/>
      <c r="I61" s="59"/>
      <c r="J61" s="59"/>
    </row>
    <row r="62" spans="1:10" s="375" customFormat="1" ht="24.75" customHeight="1">
      <c r="A62" s="415" t="s">
        <v>114</v>
      </c>
      <c r="B62" s="901" t="s">
        <v>115</v>
      </c>
      <c r="C62" s="901"/>
      <c r="D62" s="901"/>
      <c r="E62" s="901"/>
      <c r="F62" s="901"/>
      <c r="G62" s="901"/>
      <c r="H62" s="901"/>
      <c r="I62" s="901"/>
      <c r="J62" s="59"/>
    </row>
    <row r="63" spans="1:10" s="375" customFormat="1" ht="10.5" customHeight="1">
      <c r="A63" s="59"/>
      <c r="B63" s="59"/>
      <c r="C63" s="59"/>
      <c r="D63" s="59"/>
      <c r="E63" s="59"/>
      <c r="F63" s="59"/>
      <c r="G63" s="59"/>
      <c r="H63" s="59"/>
      <c r="I63" s="59"/>
      <c r="J63" s="59"/>
    </row>
    <row r="64" spans="1:10" s="375" customFormat="1" ht="75" customHeight="1">
      <c r="A64" s="416" t="s">
        <v>116</v>
      </c>
      <c r="B64" s="892" t="s">
        <v>117</v>
      </c>
      <c r="C64" s="892"/>
      <c r="D64" s="892"/>
      <c r="E64" s="892"/>
      <c r="F64" s="892"/>
      <c r="G64" s="892"/>
      <c r="H64" s="892"/>
      <c r="I64" s="892"/>
    </row>
    <row r="65" spans="1:189" s="375" customFormat="1" ht="192.75" customHeight="1">
      <c r="A65" s="416" t="s">
        <v>118</v>
      </c>
      <c r="B65" s="893" t="s">
        <v>119</v>
      </c>
      <c r="C65" s="893"/>
      <c r="D65" s="893"/>
      <c r="E65" s="893"/>
      <c r="F65" s="893"/>
      <c r="G65" s="893"/>
      <c r="H65" s="893"/>
      <c r="I65" s="893"/>
      <c r="J65" s="59"/>
    </row>
    <row r="66" spans="1:189" s="375" customFormat="1" ht="213" customHeight="1">
      <c r="A66" s="416" t="s">
        <v>120</v>
      </c>
      <c r="B66" s="893" t="s">
        <v>121</v>
      </c>
      <c r="C66" s="893"/>
      <c r="D66" s="893"/>
      <c r="E66" s="893"/>
      <c r="F66" s="893"/>
      <c r="G66" s="893"/>
      <c r="H66" s="893"/>
      <c r="I66" s="893"/>
      <c r="J66" s="59"/>
    </row>
    <row r="67" spans="1:189" s="375" customFormat="1" ht="60" customHeight="1">
      <c r="A67" s="416"/>
      <c r="B67" s="893" t="s">
        <v>122</v>
      </c>
      <c r="C67" s="893"/>
      <c r="D67" s="893"/>
      <c r="E67" s="893"/>
      <c r="F67" s="893"/>
      <c r="G67" s="893"/>
      <c r="H67" s="893"/>
      <c r="I67" s="893"/>
      <c r="J67" s="59"/>
    </row>
    <row r="68" spans="1:189" s="375" customFormat="1" ht="24.75" customHeight="1">
      <c r="A68" s="416"/>
      <c r="B68" s="893" t="s">
        <v>123</v>
      </c>
      <c r="C68" s="893"/>
      <c r="D68" s="893"/>
      <c r="E68" s="893"/>
      <c r="F68" s="893"/>
      <c r="G68" s="893"/>
      <c r="H68" s="893"/>
      <c r="I68" s="893"/>
      <c r="J68" s="59"/>
    </row>
    <row r="69" spans="1:189" s="375" customFormat="1" ht="16.5">
      <c r="A69" s="59"/>
      <c r="B69" s="59"/>
      <c r="C69" s="59"/>
      <c r="D69" s="59"/>
      <c r="E69" s="59"/>
      <c r="F69" s="59"/>
      <c r="G69" s="59"/>
      <c r="H69" s="59"/>
      <c r="I69" s="59"/>
      <c r="J69" s="59"/>
    </row>
    <row r="70" spans="1:189" s="375" customFormat="1" ht="57" customHeight="1">
      <c r="A70" s="416" t="s">
        <v>124</v>
      </c>
      <c r="B70" s="902" t="s">
        <v>125</v>
      </c>
      <c r="C70" s="902"/>
      <c r="D70" s="902"/>
      <c r="E70" s="902"/>
      <c r="F70" s="902"/>
      <c r="G70" s="902"/>
      <c r="H70" s="902"/>
      <c r="I70" s="902"/>
      <c r="J70" s="59"/>
    </row>
    <row r="71" spans="1:189" s="375" customFormat="1" ht="41.25" customHeight="1">
      <c r="B71" s="902" t="s">
        <v>126</v>
      </c>
      <c r="C71" s="902"/>
      <c r="D71" s="902"/>
      <c r="E71" s="902"/>
      <c r="F71" s="902"/>
      <c r="G71" s="902"/>
      <c r="H71" s="902"/>
      <c r="I71" s="902"/>
    </row>
    <row r="72" spans="1:189" s="375" customFormat="1" ht="16.5" customHeight="1">
      <c r="B72" s="544"/>
      <c r="C72" s="544"/>
      <c r="D72" s="544"/>
      <c r="E72" s="544"/>
      <c r="F72" s="544"/>
      <c r="G72" s="544"/>
      <c r="H72" s="544"/>
      <c r="I72" s="544"/>
    </row>
    <row r="73" spans="1:189" s="375" customFormat="1" ht="41.25" customHeight="1">
      <c r="A73" s="547">
        <v>2.2000000000000002</v>
      </c>
      <c r="B73" s="908" t="s">
        <v>127</v>
      </c>
      <c r="C73" s="908"/>
      <c r="D73" s="908"/>
      <c r="E73" s="908"/>
      <c r="F73" s="908"/>
      <c r="G73" s="908"/>
      <c r="H73" s="908"/>
      <c r="I73" s="908"/>
    </row>
    <row r="74" spans="1:189" s="375" customFormat="1" ht="41.25" customHeight="1">
      <c r="A74" s="547" t="s">
        <v>128</v>
      </c>
      <c r="B74" s="909" t="s">
        <v>129</v>
      </c>
      <c r="C74" s="909"/>
      <c r="D74" s="909"/>
      <c r="E74" s="909"/>
      <c r="F74" s="909"/>
      <c r="G74" s="910"/>
      <c r="H74" s="911"/>
      <c r="I74" s="911"/>
    </row>
    <row r="75" spans="1:189" s="375" customFormat="1" ht="16.5" customHeight="1">
      <c r="B75" s="544"/>
      <c r="C75" s="544"/>
      <c r="D75" s="544"/>
      <c r="E75" s="544"/>
      <c r="F75" s="544"/>
      <c r="G75" s="544"/>
      <c r="H75" s="544"/>
      <c r="I75" s="544"/>
    </row>
    <row r="76" spans="1:189" s="551" customFormat="1" ht="24" customHeight="1">
      <c r="A76" s="1017">
        <v>2.2999999999999998</v>
      </c>
      <c r="B76" s="1008" t="s">
        <v>130</v>
      </c>
      <c r="C76" s="1008"/>
      <c r="D76" s="1008"/>
      <c r="E76" s="1008"/>
      <c r="F76" s="1008"/>
      <c r="G76" s="1008"/>
      <c r="H76" s="1008"/>
      <c r="I76" s="1008"/>
      <c r="AB76" s="582"/>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c r="BE76" s="375"/>
      <c r="BF76" s="375"/>
      <c r="BG76" s="375"/>
      <c r="BH76" s="375"/>
      <c r="BI76" s="375"/>
      <c r="BJ76" s="375"/>
      <c r="BK76" s="375"/>
      <c r="BL76" s="375"/>
      <c r="BM76" s="375"/>
      <c r="BN76" s="375"/>
      <c r="BO76" s="375"/>
      <c r="BP76" s="375"/>
      <c r="BQ76" s="375"/>
      <c r="BR76" s="375"/>
      <c r="BS76" s="375"/>
      <c r="BT76" s="375"/>
      <c r="BU76" s="375"/>
      <c r="BV76" s="375"/>
      <c r="BW76" s="375"/>
      <c r="BX76" s="375"/>
      <c r="BY76" s="375"/>
      <c r="BZ76" s="375"/>
      <c r="CA76" s="375"/>
      <c r="CB76" s="375"/>
      <c r="CC76" s="375"/>
      <c r="CD76" s="375"/>
      <c r="CE76" s="375"/>
      <c r="CF76" s="375"/>
      <c r="CG76" s="375"/>
      <c r="CH76" s="375"/>
      <c r="CI76" s="375"/>
      <c r="CJ76" s="375"/>
      <c r="CK76" s="375"/>
      <c r="CL76" s="375"/>
      <c r="CM76" s="375"/>
      <c r="CN76" s="375"/>
      <c r="CO76" s="375"/>
      <c r="CP76" s="375"/>
      <c r="CQ76" s="375"/>
      <c r="CR76" s="375"/>
      <c r="CS76" s="375"/>
      <c r="CT76" s="375"/>
      <c r="CU76" s="375"/>
      <c r="CV76" s="375"/>
      <c r="CW76" s="375"/>
      <c r="CX76" s="375"/>
      <c r="CY76" s="375"/>
      <c r="CZ76" s="375"/>
      <c r="DA76" s="375"/>
      <c r="DB76" s="375"/>
      <c r="DC76" s="375"/>
      <c r="DD76" s="375"/>
      <c r="DE76" s="375"/>
      <c r="DF76" s="375"/>
      <c r="DG76" s="375"/>
      <c r="DH76" s="375"/>
      <c r="DI76" s="375"/>
      <c r="DJ76" s="375"/>
      <c r="DK76" s="375"/>
      <c r="DL76" s="375"/>
      <c r="DM76" s="375"/>
      <c r="DN76" s="375"/>
      <c r="DO76" s="375"/>
      <c r="DP76" s="375"/>
      <c r="DQ76" s="375"/>
      <c r="DR76" s="375"/>
      <c r="DS76" s="375"/>
      <c r="DT76" s="375"/>
      <c r="DU76" s="375"/>
      <c r="DV76" s="375"/>
      <c r="DW76" s="375"/>
      <c r="DX76" s="375"/>
      <c r="DY76" s="375"/>
      <c r="DZ76" s="375"/>
      <c r="EA76" s="375"/>
      <c r="EB76" s="375"/>
      <c r="EC76" s="375"/>
      <c r="ED76" s="375"/>
      <c r="EE76" s="375"/>
      <c r="EF76" s="375"/>
      <c r="EG76" s="375"/>
      <c r="EH76" s="375"/>
      <c r="EI76" s="375"/>
      <c r="EJ76" s="375"/>
      <c r="EK76" s="375"/>
      <c r="EL76" s="375"/>
      <c r="EM76" s="375"/>
      <c r="EN76" s="375"/>
      <c r="EO76" s="375"/>
      <c r="EP76" s="375"/>
      <c r="EQ76" s="375"/>
      <c r="ER76" s="375"/>
      <c r="ES76" s="375"/>
      <c r="ET76" s="375"/>
      <c r="EU76" s="375"/>
      <c r="EV76" s="375"/>
      <c r="EW76" s="375"/>
      <c r="EX76" s="375"/>
      <c r="EY76" s="375"/>
      <c r="EZ76" s="375"/>
      <c r="FA76" s="375"/>
      <c r="FB76" s="375"/>
      <c r="FC76" s="375"/>
      <c r="FD76" s="375"/>
      <c r="FE76" s="375"/>
      <c r="FF76" s="375"/>
      <c r="FG76" s="375"/>
      <c r="FH76" s="375"/>
      <c r="FI76" s="375"/>
      <c r="FJ76" s="375"/>
      <c r="FK76" s="375"/>
      <c r="FL76" s="375"/>
      <c r="FM76" s="375"/>
      <c r="FN76" s="375"/>
      <c r="FO76" s="375"/>
      <c r="FP76" s="375"/>
      <c r="FQ76" s="375"/>
      <c r="FR76" s="375"/>
      <c r="FS76" s="375"/>
      <c r="FT76" s="375"/>
      <c r="FU76" s="375"/>
      <c r="FV76" s="375"/>
      <c r="FW76" s="375"/>
      <c r="FX76" s="375"/>
      <c r="FY76" s="375"/>
      <c r="FZ76" s="375"/>
      <c r="GA76" s="375"/>
      <c r="GB76" s="375"/>
      <c r="GC76" s="375"/>
      <c r="GD76" s="375"/>
      <c r="GE76" s="375"/>
      <c r="GF76" s="375"/>
      <c r="GG76" s="375"/>
    </row>
    <row r="77" spans="1:189" s="375" customFormat="1" ht="48.75" customHeight="1">
      <c r="A77" s="1017"/>
      <c r="B77" s="903" t="s">
        <v>131</v>
      </c>
      <c r="C77" s="903"/>
      <c r="D77" s="903"/>
      <c r="E77" s="903"/>
      <c r="F77" s="903"/>
      <c r="G77" s="903"/>
      <c r="H77" s="903"/>
      <c r="I77" s="903"/>
      <c r="J77" s="59"/>
    </row>
    <row r="78" spans="1:189" s="375" customFormat="1" ht="38.25" customHeight="1">
      <c r="A78" s="568">
        <v>1</v>
      </c>
      <c r="B78" s="904" t="s">
        <v>132</v>
      </c>
      <c r="C78" s="905"/>
      <c r="D78" s="905"/>
      <c r="E78" s="905"/>
      <c r="F78" s="906">
        <v>0</v>
      </c>
      <c r="G78" s="906"/>
      <c r="H78" s="906"/>
      <c r="I78" s="906"/>
      <c r="J78" s="417"/>
      <c r="K78" s="417"/>
      <c r="L78" s="417"/>
      <c r="M78" s="417"/>
      <c r="N78" s="418">
        <f>'[12]Name of Bidder'!D12</f>
        <v>0</v>
      </c>
      <c r="O78" s="417"/>
      <c r="P78" s="417"/>
      <c r="Q78" s="417"/>
      <c r="R78" s="417"/>
      <c r="S78" s="417"/>
      <c r="T78" s="417"/>
      <c r="U78" s="417"/>
      <c r="V78" s="417"/>
      <c r="W78" s="417"/>
      <c r="X78" s="417"/>
      <c r="Y78" s="417"/>
    </row>
    <row r="79" spans="1:189" s="375" customFormat="1" ht="44.25" customHeight="1">
      <c r="A79" s="568">
        <v>2</v>
      </c>
      <c r="B79" s="912" t="s">
        <v>133</v>
      </c>
      <c r="C79" s="913"/>
      <c r="D79" s="913"/>
      <c r="E79" s="1009"/>
      <c r="F79" s="906"/>
      <c r="G79" s="906"/>
      <c r="H79" s="906"/>
      <c r="I79" s="906"/>
      <c r="J79" s="38"/>
      <c r="K79" s="38"/>
      <c r="L79" s="38"/>
      <c r="M79" s="38"/>
      <c r="N79" s="419">
        <f>'[12]Name of Bidder'!D22</f>
        <v>0</v>
      </c>
      <c r="O79" s="38"/>
      <c r="P79" s="38"/>
      <c r="Q79" s="38"/>
      <c r="R79" s="38"/>
      <c r="S79" s="38"/>
      <c r="T79" s="38"/>
      <c r="U79" s="38"/>
      <c r="V79" s="38"/>
      <c r="W79" s="38"/>
      <c r="X79" s="38"/>
      <c r="Y79" s="38"/>
    </row>
    <row r="80" spans="1:189" s="375" customFormat="1" ht="44.25" customHeight="1">
      <c r="A80" s="568">
        <v>3</v>
      </c>
      <c r="B80" s="912" t="s">
        <v>134</v>
      </c>
      <c r="C80" s="913"/>
      <c r="D80" s="913"/>
      <c r="E80" s="913"/>
      <c r="F80" s="502"/>
      <c r="G80" s="914"/>
      <c r="H80" s="915"/>
      <c r="I80" s="502"/>
      <c r="J80" s="38"/>
      <c r="K80" s="38"/>
      <c r="L80" s="38"/>
      <c r="M80" s="38"/>
      <c r="N80" s="271"/>
      <c r="O80" s="38"/>
      <c r="P80" s="38"/>
      <c r="Q80" s="38"/>
      <c r="R80" s="38"/>
      <c r="S80" s="38"/>
      <c r="T80" s="38"/>
      <c r="U80" s="38"/>
      <c r="V80" s="38"/>
      <c r="W80" s="38"/>
      <c r="X80" s="38"/>
      <c r="Y80" s="38"/>
    </row>
    <row r="81" spans="1:25" s="375" customFormat="1" ht="36.75" customHeight="1">
      <c r="A81" s="568">
        <v>4</v>
      </c>
      <c r="B81" s="912" t="s">
        <v>135</v>
      </c>
      <c r="C81" s="913"/>
      <c r="D81" s="913"/>
      <c r="E81" s="1009"/>
      <c r="F81" s="502"/>
      <c r="G81" s="907"/>
      <c r="H81" s="907"/>
      <c r="I81" s="501"/>
      <c r="J81" s="38"/>
      <c r="K81" s="38"/>
      <c r="L81" s="38"/>
      <c r="M81" s="38"/>
      <c r="N81" s="38"/>
      <c r="O81" s="38"/>
      <c r="P81" s="38"/>
      <c r="Q81" s="38"/>
      <c r="R81" s="38"/>
      <c r="S81" s="38"/>
      <c r="T81" s="38"/>
      <c r="U81" s="38"/>
      <c r="V81" s="38"/>
      <c r="W81" s="38"/>
      <c r="X81" s="38"/>
      <c r="Y81" s="38"/>
    </row>
    <row r="82" spans="1:25" s="375" customFormat="1" ht="23.25" customHeight="1">
      <c r="A82" s="1019">
        <v>5</v>
      </c>
      <c r="B82" s="1010" t="s">
        <v>136</v>
      </c>
      <c r="C82" s="1011"/>
      <c r="D82" s="1011"/>
      <c r="E82" s="1012"/>
      <c r="F82" s="502"/>
      <c r="G82" s="907"/>
      <c r="H82" s="907"/>
      <c r="I82" s="501"/>
      <c r="J82" s="38"/>
      <c r="K82" s="38"/>
      <c r="L82" s="38"/>
      <c r="M82" s="38"/>
      <c r="N82" s="38"/>
      <c r="O82" s="38"/>
      <c r="P82" s="38"/>
      <c r="Q82" s="38"/>
      <c r="R82" s="38"/>
      <c r="S82" s="38"/>
      <c r="T82" s="38"/>
      <c r="U82" s="38"/>
      <c r="V82" s="38"/>
      <c r="W82" s="38"/>
      <c r="X82" s="38"/>
      <c r="Y82" s="38"/>
    </row>
    <row r="83" spans="1:25" s="375" customFormat="1" ht="21" customHeight="1">
      <c r="A83" s="1020"/>
      <c r="B83" s="1013"/>
      <c r="C83" s="1014"/>
      <c r="D83" s="1014"/>
      <c r="E83" s="1015"/>
      <c r="F83" s="502"/>
      <c r="G83" s="907"/>
      <c r="H83" s="907"/>
      <c r="I83" s="501"/>
      <c r="J83" s="38"/>
      <c r="K83" s="38"/>
      <c r="L83" s="38"/>
      <c r="M83" s="38"/>
      <c r="N83" s="38"/>
      <c r="O83" s="38"/>
      <c r="P83" s="38"/>
      <c r="Q83" s="38"/>
      <c r="R83" s="38"/>
      <c r="S83" s="38"/>
      <c r="T83" s="38"/>
      <c r="U83" s="38"/>
      <c r="V83" s="38"/>
      <c r="W83" s="38"/>
      <c r="X83" s="38"/>
      <c r="Y83" s="38"/>
    </row>
    <row r="84" spans="1:25" s="375" customFormat="1" ht="20.25" customHeight="1">
      <c r="A84" s="1020"/>
      <c r="B84" s="1013"/>
      <c r="C84" s="1014"/>
      <c r="D84" s="1014"/>
      <c r="E84" s="1015"/>
      <c r="F84" s="502"/>
      <c r="G84" s="907"/>
      <c r="H84" s="907"/>
      <c r="I84" s="501"/>
      <c r="J84" s="38"/>
      <c r="K84" s="38"/>
      <c r="L84" s="38"/>
      <c r="M84" s="38"/>
      <c r="N84" s="38"/>
      <c r="O84" s="38"/>
      <c r="P84" s="38"/>
      <c r="Q84" s="38"/>
      <c r="R84" s="38"/>
      <c r="S84" s="38"/>
      <c r="T84" s="38"/>
      <c r="U84" s="38"/>
      <c r="V84" s="38"/>
      <c r="W84" s="38"/>
      <c r="X84" s="38"/>
      <c r="Y84" s="38"/>
    </row>
    <row r="85" spans="1:25" s="375" customFormat="1" ht="21" customHeight="1">
      <c r="A85" s="1020"/>
      <c r="B85" s="1013"/>
      <c r="C85" s="1014"/>
      <c r="D85" s="1014"/>
      <c r="E85" s="1015"/>
      <c r="F85" s="502"/>
      <c r="G85" s="907"/>
      <c r="H85" s="907"/>
      <c r="I85" s="501"/>
      <c r="J85" s="38"/>
      <c r="K85" s="38"/>
      <c r="L85" s="38"/>
      <c r="M85" s="38"/>
      <c r="N85" s="38"/>
      <c r="O85" s="38"/>
      <c r="P85" s="38"/>
      <c r="Q85" s="38"/>
      <c r="R85" s="38"/>
      <c r="S85" s="38"/>
      <c r="T85" s="38"/>
      <c r="U85" s="38"/>
      <c r="V85" s="38"/>
      <c r="W85" s="38"/>
      <c r="X85" s="38"/>
      <c r="Y85" s="38"/>
    </row>
    <row r="86" spans="1:25" s="375" customFormat="1" ht="24.95" customHeight="1">
      <c r="A86" s="1020"/>
      <c r="B86" s="421"/>
      <c r="E86" s="44" t="s">
        <v>137</v>
      </c>
      <c r="F86" s="502"/>
      <c r="G86" s="907"/>
      <c r="H86" s="907"/>
      <c r="I86" s="501"/>
      <c r="J86" s="38"/>
      <c r="K86" s="38"/>
      <c r="L86" s="38"/>
      <c r="M86" s="38"/>
      <c r="N86" s="38"/>
      <c r="O86" s="38"/>
      <c r="P86" s="38"/>
      <c r="Q86" s="38"/>
      <c r="R86" s="38"/>
      <c r="S86" s="38"/>
      <c r="T86" s="38"/>
      <c r="U86" s="38"/>
      <c r="V86" s="38"/>
      <c r="W86" s="38"/>
      <c r="X86" s="38"/>
      <c r="Y86" s="38"/>
    </row>
    <row r="87" spans="1:25" s="375" customFormat="1" ht="24.95" customHeight="1">
      <c r="A87" s="1020"/>
      <c r="B87" s="421"/>
      <c r="E87" s="44" t="s">
        <v>138</v>
      </c>
      <c r="F87" s="502"/>
      <c r="G87" s="907"/>
      <c r="H87" s="907"/>
      <c r="I87" s="501"/>
      <c r="J87" s="38"/>
      <c r="K87" s="38"/>
      <c r="L87" s="38"/>
      <c r="M87" s="38"/>
      <c r="N87" s="38"/>
      <c r="O87" s="38"/>
      <c r="P87" s="38"/>
      <c r="Q87" s="38"/>
      <c r="R87" s="38"/>
      <c r="S87" s="38"/>
      <c r="T87" s="38"/>
      <c r="U87" s="38"/>
      <c r="V87" s="38"/>
      <c r="W87" s="38"/>
      <c r="X87" s="38"/>
      <c r="Y87" s="38"/>
    </row>
    <row r="88" spans="1:25" s="375" customFormat="1" ht="24.95" customHeight="1">
      <c r="A88" s="1021"/>
      <c r="B88" s="422"/>
      <c r="C88" s="423"/>
      <c r="D88" s="423"/>
      <c r="E88" s="424" t="s">
        <v>139</v>
      </c>
      <c r="F88" s="502"/>
      <c r="G88" s="907"/>
      <c r="H88" s="907"/>
      <c r="I88" s="501"/>
      <c r="J88" s="38"/>
      <c r="K88" s="38"/>
      <c r="L88" s="38"/>
      <c r="M88" s="38"/>
      <c r="N88" s="38"/>
      <c r="O88" s="38"/>
      <c r="P88" s="38"/>
      <c r="Q88" s="38"/>
      <c r="R88" s="38"/>
      <c r="S88" s="38"/>
      <c r="T88" s="38"/>
      <c r="U88" s="38"/>
      <c r="V88" s="38"/>
      <c r="W88" s="38"/>
      <c r="X88" s="38"/>
      <c r="Y88" s="38"/>
    </row>
    <row r="89" spans="1:25" s="375" customFormat="1" ht="42.75" customHeight="1">
      <c r="A89" s="568">
        <v>6</v>
      </c>
      <c r="B89" s="926" t="s">
        <v>140</v>
      </c>
      <c r="C89" s="926"/>
      <c r="D89" s="926"/>
      <c r="E89" s="926"/>
      <c r="F89" s="548"/>
      <c r="G89" s="426"/>
      <c r="H89" s="427"/>
      <c r="I89" s="427"/>
      <c r="J89" s="38"/>
      <c r="K89" s="38"/>
      <c r="L89" s="38"/>
      <c r="M89" s="38"/>
      <c r="N89" s="38"/>
      <c r="O89" s="38"/>
      <c r="P89" s="38"/>
      <c r="Q89" s="38"/>
      <c r="R89" s="38"/>
      <c r="S89" s="38"/>
      <c r="T89" s="38"/>
      <c r="U89" s="38"/>
      <c r="V89" s="38"/>
      <c r="W89" s="38"/>
      <c r="X89" s="38"/>
      <c r="Y89" s="38"/>
    </row>
    <row r="90" spans="1:25" s="375" customFormat="1" ht="54.75" customHeight="1">
      <c r="A90" s="568">
        <v>7</v>
      </c>
      <c r="B90" s="1016" t="s">
        <v>141</v>
      </c>
      <c r="C90" s="926"/>
      <c r="D90" s="926"/>
      <c r="E90" s="926"/>
      <c r="F90" s="549"/>
      <c r="G90" s="910"/>
      <c r="H90" s="1005"/>
      <c r="I90" s="549"/>
      <c r="J90" s="38"/>
      <c r="K90" s="38"/>
      <c r="L90" s="38"/>
      <c r="M90" s="38"/>
      <c r="N90" s="38"/>
      <c r="O90" s="38"/>
      <c r="P90" s="38"/>
      <c r="Q90" s="38"/>
      <c r="R90" s="38"/>
      <c r="S90" s="38"/>
      <c r="T90" s="38"/>
      <c r="U90" s="38"/>
      <c r="V90" s="38"/>
      <c r="W90" s="38"/>
      <c r="X90" s="38"/>
      <c r="Y90" s="38"/>
    </row>
    <row r="91" spans="1:25" s="375" customFormat="1" ht="34.5" hidden="1" customHeight="1">
      <c r="A91" s="568"/>
      <c r="B91" s="926"/>
      <c r="C91" s="926"/>
      <c r="D91" s="926"/>
      <c r="E91" s="926"/>
      <c r="F91" s="914"/>
      <c r="G91" s="915"/>
      <c r="H91" s="914"/>
      <c r="I91" s="915"/>
      <c r="J91" s="38"/>
      <c r="K91" s="38"/>
      <c r="L91" s="38"/>
      <c r="M91" s="38"/>
      <c r="N91" s="38"/>
      <c r="O91" s="38"/>
      <c r="P91" s="38"/>
      <c r="Q91" s="38"/>
      <c r="R91" s="38"/>
      <c r="S91" s="38"/>
      <c r="T91" s="38"/>
      <c r="U91" s="38"/>
      <c r="V91" s="38"/>
      <c r="W91" s="38"/>
      <c r="X91" s="38"/>
      <c r="Y91" s="38"/>
    </row>
    <row r="92" spans="1:25" s="375" customFormat="1" ht="37.5" customHeight="1">
      <c r="A92" s="568">
        <v>8</v>
      </c>
      <c r="B92" s="926" t="s">
        <v>142</v>
      </c>
      <c r="C92" s="926"/>
      <c r="D92" s="926"/>
      <c r="E92" s="926"/>
      <c r="F92" s="549"/>
      <c r="G92" s="426"/>
      <c r="H92" s="427"/>
      <c r="I92" s="427"/>
      <c r="J92" s="38"/>
      <c r="K92" s="38"/>
      <c r="L92" s="38"/>
      <c r="M92" s="38"/>
      <c r="N92" s="38"/>
      <c r="O92" s="38"/>
      <c r="P92" s="38"/>
      <c r="Q92" s="38"/>
      <c r="R92" s="38"/>
      <c r="S92" s="38"/>
      <c r="T92" s="38"/>
      <c r="U92" s="38"/>
      <c r="V92" s="38"/>
      <c r="W92" s="38"/>
      <c r="X92" s="38"/>
      <c r="Y92" s="38"/>
    </row>
    <row r="93" spans="1:25" s="375" customFormat="1" ht="40.5" customHeight="1">
      <c r="A93" s="568">
        <v>9</v>
      </c>
      <c r="B93" s="926" t="s">
        <v>143</v>
      </c>
      <c r="C93" s="926"/>
      <c r="D93" s="926"/>
      <c r="E93" s="926"/>
      <c r="F93" s="549"/>
      <c r="G93" s="426"/>
      <c r="H93" s="427"/>
      <c r="I93" s="427"/>
      <c r="J93" s="38"/>
      <c r="K93" s="38"/>
      <c r="L93" s="38"/>
      <c r="M93" s="38"/>
      <c r="N93" s="38"/>
      <c r="O93" s="38"/>
      <c r="P93" s="38"/>
      <c r="Q93" s="38"/>
      <c r="R93" s="38"/>
      <c r="S93" s="38"/>
      <c r="T93" s="38"/>
      <c r="U93" s="38"/>
      <c r="V93" s="38"/>
      <c r="W93" s="38"/>
      <c r="X93" s="38"/>
      <c r="Y93" s="38"/>
    </row>
    <row r="94" spans="1:25" s="375" customFormat="1" ht="40.5" customHeight="1">
      <c r="A94" s="568">
        <v>10</v>
      </c>
      <c r="B94" s="926" t="s">
        <v>144</v>
      </c>
      <c r="C94" s="926"/>
      <c r="D94" s="926"/>
      <c r="E94" s="926"/>
      <c r="F94" s="549"/>
      <c r="G94" s="426"/>
      <c r="H94" s="427"/>
      <c r="I94" s="427"/>
      <c r="J94" s="38"/>
      <c r="K94" s="38"/>
      <c r="L94" s="38"/>
      <c r="M94" s="38"/>
      <c r="N94" s="38"/>
      <c r="O94" s="38"/>
      <c r="P94" s="38"/>
      <c r="Q94" s="38"/>
      <c r="R94" s="38"/>
      <c r="S94" s="38"/>
      <c r="T94" s="38"/>
      <c r="U94" s="38"/>
      <c r="V94" s="38"/>
      <c r="W94" s="38"/>
      <c r="X94" s="38"/>
      <c r="Y94" s="38"/>
    </row>
    <row r="95" spans="1:25" s="375" customFormat="1" ht="25.5" customHeight="1">
      <c r="A95" s="1019">
        <v>11</v>
      </c>
      <c r="B95" s="919" t="s">
        <v>145</v>
      </c>
      <c r="C95" s="920"/>
      <c r="D95" s="920"/>
      <c r="E95" s="920"/>
      <c r="F95" s="429"/>
      <c r="G95" s="498"/>
      <c r="H95" s="428"/>
      <c r="I95" s="429"/>
      <c r="J95" s="38"/>
      <c r="K95" s="38"/>
      <c r="L95" s="38"/>
      <c r="M95" s="38"/>
      <c r="N95" s="38"/>
      <c r="O95" s="38"/>
      <c r="P95" s="38"/>
      <c r="Q95" s="38"/>
      <c r="R95" s="38"/>
      <c r="S95" s="38"/>
      <c r="T95" s="38"/>
      <c r="U95" s="38"/>
      <c r="V95" s="38"/>
      <c r="W95" s="38"/>
      <c r="X95" s="38"/>
      <c r="Y95" s="38"/>
    </row>
    <row r="96" spans="1:25" s="375" customFormat="1" ht="35.25" customHeight="1">
      <c r="A96" s="1020"/>
      <c r="B96" s="921" t="s">
        <v>146</v>
      </c>
      <c r="C96" s="922"/>
      <c r="D96" s="922"/>
      <c r="E96" s="923"/>
      <c r="F96" s="572" t="s">
        <v>147</v>
      </c>
      <c r="G96" s="572" t="s">
        <v>148</v>
      </c>
      <c r="H96" s="573"/>
      <c r="I96" s="574" t="s">
        <v>147</v>
      </c>
      <c r="J96" s="38"/>
      <c r="K96" s="38"/>
      <c r="L96" s="38"/>
      <c r="M96" s="38"/>
      <c r="N96" s="38"/>
      <c r="O96" s="38"/>
      <c r="P96" s="38"/>
      <c r="Q96" s="38"/>
      <c r="R96" s="38"/>
      <c r="S96" s="38"/>
      <c r="T96" s="38"/>
      <c r="U96" s="38"/>
      <c r="V96" s="38"/>
      <c r="W96" s="38"/>
      <c r="X96" s="38"/>
      <c r="Y96" s="38"/>
    </row>
    <row r="97" spans="1:25" s="375" customFormat="1" ht="36.75" customHeight="1">
      <c r="A97" s="568">
        <v>12</v>
      </c>
      <c r="B97" s="912" t="s">
        <v>149</v>
      </c>
      <c r="C97" s="913"/>
      <c r="D97" s="913"/>
      <c r="E97" s="924"/>
      <c r="F97" s="425"/>
      <c r="G97" s="426"/>
      <c r="H97" s="427"/>
      <c r="I97" s="427"/>
      <c r="J97" s="38"/>
      <c r="K97" s="38"/>
      <c r="L97" s="38"/>
      <c r="M97" s="38"/>
      <c r="N97" s="38"/>
      <c r="O97" s="38"/>
      <c r="P97" s="38"/>
      <c r="Q97" s="38"/>
      <c r="R97" s="38"/>
      <c r="S97" s="38"/>
      <c r="T97" s="38"/>
      <c r="U97" s="38"/>
      <c r="V97" s="38"/>
      <c r="W97" s="38"/>
      <c r="X97" s="38"/>
      <c r="Y97" s="38"/>
    </row>
    <row r="98" spans="1:25" s="375" customFormat="1" ht="18.75" customHeight="1">
      <c r="A98" s="420"/>
      <c r="B98" s="550" t="s">
        <v>150</v>
      </c>
      <c r="C98" s="495"/>
      <c r="D98" s="495"/>
      <c r="E98" s="495"/>
      <c r="F98" s="495"/>
      <c r="G98" s="495"/>
      <c r="H98" s="495"/>
      <c r="I98" s="495"/>
      <c r="J98" s="38"/>
      <c r="K98" s="38"/>
      <c r="L98" s="38"/>
      <c r="M98" s="38"/>
      <c r="N98" s="38"/>
      <c r="O98" s="38"/>
      <c r="P98" s="38"/>
      <c r="Q98" s="38"/>
      <c r="R98" s="38"/>
      <c r="S98" s="38"/>
      <c r="T98" s="38"/>
      <c r="U98" s="38"/>
      <c r="V98" s="38"/>
      <c r="W98" s="38"/>
      <c r="X98" s="38"/>
      <c r="Y98" s="38"/>
    </row>
    <row r="99" spans="1:25" s="375" customFormat="1" ht="24" customHeight="1">
      <c r="A99" s="1017">
        <v>2.4</v>
      </c>
      <c r="B99" s="1006" t="s">
        <v>151</v>
      </c>
      <c r="C99" s="1007"/>
      <c r="D99" s="1007"/>
      <c r="E99" s="1007"/>
      <c r="F99" s="1007"/>
      <c r="G99" s="1007"/>
      <c r="H99" s="1007"/>
      <c r="I99" s="1007"/>
    </row>
    <row r="100" spans="1:25" s="375" customFormat="1" ht="48.75" customHeight="1">
      <c r="A100" s="1017"/>
      <c r="B100" s="903" t="s">
        <v>152</v>
      </c>
      <c r="C100" s="903"/>
      <c r="D100" s="903"/>
      <c r="E100" s="903"/>
      <c r="F100" s="903"/>
      <c r="G100" s="903"/>
      <c r="H100" s="903"/>
      <c r="I100" s="903"/>
      <c r="J100" s="59"/>
    </row>
    <row r="101" spans="1:25" s="375" customFormat="1" ht="48.75" customHeight="1">
      <c r="A101" s="571" t="s">
        <v>153</v>
      </c>
      <c r="B101" s="904" t="s">
        <v>154</v>
      </c>
      <c r="C101" s="905"/>
      <c r="D101" s="905"/>
      <c r="E101" s="905"/>
      <c r="F101" s="916"/>
      <c r="G101" s="917"/>
      <c r="H101" s="917"/>
      <c r="I101" s="918"/>
      <c r="J101" s="417"/>
      <c r="K101" s="417"/>
      <c r="L101" s="417"/>
      <c r="M101" s="417"/>
      <c r="N101" s="389"/>
      <c r="O101" s="417"/>
      <c r="P101" s="417"/>
      <c r="Q101" s="417"/>
      <c r="R101" s="417"/>
      <c r="S101" s="417"/>
      <c r="T101" s="417"/>
      <c r="U101" s="417"/>
      <c r="V101" s="417"/>
      <c r="W101" s="417"/>
      <c r="X101" s="417"/>
      <c r="Y101" s="417"/>
    </row>
    <row r="102" spans="1:25" s="375" customFormat="1" ht="56.25" customHeight="1">
      <c r="A102" s="571" t="s">
        <v>155</v>
      </c>
      <c r="B102" s="904" t="s">
        <v>156</v>
      </c>
      <c r="C102" s="905"/>
      <c r="D102" s="905"/>
      <c r="E102" s="905"/>
      <c r="F102" s="1023"/>
      <c r="G102" s="1022"/>
      <c r="H102" s="1022"/>
      <c r="I102" s="915"/>
      <c r="J102" s="417"/>
      <c r="K102" s="417"/>
      <c r="L102" s="417"/>
      <c r="M102" s="417"/>
      <c r="N102" s="389"/>
      <c r="O102" s="417"/>
      <c r="P102" s="417"/>
      <c r="Q102" s="417"/>
      <c r="R102" s="417"/>
      <c r="S102" s="417"/>
      <c r="T102" s="417"/>
      <c r="U102" s="417"/>
      <c r="V102" s="417"/>
      <c r="W102" s="417"/>
      <c r="X102" s="417"/>
      <c r="Y102" s="417"/>
    </row>
    <row r="103" spans="1:25" s="375" customFormat="1" ht="54.75" customHeight="1">
      <c r="A103" s="571" t="s">
        <v>157</v>
      </c>
      <c r="B103" s="1025" t="s">
        <v>158</v>
      </c>
      <c r="C103" s="1026"/>
      <c r="D103" s="1026"/>
      <c r="E103" s="1027"/>
      <c r="F103" s="916"/>
      <c r="G103" s="917"/>
      <c r="H103" s="917"/>
      <c r="I103" s="918"/>
      <c r="J103" s="417"/>
      <c r="K103" s="417"/>
      <c r="L103" s="417"/>
      <c r="M103" s="417"/>
      <c r="N103" s="271"/>
      <c r="O103" s="417"/>
      <c r="P103" s="417"/>
      <c r="Q103" s="417"/>
      <c r="R103" s="417"/>
      <c r="S103" s="417"/>
      <c r="T103" s="417"/>
      <c r="U103" s="417"/>
      <c r="V103" s="417"/>
      <c r="W103" s="417"/>
      <c r="X103" s="417"/>
      <c r="Y103" s="417"/>
    </row>
    <row r="104" spans="1:25" s="375" customFormat="1" ht="27" customHeight="1">
      <c r="A104" s="568"/>
      <c r="B104" s="903" t="s">
        <v>159</v>
      </c>
      <c r="C104" s="903"/>
      <c r="D104" s="903"/>
      <c r="E104" s="903"/>
      <c r="F104" s="903"/>
      <c r="G104" s="903"/>
      <c r="H104" s="903"/>
      <c r="I104" s="903"/>
      <c r="J104" s="38"/>
      <c r="K104" s="38"/>
      <c r="L104" s="38"/>
      <c r="M104" s="38"/>
      <c r="N104" s="38"/>
      <c r="O104" s="38"/>
      <c r="P104" s="38"/>
      <c r="Q104" s="38"/>
      <c r="R104" s="38"/>
      <c r="S104" s="38"/>
      <c r="T104" s="38"/>
      <c r="U104" s="38"/>
      <c r="V104" s="38"/>
      <c r="W104" s="38"/>
      <c r="X104" s="38"/>
      <c r="Y104" s="38"/>
    </row>
    <row r="105" spans="1:25" s="375" customFormat="1" ht="38.25" customHeight="1">
      <c r="A105" s="568">
        <v>1</v>
      </c>
      <c r="B105" s="912" t="s">
        <v>160</v>
      </c>
      <c r="C105" s="913"/>
      <c r="D105" s="913"/>
      <c r="E105" s="1009"/>
      <c r="F105" s="425"/>
      <c r="G105" s="426"/>
      <c r="H105" s="427"/>
      <c r="I105" s="427"/>
      <c r="J105" s="38"/>
      <c r="K105" s="38"/>
      <c r="L105" s="38"/>
      <c r="M105" s="38"/>
      <c r="N105" s="271"/>
      <c r="O105" s="38"/>
      <c r="P105" s="38"/>
      <c r="Q105" s="38"/>
      <c r="R105" s="38"/>
      <c r="S105" s="38"/>
      <c r="T105" s="38"/>
      <c r="U105" s="38"/>
      <c r="V105" s="38"/>
      <c r="W105" s="38"/>
      <c r="X105" s="38"/>
      <c r="Y105" s="38"/>
    </row>
    <row r="106" spans="1:25" s="375" customFormat="1" ht="35.25" customHeight="1">
      <c r="A106" s="568">
        <v>2</v>
      </c>
      <c r="B106" s="912" t="s">
        <v>135</v>
      </c>
      <c r="C106" s="913"/>
      <c r="D106" s="913"/>
      <c r="E106" s="913"/>
      <c r="F106" s="425"/>
      <c r="G106" s="426"/>
      <c r="H106" s="427"/>
      <c r="I106" s="427"/>
      <c r="J106" s="38"/>
      <c r="K106" s="38"/>
      <c r="L106" s="38"/>
      <c r="M106" s="38"/>
      <c r="N106" s="38"/>
      <c r="O106" s="38"/>
      <c r="P106" s="38"/>
      <c r="Q106" s="38"/>
      <c r="R106" s="38"/>
      <c r="S106" s="38"/>
      <c r="T106" s="38"/>
      <c r="U106" s="38"/>
      <c r="V106" s="38"/>
      <c r="W106" s="38"/>
      <c r="X106" s="38"/>
      <c r="Y106" s="38"/>
    </row>
    <row r="107" spans="1:25" s="375" customFormat="1" ht="34.5" customHeight="1">
      <c r="A107" s="1019">
        <v>3</v>
      </c>
      <c r="B107" s="1010" t="s">
        <v>161</v>
      </c>
      <c r="C107" s="1011"/>
      <c r="D107" s="1011"/>
      <c r="E107" s="1011"/>
      <c r="F107" s="425"/>
      <c r="G107" s="426"/>
      <c r="H107" s="427"/>
      <c r="I107" s="427"/>
      <c r="J107" s="38"/>
      <c r="K107" s="38"/>
      <c r="L107" s="38"/>
      <c r="M107" s="38"/>
      <c r="N107" s="38"/>
      <c r="O107" s="38"/>
      <c r="P107" s="38"/>
      <c r="Q107" s="38"/>
      <c r="R107" s="38"/>
      <c r="S107" s="38"/>
      <c r="T107" s="38"/>
      <c r="U107" s="38"/>
      <c r="V107" s="38"/>
      <c r="W107" s="38"/>
      <c r="X107" s="38"/>
      <c r="Y107" s="38"/>
    </row>
    <row r="108" spans="1:25" s="375" customFormat="1" ht="27.75" customHeight="1">
      <c r="A108" s="1020"/>
      <c r="B108" s="1013"/>
      <c r="C108" s="1014"/>
      <c r="D108" s="1014"/>
      <c r="E108" s="1014"/>
      <c r="F108" s="425"/>
      <c r="G108" s="426"/>
      <c r="H108" s="427"/>
      <c r="I108" s="427"/>
      <c r="J108" s="38"/>
      <c r="K108" s="38"/>
      <c r="L108" s="38"/>
      <c r="M108" s="38"/>
      <c r="N108" s="38"/>
      <c r="O108" s="38"/>
      <c r="P108" s="38"/>
      <c r="Q108" s="38"/>
      <c r="R108" s="38"/>
      <c r="S108" s="38"/>
      <c r="T108" s="38"/>
      <c r="U108" s="38"/>
      <c r="V108" s="38"/>
      <c r="W108" s="38"/>
      <c r="X108" s="38"/>
      <c r="Y108" s="38"/>
    </row>
    <row r="109" spans="1:25" s="375" customFormat="1" ht="31.5" customHeight="1">
      <c r="A109" s="1020"/>
      <c r="B109" s="421"/>
      <c r="E109" s="44" t="s">
        <v>137</v>
      </c>
      <c r="F109" s="425"/>
      <c r="G109" s="426"/>
      <c r="H109" s="427"/>
      <c r="I109" s="427"/>
      <c r="J109" s="38"/>
      <c r="K109" s="38"/>
      <c r="L109" s="38"/>
      <c r="M109" s="38"/>
      <c r="N109" s="38"/>
      <c r="O109" s="38"/>
      <c r="P109" s="38"/>
      <c r="Q109" s="38"/>
      <c r="R109" s="38"/>
      <c r="S109" s="38"/>
      <c r="T109" s="38"/>
      <c r="U109" s="38"/>
      <c r="V109" s="38"/>
      <c r="W109" s="38"/>
      <c r="X109" s="38"/>
      <c r="Y109" s="38"/>
    </row>
    <row r="110" spans="1:25" s="375" customFormat="1" ht="31.5" customHeight="1">
      <c r="A110" s="1020"/>
      <c r="B110" s="421"/>
      <c r="E110" s="44" t="s">
        <v>138</v>
      </c>
      <c r="F110" s="425"/>
      <c r="G110" s="426"/>
      <c r="H110" s="427"/>
      <c r="I110" s="427"/>
      <c r="J110" s="38"/>
      <c r="K110" s="38"/>
      <c r="L110" s="38"/>
      <c r="M110" s="38"/>
      <c r="N110" s="38"/>
      <c r="O110" s="38"/>
      <c r="P110" s="38"/>
      <c r="Q110" s="38"/>
      <c r="R110" s="38"/>
      <c r="S110" s="38"/>
      <c r="T110" s="38"/>
      <c r="U110" s="38"/>
      <c r="V110" s="38"/>
      <c r="W110" s="38"/>
      <c r="X110" s="38"/>
      <c r="Y110" s="38"/>
    </row>
    <row r="111" spans="1:25" s="375" customFormat="1" ht="30" customHeight="1">
      <c r="A111" s="1021"/>
      <c r="B111" s="422"/>
      <c r="C111" s="423"/>
      <c r="D111" s="423"/>
      <c r="E111" s="424" t="s">
        <v>139</v>
      </c>
      <c r="F111" s="425"/>
      <c r="G111" s="426"/>
      <c r="H111" s="427"/>
      <c r="I111" s="427"/>
      <c r="J111" s="38"/>
      <c r="K111" s="38"/>
      <c r="L111" s="38"/>
      <c r="M111" s="38"/>
      <c r="N111" s="38"/>
      <c r="O111" s="38"/>
      <c r="P111" s="38"/>
      <c r="Q111" s="38"/>
      <c r="R111" s="38"/>
      <c r="S111" s="38"/>
      <c r="T111" s="38"/>
      <c r="U111" s="38"/>
      <c r="V111" s="38"/>
      <c r="W111" s="38"/>
      <c r="X111" s="38"/>
      <c r="Y111" s="38"/>
    </row>
    <row r="112" spans="1:25" s="375" customFormat="1" ht="15.75" customHeight="1">
      <c r="A112" s="59"/>
      <c r="B112" s="29"/>
      <c r="C112" s="83"/>
      <c r="D112" s="83"/>
      <c r="E112" s="83"/>
      <c r="F112" s="83"/>
      <c r="G112" s="83"/>
      <c r="H112" s="83"/>
      <c r="I112" s="83"/>
      <c r="J112" s="59"/>
    </row>
    <row r="113" spans="1:25" s="375" customFormat="1" ht="22.5" customHeight="1">
      <c r="A113" s="567" t="s">
        <v>162</v>
      </c>
      <c r="B113" s="1024" t="s">
        <v>163</v>
      </c>
      <c r="C113" s="1024"/>
      <c r="D113" s="1024"/>
      <c r="E113" s="1024"/>
      <c r="F113" s="566"/>
      <c r="G113" s="566"/>
      <c r="H113" s="566"/>
      <c r="I113" s="566"/>
      <c r="J113" s="59"/>
    </row>
    <row r="114" spans="1:25" s="375" customFormat="1" ht="59.25" customHeight="1">
      <c r="A114" s="552" t="s">
        <v>75</v>
      </c>
      <c r="B114" s="926" t="s">
        <v>164</v>
      </c>
      <c r="C114" s="926"/>
      <c r="D114" s="926"/>
      <c r="E114" s="926"/>
      <c r="F114" s="427"/>
      <c r="G114" s="426"/>
      <c r="H114" s="427"/>
      <c r="I114" s="427"/>
      <c r="J114" s="38"/>
      <c r="K114" s="38"/>
      <c r="L114" s="38"/>
      <c r="M114" s="38"/>
      <c r="N114" s="38"/>
      <c r="O114" s="38"/>
      <c r="P114" s="38"/>
      <c r="Q114" s="38"/>
      <c r="R114" s="38"/>
      <c r="S114" s="38"/>
      <c r="T114" s="38"/>
      <c r="U114" s="38"/>
      <c r="V114" s="38"/>
      <c r="W114" s="38"/>
      <c r="X114" s="38"/>
      <c r="Y114" s="38"/>
    </row>
    <row r="115" spans="1:25" s="375" customFormat="1" ht="33.75" customHeight="1">
      <c r="A115" s="552" t="s">
        <v>76</v>
      </c>
      <c r="B115" s="925" t="s">
        <v>165</v>
      </c>
      <c r="C115" s="925"/>
      <c r="D115" s="925"/>
      <c r="E115" s="925"/>
      <c r="F115" s="427"/>
      <c r="G115" s="426"/>
      <c r="H115" s="427"/>
      <c r="I115" s="427"/>
      <c r="J115" s="38"/>
      <c r="K115" s="38"/>
      <c r="L115" s="38"/>
      <c r="M115" s="38"/>
      <c r="N115" s="38"/>
      <c r="O115" s="38"/>
      <c r="P115" s="38"/>
      <c r="Q115" s="38"/>
      <c r="R115" s="38"/>
      <c r="S115" s="38"/>
      <c r="T115" s="38"/>
      <c r="U115" s="38"/>
      <c r="V115" s="38"/>
      <c r="W115" s="38"/>
      <c r="X115" s="38"/>
      <c r="Y115" s="38"/>
    </row>
    <row r="116" spans="1:25" s="375" customFormat="1" ht="36" customHeight="1">
      <c r="A116" s="552" t="s">
        <v>77</v>
      </c>
      <c r="B116" s="926" t="s">
        <v>166</v>
      </c>
      <c r="C116" s="926"/>
      <c r="D116" s="926"/>
      <c r="E116" s="926"/>
      <c r="F116" s="427"/>
      <c r="G116" s="426"/>
      <c r="H116" s="427"/>
      <c r="I116" s="427"/>
      <c r="J116" s="38"/>
      <c r="K116" s="38"/>
      <c r="L116" s="38"/>
      <c r="M116" s="38"/>
      <c r="N116" s="38"/>
      <c r="O116" s="38"/>
      <c r="P116" s="38"/>
      <c r="Q116" s="38"/>
      <c r="R116" s="38"/>
      <c r="S116" s="38"/>
      <c r="T116" s="38"/>
      <c r="U116" s="38"/>
      <c r="V116" s="38"/>
      <c r="W116" s="38"/>
      <c r="X116" s="38"/>
      <c r="Y116" s="38"/>
    </row>
    <row r="117" spans="1:25" s="375" customFormat="1" ht="34.5" hidden="1" customHeight="1">
      <c r="A117" s="568"/>
      <c r="B117" s="926"/>
      <c r="C117" s="926"/>
      <c r="D117" s="926"/>
      <c r="E117" s="926"/>
      <c r="F117" s="1022"/>
      <c r="G117" s="915"/>
      <c r="H117" s="914"/>
      <c r="I117" s="915"/>
      <c r="J117" s="38"/>
      <c r="K117" s="38"/>
      <c r="L117" s="38"/>
      <c r="M117" s="38"/>
      <c r="N117" s="38"/>
      <c r="O117" s="38"/>
      <c r="P117" s="38"/>
      <c r="Q117" s="38"/>
      <c r="R117" s="38"/>
      <c r="S117" s="38"/>
      <c r="T117" s="38"/>
      <c r="U117" s="38"/>
      <c r="V117" s="38"/>
      <c r="W117" s="38"/>
      <c r="X117" s="38"/>
      <c r="Y117" s="38"/>
    </row>
    <row r="118" spans="1:25" s="375" customFormat="1" ht="38.25" customHeight="1">
      <c r="A118" s="552" t="s">
        <v>167</v>
      </c>
      <c r="B118" s="926" t="s">
        <v>143</v>
      </c>
      <c r="C118" s="926"/>
      <c r="D118" s="926"/>
      <c r="E118" s="926"/>
      <c r="F118" s="427"/>
      <c r="G118" s="426"/>
      <c r="H118" s="427"/>
      <c r="I118" s="427"/>
      <c r="J118" s="38"/>
      <c r="K118" s="38"/>
      <c r="L118" s="38"/>
      <c r="M118" s="38"/>
      <c r="N118" s="38"/>
      <c r="O118" s="38"/>
      <c r="P118" s="38"/>
      <c r="Q118" s="38"/>
      <c r="R118" s="38"/>
      <c r="S118" s="38"/>
      <c r="T118" s="38"/>
      <c r="U118" s="38"/>
      <c r="V118" s="38"/>
      <c r="W118" s="38"/>
      <c r="X118" s="38"/>
      <c r="Y118" s="38"/>
    </row>
    <row r="119" spans="1:25" s="375" customFormat="1" ht="32.25" customHeight="1">
      <c r="A119" s="552" t="s">
        <v>168</v>
      </c>
      <c r="B119" s="926" t="s">
        <v>169</v>
      </c>
      <c r="C119" s="926"/>
      <c r="D119" s="926"/>
      <c r="E119" s="926"/>
      <c r="F119" s="427"/>
      <c r="G119" s="426"/>
      <c r="H119" s="427"/>
      <c r="I119" s="427"/>
      <c r="J119" s="38"/>
      <c r="K119" s="38"/>
      <c r="L119" s="38"/>
      <c r="M119" s="38"/>
      <c r="N119" s="38"/>
      <c r="O119" s="38"/>
      <c r="P119" s="38"/>
      <c r="Q119" s="38"/>
      <c r="R119" s="38"/>
      <c r="S119" s="38"/>
      <c r="T119" s="38"/>
      <c r="U119" s="38"/>
      <c r="V119" s="38"/>
      <c r="W119" s="38"/>
      <c r="X119" s="38"/>
      <c r="Y119" s="38"/>
    </row>
    <row r="120" spans="1:25" s="375" customFormat="1" ht="42.75" customHeight="1">
      <c r="A120" s="552" t="s">
        <v>170</v>
      </c>
      <c r="B120" s="1018" t="s">
        <v>171</v>
      </c>
      <c r="C120" s="1018"/>
      <c r="D120" s="1018"/>
      <c r="E120" s="1018"/>
      <c r="F120" s="427"/>
      <c r="G120" s="426"/>
      <c r="H120" s="427"/>
      <c r="I120" s="427"/>
      <c r="J120" s="38"/>
      <c r="K120" s="38"/>
      <c r="L120" s="38"/>
      <c r="M120" s="38"/>
      <c r="N120" s="38"/>
      <c r="O120" s="38"/>
      <c r="P120" s="38"/>
      <c r="Q120" s="38"/>
      <c r="R120" s="38"/>
      <c r="S120" s="38"/>
      <c r="T120" s="38"/>
      <c r="U120" s="38"/>
      <c r="V120" s="38"/>
      <c r="W120" s="38"/>
      <c r="X120" s="38"/>
      <c r="Y120" s="38"/>
    </row>
    <row r="121" spans="1:25" s="375" customFormat="1" ht="29.25" customHeight="1">
      <c r="A121" s="1029" t="s">
        <v>172</v>
      </c>
      <c r="B121" s="919" t="s">
        <v>145</v>
      </c>
      <c r="C121" s="920"/>
      <c r="D121" s="920"/>
      <c r="E121" s="920"/>
      <c r="F121" s="428"/>
      <c r="G121" s="498"/>
      <c r="H121" s="428"/>
      <c r="I121" s="429"/>
      <c r="J121" s="38"/>
      <c r="K121" s="38"/>
      <c r="L121" s="38"/>
      <c r="M121" s="38"/>
      <c r="N121" s="38"/>
      <c r="O121" s="38"/>
      <c r="P121" s="38"/>
      <c r="Q121" s="38"/>
      <c r="R121" s="38"/>
      <c r="S121" s="38"/>
      <c r="T121" s="38"/>
      <c r="U121" s="38"/>
      <c r="V121" s="38"/>
      <c r="W121" s="38"/>
      <c r="X121" s="38"/>
      <c r="Y121" s="38"/>
    </row>
    <row r="122" spans="1:25" s="375" customFormat="1" ht="24" customHeight="1">
      <c r="A122" s="1030"/>
      <c r="B122" s="1028" t="s">
        <v>146</v>
      </c>
      <c r="C122" s="1028"/>
      <c r="D122" s="1028"/>
      <c r="E122" s="1028"/>
      <c r="F122" s="430"/>
      <c r="G122" s="499"/>
      <c r="H122" s="430"/>
      <c r="I122" s="431"/>
      <c r="J122" s="38"/>
      <c r="K122" s="38"/>
      <c r="L122" s="38"/>
      <c r="M122" s="38"/>
      <c r="N122" s="38"/>
      <c r="O122" s="38"/>
      <c r="P122" s="38"/>
      <c r="Q122" s="38"/>
      <c r="R122" s="38"/>
      <c r="S122" s="38"/>
      <c r="T122" s="38"/>
      <c r="U122" s="38"/>
      <c r="V122" s="38"/>
      <c r="W122" s="38"/>
      <c r="X122" s="38"/>
      <c r="Y122" s="38"/>
    </row>
    <row r="123" spans="1:25" s="375" customFormat="1" ht="18.75" customHeight="1">
      <c r="A123" s="1031"/>
      <c r="B123" s="926"/>
      <c r="C123" s="926"/>
      <c r="D123" s="926"/>
      <c r="E123" s="926"/>
      <c r="F123" s="557" t="s">
        <v>173</v>
      </c>
      <c r="G123" s="526" t="s">
        <v>173</v>
      </c>
      <c r="H123" s="503"/>
      <c r="I123" s="527" t="s">
        <v>173</v>
      </c>
      <c r="J123" s="38"/>
      <c r="K123" s="38"/>
      <c r="L123" s="38"/>
      <c r="M123" s="38"/>
      <c r="N123" s="38"/>
      <c r="O123" s="38"/>
      <c r="P123" s="38"/>
      <c r="Q123" s="38"/>
      <c r="R123" s="38"/>
      <c r="S123" s="38"/>
      <c r="T123" s="38"/>
      <c r="U123" s="38"/>
      <c r="V123" s="38"/>
      <c r="W123" s="38"/>
      <c r="X123" s="38"/>
      <c r="Y123" s="38"/>
    </row>
    <row r="124" spans="1:25" s="561" customFormat="1" ht="21.75" customHeight="1">
      <c r="A124" s="423"/>
      <c r="B124" s="21" t="s">
        <v>150</v>
      </c>
      <c r="C124" s="560"/>
      <c r="D124" s="560"/>
      <c r="E124" s="560"/>
      <c r="F124" s="560"/>
      <c r="G124" s="560"/>
      <c r="H124" s="560"/>
      <c r="I124" s="560"/>
      <c r="J124" s="423"/>
    </row>
    <row r="125" spans="1:25" s="375" customFormat="1" ht="18.75" customHeight="1">
      <c r="A125" s="563" t="s">
        <v>174</v>
      </c>
      <c r="B125" s="929" t="s">
        <v>175</v>
      </c>
      <c r="C125" s="930"/>
      <c r="D125" s="930"/>
      <c r="E125" s="930"/>
      <c r="F125" s="553"/>
      <c r="G125" s="559"/>
      <c r="H125" s="559"/>
      <c r="I125" s="562"/>
      <c r="J125" s="38"/>
      <c r="K125" s="38"/>
      <c r="L125" s="38"/>
      <c r="M125" s="38"/>
      <c r="N125" s="38"/>
      <c r="O125" s="38"/>
      <c r="P125" s="38"/>
      <c r="Q125" s="38"/>
      <c r="R125" s="38"/>
      <c r="S125" s="38"/>
      <c r="T125" s="38"/>
      <c r="U125" s="38"/>
      <c r="V125" s="38"/>
      <c r="W125" s="38"/>
      <c r="X125" s="38"/>
      <c r="Y125" s="38"/>
    </row>
    <row r="126" spans="1:25" s="375" customFormat="1" ht="57.75" customHeight="1">
      <c r="A126" s="552" t="s">
        <v>176</v>
      </c>
      <c r="B126" s="913" t="s">
        <v>177</v>
      </c>
      <c r="C126" s="913"/>
      <c r="D126" s="913"/>
      <c r="E126" s="924"/>
      <c r="F126" s="549"/>
      <c r="G126" s="910"/>
      <c r="H126" s="1005"/>
      <c r="I126" s="556"/>
      <c r="J126" s="38"/>
      <c r="K126" s="38"/>
      <c r="L126" s="38"/>
      <c r="M126" s="38"/>
      <c r="N126" s="38"/>
      <c r="O126" s="38"/>
      <c r="P126" s="38"/>
      <c r="Q126" s="38"/>
      <c r="R126" s="38"/>
      <c r="S126" s="38"/>
      <c r="T126" s="38"/>
      <c r="U126" s="38"/>
      <c r="V126" s="38"/>
      <c r="W126" s="38"/>
      <c r="X126" s="38"/>
      <c r="Y126" s="38"/>
    </row>
    <row r="127" spans="1:25" s="375" customFormat="1" ht="28.5" customHeight="1">
      <c r="A127" s="552" t="s">
        <v>178</v>
      </c>
      <c r="B127" s="913" t="s">
        <v>179</v>
      </c>
      <c r="C127" s="913"/>
      <c r="D127" s="913"/>
      <c r="E127" s="924"/>
      <c r="F127" s="428"/>
      <c r="G127" s="412"/>
      <c r="H127" s="541"/>
      <c r="I127" s="556"/>
      <c r="J127" s="38"/>
      <c r="K127" s="38"/>
      <c r="L127" s="38"/>
      <c r="M127" s="38"/>
      <c r="N127" s="38"/>
      <c r="O127" s="38"/>
      <c r="P127" s="38"/>
      <c r="Q127" s="38"/>
      <c r="R127" s="38"/>
      <c r="S127" s="38"/>
      <c r="T127" s="38"/>
      <c r="U127" s="38"/>
      <c r="V127" s="38"/>
      <c r="W127" s="38"/>
      <c r="X127" s="38"/>
      <c r="Y127" s="38"/>
    </row>
    <row r="128" spans="1:25" s="375" customFormat="1" ht="40.5" customHeight="1">
      <c r="A128" s="552" t="s">
        <v>180</v>
      </c>
      <c r="B128" s="1032" t="s">
        <v>181</v>
      </c>
      <c r="C128" s="1032"/>
      <c r="D128" s="1032"/>
      <c r="E128" s="1033"/>
      <c r="F128" s="427"/>
      <c r="G128" s="910"/>
      <c r="H128" s="1005"/>
      <c r="I128" s="427"/>
      <c r="J128" s="38"/>
      <c r="K128" s="38"/>
      <c r="L128" s="38"/>
      <c r="M128" s="38"/>
      <c r="N128" s="38"/>
      <c r="O128" s="38"/>
      <c r="P128" s="38"/>
      <c r="Q128" s="38"/>
      <c r="R128" s="38"/>
      <c r="S128" s="38"/>
      <c r="T128" s="38"/>
      <c r="U128" s="38"/>
      <c r="V128" s="38"/>
      <c r="W128" s="38"/>
      <c r="X128" s="38"/>
      <c r="Y128" s="38"/>
    </row>
    <row r="129" spans="1:25" s="375" customFormat="1" ht="24" customHeight="1">
      <c r="A129" s="552" t="s">
        <v>182</v>
      </c>
      <c r="B129" s="913" t="s">
        <v>143</v>
      </c>
      <c r="C129" s="913"/>
      <c r="D129" s="913"/>
      <c r="E129" s="924"/>
      <c r="F129" s="427"/>
      <c r="G129" s="910"/>
      <c r="H129" s="1005"/>
      <c r="I129" s="427"/>
      <c r="J129" s="38"/>
      <c r="K129" s="38"/>
      <c r="L129" s="38"/>
      <c r="M129" s="38"/>
      <c r="N129" s="38"/>
      <c r="O129" s="38"/>
      <c r="P129" s="38"/>
      <c r="Q129" s="38"/>
      <c r="R129" s="38"/>
      <c r="S129" s="38"/>
      <c r="T129" s="38"/>
      <c r="U129" s="38"/>
      <c r="V129" s="38"/>
      <c r="W129" s="38"/>
      <c r="X129" s="38"/>
      <c r="Y129" s="38"/>
    </row>
    <row r="130" spans="1:25" s="375" customFormat="1" ht="27" customHeight="1">
      <c r="A130" s="552" t="s">
        <v>183</v>
      </c>
      <c r="B130" s="913" t="s">
        <v>184</v>
      </c>
      <c r="C130" s="913"/>
      <c r="D130" s="913"/>
      <c r="E130" s="924"/>
      <c r="F130" s="427"/>
      <c r="G130" s="910"/>
      <c r="H130" s="1005"/>
      <c r="I130" s="427"/>
      <c r="J130" s="38"/>
      <c r="K130" s="38"/>
      <c r="L130" s="38"/>
      <c r="M130" s="38"/>
      <c r="N130" s="38"/>
      <c r="O130" s="38"/>
      <c r="P130" s="38"/>
      <c r="Q130" s="38"/>
      <c r="R130" s="38"/>
      <c r="S130" s="38"/>
      <c r="T130" s="38"/>
      <c r="U130" s="38"/>
      <c r="V130" s="38"/>
      <c r="W130" s="38"/>
      <c r="X130" s="38"/>
      <c r="Y130" s="38"/>
    </row>
    <row r="131" spans="1:25" s="375" customFormat="1" ht="40.5" customHeight="1">
      <c r="A131" s="552" t="s">
        <v>185</v>
      </c>
      <c r="B131" s="913" t="s">
        <v>186</v>
      </c>
      <c r="C131" s="913"/>
      <c r="D131" s="913"/>
      <c r="E131" s="924"/>
      <c r="F131" s="427"/>
      <c r="G131" s="910"/>
      <c r="H131" s="1005"/>
      <c r="I131" s="427"/>
      <c r="J131" s="38"/>
      <c r="K131" s="38"/>
      <c r="L131" s="38"/>
      <c r="M131" s="38"/>
      <c r="N131" s="38"/>
      <c r="O131" s="38"/>
      <c r="P131" s="38"/>
      <c r="Q131" s="38"/>
      <c r="R131" s="38"/>
      <c r="S131" s="38"/>
      <c r="T131" s="38"/>
      <c r="U131" s="38"/>
      <c r="V131" s="38"/>
      <c r="W131" s="38"/>
      <c r="X131" s="38"/>
      <c r="Y131" s="38"/>
    </row>
    <row r="132" spans="1:25" s="375" customFormat="1" ht="39" customHeight="1">
      <c r="A132" s="552" t="s">
        <v>187</v>
      </c>
      <c r="B132" s="913" t="s">
        <v>188</v>
      </c>
      <c r="C132" s="913"/>
      <c r="D132" s="913"/>
      <c r="E132" s="924"/>
      <c r="F132" s="427"/>
      <c r="G132" s="910"/>
      <c r="H132" s="1005"/>
      <c r="I132" s="427"/>
      <c r="J132" s="38"/>
      <c r="K132" s="38"/>
      <c r="L132" s="38"/>
      <c r="M132" s="38"/>
      <c r="N132" s="38"/>
      <c r="O132" s="38"/>
      <c r="P132" s="38"/>
      <c r="Q132" s="38"/>
      <c r="R132" s="38"/>
      <c r="S132" s="38"/>
      <c r="T132" s="38"/>
      <c r="U132" s="38"/>
      <c r="V132" s="38"/>
      <c r="W132" s="38"/>
      <c r="X132" s="38"/>
      <c r="Y132" s="38"/>
    </row>
    <row r="133" spans="1:25" s="375" customFormat="1" ht="30" customHeight="1">
      <c r="A133" s="1019" t="s">
        <v>187</v>
      </c>
      <c r="B133" s="919" t="s">
        <v>145</v>
      </c>
      <c r="C133" s="920"/>
      <c r="D133" s="920"/>
      <c r="E133" s="920"/>
      <c r="F133" s="429"/>
      <c r="G133" s="498"/>
      <c r="H133" s="428"/>
      <c r="I133" s="429"/>
      <c r="J133" s="38"/>
      <c r="K133" s="38"/>
      <c r="L133" s="38"/>
      <c r="M133" s="38"/>
      <c r="N133" s="38"/>
      <c r="O133" s="38"/>
      <c r="P133" s="38"/>
      <c r="Q133" s="38"/>
      <c r="R133" s="38"/>
      <c r="S133" s="38"/>
      <c r="T133" s="38"/>
      <c r="U133" s="38"/>
      <c r="V133" s="38"/>
      <c r="W133" s="38"/>
      <c r="X133" s="38"/>
      <c r="Y133" s="38"/>
    </row>
    <row r="134" spans="1:25" s="375" customFormat="1" ht="34.5" customHeight="1">
      <c r="A134" s="1021"/>
      <c r="B134" s="921" t="s">
        <v>146</v>
      </c>
      <c r="C134" s="922"/>
      <c r="D134" s="922"/>
      <c r="E134" s="923"/>
      <c r="F134" s="565" t="s">
        <v>189</v>
      </c>
      <c r="G134" s="565" t="s">
        <v>189</v>
      </c>
      <c r="H134" s="500"/>
      <c r="I134" s="564" t="s">
        <v>189</v>
      </c>
      <c r="J134" s="38"/>
      <c r="K134" s="38"/>
      <c r="L134" s="38"/>
      <c r="M134" s="38"/>
      <c r="N134" s="38"/>
      <c r="O134" s="38"/>
      <c r="P134" s="38"/>
      <c r="Q134" s="38"/>
      <c r="R134" s="38"/>
      <c r="S134" s="38"/>
      <c r="T134" s="38"/>
      <c r="U134" s="38"/>
      <c r="V134" s="38"/>
      <c r="W134" s="38"/>
      <c r="X134" s="38"/>
      <c r="Y134" s="38"/>
    </row>
    <row r="135" spans="1:25" s="375" customFormat="1" ht="14.25" customHeight="1">
      <c r="A135" s="420"/>
      <c r="B135" s="504"/>
      <c r="C135" s="505"/>
      <c r="D135" s="505"/>
      <c r="E135" s="570"/>
      <c r="F135" s="83"/>
      <c r="G135" s="83"/>
      <c r="H135" s="83"/>
      <c r="I135" s="83"/>
      <c r="J135" s="38"/>
      <c r="K135" s="38"/>
      <c r="L135" s="38"/>
      <c r="M135" s="38"/>
      <c r="N135" s="38"/>
      <c r="O135" s="38"/>
      <c r="P135" s="38"/>
      <c r="Q135" s="38"/>
      <c r="R135" s="38"/>
      <c r="S135" s="38"/>
      <c r="T135" s="38"/>
      <c r="U135" s="38"/>
      <c r="V135" s="38"/>
      <c r="W135" s="38"/>
      <c r="X135" s="38"/>
      <c r="Y135" s="38"/>
    </row>
    <row r="136" spans="1:25" s="375" customFormat="1" ht="45" customHeight="1">
      <c r="A136" s="568">
        <v>5</v>
      </c>
      <c r="B136" s="926" t="s">
        <v>190</v>
      </c>
      <c r="C136" s="926"/>
      <c r="D136" s="926"/>
      <c r="E136" s="926"/>
      <c r="F136" s="926"/>
      <c r="G136" s="926"/>
      <c r="H136" s="926"/>
      <c r="I136" s="542"/>
      <c r="J136" s="38"/>
      <c r="K136" s="38"/>
      <c r="L136" s="38"/>
      <c r="M136" s="38"/>
      <c r="N136" s="38"/>
      <c r="O136" s="38"/>
      <c r="P136" s="38"/>
      <c r="Q136" s="38"/>
      <c r="R136" s="38"/>
      <c r="S136" s="38" t="s">
        <v>28</v>
      </c>
      <c r="T136" s="38"/>
      <c r="U136" s="38"/>
      <c r="V136" s="38"/>
      <c r="W136" s="38"/>
      <c r="X136" s="38"/>
      <c r="Y136" s="38"/>
    </row>
    <row r="137" spans="1:25" s="375" customFormat="1" ht="12.75" customHeight="1">
      <c r="A137" s="563"/>
      <c r="B137" s="929"/>
      <c r="C137" s="930"/>
      <c r="D137" s="930"/>
      <c r="E137" s="930"/>
      <c r="F137" s="553"/>
      <c r="G137" s="559"/>
      <c r="H137" s="559"/>
      <c r="I137" s="562"/>
      <c r="J137" s="38"/>
      <c r="K137" s="38"/>
      <c r="L137" s="38"/>
      <c r="M137" s="38"/>
      <c r="N137" s="38"/>
      <c r="O137" s="38"/>
      <c r="P137" s="38"/>
      <c r="Q137" s="38"/>
      <c r="R137" s="38"/>
      <c r="S137" s="38" t="s">
        <v>32</v>
      </c>
      <c r="T137" s="38"/>
      <c r="U137" s="38"/>
      <c r="V137" s="38"/>
      <c r="W137" s="38"/>
      <c r="X137" s="38"/>
      <c r="Y137" s="38"/>
    </row>
    <row r="138" spans="1:25" s="375" customFormat="1" ht="52.5" customHeight="1">
      <c r="A138" s="568">
        <v>6</v>
      </c>
      <c r="B138" s="926" t="s">
        <v>191</v>
      </c>
      <c r="C138" s="926"/>
      <c r="D138" s="926"/>
      <c r="E138" s="926"/>
      <c r="F138" s="926"/>
      <c r="G138" s="926"/>
      <c r="H138" s="926"/>
      <c r="I138" s="542"/>
      <c r="J138" s="38"/>
      <c r="K138" s="38"/>
      <c r="L138" s="38"/>
      <c r="M138" s="38"/>
      <c r="N138" s="38"/>
      <c r="O138" s="38"/>
      <c r="P138" s="38"/>
      <c r="Q138" s="38"/>
      <c r="R138" s="38"/>
      <c r="S138" s="38"/>
      <c r="T138" s="38"/>
      <c r="U138" s="38"/>
      <c r="V138" s="38"/>
      <c r="W138" s="38"/>
      <c r="X138" s="38"/>
      <c r="Y138" s="38"/>
    </row>
    <row r="139" spans="1:25" s="375" customFormat="1" ht="12" customHeight="1">
      <c r="A139" s="563"/>
      <c r="B139" s="929"/>
      <c r="C139" s="930"/>
      <c r="D139" s="930"/>
      <c r="E139" s="930"/>
      <c r="F139" s="553"/>
      <c r="G139" s="559"/>
      <c r="H139" s="559"/>
      <c r="I139" s="562"/>
      <c r="J139" s="38"/>
      <c r="K139" s="38"/>
      <c r="L139" s="38"/>
      <c r="M139" s="38"/>
      <c r="N139" s="38"/>
      <c r="O139" s="38"/>
      <c r="P139" s="38"/>
      <c r="Q139" s="38"/>
      <c r="R139" s="38"/>
      <c r="S139" s="38"/>
      <c r="T139" s="38"/>
      <c r="U139" s="38"/>
      <c r="V139" s="38"/>
      <c r="W139" s="38"/>
      <c r="X139" s="38"/>
      <c r="Y139" s="38"/>
    </row>
    <row r="140" spans="1:25" s="375" customFormat="1" ht="72" customHeight="1">
      <c r="A140" s="568">
        <v>7</v>
      </c>
      <c r="B140" s="926" t="s">
        <v>192</v>
      </c>
      <c r="C140" s="926"/>
      <c r="D140" s="926"/>
      <c r="E140" s="926"/>
      <c r="F140" s="926"/>
      <c r="G140" s="926"/>
      <c r="H140" s="926"/>
      <c r="I140" s="542"/>
      <c r="J140" s="38"/>
      <c r="K140" s="38"/>
      <c r="L140" s="38"/>
      <c r="M140" s="38"/>
      <c r="N140" s="38"/>
      <c r="O140" s="38"/>
      <c r="P140" s="38"/>
      <c r="Q140" s="38"/>
      <c r="R140" s="38"/>
      <c r="S140" s="38"/>
      <c r="T140" s="38"/>
      <c r="U140" s="38"/>
      <c r="V140" s="38"/>
      <c r="W140" s="38"/>
      <c r="X140" s="38"/>
      <c r="Y140" s="38"/>
    </row>
    <row r="141" spans="1:25" s="375" customFormat="1" ht="10.5" customHeight="1">
      <c r="A141" s="563"/>
      <c r="B141" s="929"/>
      <c r="C141" s="930"/>
      <c r="D141" s="930"/>
      <c r="E141" s="930"/>
      <c r="F141" s="553"/>
      <c r="G141" s="559"/>
      <c r="H141" s="559"/>
      <c r="I141" s="562"/>
      <c r="J141" s="38"/>
      <c r="K141" s="38"/>
      <c r="L141" s="38"/>
      <c r="M141" s="38"/>
      <c r="N141" s="38"/>
      <c r="O141" s="38"/>
      <c r="P141" s="38"/>
      <c r="Q141" s="38"/>
      <c r="R141" s="38"/>
      <c r="S141" s="38"/>
      <c r="T141" s="38"/>
      <c r="U141" s="38"/>
      <c r="V141" s="38"/>
      <c r="W141" s="38"/>
      <c r="X141" s="38"/>
      <c r="Y141" s="38"/>
    </row>
    <row r="142" spans="1:25" s="375" customFormat="1" ht="42" customHeight="1">
      <c r="A142" s="568">
        <v>8</v>
      </c>
      <c r="B142" s="922" t="s">
        <v>149</v>
      </c>
      <c r="C142" s="922"/>
      <c r="D142" s="922"/>
      <c r="E142" s="922"/>
      <c r="F142" s="425"/>
      <c r="G142" s="426"/>
      <c r="H142" s="427"/>
      <c r="I142" s="427"/>
      <c r="J142" s="38"/>
      <c r="K142" s="38"/>
      <c r="L142" s="38"/>
      <c r="M142" s="38"/>
      <c r="N142" s="38"/>
      <c r="O142" s="38"/>
      <c r="P142" s="38"/>
      <c r="Q142" s="38"/>
      <c r="R142" s="38"/>
      <c r="S142" s="38"/>
      <c r="T142" s="38"/>
      <c r="U142" s="38"/>
      <c r="V142" s="38"/>
      <c r="W142" s="38"/>
      <c r="X142" s="38"/>
      <c r="Y142" s="38"/>
    </row>
    <row r="143" spans="1:25" s="375" customFormat="1" ht="21.75" customHeight="1">
      <c r="A143" s="59"/>
      <c r="B143" s="59"/>
      <c r="C143" s="59"/>
      <c r="D143" s="59"/>
      <c r="E143" s="59"/>
      <c r="F143" s="59"/>
      <c r="G143" s="59"/>
      <c r="H143" s="59"/>
      <c r="I143" s="59"/>
      <c r="J143" s="59"/>
    </row>
    <row r="144" spans="1:25" ht="27" customHeight="1">
      <c r="A144" s="567">
        <v>2.5</v>
      </c>
      <c r="B144" s="1008" t="s">
        <v>193</v>
      </c>
      <c r="C144" s="1008"/>
      <c r="D144" s="1008"/>
      <c r="E144" s="1008"/>
      <c r="F144" s="1008"/>
      <c r="G144" s="1008"/>
      <c r="H144" s="1008"/>
      <c r="I144" s="1008"/>
      <c r="J144" s="391"/>
      <c r="K144" s="391"/>
      <c r="L144" s="391"/>
      <c r="M144" s="433"/>
      <c r="N144" s="391"/>
      <c r="O144" s="391"/>
      <c r="P144" s="391"/>
      <c r="Q144" s="391"/>
      <c r="R144" s="391"/>
      <c r="S144" s="391"/>
      <c r="T144" s="391"/>
      <c r="U144" s="391"/>
      <c r="V144" s="391"/>
      <c r="W144" s="391"/>
      <c r="X144" s="391"/>
    </row>
    <row r="145" spans="1:24" ht="52.5" customHeight="1">
      <c r="A145" s="552"/>
      <c r="B145" s="1034" t="s">
        <v>194</v>
      </c>
      <c r="C145" s="1034"/>
      <c r="D145" s="1034"/>
      <c r="E145" s="1034"/>
      <c r="F145" s="1034"/>
      <c r="G145" s="1034"/>
      <c r="H145" s="1034"/>
      <c r="I145" s="1034"/>
      <c r="J145" s="391"/>
      <c r="K145" s="391"/>
      <c r="L145" s="391"/>
      <c r="M145" s="433"/>
      <c r="N145" s="391"/>
      <c r="O145" s="391"/>
      <c r="P145" s="391"/>
      <c r="Q145" s="391"/>
      <c r="R145" s="391"/>
      <c r="S145" s="391"/>
      <c r="T145" s="391"/>
      <c r="U145" s="391"/>
      <c r="V145" s="391"/>
      <c r="W145" s="391"/>
      <c r="X145" s="391"/>
    </row>
    <row r="146" spans="1:24" ht="34.5" customHeight="1">
      <c r="A146" s="552" t="s">
        <v>153</v>
      </c>
      <c r="B146" s="1035" t="s">
        <v>195</v>
      </c>
      <c r="C146" s="1035"/>
      <c r="D146" s="1035"/>
      <c r="E146" s="1035"/>
      <c r="F146" s="911"/>
      <c r="G146" s="911"/>
      <c r="H146" s="911"/>
      <c r="I146" s="1005"/>
      <c r="J146" s="391"/>
      <c r="K146" s="391"/>
      <c r="L146" s="391"/>
      <c r="M146" s="433"/>
      <c r="N146" s="391"/>
      <c r="O146" s="391"/>
      <c r="P146" s="391"/>
      <c r="Q146" s="391"/>
      <c r="R146" s="391"/>
      <c r="S146" s="391"/>
      <c r="T146" s="391"/>
      <c r="U146" s="391"/>
      <c r="V146" s="391"/>
      <c r="W146" s="391"/>
      <c r="X146" s="391"/>
    </row>
    <row r="147" spans="1:24" ht="87.75" customHeight="1">
      <c r="A147" s="552" t="s">
        <v>155</v>
      </c>
      <c r="B147" s="1036" t="s">
        <v>196</v>
      </c>
      <c r="C147" s="1037"/>
      <c r="D147" s="1037"/>
      <c r="E147" s="1038"/>
      <c r="F147" s="910"/>
      <c r="G147" s="911"/>
      <c r="H147" s="911"/>
      <c r="I147" s="1005"/>
      <c r="J147" s="391"/>
      <c r="K147" s="391"/>
      <c r="L147" s="391"/>
      <c r="M147" s="433"/>
      <c r="N147" s="391"/>
      <c r="O147" s="391"/>
      <c r="P147" s="391"/>
      <c r="Q147" s="391"/>
      <c r="R147" s="391"/>
      <c r="S147" s="391"/>
      <c r="T147" s="391"/>
      <c r="U147" s="391"/>
      <c r="V147" s="391"/>
      <c r="W147" s="391"/>
      <c r="X147" s="391"/>
    </row>
    <row r="148" spans="1:24" ht="51.75" customHeight="1">
      <c r="A148" s="552" t="s">
        <v>157</v>
      </c>
      <c r="B148" s="1039" t="s">
        <v>197</v>
      </c>
      <c r="C148" s="1039"/>
      <c r="D148" s="1039"/>
      <c r="E148" s="1040"/>
      <c r="F148" s="911"/>
      <c r="G148" s="911"/>
      <c r="H148" s="911"/>
      <c r="I148" s="1005"/>
      <c r="J148" s="391"/>
      <c r="K148" s="391"/>
      <c r="L148" s="391"/>
      <c r="M148" s="433"/>
      <c r="N148" s="391"/>
      <c r="O148" s="391"/>
      <c r="P148" s="391"/>
      <c r="Q148" s="391"/>
      <c r="R148" s="391"/>
      <c r="S148" s="391"/>
      <c r="T148" s="391"/>
      <c r="U148" s="391"/>
      <c r="V148" s="391"/>
      <c r="W148" s="391"/>
      <c r="X148" s="391"/>
    </row>
    <row r="149" spans="1:24" ht="24.75" customHeight="1">
      <c r="A149" s="552"/>
      <c r="B149" s="1041" t="s">
        <v>198</v>
      </c>
      <c r="C149" s="1042"/>
      <c r="D149" s="1042"/>
      <c r="E149" s="1042"/>
      <c r="F149" s="1042"/>
      <c r="G149" s="1042"/>
      <c r="H149" s="1042"/>
      <c r="I149" s="1043"/>
      <c r="J149" s="310"/>
      <c r="K149" s="310"/>
      <c r="L149" s="310"/>
      <c r="M149" s="310"/>
      <c r="N149" s="310"/>
      <c r="O149" s="310"/>
      <c r="P149" s="310"/>
      <c r="Q149" s="310"/>
      <c r="R149" s="310"/>
      <c r="S149" s="310"/>
      <c r="T149" s="310"/>
      <c r="U149" s="310"/>
      <c r="V149" s="310"/>
      <c r="W149" s="310"/>
      <c r="X149" s="310"/>
    </row>
    <row r="150" spans="1:24" ht="36" customHeight="1">
      <c r="A150" s="552">
        <v>1</v>
      </c>
      <c r="B150" s="913" t="s">
        <v>160</v>
      </c>
      <c r="C150" s="913"/>
      <c r="D150" s="913"/>
      <c r="E150" s="1009"/>
      <c r="F150" s="425"/>
      <c r="G150" s="910"/>
      <c r="H150" s="1005"/>
      <c r="I150" s="427"/>
      <c r="J150" s="310"/>
      <c r="K150" s="310"/>
      <c r="L150" s="310"/>
      <c r="M150" s="310"/>
      <c r="N150" s="310"/>
      <c r="O150" s="310"/>
      <c r="P150" s="310"/>
      <c r="Q150" s="310"/>
      <c r="R150" s="310"/>
      <c r="S150" s="310"/>
      <c r="T150" s="310"/>
      <c r="U150" s="310"/>
      <c r="V150" s="310"/>
      <c r="W150" s="310"/>
      <c r="X150" s="310"/>
    </row>
    <row r="151" spans="1:24" ht="42" customHeight="1">
      <c r="A151" s="552">
        <v>2</v>
      </c>
      <c r="B151" s="913" t="s">
        <v>135</v>
      </c>
      <c r="C151" s="913"/>
      <c r="D151" s="913"/>
      <c r="E151" s="1009"/>
      <c r="F151" s="425"/>
      <c r="G151" s="910"/>
      <c r="H151" s="1005"/>
      <c r="I151" s="427"/>
      <c r="J151" s="310"/>
      <c r="K151" s="310"/>
      <c r="L151" s="310"/>
      <c r="M151" s="310"/>
      <c r="N151" s="310"/>
      <c r="O151" s="310"/>
      <c r="P151" s="310"/>
      <c r="Q151" s="310"/>
      <c r="R151" s="310"/>
      <c r="S151" s="310"/>
      <c r="T151" s="310"/>
      <c r="U151" s="310"/>
      <c r="V151" s="310"/>
      <c r="W151" s="310"/>
      <c r="X151" s="310"/>
    </row>
    <row r="152" spans="1:24" ht="33" customHeight="1">
      <c r="A152" s="569">
        <v>3</v>
      </c>
      <c r="B152" s="1011"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11"/>
      <c r="D152" s="1011"/>
      <c r="E152" s="1012"/>
      <c r="F152" s="425"/>
      <c r="G152" s="910"/>
      <c r="H152" s="1005"/>
      <c r="I152" s="427"/>
      <c r="J152" s="310"/>
      <c r="K152" s="310"/>
      <c r="L152" s="310"/>
      <c r="M152" s="310"/>
      <c r="N152" s="310"/>
      <c r="O152" s="310"/>
      <c r="P152" s="310"/>
      <c r="Q152" s="310"/>
      <c r="R152" s="310"/>
      <c r="S152" s="310"/>
      <c r="T152" s="310"/>
      <c r="U152" s="310"/>
      <c r="V152" s="310"/>
      <c r="W152" s="310"/>
      <c r="X152" s="310"/>
    </row>
    <row r="153" spans="1:24" ht="31.5" customHeight="1">
      <c r="A153" s="575"/>
      <c r="B153" s="1014"/>
      <c r="C153" s="1014"/>
      <c r="D153" s="1014"/>
      <c r="E153" s="1015"/>
      <c r="F153" s="425"/>
      <c r="G153" s="910"/>
      <c r="H153" s="1005"/>
      <c r="I153" s="427"/>
      <c r="J153" s="310"/>
      <c r="K153" s="310"/>
      <c r="L153" s="310"/>
      <c r="M153" s="310"/>
      <c r="N153" s="310"/>
      <c r="O153" s="310"/>
      <c r="P153" s="310"/>
      <c r="Q153" s="310"/>
      <c r="R153" s="310"/>
      <c r="S153" s="310"/>
      <c r="T153" s="310"/>
      <c r="U153" s="310"/>
      <c r="V153" s="310"/>
      <c r="W153" s="310"/>
      <c r="X153" s="310"/>
    </row>
    <row r="154" spans="1:24" ht="28.5" customHeight="1">
      <c r="A154" s="575"/>
      <c r="B154" s="1014"/>
      <c r="C154" s="1014"/>
      <c r="D154" s="1014"/>
      <c r="E154" s="1015"/>
      <c r="F154" s="425"/>
      <c r="G154" s="910"/>
      <c r="H154" s="1005"/>
      <c r="I154" s="427"/>
      <c r="J154" s="310"/>
      <c r="K154" s="310"/>
      <c r="L154" s="310"/>
      <c r="M154" s="310"/>
      <c r="N154" s="310"/>
      <c r="O154" s="310"/>
      <c r="P154" s="310"/>
      <c r="Q154" s="310"/>
      <c r="R154" s="310"/>
      <c r="S154" s="310"/>
      <c r="T154" s="310"/>
      <c r="U154" s="310"/>
      <c r="V154" s="310"/>
      <c r="W154" s="310"/>
      <c r="X154" s="310"/>
    </row>
    <row r="155" spans="1:24" ht="32.25" customHeight="1">
      <c r="A155" s="575"/>
      <c r="B155" s="1014"/>
      <c r="C155" s="1014"/>
      <c r="D155" s="1014"/>
      <c r="E155" s="1015"/>
      <c r="F155" s="425"/>
      <c r="G155" s="910"/>
      <c r="H155" s="1005"/>
      <c r="I155" s="427"/>
      <c r="J155" s="310"/>
      <c r="K155" s="310"/>
      <c r="L155" s="310"/>
      <c r="M155" s="310"/>
      <c r="N155" s="310"/>
      <c r="O155" s="310"/>
      <c r="P155" s="310"/>
      <c r="Q155" s="310"/>
      <c r="R155" s="310"/>
      <c r="S155" s="310"/>
      <c r="T155" s="310"/>
      <c r="U155" s="310"/>
      <c r="V155" s="310"/>
      <c r="W155" s="310"/>
      <c r="X155" s="310"/>
    </row>
    <row r="156" spans="1:24" ht="35.25" customHeight="1">
      <c r="A156" s="575"/>
      <c r="B156" s="1044" t="s">
        <v>137</v>
      </c>
      <c r="C156" s="1044"/>
      <c r="D156" s="1044"/>
      <c r="E156" s="1045"/>
      <c r="F156" s="425"/>
      <c r="G156" s="910"/>
      <c r="H156" s="1005"/>
      <c r="I156" s="427"/>
      <c r="J156" s="310"/>
      <c r="K156" s="310"/>
      <c r="L156" s="310"/>
      <c r="M156" s="310"/>
      <c r="N156" s="310"/>
      <c r="O156" s="310"/>
      <c r="P156" s="310"/>
      <c r="Q156" s="310"/>
      <c r="R156" s="310"/>
      <c r="S156" s="310"/>
      <c r="T156" s="310"/>
      <c r="U156" s="310"/>
      <c r="V156" s="310"/>
      <c r="W156" s="310"/>
      <c r="X156" s="310"/>
    </row>
    <row r="157" spans="1:24" ht="35.25" customHeight="1">
      <c r="A157" s="575"/>
      <c r="B157" s="1044" t="s">
        <v>138</v>
      </c>
      <c r="C157" s="1044"/>
      <c r="D157" s="1044"/>
      <c r="E157" s="1045"/>
      <c r="F157" s="425"/>
      <c r="G157" s="910"/>
      <c r="H157" s="1005"/>
      <c r="I157" s="427"/>
      <c r="J157" s="310"/>
      <c r="K157" s="310"/>
      <c r="L157" s="310"/>
      <c r="M157" s="310"/>
      <c r="N157" s="310"/>
      <c r="O157" s="310"/>
      <c r="P157" s="310"/>
      <c r="Q157" s="310"/>
      <c r="R157" s="310"/>
      <c r="S157" s="310"/>
      <c r="T157" s="310"/>
      <c r="U157" s="310"/>
      <c r="V157" s="310"/>
      <c r="W157" s="310"/>
      <c r="X157" s="310"/>
    </row>
    <row r="158" spans="1:24" ht="41.25" customHeight="1">
      <c r="A158" s="583"/>
      <c r="B158" s="1046" t="s">
        <v>139</v>
      </c>
      <c r="C158" s="1046"/>
      <c r="D158" s="1046"/>
      <c r="E158" s="1047"/>
      <c r="F158" s="425"/>
      <c r="G158" s="910"/>
      <c r="H158" s="1005"/>
      <c r="I158" s="427"/>
      <c r="J158" s="310"/>
      <c r="K158" s="310"/>
      <c r="L158" s="310"/>
      <c r="M158" s="310"/>
      <c r="N158" s="310"/>
      <c r="O158" s="310"/>
      <c r="P158" s="310"/>
      <c r="Q158" s="310"/>
      <c r="R158" s="310"/>
      <c r="S158" s="310"/>
      <c r="T158" s="310"/>
      <c r="U158" s="310"/>
      <c r="V158" s="310"/>
      <c r="W158" s="310"/>
      <c r="X158" s="310"/>
    </row>
    <row r="159" spans="1:24" ht="21.75" customHeight="1">
      <c r="A159" s="563" t="s">
        <v>162</v>
      </c>
      <c r="B159" s="1041" t="s">
        <v>199</v>
      </c>
      <c r="C159" s="1042"/>
      <c r="D159" s="1042"/>
      <c r="E159" s="1042"/>
      <c r="F159" s="553"/>
      <c r="G159" s="553"/>
      <c r="H159" s="553"/>
      <c r="I159" s="553"/>
      <c r="J159" s="310"/>
      <c r="K159" s="310"/>
      <c r="L159" s="310"/>
      <c r="M159" s="310"/>
      <c r="N159" s="310"/>
      <c r="O159" s="310"/>
      <c r="P159" s="310"/>
      <c r="Q159" s="310"/>
      <c r="R159" s="310"/>
      <c r="S159" s="310"/>
      <c r="T159" s="310"/>
      <c r="U159" s="310"/>
      <c r="V159" s="310"/>
      <c r="W159" s="310"/>
      <c r="X159" s="310"/>
    </row>
    <row r="160" spans="1:24" ht="44.25" customHeight="1">
      <c r="A160" s="552" t="s">
        <v>176</v>
      </c>
      <c r="B160" s="913" t="s">
        <v>200</v>
      </c>
      <c r="C160" s="913"/>
      <c r="D160" s="913"/>
      <c r="E160" s="924"/>
      <c r="F160" s="427"/>
      <c r="G160" s="910"/>
      <c r="H160" s="1005"/>
      <c r="I160" s="427"/>
      <c r="J160" s="310"/>
      <c r="K160" s="310"/>
      <c r="L160" s="310"/>
      <c r="M160" s="310"/>
      <c r="N160" s="310"/>
      <c r="O160" s="310"/>
      <c r="P160" s="310"/>
      <c r="Q160" s="310"/>
      <c r="R160" s="310"/>
      <c r="S160" s="310"/>
      <c r="T160" s="310"/>
      <c r="U160" s="310"/>
      <c r="V160" s="310"/>
      <c r="W160" s="310"/>
      <c r="X160" s="310"/>
    </row>
    <row r="161" spans="1:24" ht="41.25" customHeight="1">
      <c r="A161" s="552" t="s">
        <v>178</v>
      </c>
      <c r="B161" s="1032" t="s">
        <v>201</v>
      </c>
      <c r="C161" s="1032"/>
      <c r="D161" s="1032"/>
      <c r="E161" s="1033"/>
      <c r="F161" s="427"/>
      <c r="G161" s="910"/>
      <c r="H161" s="1005"/>
      <c r="I161" s="427"/>
      <c r="J161" s="310"/>
      <c r="K161" s="310"/>
      <c r="L161" s="310"/>
      <c r="M161" s="310"/>
      <c r="N161" s="310"/>
      <c r="O161" s="310"/>
      <c r="P161" s="310"/>
      <c r="Q161" s="310"/>
      <c r="R161" s="310"/>
      <c r="S161" s="310"/>
      <c r="T161" s="310"/>
      <c r="U161" s="310"/>
      <c r="V161" s="310"/>
      <c r="W161" s="310"/>
      <c r="X161" s="310"/>
    </row>
    <row r="162" spans="1:24" ht="37.5" customHeight="1">
      <c r="A162" s="552" t="s">
        <v>180</v>
      </c>
      <c r="B162" s="913" t="s">
        <v>165</v>
      </c>
      <c r="C162" s="913"/>
      <c r="D162" s="913"/>
      <c r="E162" s="924"/>
      <c r="F162" s="427"/>
      <c r="G162" s="910"/>
      <c r="H162" s="1005"/>
      <c r="I162" s="427"/>
      <c r="J162" s="310"/>
      <c r="K162" s="310"/>
      <c r="L162" s="310"/>
      <c r="M162" s="310"/>
      <c r="N162" s="310"/>
      <c r="O162" s="310"/>
      <c r="P162" s="310"/>
      <c r="Q162" s="310"/>
      <c r="R162" s="310"/>
      <c r="S162" s="310"/>
      <c r="T162" s="310"/>
      <c r="U162" s="310"/>
      <c r="V162" s="310"/>
      <c r="W162" s="310"/>
      <c r="X162" s="310"/>
    </row>
    <row r="163" spans="1:24" ht="32.25" customHeight="1">
      <c r="A163" s="552" t="s">
        <v>182</v>
      </c>
      <c r="B163" s="913" t="s">
        <v>143</v>
      </c>
      <c r="C163" s="913"/>
      <c r="D163" s="913"/>
      <c r="E163" s="924"/>
      <c r="F163" s="427"/>
      <c r="G163" s="910"/>
      <c r="H163" s="1005"/>
      <c r="I163" s="427"/>
      <c r="J163" s="310"/>
      <c r="K163" s="310"/>
      <c r="L163" s="310"/>
      <c r="M163" s="310"/>
      <c r="N163" s="310"/>
      <c r="O163" s="310"/>
      <c r="P163" s="310"/>
      <c r="Q163" s="310"/>
      <c r="R163" s="310"/>
      <c r="S163" s="310"/>
      <c r="T163" s="310"/>
      <c r="U163" s="310"/>
      <c r="V163" s="310"/>
      <c r="W163" s="310"/>
      <c r="X163" s="310"/>
    </row>
    <row r="164" spans="1:24" ht="37.5" customHeight="1">
      <c r="A164" s="552" t="s">
        <v>183</v>
      </c>
      <c r="B164" s="913" t="s">
        <v>169</v>
      </c>
      <c r="C164" s="913"/>
      <c r="D164" s="913"/>
      <c r="E164" s="924"/>
      <c r="F164" s="427"/>
      <c r="G164" s="910"/>
      <c r="H164" s="1005"/>
      <c r="I164" s="427"/>
      <c r="J164" s="310"/>
      <c r="K164" s="310"/>
      <c r="L164" s="310"/>
      <c r="M164" s="310"/>
      <c r="N164" s="310"/>
      <c r="O164" s="310"/>
      <c r="P164" s="310"/>
      <c r="Q164" s="310"/>
      <c r="R164" s="310"/>
      <c r="S164" s="310"/>
      <c r="T164" s="310"/>
      <c r="U164" s="310"/>
      <c r="V164" s="310"/>
      <c r="W164" s="310"/>
      <c r="X164" s="310"/>
    </row>
    <row r="165" spans="1:24" ht="44.25" customHeight="1">
      <c r="A165" s="552" t="s">
        <v>185</v>
      </c>
      <c r="B165" s="913" t="s">
        <v>171</v>
      </c>
      <c r="C165" s="913"/>
      <c r="D165" s="913"/>
      <c r="E165" s="924"/>
      <c r="F165" s="427"/>
      <c r="G165" s="910"/>
      <c r="H165" s="1005"/>
      <c r="I165" s="427"/>
      <c r="J165" s="310"/>
      <c r="K165" s="310"/>
      <c r="L165" s="310"/>
      <c r="M165" s="310"/>
      <c r="N165" s="310"/>
      <c r="O165" s="310"/>
      <c r="P165" s="310"/>
      <c r="Q165" s="310"/>
      <c r="R165" s="310"/>
      <c r="S165" s="310"/>
      <c r="T165" s="310"/>
      <c r="U165" s="310"/>
      <c r="V165" s="310"/>
      <c r="W165" s="310"/>
      <c r="X165" s="310"/>
    </row>
    <row r="166" spans="1:24" ht="39.75" customHeight="1">
      <c r="A166" s="552" t="s">
        <v>187</v>
      </c>
      <c r="B166" s="913" t="s">
        <v>202</v>
      </c>
      <c r="C166" s="913"/>
      <c r="D166" s="913"/>
      <c r="E166" s="924"/>
      <c r="F166" s="427"/>
      <c r="G166" s="910"/>
      <c r="H166" s="1005"/>
      <c r="I166" s="549"/>
      <c r="J166" s="310"/>
      <c r="K166" s="310"/>
      <c r="L166" s="310"/>
      <c r="M166" s="310"/>
      <c r="N166" s="310"/>
      <c r="O166" s="310"/>
      <c r="P166" s="310"/>
      <c r="Q166" s="310"/>
      <c r="R166" s="310"/>
      <c r="S166" s="310"/>
      <c r="T166" s="310"/>
      <c r="U166" s="310"/>
      <c r="V166" s="310"/>
      <c r="W166" s="310"/>
      <c r="X166" s="310"/>
    </row>
    <row r="167" spans="1:24" ht="49.5" customHeight="1">
      <c r="A167" s="1019" t="s">
        <v>203</v>
      </c>
      <c r="B167" s="919" t="s">
        <v>145</v>
      </c>
      <c r="C167" s="920"/>
      <c r="D167" s="920"/>
      <c r="E167" s="1048"/>
      <c r="F167" s="576"/>
      <c r="G167" s="498"/>
      <c r="H167" s="428"/>
      <c r="I167" s="429"/>
      <c r="J167" s="310"/>
      <c r="K167" s="310"/>
      <c r="L167" s="310"/>
      <c r="M167" s="310"/>
      <c r="N167" s="310"/>
      <c r="O167" s="310"/>
      <c r="P167" s="310"/>
      <c r="Q167" s="310"/>
      <c r="R167" s="310"/>
      <c r="S167" s="310"/>
      <c r="T167" s="310"/>
      <c r="U167" s="310"/>
      <c r="V167" s="310"/>
      <c r="W167" s="310"/>
      <c r="X167" s="310"/>
    </row>
    <row r="168" spans="1:24" ht="20.25" customHeight="1">
      <c r="A168" s="1021"/>
      <c r="B168" s="921" t="s">
        <v>146</v>
      </c>
      <c r="C168" s="922"/>
      <c r="D168" s="922"/>
      <c r="E168" s="923"/>
      <c r="F168" s="557" t="s">
        <v>173</v>
      </c>
      <c r="G168" s="528" t="s">
        <v>173</v>
      </c>
      <c r="H168" s="430"/>
      <c r="I168" s="557" t="s">
        <v>173</v>
      </c>
      <c r="J168" s="310"/>
      <c r="K168" s="310"/>
      <c r="L168" s="310"/>
      <c r="M168" s="310"/>
      <c r="N168" s="310"/>
      <c r="O168" s="310"/>
      <c r="P168" s="310"/>
      <c r="Q168" s="310"/>
      <c r="R168" s="310"/>
      <c r="S168" s="310"/>
      <c r="T168" s="310"/>
      <c r="U168" s="310"/>
      <c r="V168" s="310"/>
      <c r="W168" s="310"/>
      <c r="X168" s="310"/>
    </row>
    <row r="169" spans="1:24" ht="19.5" customHeight="1">
      <c r="A169" s="552"/>
      <c r="B169" s="1053" t="s">
        <v>150</v>
      </c>
      <c r="C169" s="1053"/>
      <c r="D169" s="1053"/>
      <c r="E169" s="1053"/>
      <c r="F169" s="1053"/>
      <c r="G169" s="1053"/>
      <c r="H169" s="1053"/>
      <c r="I169" s="1054"/>
      <c r="J169" s="310"/>
      <c r="K169" s="310"/>
      <c r="L169" s="310"/>
      <c r="M169" s="310"/>
      <c r="N169" s="310"/>
      <c r="O169" s="310"/>
      <c r="P169" s="310"/>
      <c r="Q169" s="310"/>
      <c r="R169" s="310"/>
      <c r="S169" s="310"/>
      <c r="T169" s="310"/>
      <c r="U169" s="310"/>
      <c r="V169" s="310"/>
      <c r="W169" s="310"/>
      <c r="X169" s="310"/>
    </row>
    <row r="170" spans="1:24" ht="24.75" customHeight="1">
      <c r="A170" s="567" t="s">
        <v>174</v>
      </c>
      <c r="B170" s="1041" t="s">
        <v>175</v>
      </c>
      <c r="C170" s="1042"/>
      <c r="D170" s="1042"/>
      <c r="E170" s="1042"/>
      <c r="F170" s="553"/>
      <c r="G170" s="554"/>
      <c r="H170" s="554"/>
      <c r="I170" s="555"/>
      <c r="J170" s="310"/>
      <c r="K170" s="310"/>
      <c r="L170" s="310"/>
      <c r="M170" s="310"/>
      <c r="N170" s="310"/>
      <c r="O170" s="310"/>
      <c r="P170" s="310"/>
      <c r="Q170" s="310"/>
      <c r="R170" s="310"/>
      <c r="S170" s="310"/>
      <c r="T170" s="310"/>
      <c r="U170" s="310"/>
      <c r="V170" s="310"/>
      <c r="W170" s="310"/>
      <c r="X170" s="310"/>
    </row>
    <row r="171" spans="1:24" ht="40.5" customHeight="1">
      <c r="A171" s="552" t="s">
        <v>176</v>
      </c>
      <c r="B171" s="913" t="s">
        <v>204</v>
      </c>
      <c r="C171" s="913"/>
      <c r="D171" s="913"/>
      <c r="E171" s="924"/>
      <c r="F171" s="549"/>
      <c r="G171" s="910"/>
      <c r="H171" s="1005"/>
      <c r="I171" s="549"/>
      <c r="J171" s="310"/>
      <c r="K171" s="310"/>
      <c r="L171" s="310"/>
      <c r="M171" s="310"/>
      <c r="N171" s="310"/>
      <c r="O171" s="310"/>
      <c r="P171" s="310"/>
      <c r="Q171" s="310"/>
      <c r="R171" s="310"/>
      <c r="S171" s="310"/>
      <c r="T171" s="310"/>
      <c r="U171" s="310"/>
      <c r="V171" s="310"/>
      <c r="W171" s="310"/>
      <c r="X171" s="310"/>
    </row>
    <row r="172" spans="1:24" ht="30" customHeight="1">
      <c r="A172" s="552" t="s">
        <v>178</v>
      </c>
      <c r="B172" s="913" t="s">
        <v>179</v>
      </c>
      <c r="C172" s="913"/>
      <c r="D172" s="913"/>
      <c r="E172" s="924"/>
      <c r="F172" s="428"/>
      <c r="G172" s="412"/>
      <c r="H172" s="541"/>
      <c r="I172" s="556"/>
      <c r="J172" s="310"/>
      <c r="K172" s="310"/>
      <c r="L172" s="310"/>
      <c r="M172" s="310"/>
      <c r="N172" s="310"/>
      <c r="O172" s="310"/>
      <c r="P172" s="310"/>
      <c r="Q172" s="310"/>
      <c r="R172" s="310"/>
      <c r="S172" s="310"/>
      <c r="T172" s="310"/>
      <c r="U172" s="310"/>
      <c r="V172" s="310"/>
      <c r="W172" s="310"/>
      <c r="X172" s="310"/>
    </row>
    <row r="173" spans="1:24" ht="35.25" customHeight="1">
      <c r="A173" s="552" t="s">
        <v>180</v>
      </c>
      <c r="B173" s="1032" t="s">
        <v>205</v>
      </c>
      <c r="C173" s="1032"/>
      <c r="D173" s="1032"/>
      <c r="E173" s="1033"/>
      <c r="F173" s="427"/>
      <c r="G173" s="910"/>
      <c r="H173" s="1005"/>
      <c r="I173" s="427"/>
      <c r="J173" s="310"/>
      <c r="K173" s="310"/>
      <c r="L173" s="310"/>
      <c r="M173" s="310"/>
      <c r="N173" s="310"/>
      <c r="O173" s="310"/>
      <c r="P173" s="310"/>
      <c r="Q173" s="310"/>
      <c r="R173" s="310"/>
      <c r="S173" s="310"/>
      <c r="T173" s="310"/>
      <c r="U173" s="310"/>
      <c r="V173" s="310"/>
      <c r="W173" s="310"/>
      <c r="X173" s="310"/>
    </row>
    <row r="174" spans="1:24" ht="31.5" customHeight="1">
      <c r="A174" s="552" t="s">
        <v>182</v>
      </c>
      <c r="B174" s="913" t="s">
        <v>143</v>
      </c>
      <c r="C174" s="913"/>
      <c r="D174" s="913"/>
      <c r="E174" s="924"/>
      <c r="F174" s="427"/>
      <c r="G174" s="910"/>
      <c r="H174" s="1005"/>
      <c r="I174" s="427"/>
      <c r="J174" s="310"/>
      <c r="K174" s="310"/>
      <c r="L174" s="310"/>
      <c r="M174" s="310"/>
      <c r="N174" s="310"/>
      <c r="O174" s="310"/>
      <c r="P174" s="310"/>
      <c r="Q174" s="310"/>
      <c r="R174" s="310"/>
      <c r="S174" s="310"/>
      <c r="T174" s="310"/>
      <c r="U174" s="310"/>
      <c r="V174" s="310"/>
      <c r="W174" s="310"/>
      <c r="X174" s="310"/>
    </row>
    <row r="175" spans="1:24" ht="33" customHeight="1">
      <c r="A175" s="552" t="s">
        <v>183</v>
      </c>
      <c r="B175" s="913" t="s">
        <v>184</v>
      </c>
      <c r="C175" s="913"/>
      <c r="D175" s="913"/>
      <c r="E175" s="924"/>
      <c r="F175" s="427"/>
      <c r="G175" s="910"/>
      <c r="H175" s="1005"/>
      <c r="I175" s="427"/>
      <c r="J175" s="310"/>
      <c r="K175" s="310"/>
      <c r="L175" s="310"/>
      <c r="M175" s="310"/>
      <c r="N175" s="310"/>
      <c r="O175" s="310"/>
      <c r="P175" s="310"/>
      <c r="Q175" s="310"/>
      <c r="R175" s="310"/>
      <c r="S175" s="310"/>
      <c r="T175" s="310"/>
      <c r="U175" s="310"/>
      <c r="V175" s="310"/>
      <c r="W175" s="310"/>
      <c r="X175" s="310"/>
    </row>
    <row r="176" spans="1:24" ht="44.25" customHeight="1">
      <c r="A176" s="552" t="s">
        <v>185</v>
      </c>
      <c r="B176" s="913" t="s">
        <v>186</v>
      </c>
      <c r="C176" s="913"/>
      <c r="D176" s="913"/>
      <c r="E176" s="924"/>
      <c r="F176" s="427"/>
      <c r="G176" s="910"/>
      <c r="H176" s="1005"/>
      <c r="I176" s="427"/>
      <c r="J176" s="310"/>
      <c r="K176" s="310"/>
      <c r="L176" s="310"/>
      <c r="M176" s="310"/>
      <c r="N176" s="310"/>
      <c r="O176" s="310"/>
      <c r="P176" s="310"/>
      <c r="Q176" s="310"/>
      <c r="R176" s="310"/>
      <c r="S176" s="310"/>
      <c r="T176" s="310"/>
      <c r="U176" s="310"/>
      <c r="V176" s="310"/>
      <c r="W176" s="310"/>
      <c r="X176" s="310"/>
    </row>
    <row r="177" spans="1:24" ht="37.5" customHeight="1">
      <c r="A177" s="552" t="s">
        <v>187</v>
      </c>
      <c r="B177" s="913" t="s">
        <v>206</v>
      </c>
      <c r="C177" s="913"/>
      <c r="D177" s="913"/>
      <c r="E177" s="924"/>
      <c r="F177" s="427"/>
      <c r="G177" s="910"/>
      <c r="H177" s="1005"/>
      <c r="I177" s="427"/>
      <c r="J177" s="310"/>
      <c r="K177" s="310"/>
      <c r="L177" s="310"/>
      <c r="M177" s="310"/>
      <c r="N177" s="310"/>
      <c r="O177" s="310"/>
      <c r="P177" s="310"/>
      <c r="Q177" s="310"/>
      <c r="R177" s="310"/>
      <c r="S177" s="310"/>
      <c r="T177" s="310"/>
      <c r="U177" s="310"/>
      <c r="V177" s="310"/>
      <c r="W177" s="310"/>
      <c r="X177" s="310"/>
    </row>
    <row r="178" spans="1:24" ht="33" customHeight="1">
      <c r="A178" s="1019" t="s">
        <v>203</v>
      </c>
      <c r="B178" s="919" t="s">
        <v>145</v>
      </c>
      <c r="C178" s="920"/>
      <c r="D178" s="920"/>
      <c r="E178" s="1048"/>
      <c r="F178" s="429"/>
      <c r="G178" s="498"/>
      <c r="H178" s="428"/>
      <c r="I178" s="429"/>
    </row>
    <row r="179" spans="1:24" ht="39" customHeight="1">
      <c r="A179" s="1021"/>
      <c r="B179" s="921" t="s">
        <v>146</v>
      </c>
      <c r="C179" s="922"/>
      <c r="D179" s="922"/>
      <c r="E179" s="923"/>
      <c r="F179" s="565" t="s">
        <v>189</v>
      </c>
      <c r="G179" s="565" t="s">
        <v>189</v>
      </c>
      <c r="H179" s="500"/>
      <c r="I179" s="565" t="s">
        <v>189</v>
      </c>
    </row>
    <row r="180" spans="1:24" ht="16.5" customHeight="1">
      <c r="A180" s="82"/>
      <c r="B180" s="495"/>
      <c r="C180" s="495"/>
      <c r="D180" s="495"/>
      <c r="E180" s="495"/>
      <c r="F180" s="495"/>
      <c r="G180" s="495"/>
      <c r="H180" s="495"/>
      <c r="I180" s="495"/>
    </row>
    <row r="181" spans="1:24" ht="53.25" customHeight="1">
      <c r="A181" s="552">
        <v>5</v>
      </c>
      <c r="B181" s="926" t="s">
        <v>207</v>
      </c>
      <c r="C181" s="926"/>
      <c r="D181" s="926"/>
      <c r="E181" s="926"/>
      <c r="F181" s="926"/>
      <c r="G181" s="926"/>
      <c r="H181" s="926"/>
      <c r="I181" s="543"/>
    </row>
    <row r="182" spans="1:24" ht="9" customHeight="1">
      <c r="A182" s="417"/>
      <c r="B182" s="1049"/>
      <c r="C182" s="1049"/>
      <c r="D182" s="1049"/>
      <c r="E182" s="1049"/>
      <c r="F182" s="1049"/>
      <c r="G182" s="1049"/>
      <c r="H182" s="1049"/>
      <c r="I182" s="1049"/>
    </row>
    <row r="183" spans="1:24" ht="61.5" customHeight="1">
      <c r="A183" s="552">
        <v>6</v>
      </c>
      <c r="B183" s="926" t="s">
        <v>208</v>
      </c>
      <c r="C183" s="926"/>
      <c r="D183" s="926"/>
      <c r="E183" s="926"/>
      <c r="F183" s="926"/>
      <c r="G183" s="926"/>
      <c r="H183" s="926"/>
      <c r="I183" s="543"/>
    </row>
    <row r="184" spans="1:24" ht="15.75" customHeight="1">
      <c r="A184" s="1050"/>
      <c r="B184" s="1051"/>
      <c r="C184" s="1051"/>
      <c r="D184" s="1051"/>
      <c r="E184" s="1051"/>
      <c r="F184" s="1051"/>
      <c r="G184" s="1051"/>
      <c r="H184" s="1051"/>
      <c r="I184" s="1052"/>
    </row>
    <row r="185" spans="1:24" ht="72" customHeight="1">
      <c r="A185" s="552">
        <v>7</v>
      </c>
      <c r="B185" s="926" t="s">
        <v>209</v>
      </c>
      <c r="C185" s="926"/>
      <c r="D185" s="926"/>
      <c r="E185" s="926"/>
      <c r="F185" s="926"/>
      <c r="G185" s="926"/>
      <c r="H185" s="926"/>
      <c r="I185" s="543"/>
    </row>
    <row r="186" spans="1:24" ht="45.75" customHeight="1">
      <c r="A186" s="558">
        <v>8</v>
      </c>
      <c r="B186" s="922" t="s">
        <v>149</v>
      </c>
      <c r="C186" s="922"/>
      <c r="D186" s="922"/>
      <c r="E186" s="923"/>
      <c r="F186" s="502"/>
      <c r="G186" s="587"/>
      <c r="H186" s="588"/>
      <c r="I186" s="502"/>
    </row>
    <row r="187" spans="1:24" ht="12.75" customHeight="1">
      <c r="A187" s="435"/>
      <c r="B187" s="325"/>
      <c r="C187" s="325"/>
      <c r="D187" s="325"/>
      <c r="E187" s="325"/>
      <c r="F187" s="325"/>
      <c r="G187" s="325"/>
      <c r="H187" s="325"/>
      <c r="I187" s="327"/>
      <c r="M187" s="579"/>
    </row>
    <row r="188" spans="1:24" ht="24" customHeight="1">
      <c r="A188" s="584">
        <v>3</v>
      </c>
      <c r="B188" s="1055" t="s">
        <v>210</v>
      </c>
      <c r="C188" s="1055"/>
      <c r="D188" s="1055"/>
      <c r="E188" s="1055"/>
      <c r="F188" s="1055"/>
      <c r="G188" s="1055"/>
      <c r="H188" s="1055"/>
      <c r="I188" s="1055"/>
      <c r="M188" s="590"/>
    </row>
    <row r="189" spans="1:24" ht="24" customHeight="1">
      <c r="A189" s="417" t="s">
        <v>83</v>
      </c>
      <c r="B189" s="1056" t="s">
        <v>211</v>
      </c>
      <c r="C189" s="1056"/>
      <c r="D189" s="1056"/>
      <c r="E189" s="1056"/>
      <c r="F189" s="1056"/>
      <c r="G189" s="1056"/>
      <c r="H189" s="1056"/>
      <c r="I189" s="1056"/>
      <c r="M189" s="589"/>
    </row>
    <row r="190" spans="1:24" ht="73.5" customHeight="1">
      <c r="A190" s="417" t="s">
        <v>212</v>
      </c>
      <c r="B190" s="1057" t="s">
        <v>213</v>
      </c>
      <c r="C190" s="1057"/>
      <c r="D190" s="1057"/>
      <c r="E190" s="1057"/>
      <c r="F190" s="1057"/>
      <c r="G190" s="1057"/>
      <c r="H190" s="1057"/>
      <c r="I190" s="1057"/>
      <c r="M190" s="324"/>
    </row>
    <row r="191" spans="1:24" ht="30.75" customHeight="1">
      <c r="A191" s="417" t="s">
        <v>214</v>
      </c>
      <c r="B191" s="1058" t="s">
        <v>215</v>
      </c>
      <c r="C191" s="1058"/>
      <c r="D191" s="1058"/>
      <c r="E191" s="1058"/>
      <c r="F191" s="1058"/>
      <c r="G191" s="1058"/>
      <c r="H191" s="1058"/>
      <c r="I191" s="1058"/>
      <c r="M191" s="324"/>
    </row>
    <row r="192" spans="1:24" ht="230.25" customHeight="1">
      <c r="A192" s="417"/>
      <c r="B192" s="1059" t="s">
        <v>216</v>
      </c>
      <c r="C192" s="1059"/>
      <c r="D192" s="1059"/>
      <c r="E192" s="1059"/>
      <c r="F192" s="1059"/>
      <c r="G192" s="1059"/>
      <c r="H192" s="1059"/>
      <c r="I192" s="1059"/>
      <c r="M192" s="324"/>
    </row>
    <row r="193" spans="1:13" ht="10.5" customHeight="1">
      <c r="A193" s="417"/>
      <c r="B193" s="585"/>
      <c r="C193" s="585"/>
      <c r="D193" s="585"/>
      <c r="E193" s="585"/>
      <c r="F193" s="585"/>
      <c r="G193" s="585"/>
      <c r="H193" s="585"/>
      <c r="I193" s="585"/>
      <c r="M193" s="324"/>
    </row>
    <row r="194" spans="1:13" ht="66.75" customHeight="1">
      <c r="A194" s="417"/>
      <c r="B194" s="1060" t="s">
        <v>217</v>
      </c>
      <c r="C194" s="1061"/>
      <c r="D194" s="1061"/>
      <c r="E194" s="1061"/>
      <c r="F194" s="1061"/>
      <c r="G194" s="1061"/>
      <c r="H194" s="1061"/>
      <c r="I194" s="1061"/>
      <c r="M194" s="324"/>
    </row>
    <row r="195" spans="1:13" ht="12" customHeight="1">
      <c r="A195" s="417"/>
      <c r="B195" s="1062"/>
      <c r="C195" s="1062"/>
      <c r="D195" s="1062"/>
      <c r="E195" s="1062"/>
      <c r="F195" s="1062"/>
      <c r="G195" s="1062"/>
      <c r="H195" s="1062"/>
      <c r="I195" s="1062"/>
      <c r="M195" s="324"/>
    </row>
    <row r="196" spans="1:13" ht="44.25" customHeight="1">
      <c r="A196" s="552"/>
      <c r="B196" s="1063" t="s">
        <v>218</v>
      </c>
      <c r="C196" s="1064"/>
      <c r="D196" s="1064"/>
      <c r="E196" s="1064"/>
      <c r="F196" s="1064"/>
      <c r="G196" s="1064"/>
      <c r="H196" s="1064"/>
      <c r="I196" s="1065"/>
      <c r="M196" s="324"/>
    </row>
    <row r="197" spans="1:13" ht="23.25" customHeight="1">
      <c r="A197" s="552"/>
      <c r="B197" s="545"/>
      <c r="C197" s="546"/>
      <c r="D197" s="546"/>
      <c r="E197" s="546"/>
      <c r="F197" s="546"/>
      <c r="G197" s="546"/>
      <c r="H197" s="546"/>
      <c r="I197" s="546"/>
      <c r="M197" s="324"/>
    </row>
    <row r="198" spans="1:13" ht="20.25" customHeight="1">
      <c r="A198" s="578">
        <v>4</v>
      </c>
      <c r="B198" s="931" t="s">
        <v>219</v>
      </c>
      <c r="C198" s="932"/>
      <c r="D198" s="932"/>
      <c r="E198" s="932"/>
      <c r="F198" s="932"/>
      <c r="G198" s="932"/>
      <c r="H198" s="932"/>
      <c r="I198" s="580"/>
      <c r="M198" s="324" t="str">
        <f>M21</f>
        <v>2 or more</v>
      </c>
    </row>
    <row r="199" spans="1:13" ht="29.25" customHeight="1">
      <c r="A199" s="577">
        <v>4.0999999999999996</v>
      </c>
      <c r="B199" s="933" t="s">
        <v>99</v>
      </c>
      <c r="C199" s="934"/>
      <c r="D199" s="934"/>
      <c r="E199" s="935"/>
      <c r="F199" s="936"/>
      <c r="G199" s="936"/>
      <c r="H199" s="937"/>
      <c r="I199" s="327"/>
    </row>
    <row r="200" spans="1:13" ht="25.5" customHeight="1">
      <c r="A200" s="577" t="s">
        <v>220</v>
      </c>
      <c r="B200" s="927" t="s">
        <v>221</v>
      </c>
      <c r="C200" s="928"/>
      <c r="D200" s="928"/>
      <c r="E200" s="928"/>
      <c r="F200" s="928"/>
      <c r="G200" s="928"/>
      <c r="H200" s="928"/>
      <c r="I200" s="327"/>
    </row>
    <row r="201" spans="1:13" ht="39.75" customHeight="1">
      <c r="A201" s="438"/>
      <c r="B201" s="439"/>
      <c r="C201" s="439"/>
      <c r="D201" s="403" t="s">
        <v>222</v>
      </c>
      <c r="E201" s="540"/>
      <c r="F201" s="876" t="s">
        <v>223</v>
      </c>
      <c r="G201" s="951"/>
      <c r="H201" s="877"/>
      <c r="I201" s="327"/>
    </row>
    <row r="202" spans="1:13" ht="17.25" customHeight="1">
      <c r="A202" s="440" t="s">
        <v>224</v>
      </c>
      <c r="B202" s="888" t="s">
        <v>225</v>
      </c>
      <c r="C202" s="888"/>
      <c r="D202" s="441"/>
      <c r="E202" s="493"/>
      <c r="F202" s="894"/>
      <c r="G202" s="895"/>
      <c r="H202" s="896"/>
      <c r="I202" s="327"/>
    </row>
    <row r="203" spans="1:13" ht="37.5" customHeight="1">
      <c r="A203" s="440"/>
      <c r="B203" s="938" t="s">
        <v>226</v>
      </c>
      <c r="C203" s="939"/>
      <c r="D203" s="883"/>
      <c r="E203" s="442"/>
      <c r="F203" s="889"/>
      <c r="G203" s="890"/>
      <c r="H203" s="891"/>
      <c r="I203" s="327"/>
    </row>
    <row r="204" spans="1:13" ht="15.75" hidden="1" customHeight="1">
      <c r="A204" s="440">
        <v>1</v>
      </c>
      <c r="B204" s="940" t="s">
        <v>227</v>
      </c>
      <c r="C204" s="941"/>
      <c r="D204" s="446"/>
      <c r="E204" s="492"/>
      <c r="F204" s="889"/>
      <c r="G204" s="890"/>
      <c r="H204" s="891"/>
      <c r="I204" s="327"/>
    </row>
    <row r="205" spans="1:13" ht="25.5" customHeight="1">
      <c r="A205" s="440">
        <v>1</v>
      </c>
      <c r="B205" s="889"/>
      <c r="C205" s="891"/>
      <c r="D205" s="446"/>
      <c r="E205" s="437"/>
      <c r="F205" s="889"/>
      <c r="G205" s="890"/>
      <c r="H205" s="891"/>
    </row>
    <row r="206" spans="1:13" ht="29.25" customHeight="1">
      <c r="A206" s="440">
        <v>2</v>
      </c>
      <c r="B206" s="889"/>
      <c r="C206" s="891"/>
      <c r="D206" s="446"/>
      <c r="E206" s="437"/>
      <c r="F206" s="889"/>
      <c r="G206" s="890"/>
      <c r="H206" s="891"/>
      <c r="I206" s="327"/>
    </row>
    <row r="207" spans="1:13" ht="28.5" customHeight="1">
      <c r="A207" s="440">
        <v>3</v>
      </c>
      <c r="B207" s="889"/>
      <c r="C207" s="891"/>
      <c r="D207" s="446"/>
      <c r="E207" s="437"/>
      <c r="F207" s="889"/>
      <c r="G207" s="890"/>
      <c r="H207" s="891"/>
      <c r="I207" s="327"/>
    </row>
    <row r="208" spans="1:13" ht="32.25" customHeight="1">
      <c r="A208" s="440">
        <v>4</v>
      </c>
      <c r="B208" s="889"/>
      <c r="C208" s="891"/>
      <c r="D208" s="446"/>
      <c r="E208" s="437"/>
      <c r="F208" s="889"/>
      <c r="G208" s="890"/>
      <c r="H208" s="891"/>
      <c r="I208" s="327"/>
    </row>
    <row r="209" spans="1:9" ht="35.25" customHeight="1">
      <c r="A209" s="440">
        <v>5</v>
      </c>
      <c r="B209" s="889"/>
      <c r="C209" s="891"/>
      <c r="D209" s="446"/>
      <c r="E209" s="437"/>
      <c r="F209" s="889"/>
      <c r="G209" s="890"/>
      <c r="H209" s="891"/>
      <c r="I209" s="327"/>
    </row>
    <row r="210" spans="1:9" ht="29.25" customHeight="1">
      <c r="A210" s="405"/>
      <c r="B210" s="436"/>
      <c r="C210" s="437"/>
      <c r="D210" s="437"/>
      <c r="E210" s="437"/>
      <c r="F210" s="437"/>
      <c r="G210" s="437"/>
      <c r="H210" s="437"/>
      <c r="I210" s="327"/>
    </row>
    <row r="211" spans="1:9" ht="20.25" customHeight="1">
      <c r="A211" s="438" t="s">
        <v>89</v>
      </c>
      <c r="B211" s="927" t="s">
        <v>228</v>
      </c>
      <c r="C211" s="928"/>
      <c r="D211" s="928"/>
      <c r="E211" s="928"/>
      <c r="F211" s="928"/>
      <c r="G211" s="928"/>
      <c r="H211" s="928"/>
      <c r="I211" s="327"/>
    </row>
    <row r="212" spans="1:9" ht="47.25" customHeight="1">
      <c r="A212" s="438"/>
      <c r="B212" s="454"/>
      <c r="C212" s="439"/>
      <c r="D212" s="403" t="s">
        <v>229</v>
      </c>
      <c r="E212" s="540"/>
      <c r="F212" s="876" t="s">
        <v>223</v>
      </c>
      <c r="G212" s="951"/>
      <c r="H212" s="877"/>
      <c r="I212" s="327"/>
    </row>
    <row r="213" spans="1:9" ht="17.25" customHeight="1">
      <c r="A213" s="440" t="s">
        <v>224</v>
      </c>
      <c r="B213" s="942" t="s">
        <v>225</v>
      </c>
      <c r="C213" s="943"/>
      <c r="D213" s="455"/>
      <c r="E213" s="493"/>
      <c r="F213" s="894"/>
      <c r="G213" s="895"/>
      <c r="H213" s="896"/>
      <c r="I213" s="327"/>
    </row>
    <row r="214" spans="1:9" ht="34.5" customHeight="1">
      <c r="A214" s="440"/>
      <c r="B214" s="938" t="s">
        <v>226</v>
      </c>
      <c r="C214" s="939"/>
      <c r="D214" s="883"/>
      <c r="E214" s="442"/>
      <c r="F214" s="894"/>
      <c r="G214" s="895"/>
      <c r="H214" s="896"/>
      <c r="I214" s="327"/>
    </row>
    <row r="215" spans="1:9" ht="30" customHeight="1">
      <c r="A215" s="440">
        <v>1</v>
      </c>
      <c r="B215" s="889"/>
      <c r="C215" s="891"/>
      <c r="D215" s="446"/>
      <c r="E215" s="437"/>
      <c r="F215" s="889"/>
      <c r="G215" s="890"/>
      <c r="H215" s="891"/>
      <c r="I215" s="327"/>
    </row>
    <row r="216" spans="1:9" ht="28.5" customHeight="1">
      <c r="A216" s="440">
        <v>2</v>
      </c>
      <c r="B216" s="889"/>
      <c r="C216" s="891"/>
      <c r="D216" s="446"/>
      <c r="E216" s="437"/>
      <c r="F216" s="889"/>
      <c r="G216" s="890"/>
      <c r="H216" s="891"/>
    </row>
    <row r="217" spans="1:9" ht="27.75" customHeight="1">
      <c r="A217" s="440">
        <v>3</v>
      </c>
      <c r="B217" s="889"/>
      <c r="C217" s="891"/>
      <c r="D217" s="446"/>
      <c r="E217" s="437"/>
      <c r="F217" s="889"/>
      <c r="G217" s="890"/>
      <c r="H217" s="891"/>
      <c r="I217" s="327"/>
    </row>
    <row r="218" spans="1:9" ht="30" customHeight="1">
      <c r="A218" s="440">
        <v>4</v>
      </c>
      <c r="B218" s="889"/>
      <c r="C218" s="891"/>
      <c r="D218" s="446"/>
      <c r="E218" s="437"/>
      <c r="F218" s="889"/>
      <c r="G218" s="890"/>
      <c r="H218" s="891"/>
      <c r="I218" s="327"/>
    </row>
    <row r="219" spans="1:9" ht="30.75" customHeight="1">
      <c r="A219" s="440">
        <v>5</v>
      </c>
      <c r="B219" s="889"/>
      <c r="C219" s="891"/>
      <c r="D219" s="446"/>
      <c r="E219" s="437"/>
      <c r="F219" s="889"/>
      <c r="G219" s="890"/>
      <c r="H219" s="891"/>
      <c r="I219" s="327"/>
    </row>
    <row r="220" spans="1:9" ht="51" customHeight="1">
      <c r="A220" s="440"/>
      <c r="B220" s="1067" t="s">
        <v>230</v>
      </c>
      <c r="C220" s="988"/>
      <c r="D220" s="446"/>
      <c r="E220" s="506"/>
      <c r="F220" s="437"/>
      <c r="G220" s="437"/>
      <c r="H220" s="494"/>
      <c r="I220" s="327"/>
    </row>
    <row r="221" spans="1:9" ht="16.5" customHeight="1">
      <c r="A221" s="435"/>
      <c r="B221" s="325"/>
      <c r="C221" s="325"/>
      <c r="D221" s="432"/>
      <c r="E221" s="432"/>
      <c r="F221" s="432"/>
      <c r="G221" s="432"/>
      <c r="H221" s="432"/>
      <c r="I221" s="327"/>
    </row>
    <row r="222" spans="1:9" ht="16.5" customHeight="1">
      <c r="A222" s="438" t="s">
        <v>231</v>
      </c>
      <c r="B222" s="944" t="s">
        <v>232</v>
      </c>
      <c r="C222" s="974"/>
      <c r="D222" s="456"/>
      <c r="E222" s="975"/>
      <c r="F222" s="976"/>
      <c r="G222" s="977"/>
      <c r="H222" s="978"/>
      <c r="I222" s="327"/>
    </row>
    <row r="223" spans="1:9" ht="34.5" customHeight="1">
      <c r="A223" s="438"/>
      <c r="B223" s="928"/>
      <c r="C223" s="944"/>
      <c r="D223" s="457" t="s">
        <v>233</v>
      </c>
      <c r="E223" s="979" t="s">
        <v>223</v>
      </c>
      <c r="F223" s="1066"/>
      <c r="G223" s="1066"/>
      <c r="H223" s="980"/>
      <c r="I223" s="327"/>
    </row>
    <row r="224" spans="1:9" ht="56.25" customHeight="1">
      <c r="A224" s="440"/>
      <c r="B224" s="945" t="s">
        <v>234</v>
      </c>
      <c r="C224" s="946"/>
      <c r="D224" s="446"/>
      <c r="E224" s="889"/>
      <c r="F224" s="890"/>
      <c r="G224" s="890"/>
      <c r="H224" s="891"/>
    </row>
    <row r="225" spans="1:9" ht="15.75" customHeight="1">
      <c r="A225" s="440"/>
      <c r="B225" s="885" t="s">
        <v>235</v>
      </c>
      <c r="C225" s="943"/>
      <c r="D225" s="455"/>
      <c r="E225" s="938"/>
      <c r="F225" s="947"/>
      <c r="G225" s="948"/>
      <c r="H225" s="949"/>
      <c r="I225" s="327"/>
    </row>
    <row r="226" spans="1:9" ht="79.5" customHeight="1">
      <c r="A226" s="507"/>
      <c r="B226" s="945" t="s">
        <v>236</v>
      </c>
      <c r="C226" s="946"/>
      <c r="D226" s="446"/>
      <c r="E226" s="889"/>
      <c r="F226" s="890"/>
      <c r="G226" s="890"/>
      <c r="H226" s="891"/>
      <c r="I226" s="327"/>
    </row>
    <row r="227" spans="1:9" ht="14.25" customHeight="1">
      <c r="A227" s="509"/>
      <c r="B227" s="391"/>
      <c r="C227" s="391"/>
      <c r="D227" s="391"/>
      <c r="G227" s="391"/>
    </row>
    <row r="228" spans="1:9" ht="23.25" customHeight="1">
      <c r="A228" s="578">
        <v>5</v>
      </c>
      <c r="B228" s="931" t="s">
        <v>237</v>
      </c>
      <c r="C228" s="932"/>
      <c r="D228" s="932"/>
      <c r="E228" s="932"/>
      <c r="F228" s="932"/>
      <c r="G228" s="932"/>
      <c r="H228" s="932"/>
      <c r="I228" s="581"/>
    </row>
    <row r="229" spans="1:9" ht="32.25" customHeight="1">
      <c r="A229" s="577">
        <v>5.0999999999999996</v>
      </c>
      <c r="B229" s="933" t="s">
        <v>99</v>
      </c>
      <c r="C229" s="934"/>
      <c r="D229" s="934"/>
      <c r="E229" s="935"/>
      <c r="F229" s="936"/>
      <c r="G229" s="936"/>
      <c r="H229" s="937"/>
    </row>
    <row r="230" spans="1:9" ht="23.25" customHeight="1">
      <c r="A230" s="577" t="s">
        <v>220</v>
      </c>
      <c r="B230" s="927" t="s">
        <v>221</v>
      </c>
      <c r="C230" s="928"/>
      <c r="D230" s="928"/>
      <c r="E230" s="928"/>
      <c r="F230" s="928"/>
      <c r="G230" s="928"/>
      <c r="H230" s="928"/>
    </row>
    <row r="231" spans="1:9" ht="14.25" customHeight="1">
      <c r="A231" s="438"/>
      <c r="B231" s="439"/>
      <c r="C231" s="439"/>
      <c r="D231" s="403"/>
      <c r="E231" s="869"/>
      <c r="F231" s="872" t="s">
        <v>223</v>
      </c>
      <c r="G231" s="950"/>
      <c r="H231" s="873"/>
    </row>
    <row r="232" spans="1:9" ht="47.25" customHeight="1">
      <c r="A232" s="438"/>
      <c r="B232" s="439"/>
      <c r="C232" s="439"/>
      <c r="D232" s="403" t="s">
        <v>222</v>
      </c>
      <c r="E232" s="871"/>
      <c r="F232" s="876"/>
      <c r="G232" s="951"/>
      <c r="H232" s="877"/>
    </row>
    <row r="233" spans="1:9" ht="23.25" customHeight="1">
      <c r="A233" s="440" t="s">
        <v>224</v>
      </c>
      <c r="B233" s="888" t="s">
        <v>225</v>
      </c>
      <c r="C233" s="888"/>
      <c r="D233" s="441"/>
      <c r="E233" s="493"/>
      <c r="F233" s="894"/>
      <c r="G233" s="895"/>
      <c r="H233" s="896"/>
    </row>
    <row r="234" spans="1:9" ht="42.75" customHeight="1">
      <c r="A234" s="440"/>
      <c r="B234" s="938" t="s">
        <v>226</v>
      </c>
      <c r="C234" s="939"/>
      <c r="D234" s="883"/>
      <c r="E234" s="442"/>
      <c r="F234" s="889"/>
      <c r="G234" s="890"/>
      <c r="H234" s="891"/>
    </row>
    <row r="235" spans="1:9" ht="27" hidden="1" customHeight="1">
      <c r="A235" s="440">
        <v>1</v>
      </c>
      <c r="B235" s="940" t="s">
        <v>227</v>
      </c>
      <c r="C235" s="941"/>
      <c r="D235" s="446"/>
      <c r="E235" s="492"/>
      <c r="F235" s="889"/>
      <c r="G235" s="890"/>
      <c r="H235" s="891"/>
    </row>
    <row r="236" spans="1:9" ht="24" customHeight="1">
      <c r="A236" s="440">
        <v>1</v>
      </c>
      <c r="B236" s="889"/>
      <c r="C236" s="891"/>
      <c r="D236" s="446"/>
      <c r="E236" s="437"/>
      <c r="F236" s="889"/>
      <c r="G236" s="890"/>
      <c r="H236" s="891"/>
    </row>
    <row r="237" spans="1:9" ht="26.25" customHeight="1">
      <c r="A237" s="440">
        <v>2</v>
      </c>
      <c r="B237" s="889"/>
      <c r="C237" s="891"/>
      <c r="D237" s="446"/>
      <c r="E237" s="437"/>
      <c r="F237" s="889"/>
      <c r="G237" s="890"/>
      <c r="H237" s="891"/>
    </row>
    <row r="238" spans="1:9" ht="23.25" customHeight="1">
      <c r="A238" s="440">
        <v>3</v>
      </c>
      <c r="B238" s="889"/>
      <c r="C238" s="891"/>
      <c r="D238" s="446"/>
      <c r="E238" s="437"/>
      <c r="F238" s="889"/>
      <c r="G238" s="890"/>
      <c r="H238" s="891"/>
    </row>
    <row r="239" spans="1:9" ht="22.5" customHeight="1">
      <c r="A239" s="440">
        <v>4</v>
      </c>
      <c r="B239" s="889"/>
      <c r="C239" s="891"/>
      <c r="D239" s="446"/>
      <c r="E239" s="437"/>
      <c r="F239" s="889"/>
      <c r="G239" s="890"/>
      <c r="H239" s="891"/>
    </row>
    <row r="240" spans="1:9" ht="26.25" customHeight="1">
      <c r="A240" s="440">
        <v>5</v>
      </c>
      <c r="B240" s="889"/>
      <c r="C240" s="891"/>
      <c r="D240" s="446"/>
      <c r="E240" s="437"/>
      <c r="F240" s="889"/>
      <c r="G240" s="890"/>
      <c r="H240" s="891"/>
    </row>
    <row r="241" spans="1:8" ht="14.25" customHeight="1">
      <c r="A241" s="405"/>
      <c r="B241" s="436"/>
      <c r="C241" s="437"/>
      <c r="D241" s="437"/>
      <c r="E241" s="437"/>
      <c r="F241" s="437"/>
      <c r="G241" s="437"/>
      <c r="H241" s="437"/>
    </row>
    <row r="242" spans="1:8" ht="21.75" customHeight="1">
      <c r="A242" s="438" t="s">
        <v>89</v>
      </c>
      <c r="B242" s="927" t="s">
        <v>228</v>
      </c>
      <c r="C242" s="928"/>
      <c r="D242" s="928"/>
      <c r="E242" s="928"/>
      <c r="F242" s="928"/>
      <c r="G242" s="928"/>
      <c r="H242" s="928"/>
    </row>
    <row r="243" spans="1:8" ht="21.75" customHeight="1">
      <c r="A243" s="438"/>
      <c r="B243" s="454"/>
      <c r="C243" s="439"/>
      <c r="D243" s="403"/>
      <c r="E243" s="869"/>
      <c r="F243" s="872" t="s">
        <v>223</v>
      </c>
      <c r="G243" s="950"/>
      <c r="H243" s="873"/>
    </row>
    <row r="244" spans="1:8" ht="43.5" customHeight="1">
      <c r="A244" s="438"/>
      <c r="B244" s="454"/>
      <c r="C244" s="439"/>
      <c r="D244" s="403" t="s">
        <v>229</v>
      </c>
      <c r="E244" s="871"/>
      <c r="F244" s="876"/>
      <c r="G244" s="951"/>
      <c r="H244" s="877"/>
    </row>
    <row r="245" spans="1:8" ht="23.25" customHeight="1">
      <c r="A245" s="440" t="s">
        <v>224</v>
      </c>
      <c r="B245" s="942" t="s">
        <v>225</v>
      </c>
      <c r="C245" s="943"/>
      <c r="D245" s="455"/>
      <c r="E245" s="493"/>
      <c r="F245" s="894"/>
      <c r="G245" s="895"/>
      <c r="H245" s="896"/>
    </row>
    <row r="246" spans="1:8" ht="44.25" customHeight="1">
      <c r="A246" s="440"/>
      <c r="B246" s="938" t="s">
        <v>226</v>
      </c>
      <c r="C246" s="939"/>
      <c r="D246" s="883"/>
      <c r="E246" s="442"/>
      <c r="F246" s="894"/>
      <c r="G246" s="895"/>
      <c r="H246" s="896"/>
    </row>
    <row r="247" spans="1:8" ht="23.25" customHeight="1">
      <c r="A247" s="440">
        <v>1</v>
      </c>
      <c r="B247" s="889"/>
      <c r="C247" s="891"/>
      <c r="D247" s="446"/>
      <c r="E247" s="437"/>
      <c r="F247" s="889"/>
      <c r="G247" s="890"/>
      <c r="H247" s="891"/>
    </row>
    <row r="248" spans="1:8" ht="30" customHeight="1">
      <c r="A248" s="440">
        <v>2</v>
      </c>
      <c r="B248" s="889"/>
      <c r="C248" s="891"/>
      <c r="D248" s="446"/>
      <c r="E248" s="437"/>
      <c r="F248" s="889"/>
      <c r="G248" s="890"/>
      <c r="H248" s="891"/>
    </row>
    <row r="249" spans="1:8" ht="27.75" customHeight="1">
      <c r="A249" s="440">
        <v>3</v>
      </c>
      <c r="B249" s="889"/>
      <c r="C249" s="891"/>
      <c r="D249" s="446"/>
      <c r="E249" s="437"/>
      <c r="F249" s="889"/>
      <c r="G249" s="890"/>
      <c r="H249" s="891"/>
    </row>
    <row r="250" spans="1:8" ht="27" customHeight="1">
      <c r="A250" s="440">
        <v>4</v>
      </c>
      <c r="B250" s="889"/>
      <c r="C250" s="891"/>
      <c r="D250" s="446"/>
      <c r="E250" s="437"/>
      <c r="F250" s="889"/>
      <c r="G250" s="890"/>
      <c r="H250" s="891"/>
    </row>
    <row r="251" spans="1:8" ht="27.75" customHeight="1">
      <c r="A251" s="440">
        <v>5</v>
      </c>
      <c r="B251" s="889"/>
      <c r="C251" s="891"/>
      <c r="D251" s="446"/>
      <c r="E251" s="437"/>
      <c r="F251" s="889"/>
      <c r="G251" s="890"/>
      <c r="H251" s="891"/>
    </row>
    <row r="252" spans="1:8" ht="47.25" customHeight="1">
      <c r="A252" s="440"/>
      <c r="B252" s="1067" t="s">
        <v>230</v>
      </c>
      <c r="C252" s="988"/>
      <c r="D252" s="446"/>
      <c r="E252" s="506"/>
      <c r="F252" s="437"/>
      <c r="G252" s="437"/>
      <c r="H252" s="494"/>
    </row>
    <row r="253" spans="1:8" ht="14.25" customHeight="1">
      <c r="A253" s="435"/>
      <c r="B253" s="325"/>
      <c r="C253" s="325"/>
      <c r="D253" s="432"/>
      <c r="E253" s="432"/>
      <c r="F253" s="432"/>
      <c r="G253" s="432"/>
      <c r="H253" s="432"/>
    </row>
    <row r="254" spans="1:8" ht="14.25" customHeight="1">
      <c r="A254" s="438" t="s">
        <v>231</v>
      </c>
      <c r="B254" s="944" t="s">
        <v>232</v>
      </c>
      <c r="C254" s="974"/>
      <c r="D254" s="456"/>
      <c r="E254" s="975"/>
      <c r="F254" s="976"/>
      <c r="G254" s="977"/>
      <c r="H254" s="978"/>
    </row>
    <row r="255" spans="1:8" ht="39.75" customHeight="1">
      <c r="A255" s="438"/>
      <c r="B255" s="928"/>
      <c r="C255" s="944"/>
      <c r="D255" s="457" t="s">
        <v>233</v>
      </c>
      <c r="E255" s="979" t="s">
        <v>223</v>
      </c>
      <c r="F255" s="1066"/>
      <c r="G255" s="1066"/>
      <c r="H255" s="980"/>
    </row>
    <row r="256" spans="1:8" ht="59.25" customHeight="1">
      <c r="A256" s="440"/>
      <c r="B256" s="945" t="s">
        <v>234</v>
      </c>
      <c r="C256" s="946"/>
      <c r="D256" s="446"/>
      <c r="E256" s="889"/>
      <c r="F256" s="890"/>
      <c r="G256" s="890"/>
      <c r="H256" s="891"/>
    </row>
    <row r="257" spans="1:9" ht="21" customHeight="1">
      <c r="A257" s="440"/>
      <c r="B257" s="885" t="s">
        <v>235</v>
      </c>
      <c r="C257" s="943"/>
      <c r="D257" s="455"/>
      <c r="E257" s="938"/>
      <c r="F257" s="947"/>
      <c r="G257" s="948"/>
      <c r="H257" s="949"/>
    </row>
    <row r="258" spans="1:9" ht="57" customHeight="1">
      <c r="A258" s="507"/>
      <c r="B258" s="945" t="s">
        <v>236</v>
      </c>
      <c r="C258" s="946"/>
      <c r="D258" s="446"/>
      <c r="E258" s="889"/>
      <c r="F258" s="890"/>
      <c r="G258" s="890"/>
      <c r="H258" s="891"/>
    </row>
    <row r="259" spans="1:9" ht="14.25" customHeight="1">
      <c r="A259" s="509"/>
      <c r="B259" s="391"/>
      <c r="C259" s="391"/>
      <c r="D259" s="391"/>
      <c r="G259" s="391"/>
    </row>
    <row r="260" spans="1:9" ht="19.5" hidden="1" customHeight="1">
      <c r="A260" s="508"/>
      <c r="B260" s="928" t="e">
        <f>IF(AND(#REF!=2,M198=1),"Name of Other Partner of JV",IF(AND(#REF!=2,M198="2 or more"),"Name of Other Partner-1 of JV",""))</f>
        <v>#REF!</v>
      </c>
      <c r="C260" s="928"/>
      <c r="D260" s="928"/>
      <c r="E260" s="927" t="e">
        <f>'[11]Name of Bidder'!C18</f>
        <v>#REF!</v>
      </c>
      <c r="F260" s="928"/>
      <c r="G260" s="928"/>
      <c r="H260" s="944"/>
      <c r="I260" s="327"/>
    </row>
    <row r="261" spans="1:9" ht="29.25" hidden="1" customHeight="1">
      <c r="A261" s="405" t="s">
        <v>220</v>
      </c>
      <c r="B261" s="927" t="s">
        <v>221</v>
      </c>
      <c r="C261" s="928"/>
      <c r="D261" s="928"/>
      <c r="E261" s="928"/>
      <c r="F261" s="928"/>
      <c r="G261" s="928"/>
      <c r="H261" s="928"/>
      <c r="I261" s="327"/>
    </row>
    <row r="262" spans="1:9" ht="19.5" hidden="1" customHeight="1">
      <c r="A262" s="438"/>
      <c r="B262" s="454"/>
      <c r="C262" s="458"/>
      <c r="D262" s="459"/>
      <c r="E262" s="872" t="s">
        <v>238</v>
      </c>
      <c r="F262" s="873" t="s">
        <v>239</v>
      </c>
      <c r="G262" s="872" t="s">
        <v>223</v>
      </c>
      <c r="H262" s="873"/>
      <c r="I262" s="327"/>
    </row>
    <row r="263" spans="1:9" ht="47.25" hidden="1" customHeight="1">
      <c r="A263" s="438"/>
      <c r="B263" s="454"/>
      <c r="C263" s="458"/>
      <c r="D263" s="404" t="s">
        <v>240</v>
      </c>
      <c r="E263" s="952"/>
      <c r="F263" s="953"/>
      <c r="G263" s="952"/>
      <c r="H263" s="953"/>
      <c r="I263" s="327"/>
    </row>
    <row r="264" spans="1:9" ht="17.25" hidden="1" customHeight="1">
      <c r="A264" s="440" t="s">
        <v>224</v>
      </c>
      <c r="B264" s="938" t="s">
        <v>225</v>
      </c>
      <c r="C264" s="947"/>
      <c r="D264" s="460"/>
      <c r="E264" s="954"/>
      <c r="F264" s="955"/>
      <c r="G264" s="954"/>
      <c r="H264" s="955"/>
      <c r="I264" s="327"/>
    </row>
    <row r="265" spans="1:9" ht="17.25" hidden="1" customHeight="1">
      <c r="A265" s="440"/>
      <c r="B265" s="938" t="s">
        <v>241</v>
      </c>
      <c r="C265" s="939"/>
      <c r="D265" s="947"/>
      <c r="E265" s="442" t="s">
        <v>28</v>
      </c>
      <c r="F265" s="443"/>
      <c r="G265" s="443"/>
      <c r="H265" s="444"/>
      <c r="I265" s="327"/>
    </row>
    <row r="266" spans="1:9" ht="15.75" hidden="1" customHeight="1">
      <c r="A266" s="440">
        <v>1</v>
      </c>
      <c r="B266" s="940" t="s">
        <v>242</v>
      </c>
      <c r="C266" s="956"/>
      <c r="D266" s="448"/>
      <c r="E266" s="449"/>
      <c r="F266" s="450"/>
      <c r="G266" s="957"/>
      <c r="H266" s="958"/>
      <c r="I266" s="327"/>
    </row>
    <row r="267" spans="1:9" ht="15.75" hidden="1" customHeight="1">
      <c r="A267" s="440">
        <v>2</v>
      </c>
      <c r="B267" s="940" t="s">
        <v>243</v>
      </c>
      <c r="C267" s="956"/>
      <c r="D267" s="448"/>
      <c r="E267" s="449"/>
      <c r="F267" s="450"/>
      <c r="G267" s="957"/>
      <c r="H267" s="958"/>
    </row>
    <row r="268" spans="1:9" ht="15.75" hidden="1" customHeight="1">
      <c r="A268" s="440">
        <v>3</v>
      </c>
      <c r="B268" s="445" t="s">
        <v>244</v>
      </c>
      <c r="C268" s="447"/>
      <c r="D268" s="448"/>
      <c r="E268" s="449"/>
      <c r="F268" s="450"/>
      <c r="G268" s="957"/>
      <c r="H268" s="958"/>
      <c r="I268" s="327"/>
    </row>
    <row r="269" spans="1:9" ht="16.5" hidden="1" customHeight="1">
      <c r="A269" s="440">
        <v>4</v>
      </c>
      <c r="B269" s="445" t="s">
        <v>245</v>
      </c>
      <c r="C269" s="447"/>
      <c r="D269" s="448"/>
      <c r="E269" s="449"/>
      <c r="F269" s="450"/>
      <c r="G269" s="957"/>
      <c r="H269" s="958"/>
      <c r="I269" s="327"/>
    </row>
    <row r="270" spans="1:9" hidden="1">
      <c r="A270" s="440">
        <v>5</v>
      </c>
      <c r="B270" s="445" t="s">
        <v>246</v>
      </c>
      <c r="C270" s="447"/>
      <c r="D270" s="448"/>
      <c r="E270" s="449"/>
      <c r="F270" s="450"/>
      <c r="G270" s="957"/>
      <c r="H270" s="958"/>
      <c r="I270" s="327"/>
    </row>
    <row r="271" spans="1:9" ht="19.5" hidden="1" customHeight="1">
      <c r="A271" s="440">
        <v>6</v>
      </c>
      <c r="B271" s="445" t="s">
        <v>247</v>
      </c>
      <c r="C271" s="447"/>
      <c r="D271" s="451"/>
      <c r="E271" s="452"/>
      <c r="F271" s="453"/>
      <c r="G271" s="959"/>
      <c r="H271" s="960"/>
      <c r="I271" s="327"/>
    </row>
    <row r="272" spans="1:9" ht="32.25" hidden="1" customHeight="1">
      <c r="A272" s="435"/>
      <c r="B272" s="961" t="s">
        <v>248</v>
      </c>
      <c r="C272" s="961"/>
      <c r="D272" s="961"/>
      <c r="E272" s="961"/>
      <c r="F272" s="961"/>
      <c r="G272" s="961"/>
      <c r="H272" s="962"/>
      <c r="I272" s="327"/>
    </row>
    <row r="273" spans="1:9" ht="32.25" hidden="1" customHeight="1">
      <c r="A273" s="405"/>
      <c r="B273" s="461"/>
      <c r="C273" s="461"/>
      <c r="D273" s="461"/>
      <c r="E273" s="461"/>
      <c r="F273" s="461"/>
      <c r="G273" s="461"/>
      <c r="H273" s="461"/>
      <c r="I273" s="327"/>
    </row>
    <row r="274" spans="1:9" ht="32.25" hidden="1" customHeight="1">
      <c r="A274" s="405"/>
      <c r="B274" s="461"/>
      <c r="C274" s="461"/>
      <c r="D274" s="461"/>
      <c r="E274" s="461"/>
      <c r="F274" s="461"/>
      <c r="G274" s="461"/>
      <c r="H274" s="461"/>
      <c r="I274" s="327"/>
    </row>
    <row r="275" spans="1:9" ht="32.25" hidden="1" customHeight="1">
      <c r="A275" s="405"/>
      <c r="B275" s="461"/>
      <c r="C275" s="461"/>
      <c r="D275" s="461"/>
      <c r="E275" s="461"/>
      <c r="F275" s="461"/>
      <c r="G275" s="461"/>
      <c r="H275" s="461"/>
      <c r="I275" s="327"/>
    </row>
    <row r="276" spans="1:9" ht="32.25" hidden="1" customHeight="1">
      <c r="A276" s="405"/>
      <c r="B276" s="461"/>
      <c r="C276" s="461"/>
      <c r="D276" s="461"/>
      <c r="E276" s="461"/>
      <c r="F276" s="461"/>
      <c r="G276" s="461"/>
      <c r="H276" s="461"/>
      <c r="I276" s="327"/>
    </row>
    <row r="277" spans="1:9" ht="20.25" hidden="1" customHeight="1">
      <c r="A277" s="438" t="s">
        <v>89</v>
      </c>
      <c r="B277" s="927" t="s">
        <v>228</v>
      </c>
      <c r="C277" s="928"/>
      <c r="D277" s="928"/>
      <c r="E277" s="928"/>
      <c r="F277" s="928"/>
      <c r="G277" s="928"/>
      <c r="H277" s="928"/>
      <c r="I277" s="327"/>
    </row>
    <row r="278" spans="1:9" ht="19.5" hidden="1" customHeight="1">
      <c r="A278" s="438"/>
      <c r="B278" s="462"/>
      <c r="C278" s="458"/>
      <c r="D278" s="459"/>
      <c r="E278" s="872" t="s">
        <v>238</v>
      </c>
      <c r="F278" s="873" t="s">
        <v>239</v>
      </c>
      <c r="G278" s="872" t="s">
        <v>223</v>
      </c>
      <c r="H278" s="873"/>
      <c r="I278" s="327"/>
    </row>
    <row r="279" spans="1:9" ht="47.25" hidden="1" customHeight="1">
      <c r="A279" s="438"/>
      <c r="B279" s="462"/>
      <c r="C279" s="458"/>
      <c r="D279" s="404" t="s">
        <v>249</v>
      </c>
      <c r="E279" s="952"/>
      <c r="F279" s="953"/>
      <c r="G279" s="952"/>
      <c r="H279" s="953"/>
      <c r="I279" s="327"/>
    </row>
    <row r="280" spans="1:9" ht="17.25" hidden="1" customHeight="1">
      <c r="A280" s="440" t="s">
        <v>224</v>
      </c>
      <c r="B280" s="883" t="s">
        <v>225</v>
      </c>
      <c r="C280" s="942"/>
      <c r="D280" s="463"/>
      <c r="E280" s="954"/>
      <c r="F280" s="955"/>
      <c r="G280" s="963"/>
      <c r="H280" s="964"/>
      <c r="I280" s="327"/>
    </row>
    <row r="281" spans="1:9" ht="17.25" hidden="1" customHeight="1">
      <c r="A281" s="440"/>
      <c r="B281" s="939" t="s">
        <v>241</v>
      </c>
      <c r="C281" s="939"/>
      <c r="D281" s="883"/>
      <c r="E281" s="442" t="s">
        <v>28</v>
      </c>
      <c r="F281" s="443"/>
      <c r="G281" s="443"/>
      <c r="H281" s="444"/>
      <c r="I281" s="327"/>
    </row>
    <row r="282" spans="1:9" ht="15.75" hidden="1" customHeight="1">
      <c r="A282" s="440">
        <v>1</v>
      </c>
      <c r="B282" s="965" t="s">
        <v>242</v>
      </c>
      <c r="C282" s="966"/>
      <c r="D282" s="466"/>
      <c r="E282" s="467"/>
      <c r="F282" s="468"/>
      <c r="G282" s="967"/>
      <c r="H282" s="968"/>
      <c r="I282" s="327"/>
    </row>
    <row r="283" spans="1:9" ht="15.75" hidden="1" customHeight="1">
      <c r="A283" s="440">
        <v>2</v>
      </c>
      <c r="B283" s="965" t="s">
        <v>243</v>
      </c>
      <c r="C283" s="966"/>
      <c r="D283" s="469"/>
      <c r="E283" s="449"/>
      <c r="F283" s="450"/>
      <c r="G283" s="969"/>
      <c r="H283" s="970"/>
    </row>
    <row r="284" spans="1:9" ht="15.75" hidden="1" customHeight="1">
      <c r="A284" s="440">
        <v>3</v>
      </c>
      <c r="B284" s="464" t="s">
        <v>244</v>
      </c>
      <c r="C284" s="465"/>
      <c r="D284" s="469"/>
      <c r="E284" s="449"/>
      <c r="F284" s="450"/>
      <c r="G284" s="969"/>
      <c r="H284" s="970"/>
      <c r="I284" s="327"/>
    </row>
    <row r="285" spans="1:9" ht="16.5" hidden="1" customHeight="1">
      <c r="A285" s="440">
        <v>4</v>
      </c>
      <c r="B285" s="464" t="s">
        <v>245</v>
      </c>
      <c r="C285" s="465"/>
      <c r="D285" s="469"/>
      <c r="E285" s="449"/>
      <c r="F285" s="450"/>
      <c r="G285" s="969"/>
      <c r="H285" s="970"/>
      <c r="I285" s="327"/>
    </row>
    <row r="286" spans="1:9" ht="15.75" hidden="1" customHeight="1">
      <c r="A286" s="440">
        <v>5</v>
      </c>
      <c r="B286" s="464" t="s">
        <v>246</v>
      </c>
      <c r="C286" s="465"/>
      <c r="D286" s="469"/>
      <c r="E286" s="449"/>
      <c r="F286" s="450"/>
      <c r="G286" s="969"/>
      <c r="H286" s="970"/>
      <c r="I286" s="327"/>
    </row>
    <row r="287" spans="1:9" hidden="1">
      <c r="A287" s="440">
        <v>6</v>
      </c>
      <c r="B287" s="464" t="s">
        <v>247</v>
      </c>
      <c r="C287" s="465"/>
      <c r="D287" s="470"/>
      <c r="E287" s="452"/>
      <c r="F287" s="453"/>
      <c r="G287" s="971"/>
      <c r="H287" s="972"/>
      <c r="I287" s="327"/>
    </row>
    <row r="288" spans="1:9" ht="49.5" hidden="1" customHeight="1">
      <c r="A288" s="440"/>
      <c r="B288" s="973" t="s">
        <v>248</v>
      </c>
      <c r="C288" s="961"/>
      <c r="D288" s="961"/>
      <c r="E288" s="961"/>
      <c r="F288" s="961"/>
      <c r="G288" s="961"/>
      <c r="H288" s="962"/>
      <c r="I288" s="327"/>
    </row>
    <row r="289" spans="1:9" ht="16.5" hidden="1" customHeight="1">
      <c r="A289" s="471"/>
      <c r="B289" s="325"/>
      <c r="C289" s="325"/>
      <c r="D289" s="432"/>
      <c r="E289" s="432"/>
      <c r="F289" s="432"/>
      <c r="G289" s="432"/>
      <c r="H289" s="432"/>
      <c r="I289" s="327"/>
    </row>
    <row r="290" spans="1:9" ht="16.5" hidden="1" customHeight="1">
      <c r="A290" s="438" t="s">
        <v>231</v>
      </c>
      <c r="B290" s="944" t="s">
        <v>232</v>
      </c>
      <c r="C290" s="974"/>
      <c r="D290" s="456"/>
      <c r="E290" s="975"/>
      <c r="F290" s="976"/>
      <c r="G290" s="977"/>
      <c r="H290" s="978"/>
      <c r="I290" s="327"/>
    </row>
    <row r="291" spans="1:9" ht="28.5" hidden="1" customHeight="1">
      <c r="A291" s="438"/>
      <c r="B291" s="928"/>
      <c r="C291" s="944"/>
      <c r="D291" s="457"/>
      <c r="E291" s="979" t="s">
        <v>250</v>
      </c>
      <c r="F291" s="980"/>
      <c r="G291" s="981" t="s">
        <v>238</v>
      </c>
      <c r="H291" s="982"/>
      <c r="I291" s="327"/>
    </row>
    <row r="292" spans="1:9" ht="56.25" hidden="1" customHeight="1">
      <c r="A292" s="440"/>
      <c r="B292" s="945" t="s">
        <v>234</v>
      </c>
      <c r="C292" s="946"/>
      <c r="D292" s="446"/>
      <c r="E292" s="983"/>
      <c r="F292" s="984"/>
      <c r="G292" s="985"/>
      <c r="H292" s="985"/>
    </row>
    <row r="293" spans="1:9" ht="15.75" hidden="1" customHeight="1">
      <c r="A293" s="440"/>
      <c r="B293" s="885" t="s">
        <v>235</v>
      </c>
      <c r="C293" s="943"/>
      <c r="D293" s="455"/>
      <c r="E293" s="938"/>
      <c r="F293" s="947"/>
      <c r="G293" s="948"/>
      <c r="H293" s="949"/>
      <c r="I293" s="327"/>
    </row>
    <row r="294" spans="1:9" ht="66.75" hidden="1" customHeight="1">
      <c r="A294" s="440"/>
      <c r="B294" s="945" t="s">
        <v>236</v>
      </c>
      <c r="C294" s="946"/>
      <c r="D294" s="446"/>
      <c r="E294" s="983"/>
      <c r="F294" s="984"/>
      <c r="G294" s="985"/>
      <c r="H294" s="985"/>
      <c r="I294" s="327"/>
    </row>
    <row r="295" spans="1:9" ht="20.25" hidden="1" customHeight="1">
      <c r="A295" s="440"/>
      <c r="B295" s="472"/>
      <c r="C295" s="472"/>
      <c r="D295" s="473"/>
      <c r="E295" s="473"/>
      <c r="F295" s="473"/>
      <c r="G295" s="473"/>
      <c r="H295" s="473"/>
      <c r="I295" s="327"/>
    </row>
    <row r="296" spans="1:9" ht="32.25" hidden="1" customHeight="1">
      <c r="A296" s="405"/>
      <c r="B296" s="928" t="e">
        <f>IF(AND(#REF!=2,M198="2 or more"),"Name of Other Partner-2 of JV", "")</f>
        <v>#REF!</v>
      </c>
      <c r="C296" s="928"/>
      <c r="D296" s="928"/>
      <c r="E296" s="927" t="e">
        <f>'[11]Name of Bidder'!C23</f>
        <v>#REF!</v>
      </c>
      <c r="F296" s="928"/>
      <c r="G296" s="928"/>
      <c r="H296" s="944"/>
      <c r="I296" s="327"/>
    </row>
    <row r="297" spans="1:9" ht="29.25" hidden="1" customHeight="1">
      <c r="A297" s="405" t="s">
        <v>220</v>
      </c>
      <c r="B297" s="927" t="s">
        <v>221</v>
      </c>
      <c r="C297" s="928"/>
      <c r="D297" s="928"/>
      <c r="E297" s="928"/>
      <c r="F297" s="928"/>
      <c r="G297" s="928"/>
      <c r="H297" s="928"/>
      <c r="I297" s="327"/>
    </row>
    <row r="298" spans="1:9" ht="19.5" hidden="1" customHeight="1">
      <c r="A298" s="438"/>
      <c r="B298" s="454"/>
      <c r="C298" s="458"/>
      <c r="D298" s="459"/>
      <c r="E298" s="872" t="s">
        <v>238</v>
      </c>
      <c r="F298" s="873" t="s">
        <v>239</v>
      </c>
      <c r="G298" s="872" t="s">
        <v>223</v>
      </c>
      <c r="H298" s="873"/>
      <c r="I298" s="327"/>
    </row>
    <row r="299" spans="1:9" ht="47.25" hidden="1" customHeight="1">
      <c r="A299" s="438"/>
      <c r="B299" s="454"/>
      <c r="C299" s="458"/>
      <c r="D299" s="404" t="s">
        <v>240</v>
      </c>
      <c r="E299" s="952"/>
      <c r="F299" s="953"/>
      <c r="G299" s="952"/>
      <c r="H299" s="953"/>
      <c r="I299" s="327"/>
    </row>
    <row r="300" spans="1:9" ht="17.25" hidden="1" customHeight="1">
      <c r="A300" s="440" t="s">
        <v>224</v>
      </c>
      <c r="B300" s="938" t="s">
        <v>225</v>
      </c>
      <c r="C300" s="947"/>
      <c r="D300" s="460"/>
      <c r="E300" s="954"/>
      <c r="F300" s="955"/>
      <c r="G300" s="954"/>
      <c r="H300" s="955"/>
      <c r="I300" s="327"/>
    </row>
    <row r="301" spans="1:9" ht="17.25" hidden="1" customHeight="1">
      <c r="A301" s="440"/>
      <c r="B301" s="938" t="s">
        <v>241</v>
      </c>
      <c r="C301" s="939"/>
      <c r="D301" s="947"/>
      <c r="E301" s="442" t="s">
        <v>28</v>
      </c>
      <c r="F301" s="443"/>
      <c r="G301" s="443"/>
      <c r="H301" s="444"/>
      <c r="I301" s="327"/>
    </row>
    <row r="302" spans="1:9" ht="15.75" hidden="1" customHeight="1">
      <c r="A302" s="440">
        <v>1</v>
      </c>
      <c r="B302" s="965" t="s">
        <v>242</v>
      </c>
      <c r="C302" s="966"/>
      <c r="D302" s="474"/>
      <c r="E302" s="467"/>
      <c r="F302" s="468"/>
      <c r="G302" s="986"/>
      <c r="H302" s="987"/>
      <c r="I302" s="327"/>
    </row>
    <row r="303" spans="1:9" ht="15.75" hidden="1" customHeight="1">
      <c r="A303" s="440">
        <v>2</v>
      </c>
      <c r="B303" s="965" t="s">
        <v>243</v>
      </c>
      <c r="C303" s="966"/>
      <c r="D303" s="448"/>
      <c r="E303" s="449"/>
      <c r="F303" s="450"/>
      <c r="G303" s="957"/>
      <c r="H303" s="958"/>
    </row>
    <row r="304" spans="1:9" ht="15.75" hidden="1" customHeight="1">
      <c r="A304" s="440">
        <v>3</v>
      </c>
      <c r="B304" s="464" t="s">
        <v>244</v>
      </c>
      <c r="C304" s="465"/>
      <c r="D304" s="448"/>
      <c r="E304" s="449"/>
      <c r="F304" s="450"/>
      <c r="G304" s="957"/>
      <c r="H304" s="958"/>
      <c r="I304" s="327"/>
    </row>
    <row r="305" spans="1:9" ht="16.5" hidden="1" customHeight="1">
      <c r="A305" s="440">
        <v>4</v>
      </c>
      <c r="B305" s="464" t="s">
        <v>245</v>
      </c>
      <c r="C305" s="465"/>
      <c r="D305" s="448"/>
      <c r="E305" s="449"/>
      <c r="F305" s="450"/>
      <c r="G305" s="957"/>
      <c r="H305" s="958"/>
      <c r="I305" s="327"/>
    </row>
    <row r="306" spans="1:9" ht="15.75" hidden="1" customHeight="1">
      <c r="A306" s="440">
        <v>5</v>
      </c>
      <c r="B306" s="464" t="s">
        <v>246</v>
      </c>
      <c r="C306" s="465"/>
      <c r="D306" s="448"/>
      <c r="E306" s="449"/>
      <c r="F306" s="450"/>
      <c r="G306" s="957"/>
      <c r="H306" s="958"/>
      <c r="I306" s="327"/>
    </row>
    <row r="307" spans="1:9" hidden="1">
      <c r="A307" s="440">
        <v>6</v>
      </c>
      <c r="B307" s="464" t="s">
        <v>247</v>
      </c>
      <c r="C307" s="465"/>
      <c r="D307" s="451"/>
      <c r="E307" s="452"/>
      <c r="F307" s="453"/>
      <c r="G307" s="959"/>
      <c r="H307" s="960"/>
      <c r="I307" s="327"/>
    </row>
    <row r="308" spans="1:9" ht="32.25" hidden="1" customHeight="1">
      <c r="A308" s="435"/>
      <c r="B308" s="961" t="s">
        <v>248</v>
      </c>
      <c r="C308" s="961"/>
      <c r="D308" s="961"/>
      <c r="E308" s="961"/>
      <c r="F308" s="961"/>
      <c r="G308" s="961"/>
      <c r="H308" s="962"/>
      <c r="I308" s="327"/>
    </row>
    <row r="309" spans="1:9" ht="32.25" hidden="1" customHeight="1">
      <c r="A309" s="405"/>
      <c r="B309" s="461"/>
      <c r="C309" s="461"/>
      <c r="D309" s="461"/>
      <c r="E309" s="461"/>
      <c r="F309" s="461"/>
      <c r="G309" s="461"/>
      <c r="H309" s="461"/>
      <c r="I309" s="327"/>
    </row>
    <row r="310" spans="1:9" ht="20.25" hidden="1" customHeight="1">
      <c r="A310" s="438" t="s">
        <v>89</v>
      </c>
      <c r="B310" s="927" t="s">
        <v>228</v>
      </c>
      <c r="C310" s="928"/>
      <c r="D310" s="928"/>
      <c r="E310" s="928"/>
      <c r="F310" s="928"/>
      <c r="G310" s="928"/>
      <c r="H310" s="928"/>
      <c r="I310" s="327"/>
    </row>
    <row r="311" spans="1:9" ht="19.5" hidden="1" customHeight="1">
      <c r="A311" s="438"/>
      <c r="B311" s="462"/>
      <c r="C311" s="458"/>
      <c r="D311" s="459"/>
      <c r="E311" s="872" t="s">
        <v>238</v>
      </c>
      <c r="F311" s="873" t="s">
        <v>239</v>
      </c>
      <c r="G311" s="872" t="s">
        <v>223</v>
      </c>
      <c r="H311" s="873"/>
      <c r="I311" s="327"/>
    </row>
    <row r="312" spans="1:9" ht="47.25" hidden="1" customHeight="1">
      <c r="A312" s="438"/>
      <c r="B312" s="462"/>
      <c r="C312" s="458"/>
      <c r="D312" s="404" t="s">
        <v>249</v>
      </c>
      <c r="E312" s="952"/>
      <c r="F312" s="953"/>
      <c r="G312" s="952"/>
      <c r="H312" s="953"/>
      <c r="I312" s="327"/>
    </row>
    <row r="313" spans="1:9" ht="17.25" hidden="1" customHeight="1">
      <c r="A313" s="440" t="s">
        <v>224</v>
      </c>
      <c r="B313" s="883" t="s">
        <v>225</v>
      </c>
      <c r="C313" s="942"/>
      <c r="D313" s="463"/>
      <c r="E313" s="954"/>
      <c r="F313" s="955"/>
      <c r="G313" s="963"/>
      <c r="H313" s="964"/>
      <c r="I313" s="327"/>
    </row>
    <row r="314" spans="1:9" ht="17.25" hidden="1" customHeight="1">
      <c r="A314" s="440"/>
      <c r="B314" s="939" t="s">
        <v>241</v>
      </c>
      <c r="C314" s="939"/>
      <c r="D314" s="883"/>
      <c r="E314" s="442" t="s">
        <v>28</v>
      </c>
      <c r="F314" s="443"/>
      <c r="G314" s="443"/>
      <c r="H314" s="444"/>
      <c r="I314" s="327"/>
    </row>
    <row r="315" spans="1:9" ht="15.75" hidden="1" customHeight="1">
      <c r="A315" s="440">
        <v>1</v>
      </c>
      <c r="B315" s="965" t="s">
        <v>242</v>
      </c>
      <c r="C315" s="966"/>
      <c r="D315" s="466"/>
      <c r="E315" s="467"/>
      <c r="F315" s="468"/>
      <c r="G315" s="967"/>
      <c r="H315" s="968"/>
      <c r="I315" s="327"/>
    </row>
    <row r="316" spans="1:9" ht="15.75" hidden="1" customHeight="1">
      <c r="A316" s="440">
        <v>2</v>
      </c>
      <c r="B316" s="965" t="s">
        <v>243</v>
      </c>
      <c r="C316" s="966"/>
      <c r="D316" s="469"/>
      <c r="E316" s="449"/>
      <c r="F316" s="450"/>
      <c r="G316" s="969"/>
      <c r="H316" s="970"/>
    </row>
    <row r="317" spans="1:9" ht="15.75" hidden="1" customHeight="1">
      <c r="A317" s="440">
        <v>3</v>
      </c>
      <c r="B317" s="464" t="s">
        <v>244</v>
      </c>
      <c r="C317" s="465"/>
      <c r="D317" s="469"/>
      <c r="E317" s="449"/>
      <c r="F317" s="450"/>
      <c r="G317" s="969"/>
      <c r="H317" s="970"/>
      <c r="I317" s="327"/>
    </row>
    <row r="318" spans="1:9" ht="16.5" hidden="1" customHeight="1">
      <c r="A318" s="440">
        <v>4</v>
      </c>
      <c r="B318" s="464" t="s">
        <v>245</v>
      </c>
      <c r="C318" s="465"/>
      <c r="D318" s="469"/>
      <c r="E318" s="449"/>
      <c r="F318" s="450"/>
      <c r="G318" s="969"/>
      <c r="H318" s="970"/>
      <c r="I318" s="327"/>
    </row>
    <row r="319" spans="1:9" ht="15.75" hidden="1" customHeight="1">
      <c r="A319" s="440">
        <v>5</v>
      </c>
      <c r="B319" s="464" t="s">
        <v>246</v>
      </c>
      <c r="C319" s="465"/>
      <c r="D319" s="469"/>
      <c r="E319" s="449"/>
      <c r="F319" s="450"/>
      <c r="G319" s="969"/>
      <c r="H319" s="970"/>
      <c r="I319" s="327"/>
    </row>
    <row r="320" spans="1:9" ht="15.75" hidden="1" customHeight="1">
      <c r="A320" s="440">
        <v>6</v>
      </c>
      <c r="B320" s="464" t="s">
        <v>247</v>
      </c>
      <c r="C320" s="465"/>
      <c r="D320" s="469"/>
      <c r="E320" s="449"/>
      <c r="F320" s="450"/>
      <c r="G320" s="969"/>
      <c r="H320" s="970"/>
      <c r="I320" s="327"/>
    </row>
    <row r="321" spans="1:9" ht="32.25" hidden="1" customHeight="1">
      <c r="A321" s="440"/>
      <c r="B321" s="988" t="s">
        <v>230</v>
      </c>
      <c r="C321" s="988"/>
      <c r="D321" s="470"/>
      <c r="E321" s="452"/>
      <c r="F321" s="453"/>
      <c r="G321" s="971"/>
      <c r="H321" s="972"/>
      <c r="I321" s="327"/>
    </row>
    <row r="322" spans="1:9" ht="32.25" hidden="1" customHeight="1">
      <c r="A322" s="435"/>
      <c r="B322" s="989" t="s">
        <v>248</v>
      </c>
      <c r="C322" s="989"/>
      <c r="D322" s="989"/>
      <c r="E322" s="989"/>
      <c r="F322" s="989"/>
      <c r="G322" s="989"/>
      <c r="H322" s="990"/>
      <c r="I322" s="327"/>
    </row>
    <row r="323" spans="1:9" ht="16.5" hidden="1" customHeight="1">
      <c r="A323" s="435"/>
      <c r="B323" s="325"/>
      <c r="C323" s="325"/>
      <c r="D323" s="432"/>
      <c r="E323" s="432"/>
      <c r="F323" s="432"/>
      <c r="G323" s="432"/>
      <c r="H323" s="432"/>
      <c r="I323" s="327"/>
    </row>
    <row r="324" spans="1:9" ht="16.5" hidden="1" customHeight="1">
      <c r="A324" s="438" t="s">
        <v>231</v>
      </c>
      <c r="B324" s="974" t="s">
        <v>232</v>
      </c>
      <c r="C324" s="974"/>
      <c r="D324" s="456"/>
      <c r="E324" s="975"/>
      <c r="F324" s="976"/>
      <c r="G324" s="977"/>
      <c r="H324" s="978"/>
      <c r="I324" s="327"/>
    </row>
    <row r="325" spans="1:9" ht="28.5" hidden="1" customHeight="1">
      <c r="A325" s="438"/>
      <c r="B325" s="927"/>
      <c r="C325" s="944"/>
      <c r="D325" s="457"/>
      <c r="E325" s="979" t="s">
        <v>250</v>
      </c>
      <c r="F325" s="980"/>
      <c r="G325" s="981" t="s">
        <v>238</v>
      </c>
      <c r="H325" s="982"/>
      <c r="I325" s="327"/>
    </row>
    <row r="326" spans="1:9" ht="56.25" hidden="1" customHeight="1">
      <c r="A326" s="440"/>
      <c r="B326" s="946" t="s">
        <v>234</v>
      </c>
      <c r="C326" s="946"/>
      <c r="D326" s="446"/>
      <c r="E326" s="983"/>
      <c r="F326" s="984"/>
      <c r="G326" s="985"/>
      <c r="H326" s="985"/>
    </row>
    <row r="327" spans="1:9" ht="15.75" hidden="1" customHeight="1">
      <c r="A327" s="440"/>
      <c r="B327" s="943" t="s">
        <v>235</v>
      </c>
      <c r="C327" s="943"/>
      <c r="D327" s="455"/>
      <c r="E327" s="938"/>
      <c r="F327" s="947"/>
      <c r="G327" s="948"/>
      <c r="H327" s="949"/>
      <c r="I327" s="327"/>
    </row>
    <row r="328" spans="1:9" ht="49.5" hidden="1" customHeight="1">
      <c r="A328" s="440"/>
      <c r="B328" s="946" t="s">
        <v>236</v>
      </c>
      <c r="C328" s="946"/>
      <c r="D328" s="446"/>
      <c r="E328" s="983"/>
      <c r="F328" s="984"/>
      <c r="G328" s="985"/>
      <c r="H328" s="985"/>
      <c r="I328" s="327"/>
    </row>
    <row r="329" spans="1:9" ht="22.5" hidden="1" customHeight="1">
      <c r="A329" s="435"/>
      <c r="B329" s="472"/>
      <c r="C329" s="472"/>
      <c r="D329" s="473"/>
      <c r="E329" s="473"/>
      <c r="F329" s="473"/>
      <c r="G329" s="473"/>
      <c r="H329" s="473"/>
      <c r="I329" s="327"/>
    </row>
    <row r="330" spans="1:9" ht="17.25" hidden="1" customHeight="1">
      <c r="A330" s="475" t="s">
        <v>251</v>
      </c>
      <c r="B330" s="991" t="s">
        <v>252</v>
      </c>
      <c r="C330" s="991"/>
      <c r="D330" s="991"/>
      <c r="E330" s="991"/>
      <c r="F330" s="991"/>
      <c r="G330" s="991"/>
      <c r="H330" s="991"/>
      <c r="I330" s="327"/>
    </row>
    <row r="331" spans="1:9" ht="12" hidden="1" customHeight="1">
      <c r="A331" s="327"/>
      <c r="B331" s="391"/>
      <c r="C331" s="391"/>
      <c r="D331" s="391"/>
      <c r="E331" s="391"/>
      <c r="F331" s="391"/>
      <c r="G331" s="391"/>
      <c r="H331" s="327"/>
      <c r="I331" s="327"/>
    </row>
    <row r="332" spans="1:9" ht="75" hidden="1" customHeight="1">
      <c r="A332" s="476"/>
      <c r="B332" s="992" t="s">
        <v>253</v>
      </c>
      <c r="C332" s="992"/>
      <c r="D332" s="992"/>
      <c r="E332" s="992"/>
      <c r="F332" s="992"/>
      <c r="G332" s="992"/>
      <c r="H332" s="992"/>
      <c r="I332" s="327"/>
    </row>
    <row r="333" spans="1:9" ht="185.25" hidden="1" customHeight="1">
      <c r="A333" s="435"/>
      <c r="B333" s="993" t="s">
        <v>254</v>
      </c>
      <c r="C333" s="993"/>
      <c r="D333" s="993"/>
      <c r="E333" s="993"/>
      <c r="F333" s="993"/>
      <c r="G333" s="993"/>
      <c r="H333" s="993"/>
    </row>
    <row r="334" spans="1:9" ht="40.15" hidden="1" customHeight="1">
      <c r="A334" s="435"/>
      <c r="B334" s="992"/>
      <c r="C334" s="992"/>
      <c r="D334" s="992"/>
      <c r="E334" s="992"/>
      <c r="F334" s="992"/>
      <c r="G334" s="992"/>
      <c r="H334" s="992"/>
      <c r="I334" s="327"/>
    </row>
    <row r="335" spans="1:9" ht="9" hidden="1" customHeight="1">
      <c r="A335" s="327"/>
      <c r="B335" s="327"/>
      <c r="C335" s="327"/>
      <c r="D335" s="327"/>
      <c r="E335" s="327"/>
      <c r="F335" s="327"/>
      <c r="G335" s="327"/>
      <c r="H335" s="327"/>
      <c r="I335" s="327"/>
    </row>
    <row r="336" spans="1:9" ht="33.75" hidden="1" customHeight="1">
      <c r="A336" s="435"/>
      <c r="B336" s="992"/>
      <c r="C336" s="992"/>
      <c r="D336" s="992"/>
      <c r="E336" s="992"/>
      <c r="F336" s="992"/>
      <c r="G336" s="992"/>
      <c r="H336" s="992"/>
      <c r="I336" s="327"/>
    </row>
    <row r="337" spans="1:9" hidden="1">
      <c r="B337" s="391"/>
      <c r="C337" s="391"/>
      <c r="D337" s="391"/>
      <c r="E337" s="391"/>
      <c r="F337" s="391"/>
      <c r="G337" s="391"/>
    </row>
    <row r="338" spans="1:9" ht="42" hidden="1" customHeight="1">
      <c r="A338" s="434"/>
      <c r="B338" s="992"/>
      <c r="C338" s="992"/>
      <c r="D338" s="992"/>
      <c r="E338" s="992"/>
      <c r="F338" s="992"/>
      <c r="G338" s="992"/>
      <c r="H338" s="992"/>
      <c r="I338" s="327"/>
    </row>
    <row r="339" spans="1:9" hidden="1">
      <c r="A339" s="327"/>
      <c r="B339" s="327"/>
      <c r="C339" s="327"/>
      <c r="D339" s="327"/>
      <c r="E339" s="327"/>
      <c r="F339" s="327"/>
      <c r="G339" s="327"/>
      <c r="H339" s="327"/>
      <c r="I339" s="327"/>
    </row>
    <row r="340" spans="1:9" ht="19.5" hidden="1" customHeight="1">
      <c r="A340" s="434"/>
      <c r="B340" s="992" t="s">
        <v>255</v>
      </c>
      <c r="C340" s="992"/>
      <c r="D340" s="992"/>
      <c r="E340" s="992"/>
      <c r="F340" s="992"/>
      <c r="G340" s="992"/>
      <c r="H340" s="992"/>
      <c r="I340" s="327"/>
    </row>
    <row r="341" spans="1:9" hidden="1">
      <c r="A341" s="327"/>
      <c r="B341" s="391"/>
      <c r="C341" s="391"/>
      <c r="D341" s="391"/>
      <c r="E341" s="391"/>
      <c r="F341" s="391"/>
      <c r="G341" s="391"/>
      <c r="H341" s="327"/>
      <c r="I341" s="327"/>
    </row>
    <row r="342" spans="1:9" ht="40.15" hidden="1" customHeight="1">
      <c r="A342" s="434" t="s">
        <v>256</v>
      </c>
      <c r="B342" s="993" t="s">
        <v>257</v>
      </c>
      <c r="C342" s="993"/>
      <c r="D342" s="993"/>
      <c r="E342" s="993"/>
      <c r="F342" s="993"/>
      <c r="G342" s="993"/>
      <c r="H342" s="993"/>
      <c r="I342" s="327"/>
    </row>
    <row r="343" spans="1:9" hidden="1">
      <c r="A343" s="327"/>
      <c r="B343" s="391"/>
      <c r="C343" s="391"/>
      <c r="D343" s="391"/>
      <c r="E343" s="391"/>
      <c r="F343" s="391"/>
      <c r="G343" s="391"/>
      <c r="H343" s="327"/>
      <c r="I343" s="327"/>
    </row>
    <row r="344" spans="1:9" ht="90" hidden="1" customHeight="1">
      <c r="A344" s="434" t="s">
        <v>258</v>
      </c>
      <c r="B344" s="993" t="s">
        <v>259</v>
      </c>
      <c r="C344" s="993"/>
      <c r="D344" s="993"/>
      <c r="E344" s="993"/>
      <c r="F344" s="993"/>
      <c r="G344" s="993"/>
      <c r="H344" s="993"/>
    </row>
    <row r="345" spans="1:9" hidden="1">
      <c r="A345" s="327"/>
      <c r="B345" s="327"/>
      <c r="C345" s="327"/>
      <c r="D345" s="327"/>
      <c r="E345" s="327"/>
      <c r="F345" s="327"/>
      <c r="G345" s="327"/>
      <c r="H345" s="327"/>
      <c r="I345" s="327"/>
    </row>
    <row r="346" spans="1:9" ht="48" hidden="1" customHeight="1">
      <c r="A346" s="434" t="s">
        <v>260</v>
      </c>
      <c r="B346" s="992" t="s">
        <v>261</v>
      </c>
      <c r="C346" s="992"/>
      <c r="D346" s="992"/>
      <c r="E346" s="992"/>
      <c r="F346" s="992"/>
      <c r="G346" s="992"/>
      <c r="H346" s="992"/>
      <c r="I346" s="327"/>
    </row>
    <row r="347" spans="1:9" ht="17.25" hidden="1" customHeight="1">
      <c r="A347" s="327"/>
      <c r="B347" s="327"/>
      <c r="C347" s="327"/>
      <c r="D347" s="326"/>
      <c r="E347" s="327"/>
      <c r="F347" s="327"/>
      <c r="G347" s="327"/>
      <c r="H347" s="327"/>
      <c r="I347" s="327"/>
    </row>
    <row r="348" spans="1:9" ht="21" hidden="1" customHeight="1">
      <c r="A348" s="434" t="s">
        <v>262</v>
      </c>
      <c r="B348" s="992" t="s">
        <v>263</v>
      </c>
      <c r="C348" s="992"/>
      <c r="D348" s="992"/>
      <c r="E348" s="992"/>
      <c r="F348" s="992"/>
      <c r="G348" s="992"/>
      <c r="H348" s="992"/>
      <c r="I348" s="327"/>
    </row>
    <row r="349" spans="1:9" ht="29.25" hidden="1" customHeight="1">
      <c r="A349" s="434"/>
      <c r="B349" s="994" t="s">
        <v>264</v>
      </c>
      <c r="C349" s="994"/>
      <c r="D349" s="994"/>
      <c r="E349" s="994"/>
      <c r="F349" s="994"/>
      <c r="G349" s="994"/>
      <c r="H349" s="994"/>
      <c r="I349" s="327"/>
    </row>
    <row r="350" spans="1:9" ht="17.25" hidden="1" customHeight="1">
      <c r="A350" s="434"/>
      <c r="B350" s="477"/>
      <c r="C350" s="477"/>
      <c r="D350" s="477"/>
      <c r="E350" s="477"/>
      <c r="F350" s="477"/>
      <c r="G350" s="477"/>
      <c r="H350" s="477"/>
    </row>
    <row r="351" spans="1:9" ht="72" hidden="1" customHeight="1">
      <c r="A351" s="435">
        <v>4.0999999999999996</v>
      </c>
      <c r="B351" s="865" t="s">
        <v>265</v>
      </c>
      <c r="C351" s="865"/>
      <c r="D351" s="865"/>
      <c r="E351" s="865"/>
      <c r="F351" s="865"/>
      <c r="G351" s="865"/>
      <c r="H351" s="865"/>
    </row>
    <row r="352" spans="1:9" ht="16.5" hidden="1" customHeight="1">
      <c r="A352" s="390" t="s">
        <v>81</v>
      </c>
      <c r="B352" s="995" t="str">
        <f>"For  " &amp;B199</f>
        <v>For  Name of the Bidder</v>
      </c>
      <c r="C352" s="995"/>
      <c r="D352" s="995"/>
      <c r="E352" s="995"/>
      <c r="F352" s="995"/>
      <c r="G352" s="327"/>
      <c r="H352" s="327"/>
      <c r="I352" s="327"/>
    </row>
    <row r="353" spans="1:9" ht="15.75" hidden="1" customHeight="1">
      <c r="A353" s="327"/>
      <c r="B353" s="478" t="s">
        <v>75</v>
      </c>
      <c r="C353" s="996"/>
      <c r="D353" s="997"/>
      <c r="E353" s="997"/>
      <c r="F353" s="997"/>
      <c r="G353" s="997"/>
      <c r="H353" s="998"/>
      <c r="I353" s="327"/>
    </row>
    <row r="354" spans="1:9" ht="15.75" hidden="1" customHeight="1">
      <c r="A354" s="327"/>
      <c r="B354" s="478" t="s">
        <v>76</v>
      </c>
      <c r="C354" s="996"/>
      <c r="D354" s="997"/>
      <c r="E354" s="997"/>
      <c r="F354" s="997"/>
      <c r="G354" s="997"/>
      <c r="H354" s="998"/>
      <c r="I354" s="327"/>
    </row>
    <row r="355" spans="1:9" ht="15.75" hidden="1" customHeight="1">
      <c r="A355" s="327"/>
      <c r="B355" s="478" t="s">
        <v>77</v>
      </c>
      <c r="C355" s="996"/>
      <c r="D355" s="997"/>
      <c r="E355" s="997"/>
      <c r="F355" s="997"/>
      <c r="G355" s="997"/>
      <c r="H355" s="998"/>
      <c r="I355" s="327"/>
    </row>
    <row r="356" spans="1:9" ht="15.75" hidden="1" customHeight="1">
      <c r="A356" s="327"/>
      <c r="B356" s="478" t="s">
        <v>167</v>
      </c>
      <c r="C356" s="996"/>
      <c r="D356" s="997"/>
      <c r="E356" s="997"/>
      <c r="F356" s="997"/>
      <c r="G356" s="997"/>
      <c r="H356" s="998"/>
      <c r="I356" s="327"/>
    </row>
    <row r="357" spans="1:9" ht="15.75" hidden="1" customHeight="1">
      <c r="A357" s="327"/>
      <c r="B357" s="478" t="s">
        <v>168</v>
      </c>
      <c r="C357" s="996"/>
      <c r="D357" s="997"/>
      <c r="E357" s="997"/>
      <c r="F357" s="997"/>
      <c r="G357" s="997"/>
      <c r="H357" s="998"/>
      <c r="I357" s="327"/>
    </row>
    <row r="358" spans="1:9" ht="15.75" hidden="1" customHeight="1">
      <c r="A358" s="327"/>
      <c r="B358" s="478" t="s">
        <v>170</v>
      </c>
      <c r="C358" s="996"/>
      <c r="D358" s="997"/>
      <c r="E358" s="997"/>
      <c r="F358" s="997"/>
      <c r="G358" s="997"/>
      <c r="H358" s="998"/>
      <c r="I358" s="327"/>
    </row>
    <row r="359" spans="1:9" ht="15.75" hidden="1" customHeight="1">
      <c r="A359" s="327"/>
      <c r="B359" s="478" t="s">
        <v>172</v>
      </c>
      <c r="C359" s="996"/>
      <c r="D359" s="997"/>
      <c r="E359" s="997"/>
      <c r="F359" s="997"/>
      <c r="G359" s="997"/>
      <c r="H359" s="998"/>
      <c r="I359" s="327"/>
    </row>
    <row r="360" spans="1:9" ht="15.75" hidden="1" customHeight="1">
      <c r="A360" s="327"/>
      <c r="B360" s="478" t="s">
        <v>266</v>
      </c>
      <c r="C360" s="996"/>
      <c r="D360" s="997"/>
      <c r="E360" s="997"/>
      <c r="F360" s="997"/>
      <c r="G360" s="997"/>
      <c r="H360" s="998"/>
      <c r="I360" s="327"/>
    </row>
    <row r="361" spans="1:9" ht="15.75" hidden="1" customHeight="1">
      <c r="A361" s="327"/>
      <c r="B361" s="478" t="s">
        <v>267</v>
      </c>
      <c r="C361" s="996"/>
      <c r="D361" s="997"/>
      <c r="E361" s="997"/>
      <c r="F361" s="997"/>
      <c r="G361" s="997"/>
      <c r="H361" s="998"/>
      <c r="I361" s="327"/>
    </row>
    <row r="362" spans="1:9" ht="15.75" hidden="1" customHeight="1">
      <c r="A362" s="327"/>
      <c r="B362" s="478" t="s">
        <v>268</v>
      </c>
      <c r="C362" s="996"/>
      <c r="D362" s="997"/>
      <c r="E362" s="997"/>
      <c r="F362" s="997"/>
      <c r="G362" s="997"/>
      <c r="H362" s="998"/>
      <c r="I362" s="327"/>
    </row>
    <row r="363" spans="1:9" hidden="1">
      <c r="A363" s="327"/>
      <c r="B363" s="327"/>
      <c r="C363" s="327"/>
      <c r="D363" s="327"/>
      <c r="E363" s="327"/>
      <c r="F363" s="327"/>
      <c r="G363" s="327"/>
      <c r="H363" s="327"/>
      <c r="I363" s="327"/>
    </row>
    <row r="364" spans="1:9" ht="16.5" hidden="1" customHeight="1">
      <c r="A364" s="390" t="s">
        <v>89</v>
      </c>
      <c r="B364" s="995" t="e">
        <f>"For  " &amp;B260</f>
        <v>#REF!</v>
      </c>
      <c r="C364" s="995"/>
      <c r="D364" s="995"/>
      <c r="E364" s="995"/>
      <c r="F364" s="995"/>
      <c r="G364" s="327"/>
      <c r="H364" s="327"/>
      <c r="I364" s="327"/>
    </row>
    <row r="365" spans="1:9" ht="15.75" hidden="1" customHeight="1">
      <c r="A365" s="327"/>
      <c r="B365" s="478" t="s">
        <v>75</v>
      </c>
      <c r="C365" s="996"/>
      <c r="D365" s="997"/>
      <c r="E365" s="997"/>
      <c r="F365" s="997"/>
      <c r="G365" s="997"/>
      <c r="H365" s="998"/>
      <c r="I365" s="327"/>
    </row>
    <row r="366" spans="1:9" ht="15.75" hidden="1" customHeight="1">
      <c r="A366" s="327"/>
      <c r="B366" s="478" t="s">
        <v>76</v>
      </c>
      <c r="C366" s="996"/>
      <c r="D366" s="997"/>
      <c r="E366" s="997"/>
      <c r="F366" s="997"/>
      <c r="G366" s="997"/>
      <c r="H366" s="998"/>
      <c r="I366" s="327"/>
    </row>
    <row r="367" spans="1:9" ht="15.75" hidden="1" customHeight="1">
      <c r="A367" s="327"/>
      <c r="B367" s="478" t="s">
        <v>77</v>
      </c>
      <c r="C367" s="996"/>
      <c r="D367" s="997"/>
      <c r="E367" s="997"/>
      <c r="F367" s="997"/>
      <c r="G367" s="997"/>
      <c r="H367" s="998"/>
      <c r="I367" s="327"/>
    </row>
    <row r="368" spans="1:9" ht="15.75" hidden="1" customHeight="1">
      <c r="A368" s="327"/>
      <c r="B368" s="478" t="s">
        <v>167</v>
      </c>
      <c r="C368" s="996"/>
      <c r="D368" s="997"/>
      <c r="E368" s="997"/>
      <c r="F368" s="997"/>
      <c r="G368" s="997"/>
      <c r="H368" s="998"/>
      <c r="I368" s="327"/>
    </row>
    <row r="369" spans="1:9" ht="15.75" hidden="1" customHeight="1">
      <c r="A369" s="327"/>
      <c r="B369" s="478" t="s">
        <v>168</v>
      </c>
      <c r="C369" s="996"/>
      <c r="D369" s="997"/>
      <c r="E369" s="997"/>
      <c r="F369" s="997"/>
      <c r="G369" s="997"/>
      <c r="H369" s="998"/>
      <c r="I369" s="327"/>
    </row>
    <row r="370" spans="1:9" ht="15.75" hidden="1" customHeight="1">
      <c r="A370" s="327"/>
      <c r="B370" s="478" t="s">
        <v>170</v>
      </c>
      <c r="C370" s="996"/>
      <c r="D370" s="997"/>
      <c r="E370" s="997"/>
      <c r="F370" s="997"/>
      <c r="G370" s="997"/>
      <c r="H370" s="998"/>
      <c r="I370" s="327"/>
    </row>
    <row r="371" spans="1:9" ht="15.75" hidden="1" customHeight="1">
      <c r="A371" s="327"/>
      <c r="B371" s="478" t="s">
        <v>172</v>
      </c>
      <c r="C371" s="996"/>
      <c r="D371" s="997"/>
      <c r="E371" s="997"/>
      <c r="F371" s="997"/>
      <c r="G371" s="997"/>
      <c r="H371" s="998"/>
      <c r="I371" s="327"/>
    </row>
    <row r="372" spans="1:9" ht="15.75" hidden="1" customHeight="1">
      <c r="A372" s="327"/>
      <c r="B372" s="478" t="s">
        <v>266</v>
      </c>
      <c r="C372" s="996"/>
      <c r="D372" s="997"/>
      <c r="E372" s="997"/>
      <c r="F372" s="997"/>
      <c r="G372" s="997"/>
      <c r="H372" s="998"/>
      <c r="I372" s="327"/>
    </row>
    <row r="373" spans="1:9" ht="15.75" hidden="1" customHeight="1">
      <c r="A373" s="327"/>
      <c r="B373" s="478" t="s">
        <v>267</v>
      </c>
      <c r="C373" s="996"/>
      <c r="D373" s="997"/>
      <c r="E373" s="997"/>
      <c r="F373" s="997"/>
      <c r="G373" s="997"/>
      <c r="H373" s="998"/>
      <c r="I373" s="327"/>
    </row>
    <row r="374" spans="1:9" ht="15.75" hidden="1" customHeight="1">
      <c r="A374" s="327"/>
      <c r="B374" s="478" t="s">
        <v>268</v>
      </c>
      <c r="C374" s="996"/>
      <c r="D374" s="997"/>
      <c r="E374" s="997"/>
      <c r="F374" s="997"/>
      <c r="G374" s="997"/>
      <c r="H374" s="998"/>
      <c r="I374" s="327"/>
    </row>
    <row r="375" spans="1:9" hidden="1">
      <c r="A375" s="327"/>
      <c r="B375" s="479"/>
      <c r="C375" s="480"/>
      <c r="D375" s="480"/>
      <c r="E375" s="480"/>
      <c r="F375" s="480"/>
      <c r="G375" s="480"/>
      <c r="H375" s="480"/>
      <c r="I375" s="327"/>
    </row>
    <row r="376" spans="1:9" ht="16.5" hidden="1" customHeight="1">
      <c r="A376" s="390" t="s">
        <v>231</v>
      </c>
      <c r="B376" s="995" t="e">
        <f>"For  "&amp;B296</f>
        <v>#REF!</v>
      </c>
      <c r="C376" s="995"/>
      <c r="D376" s="995"/>
      <c r="E376" s="995"/>
      <c r="F376" s="995"/>
      <c r="G376" s="327"/>
      <c r="H376" s="327"/>
      <c r="I376" s="327"/>
    </row>
    <row r="377" spans="1:9" ht="15.75" hidden="1" customHeight="1">
      <c r="A377" s="327"/>
      <c r="B377" s="478" t="s">
        <v>75</v>
      </c>
      <c r="C377" s="996"/>
      <c r="D377" s="997"/>
      <c r="E377" s="997"/>
      <c r="F377" s="997"/>
      <c r="G377" s="997"/>
      <c r="H377" s="998"/>
      <c r="I377" s="327"/>
    </row>
    <row r="378" spans="1:9" ht="15.75" hidden="1" customHeight="1">
      <c r="A378" s="327"/>
      <c r="B378" s="478" t="s">
        <v>76</v>
      </c>
      <c r="C378" s="996"/>
      <c r="D378" s="997"/>
      <c r="E378" s="997"/>
      <c r="F378" s="997"/>
      <c r="G378" s="997"/>
      <c r="H378" s="998"/>
      <c r="I378" s="327"/>
    </row>
    <row r="379" spans="1:9" ht="15.75" hidden="1" customHeight="1">
      <c r="A379" s="327"/>
      <c r="B379" s="478" t="s">
        <v>77</v>
      </c>
      <c r="C379" s="996"/>
      <c r="D379" s="997"/>
      <c r="E379" s="997"/>
      <c r="F379" s="997"/>
      <c r="G379" s="997"/>
      <c r="H379" s="998"/>
      <c r="I379" s="327"/>
    </row>
    <row r="380" spans="1:9" ht="15.75" hidden="1" customHeight="1">
      <c r="A380" s="327"/>
      <c r="B380" s="478" t="s">
        <v>167</v>
      </c>
      <c r="C380" s="996"/>
      <c r="D380" s="997"/>
      <c r="E380" s="997"/>
      <c r="F380" s="997"/>
      <c r="G380" s="997"/>
      <c r="H380" s="998"/>
      <c r="I380" s="327"/>
    </row>
    <row r="381" spans="1:9" ht="15.75" hidden="1" customHeight="1">
      <c r="A381" s="327"/>
      <c r="B381" s="478" t="s">
        <v>168</v>
      </c>
      <c r="C381" s="996"/>
      <c r="D381" s="997"/>
      <c r="E381" s="997"/>
      <c r="F381" s="997"/>
      <c r="G381" s="997"/>
      <c r="H381" s="998"/>
      <c r="I381" s="327"/>
    </row>
    <row r="382" spans="1:9" ht="15.75" hidden="1" customHeight="1">
      <c r="A382" s="327"/>
      <c r="B382" s="478" t="s">
        <v>170</v>
      </c>
      <c r="C382" s="996"/>
      <c r="D382" s="997"/>
      <c r="E382" s="997"/>
      <c r="F382" s="997"/>
      <c r="G382" s="997"/>
      <c r="H382" s="998"/>
      <c r="I382" s="327"/>
    </row>
    <row r="383" spans="1:9" ht="15.75" hidden="1" customHeight="1">
      <c r="A383" s="327"/>
      <c r="B383" s="478" t="s">
        <v>172</v>
      </c>
      <c r="C383" s="996"/>
      <c r="D383" s="997"/>
      <c r="E383" s="997"/>
      <c r="F383" s="997"/>
      <c r="G383" s="997"/>
      <c r="H383" s="998"/>
      <c r="I383" s="327"/>
    </row>
    <row r="384" spans="1:9" ht="15.75" hidden="1" customHeight="1">
      <c r="A384" s="327"/>
      <c r="B384" s="478" t="s">
        <v>266</v>
      </c>
      <c r="C384" s="996"/>
      <c r="D384" s="997"/>
      <c r="E384" s="997"/>
      <c r="F384" s="997"/>
      <c r="G384" s="997"/>
      <c r="H384" s="998"/>
      <c r="I384" s="327"/>
    </row>
    <row r="385" spans="1:12" ht="15.75" hidden="1" customHeight="1">
      <c r="A385" s="327"/>
      <c r="B385" s="478" t="s">
        <v>267</v>
      </c>
      <c r="C385" s="996"/>
      <c r="D385" s="997"/>
      <c r="E385" s="997"/>
      <c r="F385" s="997"/>
      <c r="G385" s="997"/>
      <c r="H385" s="998"/>
      <c r="I385" s="327"/>
    </row>
    <row r="386" spans="1:12" ht="15.75" hidden="1" customHeight="1">
      <c r="A386" s="327"/>
      <c r="B386" s="478" t="s">
        <v>268</v>
      </c>
      <c r="C386" s="996"/>
      <c r="D386" s="997"/>
      <c r="E386" s="997"/>
      <c r="F386" s="997"/>
      <c r="G386" s="997"/>
      <c r="H386" s="998"/>
      <c r="I386" s="327"/>
    </row>
    <row r="387" spans="1:12" ht="27.75" customHeight="1">
      <c r="A387" s="586" t="s">
        <v>269</v>
      </c>
      <c r="B387" s="863" t="s">
        <v>270</v>
      </c>
      <c r="C387" s="863"/>
      <c r="D387" s="863"/>
      <c r="E387" s="863"/>
      <c r="F387" s="863"/>
      <c r="G387" s="863"/>
      <c r="H387" s="863"/>
      <c r="I387" s="327"/>
    </row>
    <row r="388" spans="1:12" ht="42" customHeight="1">
      <c r="A388" s="391">
        <v>6.1</v>
      </c>
      <c r="B388" s="865" t="s">
        <v>271</v>
      </c>
      <c r="C388" s="865"/>
      <c r="D388" s="865"/>
      <c r="E388" s="865"/>
      <c r="F388" s="865"/>
      <c r="G388" s="865"/>
      <c r="H388" s="865"/>
    </row>
    <row r="389" spans="1:12" ht="105.75" customHeight="1">
      <c r="A389" s="327"/>
      <c r="B389" s="435" t="s">
        <v>272</v>
      </c>
      <c r="C389" s="865" t="s">
        <v>273</v>
      </c>
      <c r="D389" s="865"/>
      <c r="E389" s="865"/>
      <c r="F389" s="865"/>
      <c r="G389" s="865"/>
      <c r="H389" s="865"/>
      <c r="I389" s="481"/>
    </row>
    <row r="390" spans="1:12" ht="78" customHeight="1">
      <c r="A390" s="327"/>
      <c r="B390" s="435" t="s">
        <v>274</v>
      </c>
      <c r="C390" s="865" t="s">
        <v>275</v>
      </c>
      <c r="D390" s="865"/>
      <c r="E390" s="865"/>
      <c r="F390" s="865"/>
      <c r="G390" s="865"/>
      <c r="H390" s="865"/>
      <c r="I390" s="327"/>
    </row>
    <row r="391" spans="1:12" ht="9" customHeight="1">
      <c r="A391" s="327"/>
      <c r="B391" s="327"/>
      <c r="C391" s="327"/>
      <c r="D391" s="327"/>
      <c r="E391" s="327"/>
      <c r="F391" s="327"/>
      <c r="G391" s="327"/>
      <c r="H391" s="327"/>
      <c r="I391" s="327"/>
    </row>
    <row r="392" spans="1:12" ht="23.25" customHeight="1">
      <c r="A392" s="391">
        <v>6.2</v>
      </c>
      <c r="B392" s="865" t="s">
        <v>276</v>
      </c>
      <c r="C392" s="865"/>
      <c r="D392" s="865"/>
      <c r="E392" s="865"/>
      <c r="F392" s="865"/>
      <c r="G392" s="865"/>
      <c r="H392" s="865"/>
    </row>
    <row r="393" spans="1:12" ht="10.5" customHeight="1">
      <c r="A393" s="327"/>
      <c r="B393" s="327"/>
      <c r="C393" s="327"/>
      <c r="D393" s="327"/>
      <c r="E393" s="327"/>
      <c r="F393" s="327"/>
      <c r="G393" s="327"/>
      <c r="H393" s="327"/>
      <c r="I393" s="327"/>
    </row>
    <row r="394" spans="1:12" ht="24" customHeight="1">
      <c r="A394" s="276"/>
      <c r="B394" s="865" t="s">
        <v>277</v>
      </c>
      <c r="C394" s="865"/>
      <c r="D394" s="865"/>
      <c r="E394" s="865"/>
      <c r="F394" s="865"/>
      <c r="G394" s="865"/>
      <c r="H394" s="865"/>
      <c r="I394" s="327"/>
    </row>
    <row r="395" spans="1:12" ht="32.25" customHeight="1">
      <c r="A395" s="482"/>
      <c r="B395" s="999"/>
      <c r="C395" s="1000"/>
      <c r="D395" s="483" t="s">
        <v>278</v>
      </c>
      <c r="E395" s="1001"/>
      <c r="F395" s="1002"/>
      <c r="G395" s="1002"/>
      <c r="H395" s="1002"/>
      <c r="I395" s="327"/>
    </row>
    <row r="396" spans="1:12" ht="50.25" customHeight="1">
      <c r="A396" s="484" t="s">
        <v>81</v>
      </c>
      <c r="B396" s="942" t="s">
        <v>279</v>
      </c>
      <c r="C396" s="942"/>
      <c r="D396" s="304" t="s">
        <v>280</v>
      </c>
      <c r="E396" s="327"/>
      <c r="F396" s="327"/>
      <c r="G396" s="327"/>
      <c r="H396" s="327"/>
      <c r="I396" s="327"/>
    </row>
    <row r="397" spans="1:12" ht="21" customHeight="1">
      <c r="A397" s="485"/>
      <c r="B397" s="1003" t="s">
        <v>281</v>
      </c>
      <c r="C397" s="1004"/>
      <c r="D397" s="486"/>
      <c r="E397" s="327"/>
      <c r="F397" s="327"/>
      <c r="G397" s="327"/>
      <c r="H397" s="327"/>
      <c r="I397" s="310"/>
      <c r="J397" s="487"/>
      <c r="K397" s="488"/>
    </row>
    <row r="398" spans="1:12" ht="23.25" customHeight="1">
      <c r="A398" s="485"/>
      <c r="B398" s="1003" t="s">
        <v>282</v>
      </c>
      <c r="C398" s="1004"/>
      <c r="D398" s="486"/>
      <c r="E398" s="327"/>
      <c r="F398" s="327"/>
      <c r="G398" s="327"/>
      <c r="H398" s="327"/>
      <c r="J398" s="489"/>
      <c r="K398" s="490"/>
    </row>
    <row r="399" spans="1:12" ht="21.75" customHeight="1">
      <c r="A399" s="485"/>
      <c r="B399" s="1003" t="s">
        <v>283</v>
      </c>
      <c r="C399" s="1004"/>
      <c r="D399" s="486"/>
      <c r="E399" s="327"/>
      <c r="F399" s="327"/>
      <c r="G399" s="327"/>
      <c r="H399" s="327"/>
      <c r="I399" s="310"/>
      <c r="J399" s="487"/>
      <c r="K399" s="488"/>
      <c r="L399" s="310"/>
    </row>
    <row r="400" spans="1:12" ht="20.25" customHeight="1">
      <c r="A400" s="485"/>
      <c r="B400" s="1003" t="s">
        <v>284</v>
      </c>
      <c r="C400" s="1004"/>
      <c r="D400" s="486"/>
      <c r="E400" s="327"/>
      <c r="F400" s="327"/>
      <c r="G400" s="327"/>
      <c r="H400" s="327"/>
      <c r="I400" s="310"/>
      <c r="J400" s="487"/>
      <c r="K400" s="488"/>
      <c r="L400" s="310"/>
    </row>
    <row r="401" spans="1:12" ht="21.75" customHeight="1">
      <c r="A401" s="485"/>
      <c r="B401" s="894" t="s">
        <v>285</v>
      </c>
      <c r="C401" s="896"/>
      <c r="D401" s="486"/>
      <c r="E401" s="327"/>
      <c r="F401" s="327"/>
      <c r="G401" s="327"/>
      <c r="H401" s="327"/>
      <c r="I401" s="310"/>
      <c r="J401" s="487"/>
      <c r="K401" s="488"/>
      <c r="L401" s="310"/>
    </row>
    <row r="402" spans="1:12" ht="16.5" customHeight="1">
      <c r="A402" s="327"/>
      <c r="B402" s="327"/>
      <c r="C402" s="327"/>
      <c r="D402" s="327"/>
      <c r="E402" s="327"/>
      <c r="F402" s="327"/>
      <c r="G402" s="327"/>
      <c r="H402" s="327"/>
      <c r="I402" s="327"/>
    </row>
    <row r="403" spans="1:12">
      <c r="A403" s="327"/>
      <c r="B403" s="327"/>
      <c r="C403" s="327"/>
      <c r="D403" s="327"/>
      <c r="E403" s="327"/>
      <c r="F403" s="327"/>
      <c r="G403" s="327"/>
      <c r="H403" s="327"/>
      <c r="I403" s="327"/>
    </row>
    <row r="405" spans="1:12" ht="16.5">
      <c r="B405" s="308" t="s">
        <v>63</v>
      </c>
      <c r="C405" s="491" t="str">
        <f>'Names of Bidder'!D36&amp;"-"&amp; 'Names of Bidder'!E36&amp;"-" &amp;'Names of Bidder'!F36</f>
        <v>--</v>
      </c>
      <c r="F405" s="307" t="s">
        <v>64</v>
      </c>
      <c r="G405" s="308" t="str">
        <f>IF('Names of Bidder'!D33=0, "", 'Names of Bidder'!D33)</f>
        <v/>
      </c>
      <c r="H405" s="308"/>
      <c r="I405" s="308"/>
    </row>
    <row r="406" spans="1:12" ht="16.5">
      <c r="B406" s="308" t="s">
        <v>65</v>
      </c>
      <c r="C406" s="491" t="str">
        <f>IF('Names of Bidder'!D37=0, "", 'Names of Bidder'!D37)</f>
        <v/>
      </c>
      <c r="F406" s="307" t="s">
        <v>66</v>
      </c>
      <c r="G406" s="308" t="str">
        <f>IF('Names of Bidder'!D34=0, "", 'Names of Bidder'!D34)</f>
        <v/>
      </c>
      <c r="H406" s="308"/>
      <c r="I406" s="308"/>
    </row>
  </sheetData>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H395">
    <cfRule type="expression" dxfId="69" priority="40" stopIfTrue="1">
      <formula>#REF!&lt;2</formula>
    </cfRule>
  </conditionalFormatting>
  <conditionalFormatting sqref="A376:H386 G395:H395">
    <cfRule type="expression" dxfId="68" priority="42" stopIfTrue="1">
      <formula>$M$198=1</formula>
    </cfRule>
  </conditionalFormatting>
  <conditionalFormatting sqref="A376:H386">
    <cfRule type="expression" dxfId="67" priority="41" stopIfTrue="1">
      <formula>#REF!&lt;2</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7</xdr:col>
                    <xdr:colOff>19050</xdr:colOff>
                    <xdr:row>162</xdr:row>
                    <xdr:rowOff>161925</xdr:rowOff>
                  </from>
                  <to>
                    <xdr:col>7</xdr:col>
                    <xdr:colOff>19050</xdr:colOff>
                    <xdr:row>162</xdr:row>
                    <xdr:rowOff>161925</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7</xdr:col>
                    <xdr:colOff>19050</xdr:colOff>
                    <xdr:row>162</xdr:row>
                    <xdr:rowOff>161925</xdr:rowOff>
                  </from>
                  <to>
                    <xdr:col>7</xdr:col>
                    <xdr:colOff>19050</xdr:colOff>
                    <xdr:row>162</xdr:row>
                    <xdr:rowOff>161925</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7</xdr:col>
                    <xdr:colOff>19050</xdr:colOff>
                    <xdr:row>162</xdr:row>
                    <xdr:rowOff>161925</xdr:rowOff>
                  </from>
                  <to>
                    <xdr:col>7</xdr:col>
                    <xdr:colOff>19050</xdr:colOff>
                    <xdr:row>162</xdr:row>
                    <xdr:rowOff>161925</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7</xdr:col>
                    <xdr:colOff>19050</xdr:colOff>
                    <xdr:row>162</xdr:row>
                    <xdr:rowOff>161925</xdr:rowOff>
                  </from>
                  <to>
                    <xdr:col>7</xdr:col>
                    <xdr:colOff>19050</xdr:colOff>
                    <xdr:row>162</xdr:row>
                    <xdr:rowOff>161925</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7</xdr:col>
                    <xdr:colOff>19050</xdr:colOff>
                    <xdr:row>162</xdr:row>
                    <xdr:rowOff>161925</xdr:rowOff>
                  </from>
                  <to>
                    <xdr:col>7</xdr:col>
                    <xdr:colOff>19050</xdr:colOff>
                    <xdr:row>162</xdr:row>
                    <xdr:rowOff>161925</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219075</xdr:colOff>
                    <xdr:row>87</xdr:row>
                    <xdr:rowOff>228600</xdr:rowOff>
                  </from>
                  <to>
                    <xdr:col>5</xdr:col>
                    <xdr:colOff>219075</xdr:colOff>
                    <xdr:row>87</xdr:row>
                    <xdr:rowOff>228600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28</xdr:col>
                    <xdr:colOff>323850</xdr:colOff>
                    <xdr:row>162</xdr:row>
                    <xdr:rowOff>161925</xdr:rowOff>
                  </from>
                  <to>
                    <xdr:col>28</xdr:col>
                    <xdr:colOff>323850</xdr:colOff>
                    <xdr:row>162</xdr:row>
                    <xdr:rowOff>161925</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28</xdr:col>
                    <xdr:colOff>323850</xdr:colOff>
                    <xdr:row>162</xdr:row>
                    <xdr:rowOff>161925</xdr:rowOff>
                  </from>
                  <to>
                    <xdr:col>28</xdr:col>
                    <xdr:colOff>323850</xdr:colOff>
                    <xdr:row>162</xdr:row>
                    <xdr:rowOff>161925</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28</xdr:col>
                    <xdr:colOff>323850</xdr:colOff>
                    <xdr:row>162</xdr:row>
                    <xdr:rowOff>161925</xdr:rowOff>
                  </from>
                  <to>
                    <xdr:col>28</xdr:col>
                    <xdr:colOff>323850</xdr:colOff>
                    <xdr:row>162</xdr:row>
                    <xdr:rowOff>161925</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28</xdr:col>
                    <xdr:colOff>323850</xdr:colOff>
                    <xdr:row>162</xdr:row>
                    <xdr:rowOff>161925</xdr:rowOff>
                  </from>
                  <to>
                    <xdr:col>28</xdr:col>
                    <xdr:colOff>323850</xdr:colOff>
                    <xdr:row>162</xdr:row>
                    <xdr:rowOff>161925</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28</xdr:col>
                    <xdr:colOff>323850</xdr:colOff>
                    <xdr:row>162</xdr:row>
                    <xdr:rowOff>161925</xdr:rowOff>
                  </from>
                  <to>
                    <xdr:col>28</xdr:col>
                    <xdr:colOff>323850</xdr:colOff>
                    <xdr:row>162</xdr:row>
                    <xdr:rowOff>161925</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304800</xdr:colOff>
                    <xdr:row>87</xdr:row>
                    <xdr:rowOff>228600</xdr:rowOff>
                  </from>
                  <to>
                    <xdr:col>7</xdr:col>
                    <xdr:colOff>304800</xdr:colOff>
                    <xdr:row>87</xdr:row>
                    <xdr:rowOff>228600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238125</xdr:colOff>
                    <xdr:row>93</xdr:row>
                    <xdr:rowOff>438150</xdr:rowOff>
                  </from>
                  <to>
                    <xdr:col>5</xdr:col>
                    <xdr:colOff>695325</xdr:colOff>
                    <xdr:row>94</xdr:row>
                    <xdr:rowOff>257175</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857250</xdr:colOff>
                    <xdr:row>93</xdr:row>
                    <xdr:rowOff>438150</xdr:rowOff>
                  </from>
                  <to>
                    <xdr:col>5</xdr:col>
                    <xdr:colOff>1485900</xdr:colOff>
                    <xdr:row>94</xdr:row>
                    <xdr:rowOff>257175</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228600</xdr:colOff>
                    <xdr:row>94</xdr:row>
                    <xdr:rowOff>276225</xdr:rowOff>
                  </from>
                  <to>
                    <xdr:col>5</xdr:col>
                    <xdr:colOff>800100</xdr:colOff>
                    <xdr:row>95</xdr:row>
                    <xdr:rowOff>285750</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866775</xdr:colOff>
                    <xdr:row>94</xdr:row>
                    <xdr:rowOff>285750</xdr:rowOff>
                  </from>
                  <to>
                    <xdr:col>5</xdr:col>
                    <xdr:colOff>1847850</xdr:colOff>
                    <xdr:row>95</xdr:row>
                    <xdr:rowOff>295275</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352425</xdr:colOff>
                    <xdr:row>93</xdr:row>
                    <xdr:rowOff>428625</xdr:rowOff>
                  </from>
                  <to>
                    <xdr:col>6</xdr:col>
                    <xdr:colOff>790575</xdr:colOff>
                    <xdr:row>94</xdr:row>
                    <xdr:rowOff>247650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952500</xdr:colOff>
                    <xdr:row>93</xdr:row>
                    <xdr:rowOff>428625</xdr:rowOff>
                  </from>
                  <to>
                    <xdr:col>7</xdr:col>
                    <xdr:colOff>457200</xdr:colOff>
                    <xdr:row>94</xdr:row>
                    <xdr:rowOff>247650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342900</xdr:colOff>
                    <xdr:row>94</xdr:row>
                    <xdr:rowOff>266700</xdr:rowOff>
                  </from>
                  <to>
                    <xdr:col>6</xdr:col>
                    <xdr:colOff>895350</xdr:colOff>
                    <xdr:row>95</xdr:row>
                    <xdr:rowOff>276225</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952500</xdr:colOff>
                    <xdr:row>94</xdr:row>
                    <xdr:rowOff>266700</xdr:rowOff>
                  </from>
                  <to>
                    <xdr:col>7</xdr:col>
                    <xdr:colOff>800100</xdr:colOff>
                    <xdr:row>95</xdr:row>
                    <xdr:rowOff>295275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352425</xdr:colOff>
                    <xdr:row>93</xdr:row>
                    <xdr:rowOff>419100</xdr:rowOff>
                  </from>
                  <to>
                    <xdr:col>8</xdr:col>
                    <xdr:colOff>781050</xdr:colOff>
                    <xdr:row>94</xdr:row>
                    <xdr:rowOff>238125</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942975</xdr:colOff>
                    <xdr:row>93</xdr:row>
                    <xdr:rowOff>419100</xdr:rowOff>
                  </from>
                  <to>
                    <xdr:col>8</xdr:col>
                    <xdr:colOff>1533525</xdr:colOff>
                    <xdr:row>94</xdr:row>
                    <xdr:rowOff>238125</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352425</xdr:colOff>
                    <xdr:row>94</xdr:row>
                    <xdr:rowOff>257175</xdr:rowOff>
                  </from>
                  <to>
                    <xdr:col>8</xdr:col>
                    <xdr:colOff>885825</xdr:colOff>
                    <xdr:row>95</xdr:row>
                    <xdr:rowOff>276225</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942975</xdr:colOff>
                    <xdr:row>94</xdr:row>
                    <xdr:rowOff>266700</xdr:rowOff>
                  </from>
                  <to>
                    <xdr:col>28</xdr:col>
                    <xdr:colOff>161925</xdr:colOff>
                    <xdr:row>95</xdr:row>
                    <xdr:rowOff>285750</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314325</xdr:colOff>
                    <xdr:row>119</xdr:row>
                    <xdr:rowOff>495300</xdr:rowOff>
                  </from>
                  <to>
                    <xdr:col>5</xdr:col>
                    <xdr:colOff>762000</xdr:colOff>
                    <xdr:row>120</xdr:row>
                    <xdr:rowOff>219075</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933450</xdr:colOff>
                    <xdr:row>119</xdr:row>
                    <xdr:rowOff>495300</xdr:rowOff>
                  </from>
                  <to>
                    <xdr:col>5</xdr:col>
                    <xdr:colOff>1562100</xdr:colOff>
                    <xdr:row>120</xdr:row>
                    <xdr:rowOff>219075</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304800</xdr:colOff>
                    <xdr:row>120</xdr:row>
                    <xdr:rowOff>228600</xdr:rowOff>
                  </from>
                  <to>
                    <xdr:col>5</xdr:col>
                    <xdr:colOff>866775</xdr:colOff>
                    <xdr:row>121</xdr:row>
                    <xdr:rowOff>123825</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933450</xdr:colOff>
                    <xdr:row>120</xdr:row>
                    <xdr:rowOff>238125</xdr:rowOff>
                  </from>
                  <to>
                    <xdr:col>5</xdr:col>
                    <xdr:colOff>1924050</xdr:colOff>
                    <xdr:row>121</xdr:row>
                    <xdr:rowOff>133350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419100</xdr:colOff>
                    <xdr:row>120</xdr:row>
                    <xdr:rowOff>0</xdr:rowOff>
                  </from>
                  <to>
                    <xdr:col>6</xdr:col>
                    <xdr:colOff>885825</xdr:colOff>
                    <xdr:row>120</xdr:row>
                    <xdr:rowOff>247650</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1057275</xdr:colOff>
                    <xdr:row>120</xdr:row>
                    <xdr:rowOff>0</xdr:rowOff>
                  </from>
                  <to>
                    <xdr:col>7</xdr:col>
                    <xdr:colOff>600075</xdr:colOff>
                    <xdr:row>120</xdr:row>
                    <xdr:rowOff>247650</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419100</xdr:colOff>
                    <xdr:row>120</xdr:row>
                    <xdr:rowOff>257175</xdr:rowOff>
                  </from>
                  <to>
                    <xdr:col>6</xdr:col>
                    <xdr:colOff>1000125</xdr:colOff>
                    <xdr:row>121</xdr:row>
                    <xdr:rowOff>133350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1066800</xdr:colOff>
                    <xdr:row>120</xdr:row>
                    <xdr:rowOff>266700</xdr:rowOff>
                  </from>
                  <to>
                    <xdr:col>8</xdr:col>
                    <xdr:colOff>85725</xdr:colOff>
                    <xdr:row>121</xdr:row>
                    <xdr:rowOff>133350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381000</xdr:colOff>
                    <xdr:row>120</xdr:row>
                    <xdr:rowOff>19050</xdr:rowOff>
                  </from>
                  <to>
                    <xdr:col>8</xdr:col>
                    <xdr:colOff>838200</xdr:colOff>
                    <xdr:row>120</xdr:row>
                    <xdr:rowOff>257175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1000125</xdr:colOff>
                    <xdr:row>120</xdr:row>
                    <xdr:rowOff>19050</xdr:rowOff>
                  </from>
                  <to>
                    <xdr:col>8</xdr:col>
                    <xdr:colOff>1638300</xdr:colOff>
                    <xdr:row>120</xdr:row>
                    <xdr:rowOff>257175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371475</xdr:colOff>
                    <xdr:row>120</xdr:row>
                    <xdr:rowOff>266700</xdr:rowOff>
                  </from>
                  <to>
                    <xdr:col>8</xdr:col>
                    <xdr:colOff>942975</xdr:colOff>
                    <xdr:row>121</xdr:row>
                    <xdr:rowOff>123825</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1009650</xdr:colOff>
                    <xdr:row>120</xdr:row>
                    <xdr:rowOff>266700</xdr:rowOff>
                  </from>
                  <to>
                    <xdr:col>28</xdr:col>
                    <xdr:colOff>276225</xdr:colOff>
                    <xdr:row>121</xdr:row>
                    <xdr:rowOff>133350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381000</xdr:colOff>
                    <xdr:row>131</xdr:row>
                    <xdr:rowOff>390525</xdr:rowOff>
                  </from>
                  <to>
                    <xdr:col>5</xdr:col>
                    <xdr:colOff>838200</xdr:colOff>
                    <xdr:row>132</xdr:row>
                    <xdr:rowOff>200025</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1000125</xdr:colOff>
                    <xdr:row>131</xdr:row>
                    <xdr:rowOff>390525</xdr:rowOff>
                  </from>
                  <to>
                    <xdr:col>5</xdr:col>
                    <xdr:colOff>1638300</xdr:colOff>
                    <xdr:row>132</xdr:row>
                    <xdr:rowOff>200025</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371475</xdr:colOff>
                    <xdr:row>132</xdr:row>
                    <xdr:rowOff>209550</xdr:rowOff>
                  </from>
                  <to>
                    <xdr:col>5</xdr:col>
                    <xdr:colOff>942975</xdr:colOff>
                    <xdr:row>133</xdr:row>
                    <xdr:rowOff>133350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1009650</xdr:colOff>
                    <xdr:row>132</xdr:row>
                    <xdr:rowOff>219075</xdr:rowOff>
                  </from>
                  <to>
                    <xdr:col>6</xdr:col>
                    <xdr:colOff>57150</xdr:colOff>
                    <xdr:row>133</xdr:row>
                    <xdr:rowOff>142875</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438150</xdr:colOff>
                    <xdr:row>131</xdr:row>
                    <xdr:rowOff>390525</xdr:rowOff>
                  </from>
                  <to>
                    <xdr:col>6</xdr:col>
                    <xdr:colOff>923925</xdr:colOff>
                    <xdr:row>132</xdr:row>
                    <xdr:rowOff>200025</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7</xdr:col>
                    <xdr:colOff>0</xdr:colOff>
                    <xdr:row>131</xdr:row>
                    <xdr:rowOff>390525</xdr:rowOff>
                  </from>
                  <to>
                    <xdr:col>7</xdr:col>
                    <xdr:colOff>676275</xdr:colOff>
                    <xdr:row>132</xdr:row>
                    <xdr:rowOff>200025</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428625</xdr:colOff>
                    <xdr:row>132</xdr:row>
                    <xdr:rowOff>209550</xdr:rowOff>
                  </from>
                  <to>
                    <xdr:col>6</xdr:col>
                    <xdr:colOff>1038225</xdr:colOff>
                    <xdr:row>133</xdr:row>
                    <xdr:rowOff>133350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7</xdr:col>
                    <xdr:colOff>9525</xdr:colOff>
                    <xdr:row>132</xdr:row>
                    <xdr:rowOff>219075</xdr:rowOff>
                  </from>
                  <to>
                    <xdr:col>8</xdr:col>
                    <xdr:colOff>180975</xdr:colOff>
                    <xdr:row>133</xdr:row>
                    <xdr:rowOff>142875</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504825</xdr:colOff>
                    <xdr:row>131</xdr:row>
                    <xdr:rowOff>390525</xdr:rowOff>
                  </from>
                  <to>
                    <xdr:col>8</xdr:col>
                    <xdr:colOff>933450</xdr:colOff>
                    <xdr:row>132</xdr:row>
                    <xdr:rowOff>200025</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1095375</xdr:colOff>
                    <xdr:row>131</xdr:row>
                    <xdr:rowOff>390525</xdr:rowOff>
                  </from>
                  <to>
                    <xdr:col>8</xdr:col>
                    <xdr:colOff>1695450</xdr:colOff>
                    <xdr:row>132</xdr:row>
                    <xdr:rowOff>200025</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495300</xdr:colOff>
                    <xdr:row>132</xdr:row>
                    <xdr:rowOff>209550</xdr:rowOff>
                  </from>
                  <to>
                    <xdr:col>8</xdr:col>
                    <xdr:colOff>1038225</xdr:colOff>
                    <xdr:row>133</xdr:row>
                    <xdr:rowOff>133350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1095375</xdr:colOff>
                    <xdr:row>132</xdr:row>
                    <xdr:rowOff>219075</xdr:rowOff>
                  </from>
                  <to>
                    <xdr:col>28</xdr:col>
                    <xdr:colOff>323850</xdr:colOff>
                    <xdr:row>133</xdr:row>
                    <xdr:rowOff>142875</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381000</xdr:colOff>
                    <xdr:row>176</xdr:row>
                    <xdr:rowOff>276225</xdr:rowOff>
                  </from>
                  <to>
                    <xdr:col>5</xdr:col>
                    <xdr:colOff>838200</xdr:colOff>
                    <xdr:row>177</xdr:row>
                    <xdr:rowOff>123825</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1000125</xdr:colOff>
                    <xdr:row>176</xdr:row>
                    <xdr:rowOff>276225</xdr:rowOff>
                  </from>
                  <to>
                    <xdr:col>5</xdr:col>
                    <xdr:colOff>1638300</xdr:colOff>
                    <xdr:row>177</xdr:row>
                    <xdr:rowOff>123825</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371475</xdr:colOff>
                    <xdr:row>177</xdr:row>
                    <xdr:rowOff>142875</xdr:rowOff>
                  </from>
                  <to>
                    <xdr:col>5</xdr:col>
                    <xdr:colOff>942975</xdr:colOff>
                    <xdr:row>178</xdr:row>
                    <xdr:rowOff>47625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1009650</xdr:colOff>
                    <xdr:row>177</xdr:row>
                    <xdr:rowOff>142875</xdr:rowOff>
                  </from>
                  <to>
                    <xdr:col>6</xdr:col>
                    <xdr:colOff>57150</xdr:colOff>
                    <xdr:row>178</xdr:row>
                    <xdr:rowOff>57150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438150</xdr:colOff>
                    <xdr:row>176</xdr:row>
                    <xdr:rowOff>276225</xdr:rowOff>
                  </from>
                  <to>
                    <xdr:col>6</xdr:col>
                    <xdr:colOff>914400</xdr:colOff>
                    <xdr:row>177</xdr:row>
                    <xdr:rowOff>123825</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1095375</xdr:colOff>
                    <xdr:row>176</xdr:row>
                    <xdr:rowOff>276225</xdr:rowOff>
                  </from>
                  <to>
                    <xdr:col>7</xdr:col>
                    <xdr:colOff>657225</xdr:colOff>
                    <xdr:row>177</xdr:row>
                    <xdr:rowOff>123825</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428625</xdr:colOff>
                    <xdr:row>177</xdr:row>
                    <xdr:rowOff>142875</xdr:rowOff>
                  </from>
                  <to>
                    <xdr:col>6</xdr:col>
                    <xdr:colOff>1028700</xdr:colOff>
                    <xdr:row>178</xdr:row>
                    <xdr:rowOff>47625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7</xdr:col>
                    <xdr:colOff>0</xdr:colOff>
                    <xdr:row>177</xdr:row>
                    <xdr:rowOff>142875</xdr:rowOff>
                  </from>
                  <to>
                    <xdr:col>8</xdr:col>
                    <xdr:colOff>152400</xdr:colOff>
                    <xdr:row>178</xdr:row>
                    <xdr:rowOff>57150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504825</xdr:colOff>
                    <xdr:row>176</xdr:row>
                    <xdr:rowOff>276225</xdr:rowOff>
                  </from>
                  <to>
                    <xdr:col>8</xdr:col>
                    <xdr:colOff>933450</xdr:colOff>
                    <xdr:row>177</xdr:row>
                    <xdr:rowOff>123825</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1095375</xdr:colOff>
                    <xdr:row>176</xdr:row>
                    <xdr:rowOff>276225</xdr:rowOff>
                  </from>
                  <to>
                    <xdr:col>8</xdr:col>
                    <xdr:colOff>1695450</xdr:colOff>
                    <xdr:row>177</xdr:row>
                    <xdr:rowOff>123825</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495300</xdr:colOff>
                    <xdr:row>177</xdr:row>
                    <xdr:rowOff>142875</xdr:rowOff>
                  </from>
                  <to>
                    <xdr:col>8</xdr:col>
                    <xdr:colOff>1038225</xdr:colOff>
                    <xdr:row>178</xdr:row>
                    <xdr:rowOff>47625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1095375</xdr:colOff>
                    <xdr:row>177</xdr:row>
                    <xdr:rowOff>142875</xdr:rowOff>
                  </from>
                  <to>
                    <xdr:col>28</xdr:col>
                    <xdr:colOff>323850</xdr:colOff>
                    <xdr:row>178</xdr:row>
                    <xdr:rowOff>57150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314325</xdr:colOff>
                    <xdr:row>165</xdr:row>
                    <xdr:rowOff>352425</xdr:rowOff>
                  </from>
                  <to>
                    <xdr:col>5</xdr:col>
                    <xdr:colOff>771525</xdr:colOff>
                    <xdr:row>166</xdr:row>
                    <xdr:rowOff>123825</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933450</xdr:colOff>
                    <xdr:row>165</xdr:row>
                    <xdr:rowOff>352425</xdr:rowOff>
                  </from>
                  <to>
                    <xdr:col>5</xdr:col>
                    <xdr:colOff>1571625</xdr:colOff>
                    <xdr:row>166</xdr:row>
                    <xdr:rowOff>123825</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304800</xdr:colOff>
                    <xdr:row>166</xdr:row>
                    <xdr:rowOff>133350</xdr:rowOff>
                  </from>
                  <to>
                    <xdr:col>5</xdr:col>
                    <xdr:colOff>876300</xdr:colOff>
                    <xdr:row>166</xdr:row>
                    <xdr:rowOff>409575</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942975</xdr:colOff>
                    <xdr:row>166</xdr:row>
                    <xdr:rowOff>142875</xdr:rowOff>
                  </from>
                  <to>
                    <xdr:col>5</xdr:col>
                    <xdr:colOff>1924050</xdr:colOff>
                    <xdr:row>166</xdr:row>
                    <xdr:rowOff>419100</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428625</xdr:colOff>
                    <xdr:row>165</xdr:row>
                    <xdr:rowOff>390525</xdr:rowOff>
                  </from>
                  <to>
                    <xdr:col>6</xdr:col>
                    <xdr:colOff>895350</xdr:colOff>
                    <xdr:row>166</xdr:row>
                    <xdr:rowOff>161925</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1066800</xdr:colOff>
                    <xdr:row>165</xdr:row>
                    <xdr:rowOff>390525</xdr:rowOff>
                  </from>
                  <to>
                    <xdr:col>7</xdr:col>
                    <xdr:colOff>609600</xdr:colOff>
                    <xdr:row>166</xdr:row>
                    <xdr:rowOff>161925</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419100</xdr:colOff>
                    <xdr:row>166</xdr:row>
                    <xdr:rowOff>171450</xdr:rowOff>
                  </from>
                  <to>
                    <xdr:col>6</xdr:col>
                    <xdr:colOff>1000125</xdr:colOff>
                    <xdr:row>166</xdr:row>
                    <xdr:rowOff>447675</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1066800</xdr:colOff>
                    <xdr:row>166</xdr:row>
                    <xdr:rowOff>180975</xdr:rowOff>
                  </from>
                  <to>
                    <xdr:col>8</xdr:col>
                    <xdr:colOff>85725</xdr:colOff>
                    <xdr:row>166</xdr:row>
                    <xdr:rowOff>457200</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342900</xdr:colOff>
                    <xdr:row>165</xdr:row>
                    <xdr:rowOff>400050</xdr:rowOff>
                  </from>
                  <to>
                    <xdr:col>8</xdr:col>
                    <xdr:colOff>800100</xdr:colOff>
                    <xdr:row>166</xdr:row>
                    <xdr:rowOff>161925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962025</xdr:colOff>
                    <xdr:row>165</xdr:row>
                    <xdr:rowOff>400050</xdr:rowOff>
                  </from>
                  <to>
                    <xdr:col>8</xdr:col>
                    <xdr:colOff>1600200</xdr:colOff>
                    <xdr:row>166</xdr:row>
                    <xdr:rowOff>161925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342900</xdr:colOff>
                    <xdr:row>166</xdr:row>
                    <xdr:rowOff>180975</xdr:rowOff>
                  </from>
                  <to>
                    <xdr:col>8</xdr:col>
                    <xdr:colOff>904875</xdr:colOff>
                    <xdr:row>166</xdr:row>
                    <xdr:rowOff>457200</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971550</xdr:colOff>
                    <xdr:row>166</xdr:row>
                    <xdr:rowOff>180975</xdr:rowOff>
                  </from>
                  <to>
                    <xdr:col>28</xdr:col>
                    <xdr:colOff>247650</xdr:colOff>
                    <xdr:row>166</xdr:row>
                    <xdr:rowOff>466725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topLeftCell="A7" zoomScale="110" zoomScaleSheetLayoutView="110" workbookViewId="0">
      <selection activeCell="A15" sqref="A15:E15"/>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930" t="str">
        <f>'Attach 3(JV)'!A1</f>
        <v>Specification No.: CC/NT/W-RT/DOM/A02/25/10872</v>
      </c>
      <c r="B1" s="930"/>
      <c r="C1" s="930"/>
      <c r="D1" s="930"/>
      <c r="E1" s="269" t="str">
        <f>"Attachment-3(QR) " &amp; 'Attach 3(JV)'!AT1</f>
        <v xml:space="preserve">Attachment-3(QR) </v>
      </c>
    </row>
    <row r="2" spans="1:9" ht="5.25" customHeight="1"/>
    <row r="3" spans="1:9" ht="93.75" customHeight="1">
      <c r="A3" s="1068" t="str">
        <f>'Attach 3(JV)'!A3</f>
        <v>765kV Reactor Package 7RT-23-BULK for 13 x 80 MVAR, 765kV 1-Ph Reactors under Bulk Procurement of 765kV &amp; 400kV class Transformers &amp; Reactors of various Capacities (Lot-6)</v>
      </c>
      <c r="B3" s="1069"/>
      <c r="C3" s="1069"/>
      <c r="D3" s="1069"/>
      <c r="E3" s="1069"/>
      <c r="F3" s="26"/>
      <c r="G3" s="27"/>
      <c r="H3" s="26"/>
    </row>
    <row r="4" spans="1:9" ht="20.100000000000001" customHeight="1">
      <c r="A4" s="28"/>
      <c r="H4" s="30"/>
      <c r="I4" s="11"/>
    </row>
    <row r="5" spans="1:9" ht="20.100000000000001" customHeight="1">
      <c r="A5" s="851" t="s">
        <v>68</v>
      </c>
      <c r="B5" s="851"/>
      <c r="C5" s="851"/>
      <c r="D5" s="851"/>
      <c r="E5" s="85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7" t="str">
        <f>'Attach 3(JV)'!A8</f>
        <v/>
      </c>
      <c r="B8" s="857"/>
      <c r="C8" s="857"/>
      <c r="D8" s="857"/>
      <c r="E8" s="107" t="str">
        <f>'Attach 3(JV)'!E8</f>
        <v>Contract Services</v>
      </c>
      <c r="H8" s="30"/>
      <c r="I8" s="11"/>
    </row>
    <row r="9" spans="1:9" ht="20.100000000000001" customHeight="1">
      <c r="A9" s="13" t="s">
        <v>55</v>
      </c>
      <c r="B9" s="854">
        <f>'Attach 3(JV)'!B9</f>
        <v>0</v>
      </c>
      <c r="C9" s="854"/>
      <c r="D9" s="854"/>
      <c r="E9" s="107" t="str">
        <f>'Attach 3(JV)'!E9</f>
        <v>Power Grid Corporation of India Ltd.,</v>
      </c>
      <c r="H9" s="30"/>
      <c r="I9" s="11"/>
    </row>
    <row r="10" spans="1:9" ht="20.100000000000001" customHeight="1">
      <c r="A10" s="13" t="s">
        <v>57</v>
      </c>
      <c r="B10" s="1071">
        <f>'Attach 3(JV)'!B10</f>
        <v>0</v>
      </c>
      <c r="C10" s="1071"/>
      <c r="D10" s="1071"/>
      <c r="E10" s="107" t="str">
        <f>'Attach 3(JV)'!E10</f>
        <v>"Saudamini", Plot No. 2, Sector 29</v>
      </c>
      <c r="H10" s="30"/>
      <c r="I10" s="11"/>
    </row>
    <row r="11" spans="1:9" ht="20.100000000000001" customHeight="1">
      <c r="B11" s="1071">
        <f>'Attach 3(JV)'!B11</f>
        <v>0</v>
      </c>
      <c r="C11" s="1071"/>
      <c r="D11" s="1071"/>
      <c r="E11" s="107" t="str">
        <f>'Attach 3(JV)'!E11</f>
        <v>Gurugram (Haryana) - 122001</v>
      </c>
    </row>
    <row r="12" spans="1:9" ht="20.100000000000001" customHeight="1">
      <c r="A12" s="32"/>
      <c r="B12" s="1071">
        <f>'Attach 3(JV)'!B12</f>
        <v>0</v>
      </c>
      <c r="C12" s="1071"/>
      <c r="D12" s="1071"/>
      <c r="E12" s="15"/>
    </row>
    <row r="13" spans="1:9" ht="20.100000000000001" customHeight="1">
      <c r="A13" s="29" t="s">
        <v>61</v>
      </c>
    </row>
    <row r="14" spans="1:9" ht="20.100000000000001" customHeight="1">
      <c r="A14" s="32"/>
    </row>
    <row r="15" spans="1:9" ht="27.75" customHeight="1">
      <c r="A15" s="1070" t="s">
        <v>286</v>
      </c>
      <c r="B15" s="1070"/>
      <c r="C15" s="1070"/>
      <c r="D15" s="1070"/>
      <c r="E15" s="1070"/>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63</v>
      </c>
      <c r="B22" s="62" t="str">
        <f>'Attach 3(JV)'!B24</f>
        <v>--</v>
      </c>
      <c r="C22" s="33"/>
      <c r="D22" s="37" t="s">
        <v>64</v>
      </c>
      <c r="E22" s="199" t="str">
        <f>'Attach 3(JV)'!E24</f>
        <v/>
      </c>
    </row>
    <row r="23" spans="1:5" ht="33" customHeight="1">
      <c r="A23" s="36" t="s">
        <v>65</v>
      </c>
      <c r="B23" s="199" t="str">
        <f>'Attach 3(JV)'!B25</f>
        <v/>
      </c>
      <c r="C23" s="33"/>
      <c r="D23" s="37" t="s">
        <v>66</v>
      </c>
      <c r="E23" s="199"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424"/>
  <sheetViews>
    <sheetView showGridLines="0" showZeros="0" view="pageBreakPreview" topLeftCell="A204" zoomScale="85" zoomScaleNormal="100" zoomScaleSheetLayoutView="85" workbookViewId="0">
      <selection activeCell="I215" sqref="I215"/>
    </sheetView>
  </sheetViews>
  <sheetFormatPr defaultRowHeight="15.75"/>
  <cols>
    <col min="1" max="1" width="14.28515625" style="279" customWidth="1"/>
    <col min="2" max="2" width="13.85546875" style="279" customWidth="1"/>
    <col min="3" max="3" width="11.42578125" style="279" customWidth="1"/>
    <col min="4" max="4" width="27.85546875" style="279" customWidth="1"/>
    <col min="5" max="5" width="14.42578125" style="279" customWidth="1"/>
    <col min="6" max="6" width="21" style="279" customWidth="1"/>
    <col min="7" max="7" width="19.7109375" style="279" customWidth="1"/>
    <col min="8" max="8" width="18" style="279" customWidth="1"/>
    <col min="9" max="9" width="23.140625" style="279" customWidth="1"/>
    <col min="10" max="10" width="10.5703125" style="279" hidden="1" customWidth="1"/>
    <col min="11" max="11" width="10.28515625" style="279" hidden="1" customWidth="1"/>
    <col min="12" max="12" width="11.85546875" style="279" hidden="1" customWidth="1"/>
    <col min="13" max="13" width="34.5703125" style="279" hidden="1" customWidth="1"/>
    <col min="14" max="14" width="10.42578125" style="279" hidden="1" customWidth="1"/>
    <col min="15" max="15" width="11.42578125" style="279" hidden="1" customWidth="1"/>
    <col min="16" max="16" width="10.7109375" style="279" hidden="1" customWidth="1"/>
    <col min="17" max="17" width="13.7109375" style="279" hidden="1" customWidth="1"/>
    <col min="18" max="20" width="0" style="279" hidden="1" customWidth="1"/>
    <col min="21" max="21" width="13.5703125" style="279" hidden="1" customWidth="1"/>
    <col min="22" max="23" width="0" style="279" hidden="1" customWidth="1"/>
    <col min="24" max="24" width="4.7109375" style="279" hidden="1" customWidth="1"/>
    <col min="25" max="256" width="9.140625" style="279"/>
    <col min="257" max="257" width="14.28515625" style="279" customWidth="1"/>
    <col min="258" max="258" width="13.85546875" style="279" customWidth="1"/>
    <col min="259" max="259" width="11.42578125" style="279" customWidth="1"/>
    <col min="260" max="260" width="27.85546875" style="279" customWidth="1"/>
    <col min="261" max="261" width="14.42578125" style="279" customWidth="1"/>
    <col min="262" max="262" width="21" style="279" customWidth="1"/>
    <col min="263" max="263" width="19.7109375" style="279" customWidth="1"/>
    <col min="264" max="264" width="18" style="279" customWidth="1"/>
    <col min="265" max="265" width="23.140625" style="279" customWidth="1"/>
    <col min="266" max="280" width="0" style="279" hidden="1" customWidth="1"/>
    <col min="281" max="512" width="9.140625" style="279"/>
    <col min="513" max="513" width="14.28515625" style="279" customWidth="1"/>
    <col min="514" max="514" width="13.85546875" style="279" customWidth="1"/>
    <col min="515" max="515" width="11.42578125" style="279" customWidth="1"/>
    <col min="516" max="516" width="27.85546875" style="279" customWidth="1"/>
    <col min="517" max="517" width="14.42578125" style="279" customWidth="1"/>
    <col min="518" max="518" width="21" style="279" customWidth="1"/>
    <col min="519" max="519" width="19.7109375" style="279" customWidth="1"/>
    <col min="520" max="520" width="18" style="279" customWidth="1"/>
    <col min="521" max="521" width="23.140625" style="279" customWidth="1"/>
    <col min="522" max="536" width="0" style="279" hidden="1" customWidth="1"/>
    <col min="537" max="768" width="9.140625" style="279"/>
    <col min="769" max="769" width="14.28515625" style="279" customWidth="1"/>
    <col min="770" max="770" width="13.85546875" style="279" customWidth="1"/>
    <col min="771" max="771" width="11.42578125" style="279" customWidth="1"/>
    <col min="772" max="772" width="27.85546875" style="279" customWidth="1"/>
    <col min="773" max="773" width="14.42578125" style="279" customWidth="1"/>
    <col min="774" max="774" width="21" style="279" customWidth="1"/>
    <col min="775" max="775" width="19.7109375" style="279" customWidth="1"/>
    <col min="776" max="776" width="18" style="279" customWidth="1"/>
    <col min="777" max="777" width="23.140625" style="279" customWidth="1"/>
    <col min="778" max="792" width="0" style="279" hidden="1" customWidth="1"/>
    <col min="793" max="1024" width="9.140625" style="279"/>
    <col min="1025" max="1025" width="14.28515625" style="279" customWidth="1"/>
    <col min="1026" max="1026" width="13.85546875" style="279" customWidth="1"/>
    <col min="1027" max="1027" width="11.42578125" style="279" customWidth="1"/>
    <col min="1028" max="1028" width="27.85546875" style="279" customWidth="1"/>
    <col min="1029" max="1029" width="14.42578125" style="279" customWidth="1"/>
    <col min="1030" max="1030" width="21" style="279" customWidth="1"/>
    <col min="1031" max="1031" width="19.7109375" style="279" customWidth="1"/>
    <col min="1032" max="1032" width="18" style="279" customWidth="1"/>
    <col min="1033" max="1033" width="23.140625" style="279" customWidth="1"/>
    <col min="1034" max="1048" width="0" style="279" hidden="1" customWidth="1"/>
    <col min="1049" max="1280" width="9.140625" style="279"/>
    <col min="1281" max="1281" width="14.28515625" style="279" customWidth="1"/>
    <col min="1282" max="1282" width="13.85546875" style="279" customWidth="1"/>
    <col min="1283" max="1283" width="11.42578125" style="279" customWidth="1"/>
    <col min="1284" max="1284" width="27.85546875" style="279" customWidth="1"/>
    <col min="1285" max="1285" width="14.42578125" style="279" customWidth="1"/>
    <col min="1286" max="1286" width="21" style="279" customWidth="1"/>
    <col min="1287" max="1287" width="19.7109375" style="279" customWidth="1"/>
    <col min="1288" max="1288" width="18" style="279" customWidth="1"/>
    <col min="1289" max="1289" width="23.140625" style="279" customWidth="1"/>
    <col min="1290" max="1304" width="0" style="279" hidden="1" customWidth="1"/>
    <col min="1305" max="1536" width="9.140625" style="279"/>
    <col min="1537" max="1537" width="14.28515625" style="279" customWidth="1"/>
    <col min="1538" max="1538" width="13.85546875" style="279" customWidth="1"/>
    <col min="1539" max="1539" width="11.42578125" style="279" customWidth="1"/>
    <col min="1540" max="1540" width="27.85546875" style="279" customWidth="1"/>
    <col min="1541" max="1541" width="14.42578125" style="279" customWidth="1"/>
    <col min="1542" max="1542" width="21" style="279" customWidth="1"/>
    <col min="1543" max="1543" width="19.7109375" style="279" customWidth="1"/>
    <col min="1544" max="1544" width="18" style="279" customWidth="1"/>
    <col min="1545" max="1545" width="23.140625" style="279" customWidth="1"/>
    <col min="1546" max="1560" width="0" style="279" hidden="1" customWidth="1"/>
    <col min="1561" max="1792" width="9.140625" style="279"/>
    <col min="1793" max="1793" width="14.28515625" style="279" customWidth="1"/>
    <col min="1794" max="1794" width="13.85546875" style="279" customWidth="1"/>
    <col min="1795" max="1795" width="11.42578125" style="279" customWidth="1"/>
    <col min="1796" max="1796" width="27.85546875" style="279" customWidth="1"/>
    <col min="1797" max="1797" width="14.42578125" style="279" customWidth="1"/>
    <col min="1798" max="1798" width="21" style="279" customWidth="1"/>
    <col min="1799" max="1799" width="19.7109375" style="279" customWidth="1"/>
    <col min="1800" max="1800" width="18" style="279" customWidth="1"/>
    <col min="1801" max="1801" width="23.140625" style="279" customWidth="1"/>
    <col min="1802" max="1816" width="0" style="279" hidden="1" customWidth="1"/>
    <col min="1817" max="2048" width="9.140625" style="279"/>
    <col min="2049" max="2049" width="14.28515625" style="279" customWidth="1"/>
    <col min="2050" max="2050" width="13.85546875" style="279" customWidth="1"/>
    <col min="2051" max="2051" width="11.42578125" style="279" customWidth="1"/>
    <col min="2052" max="2052" width="27.85546875" style="279" customWidth="1"/>
    <col min="2053" max="2053" width="14.42578125" style="279" customWidth="1"/>
    <col min="2054" max="2054" width="21" style="279" customWidth="1"/>
    <col min="2055" max="2055" width="19.7109375" style="279" customWidth="1"/>
    <col min="2056" max="2056" width="18" style="279" customWidth="1"/>
    <col min="2057" max="2057" width="23.140625" style="279" customWidth="1"/>
    <col min="2058" max="2072" width="0" style="279" hidden="1" customWidth="1"/>
    <col min="2073" max="2304" width="9.140625" style="279"/>
    <col min="2305" max="2305" width="14.28515625" style="279" customWidth="1"/>
    <col min="2306" max="2306" width="13.85546875" style="279" customWidth="1"/>
    <col min="2307" max="2307" width="11.42578125" style="279" customWidth="1"/>
    <col min="2308" max="2308" width="27.85546875" style="279" customWidth="1"/>
    <col min="2309" max="2309" width="14.42578125" style="279" customWidth="1"/>
    <col min="2310" max="2310" width="21" style="279" customWidth="1"/>
    <col min="2311" max="2311" width="19.7109375" style="279" customWidth="1"/>
    <col min="2312" max="2312" width="18" style="279" customWidth="1"/>
    <col min="2313" max="2313" width="23.140625" style="279" customWidth="1"/>
    <col min="2314" max="2328" width="0" style="279" hidden="1" customWidth="1"/>
    <col min="2329" max="2560" width="9.140625" style="279"/>
    <col min="2561" max="2561" width="14.28515625" style="279" customWidth="1"/>
    <col min="2562" max="2562" width="13.85546875" style="279" customWidth="1"/>
    <col min="2563" max="2563" width="11.42578125" style="279" customWidth="1"/>
    <col min="2564" max="2564" width="27.85546875" style="279" customWidth="1"/>
    <col min="2565" max="2565" width="14.42578125" style="279" customWidth="1"/>
    <col min="2566" max="2566" width="21" style="279" customWidth="1"/>
    <col min="2567" max="2567" width="19.7109375" style="279" customWidth="1"/>
    <col min="2568" max="2568" width="18" style="279" customWidth="1"/>
    <col min="2569" max="2569" width="23.140625" style="279" customWidth="1"/>
    <col min="2570" max="2584" width="0" style="279" hidden="1" customWidth="1"/>
    <col min="2585" max="2816" width="9.140625" style="279"/>
    <col min="2817" max="2817" width="14.28515625" style="279" customWidth="1"/>
    <col min="2818" max="2818" width="13.85546875" style="279" customWidth="1"/>
    <col min="2819" max="2819" width="11.42578125" style="279" customWidth="1"/>
    <col min="2820" max="2820" width="27.85546875" style="279" customWidth="1"/>
    <col min="2821" max="2821" width="14.42578125" style="279" customWidth="1"/>
    <col min="2822" max="2822" width="21" style="279" customWidth="1"/>
    <col min="2823" max="2823" width="19.7109375" style="279" customWidth="1"/>
    <col min="2824" max="2824" width="18" style="279" customWidth="1"/>
    <col min="2825" max="2825" width="23.140625" style="279" customWidth="1"/>
    <col min="2826" max="2840" width="0" style="279" hidden="1" customWidth="1"/>
    <col min="2841" max="3072" width="9.140625" style="279"/>
    <col min="3073" max="3073" width="14.28515625" style="279" customWidth="1"/>
    <col min="3074" max="3074" width="13.85546875" style="279" customWidth="1"/>
    <col min="3075" max="3075" width="11.42578125" style="279" customWidth="1"/>
    <col min="3076" max="3076" width="27.85546875" style="279" customWidth="1"/>
    <col min="3077" max="3077" width="14.42578125" style="279" customWidth="1"/>
    <col min="3078" max="3078" width="21" style="279" customWidth="1"/>
    <col min="3079" max="3079" width="19.7109375" style="279" customWidth="1"/>
    <col min="3080" max="3080" width="18" style="279" customWidth="1"/>
    <col min="3081" max="3081" width="23.140625" style="279" customWidth="1"/>
    <col min="3082" max="3096" width="0" style="279" hidden="1" customWidth="1"/>
    <col min="3097" max="3328" width="9.140625" style="279"/>
    <col min="3329" max="3329" width="14.28515625" style="279" customWidth="1"/>
    <col min="3330" max="3330" width="13.85546875" style="279" customWidth="1"/>
    <col min="3331" max="3331" width="11.42578125" style="279" customWidth="1"/>
    <col min="3332" max="3332" width="27.85546875" style="279" customWidth="1"/>
    <col min="3333" max="3333" width="14.42578125" style="279" customWidth="1"/>
    <col min="3334" max="3334" width="21" style="279" customWidth="1"/>
    <col min="3335" max="3335" width="19.7109375" style="279" customWidth="1"/>
    <col min="3336" max="3336" width="18" style="279" customWidth="1"/>
    <col min="3337" max="3337" width="23.140625" style="279" customWidth="1"/>
    <col min="3338" max="3352" width="0" style="279" hidden="1" customWidth="1"/>
    <col min="3353" max="3584" width="9.140625" style="279"/>
    <col min="3585" max="3585" width="14.28515625" style="279" customWidth="1"/>
    <col min="3586" max="3586" width="13.85546875" style="279" customWidth="1"/>
    <col min="3587" max="3587" width="11.42578125" style="279" customWidth="1"/>
    <col min="3588" max="3588" width="27.85546875" style="279" customWidth="1"/>
    <col min="3589" max="3589" width="14.42578125" style="279" customWidth="1"/>
    <col min="3590" max="3590" width="21" style="279" customWidth="1"/>
    <col min="3591" max="3591" width="19.7109375" style="279" customWidth="1"/>
    <col min="3592" max="3592" width="18" style="279" customWidth="1"/>
    <col min="3593" max="3593" width="23.140625" style="279" customWidth="1"/>
    <col min="3594" max="3608" width="0" style="279" hidden="1" customWidth="1"/>
    <col min="3609" max="3840" width="9.140625" style="279"/>
    <col min="3841" max="3841" width="14.28515625" style="279" customWidth="1"/>
    <col min="3842" max="3842" width="13.85546875" style="279" customWidth="1"/>
    <col min="3843" max="3843" width="11.42578125" style="279" customWidth="1"/>
    <col min="3844" max="3844" width="27.85546875" style="279" customWidth="1"/>
    <col min="3845" max="3845" width="14.42578125" style="279" customWidth="1"/>
    <col min="3846" max="3846" width="21" style="279" customWidth="1"/>
    <col min="3847" max="3847" width="19.7109375" style="279" customWidth="1"/>
    <col min="3848" max="3848" width="18" style="279" customWidth="1"/>
    <col min="3849" max="3849" width="23.140625" style="279" customWidth="1"/>
    <col min="3850" max="3864" width="0" style="279" hidden="1" customWidth="1"/>
    <col min="3865" max="4096" width="9.140625" style="279"/>
    <col min="4097" max="4097" width="14.28515625" style="279" customWidth="1"/>
    <col min="4098" max="4098" width="13.85546875" style="279" customWidth="1"/>
    <col min="4099" max="4099" width="11.42578125" style="279" customWidth="1"/>
    <col min="4100" max="4100" width="27.85546875" style="279" customWidth="1"/>
    <col min="4101" max="4101" width="14.42578125" style="279" customWidth="1"/>
    <col min="4102" max="4102" width="21" style="279" customWidth="1"/>
    <col min="4103" max="4103" width="19.7109375" style="279" customWidth="1"/>
    <col min="4104" max="4104" width="18" style="279" customWidth="1"/>
    <col min="4105" max="4105" width="23.140625" style="279" customWidth="1"/>
    <col min="4106" max="4120" width="0" style="279" hidden="1" customWidth="1"/>
    <col min="4121" max="4352" width="9.140625" style="279"/>
    <col min="4353" max="4353" width="14.28515625" style="279" customWidth="1"/>
    <col min="4354" max="4354" width="13.85546875" style="279" customWidth="1"/>
    <col min="4355" max="4355" width="11.42578125" style="279" customWidth="1"/>
    <col min="4356" max="4356" width="27.85546875" style="279" customWidth="1"/>
    <col min="4357" max="4357" width="14.42578125" style="279" customWidth="1"/>
    <col min="4358" max="4358" width="21" style="279" customWidth="1"/>
    <col min="4359" max="4359" width="19.7109375" style="279" customWidth="1"/>
    <col min="4360" max="4360" width="18" style="279" customWidth="1"/>
    <col min="4361" max="4361" width="23.140625" style="279" customWidth="1"/>
    <col min="4362" max="4376" width="0" style="279" hidden="1" customWidth="1"/>
    <col min="4377" max="4608" width="9.140625" style="279"/>
    <col min="4609" max="4609" width="14.28515625" style="279" customWidth="1"/>
    <col min="4610" max="4610" width="13.85546875" style="279" customWidth="1"/>
    <col min="4611" max="4611" width="11.42578125" style="279" customWidth="1"/>
    <col min="4612" max="4612" width="27.85546875" style="279" customWidth="1"/>
    <col min="4613" max="4613" width="14.42578125" style="279" customWidth="1"/>
    <col min="4614" max="4614" width="21" style="279" customWidth="1"/>
    <col min="4615" max="4615" width="19.7109375" style="279" customWidth="1"/>
    <col min="4616" max="4616" width="18" style="279" customWidth="1"/>
    <col min="4617" max="4617" width="23.140625" style="279" customWidth="1"/>
    <col min="4618" max="4632" width="0" style="279" hidden="1" customWidth="1"/>
    <col min="4633" max="4864" width="9.140625" style="279"/>
    <col min="4865" max="4865" width="14.28515625" style="279" customWidth="1"/>
    <col min="4866" max="4866" width="13.85546875" style="279" customWidth="1"/>
    <col min="4867" max="4867" width="11.42578125" style="279" customWidth="1"/>
    <col min="4868" max="4868" width="27.85546875" style="279" customWidth="1"/>
    <col min="4869" max="4869" width="14.42578125" style="279" customWidth="1"/>
    <col min="4870" max="4870" width="21" style="279" customWidth="1"/>
    <col min="4871" max="4871" width="19.7109375" style="279" customWidth="1"/>
    <col min="4872" max="4872" width="18" style="279" customWidth="1"/>
    <col min="4873" max="4873" width="23.140625" style="279" customWidth="1"/>
    <col min="4874" max="4888" width="0" style="279" hidden="1" customWidth="1"/>
    <col min="4889" max="5120" width="9.140625" style="279"/>
    <col min="5121" max="5121" width="14.28515625" style="279" customWidth="1"/>
    <col min="5122" max="5122" width="13.85546875" style="279" customWidth="1"/>
    <col min="5123" max="5123" width="11.42578125" style="279" customWidth="1"/>
    <col min="5124" max="5124" width="27.85546875" style="279" customWidth="1"/>
    <col min="5125" max="5125" width="14.42578125" style="279" customWidth="1"/>
    <col min="5126" max="5126" width="21" style="279" customWidth="1"/>
    <col min="5127" max="5127" width="19.7109375" style="279" customWidth="1"/>
    <col min="5128" max="5128" width="18" style="279" customWidth="1"/>
    <col min="5129" max="5129" width="23.140625" style="279" customWidth="1"/>
    <col min="5130" max="5144" width="0" style="279" hidden="1" customWidth="1"/>
    <col min="5145" max="5376" width="9.140625" style="279"/>
    <col min="5377" max="5377" width="14.28515625" style="279" customWidth="1"/>
    <col min="5378" max="5378" width="13.85546875" style="279" customWidth="1"/>
    <col min="5379" max="5379" width="11.42578125" style="279" customWidth="1"/>
    <col min="5380" max="5380" width="27.85546875" style="279" customWidth="1"/>
    <col min="5381" max="5381" width="14.42578125" style="279" customWidth="1"/>
    <col min="5382" max="5382" width="21" style="279" customWidth="1"/>
    <col min="5383" max="5383" width="19.7109375" style="279" customWidth="1"/>
    <col min="5384" max="5384" width="18" style="279" customWidth="1"/>
    <col min="5385" max="5385" width="23.140625" style="279" customWidth="1"/>
    <col min="5386" max="5400" width="0" style="279" hidden="1" customWidth="1"/>
    <col min="5401" max="5632" width="9.140625" style="279"/>
    <col min="5633" max="5633" width="14.28515625" style="279" customWidth="1"/>
    <col min="5634" max="5634" width="13.85546875" style="279" customWidth="1"/>
    <col min="5635" max="5635" width="11.42578125" style="279" customWidth="1"/>
    <col min="5636" max="5636" width="27.85546875" style="279" customWidth="1"/>
    <col min="5637" max="5637" width="14.42578125" style="279" customWidth="1"/>
    <col min="5638" max="5638" width="21" style="279" customWidth="1"/>
    <col min="5639" max="5639" width="19.7109375" style="279" customWidth="1"/>
    <col min="5640" max="5640" width="18" style="279" customWidth="1"/>
    <col min="5641" max="5641" width="23.140625" style="279" customWidth="1"/>
    <col min="5642" max="5656" width="0" style="279" hidden="1" customWidth="1"/>
    <col min="5657" max="5888" width="9.140625" style="279"/>
    <col min="5889" max="5889" width="14.28515625" style="279" customWidth="1"/>
    <col min="5890" max="5890" width="13.85546875" style="279" customWidth="1"/>
    <col min="5891" max="5891" width="11.42578125" style="279" customWidth="1"/>
    <col min="5892" max="5892" width="27.85546875" style="279" customWidth="1"/>
    <col min="5893" max="5893" width="14.42578125" style="279" customWidth="1"/>
    <col min="5894" max="5894" width="21" style="279" customWidth="1"/>
    <col min="5895" max="5895" width="19.7109375" style="279" customWidth="1"/>
    <col min="5896" max="5896" width="18" style="279" customWidth="1"/>
    <col min="5897" max="5897" width="23.140625" style="279" customWidth="1"/>
    <col min="5898" max="5912" width="0" style="279" hidden="1" customWidth="1"/>
    <col min="5913" max="6144" width="9.140625" style="279"/>
    <col min="6145" max="6145" width="14.28515625" style="279" customWidth="1"/>
    <col min="6146" max="6146" width="13.85546875" style="279" customWidth="1"/>
    <col min="6147" max="6147" width="11.42578125" style="279" customWidth="1"/>
    <col min="6148" max="6148" width="27.85546875" style="279" customWidth="1"/>
    <col min="6149" max="6149" width="14.42578125" style="279" customWidth="1"/>
    <col min="6150" max="6150" width="21" style="279" customWidth="1"/>
    <col min="6151" max="6151" width="19.7109375" style="279" customWidth="1"/>
    <col min="6152" max="6152" width="18" style="279" customWidth="1"/>
    <col min="6153" max="6153" width="23.140625" style="279" customWidth="1"/>
    <col min="6154" max="6168" width="0" style="279" hidden="1" customWidth="1"/>
    <col min="6169" max="6400" width="9.140625" style="279"/>
    <col min="6401" max="6401" width="14.28515625" style="279" customWidth="1"/>
    <col min="6402" max="6402" width="13.85546875" style="279" customWidth="1"/>
    <col min="6403" max="6403" width="11.42578125" style="279" customWidth="1"/>
    <col min="6404" max="6404" width="27.85546875" style="279" customWidth="1"/>
    <col min="6405" max="6405" width="14.42578125" style="279" customWidth="1"/>
    <col min="6406" max="6406" width="21" style="279" customWidth="1"/>
    <col min="6407" max="6407" width="19.7109375" style="279" customWidth="1"/>
    <col min="6408" max="6408" width="18" style="279" customWidth="1"/>
    <col min="6409" max="6409" width="23.140625" style="279" customWidth="1"/>
    <col min="6410" max="6424" width="0" style="279" hidden="1" customWidth="1"/>
    <col min="6425" max="6656" width="9.140625" style="279"/>
    <col min="6657" max="6657" width="14.28515625" style="279" customWidth="1"/>
    <col min="6658" max="6658" width="13.85546875" style="279" customWidth="1"/>
    <col min="6659" max="6659" width="11.42578125" style="279" customWidth="1"/>
    <col min="6660" max="6660" width="27.85546875" style="279" customWidth="1"/>
    <col min="6661" max="6661" width="14.42578125" style="279" customWidth="1"/>
    <col min="6662" max="6662" width="21" style="279" customWidth="1"/>
    <col min="6663" max="6663" width="19.7109375" style="279" customWidth="1"/>
    <col min="6664" max="6664" width="18" style="279" customWidth="1"/>
    <col min="6665" max="6665" width="23.140625" style="279" customWidth="1"/>
    <col min="6666" max="6680" width="0" style="279" hidden="1" customWidth="1"/>
    <col min="6681" max="6912" width="9.140625" style="279"/>
    <col min="6913" max="6913" width="14.28515625" style="279" customWidth="1"/>
    <col min="6914" max="6914" width="13.85546875" style="279" customWidth="1"/>
    <col min="6915" max="6915" width="11.42578125" style="279" customWidth="1"/>
    <col min="6916" max="6916" width="27.85546875" style="279" customWidth="1"/>
    <col min="6917" max="6917" width="14.42578125" style="279" customWidth="1"/>
    <col min="6918" max="6918" width="21" style="279" customWidth="1"/>
    <col min="6919" max="6919" width="19.7109375" style="279" customWidth="1"/>
    <col min="6920" max="6920" width="18" style="279" customWidth="1"/>
    <col min="6921" max="6921" width="23.140625" style="279" customWidth="1"/>
    <col min="6922" max="6936" width="0" style="279" hidden="1" customWidth="1"/>
    <col min="6937" max="7168" width="9.140625" style="279"/>
    <col min="7169" max="7169" width="14.28515625" style="279" customWidth="1"/>
    <col min="7170" max="7170" width="13.85546875" style="279" customWidth="1"/>
    <col min="7171" max="7171" width="11.42578125" style="279" customWidth="1"/>
    <col min="7172" max="7172" width="27.85546875" style="279" customWidth="1"/>
    <col min="7173" max="7173" width="14.42578125" style="279" customWidth="1"/>
    <col min="7174" max="7174" width="21" style="279" customWidth="1"/>
    <col min="7175" max="7175" width="19.7109375" style="279" customWidth="1"/>
    <col min="7176" max="7176" width="18" style="279" customWidth="1"/>
    <col min="7177" max="7177" width="23.140625" style="279" customWidth="1"/>
    <col min="7178" max="7192" width="0" style="279" hidden="1" customWidth="1"/>
    <col min="7193" max="7424" width="9.140625" style="279"/>
    <col min="7425" max="7425" width="14.28515625" style="279" customWidth="1"/>
    <col min="7426" max="7426" width="13.85546875" style="279" customWidth="1"/>
    <col min="7427" max="7427" width="11.42578125" style="279" customWidth="1"/>
    <col min="7428" max="7428" width="27.85546875" style="279" customWidth="1"/>
    <col min="7429" max="7429" width="14.42578125" style="279" customWidth="1"/>
    <col min="7430" max="7430" width="21" style="279" customWidth="1"/>
    <col min="7431" max="7431" width="19.7109375" style="279" customWidth="1"/>
    <col min="7432" max="7432" width="18" style="279" customWidth="1"/>
    <col min="7433" max="7433" width="23.140625" style="279" customWidth="1"/>
    <col min="7434" max="7448" width="0" style="279" hidden="1" customWidth="1"/>
    <col min="7449" max="7680" width="9.140625" style="279"/>
    <col min="7681" max="7681" width="14.28515625" style="279" customWidth="1"/>
    <col min="7682" max="7682" width="13.85546875" style="279" customWidth="1"/>
    <col min="7683" max="7683" width="11.42578125" style="279" customWidth="1"/>
    <col min="7684" max="7684" width="27.85546875" style="279" customWidth="1"/>
    <col min="7685" max="7685" width="14.42578125" style="279" customWidth="1"/>
    <col min="7686" max="7686" width="21" style="279" customWidth="1"/>
    <col min="7687" max="7687" width="19.7109375" style="279" customWidth="1"/>
    <col min="7688" max="7688" width="18" style="279" customWidth="1"/>
    <col min="7689" max="7689" width="23.140625" style="279" customWidth="1"/>
    <col min="7690" max="7704" width="0" style="279" hidden="1" customWidth="1"/>
    <col min="7705" max="7936" width="9.140625" style="279"/>
    <col min="7937" max="7937" width="14.28515625" style="279" customWidth="1"/>
    <col min="7938" max="7938" width="13.85546875" style="279" customWidth="1"/>
    <col min="7939" max="7939" width="11.42578125" style="279" customWidth="1"/>
    <col min="7940" max="7940" width="27.85546875" style="279" customWidth="1"/>
    <col min="7941" max="7941" width="14.42578125" style="279" customWidth="1"/>
    <col min="7942" max="7942" width="21" style="279" customWidth="1"/>
    <col min="7943" max="7943" width="19.7109375" style="279" customWidth="1"/>
    <col min="7944" max="7944" width="18" style="279" customWidth="1"/>
    <col min="7945" max="7945" width="23.140625" style="279" customWidth="1"/>
    <col min="7946" max="7960" width="0" style="279" hidden="1" customWidth="1"/>
    <col min="7961" max="8192" width="9.140625" style="279"/>
    <col min="8193" max="8193" width="14.28515625" style="279" customWidth="1"/>
    <col min="8194" max="8194" width="13.85546875" style="279" customWidth="1"/>
    <col min="8195" max="8195" width="11.42578125" style="279" customWidth="1"/>
    <col min="8196" max="8196" width="27.85546875" style="279" customWidth="1"/>
    <col min="8197" max="8197" width="14.42578125" style="279" customWidth="1"/>
    <col min="8198" max="8198" width="21" style="279" customWidth="1"/>
    <col min="8199" max="8199" width="19.7109375" style="279" customWidth="1"/>
    <col min="8200" max="8200" width="18" style="279" customWidth="1"/>
    <col min="8201" max="8201" width="23.140625" style="279" customWidth="1"/>
    <col min="8202" max="8216" width="0" style="279" hidden="1" customWidth="1"/>
    <col min="8217" max="8448" width="9.140625" style="279"/>
    <col min="8449" max="8449" width="14.28515625" style="279" customWidth="1"/>
    <col min="8450" max="8450" width="13.85546875" style="279" customWidth="1"/>
    <col min="8451" max="8451" width="11.42578125" style="279" customWidth="1"/>
    <col min="8452" max="8452" width="27.85546875" style="279" customWidth="1"/>
    <col min="8453" max="8453" width="14.42578125" style="279" customWidth="1"/>
    <col min="8454" max="8454" width="21" style="279" customWidth="1"/>
    <col min="8455" max="8455" width="19.7109375" style="279" customWidth="1"/>
    <col min="8456" max="8456" width="18" style="279" customWidth="1"/>
    <col min="8457" max="8457" width="23.140625" style="279" customWidth="1"/>
    <col min="8458" max="8472" width="0" style="279" hidden="1" customWidth="1"/>
    <col min="8473" max="8704" width="9.140625" style="279"/>
    <col min="8705" max="8705" width="14.28515625" style="279" customWidth="1"/>
    <col min="8706" max="8706" width="13.85546875" style="279" customWidth="1"/>
    <col min="8707" max="8707" width="11.42578125" style="279" customWidth="1"/>
    <col min="8708" max="8708" width="27.85546875" style="279" customWidth="1"/>
    <col min="8709" max="8709" width="14.42578125" style="279" customWidth="1"/>
    <col min="8710" max="8710" width="21" style="279" customWidth="1"/>
    <col min="8711" max="8711" width="19.7109375" style="279" customWidth="1"/>
    <col min="8712" max="8712" width="18" style="279" customWidth="1"/>
    <col min="8713" max="8713" width="23.140625" style="279" customWidth="1"/>
    <col min="8714" max="8728" width="0" style="279" hidden="1" customWidth="1"/>
    <col min="8729" max="8960" width="9.140625" style="279"/>
    <col min="8961" max="8961" width="14.28515625" style="279" customWidth="1"/>
    <col min="8962" max="8962" width="13.85546875" style="279" customWidth="1"/>
    <col min="8963" max="8963" width="11.42578125" style="279" customWidth="1"/>
    <col min="8964" max="8964" width="27.85546875" style="279" customWidth="1"/>
    <col min="8965" max="8965" width="14.42578125" style="279" customWidth="1"/>
    <col min="8966" max="8966" width="21" style="279" customWidth="1"/>
    <col min="8967" max="8967" width="19.7109375" style="279" customWidth="1"/>
    <col min="8968" max="8968" width="18" style="279" customWidth="1"/>
    <col min="8969" max="8969" width="23.140625" style="279" customWidth="1"/>
    <col min="8970" max="8984" width="0" style="279" hidden="1" customWidth="1"/>
    <col min="8985" max="9216" width="9.140625" style="279"/>
    <col min="9217" max="9217" width="14.28515625" style="279" customWidth="1"/>
    <col min="9218" max="9218" width="13.85546875" style="279" customWidth="1"/>
    <col min="9219" max="9219" width="11.42578125" style="279" customWidth="1"/>
    <col min="9220" max="9220" width="27.85546875" style="279" customWidth="1"/>
    <col min="9221" max="9221" width="14.42578125" style="279" customWidth="1"/>
    <col min="9222" max="9222" width="21" style="279" customWidth="1"/>
    <col min="9223" max="9223" width="19.7109375" style="279" customWidth="1"/>
    <col min="9224" max="9224" width="18" style="279" customWidth="1"/>
    <col min="9225" max="9225" width="23.140625" style="279" customWidth="1"/>
    <col min="9226" max="9240" width="0" style="279" hidden="1" customWidth="1"/>
    <col min="9241" max="9472" width="9.140625" style="279"/>
    <col min="9473" max="9473" width="14.28515625" style="279" customWidth="1"/>
    <col min="9474" max="9474" width="13.85546875" style="279" customWidth="1"/>
    <col min="9475" max="9475" width="11.42578125" style="279" customWidth="1"/>
    <col min="9476" max="9476" width="27.85546875" style="279" customWidth="1"/>
    <col min="9477" max="9477" width="14.42578125" style="279" customWidth="1"/>
    <col min="9478" max="9478" width="21" style="279" customWidth="1"/>
    <col min="9479" max="9479" width="19.7109375" style="279" customWidth="1"/>
    <col min="9480" max="9480" width="18" style="279" customWidth="1"/>
    <col min="9481" max="9481" width="23.140625" style="279" customWidth="1"/>
    <col min="9482" max="9496" width="0" style="279" hidden="1" customWidth="1"/>
    <col min="9497" max="9728" width="9.140625" style="279"/>
    <col min="9729" max="9729" width="14.28515625" style="279" customWidth="1"/>
    <col min="9730" max="9730" width="13.85546875" style="279" customWidth="1"/>
    <col min="9731" max="9731" width="11.42578125" style="279" customWidth="1"/>
    <col min="9732" max="9732" width="27.85546875" style="279" customWidth="1"/>
    <col min="9733" max="9733" width="14.42578125" style="279" customWidth="1"/>
    <col min="9734" max="9734" width="21" style="279" customWidth="1"/>
    <col min="9735" max="9735" width="19.7109375" style="279" customWidth="1"/>
    <col min="9736" max="9736" width="18" style="279" customWidth="1"/>
    <col min="9737" max="9737" width="23.140625" style="279" customWidth="1"/>
    <col min="9738" max="9752" width="0" style="279" hidden="1" customWidth="1"/>
    <col min="9753" max="9984" width="9.140625" style="279"/>
    <col min="9985" max="9985" width="14.28515625" style="279" customWidth="1"/>
    <col min="9986" max="9986" width="13.85546875" style="279" customWidth="1"/>
    <col min="9987" max="9987" width="11.42578125" style="279" customWidth="1"/>
    <col min="9988" max="9988" width="27.85546875" style="279" customWidth="1"/>
    <col min="9989" max="9989" width="14.42578125" style="279" customWidth="1"/>
    <col min="9990" max="9990" width="21" style="279" customWidth="1"/>
    <col min="9991" max="9991" width="19.7109375" style="279" customWidth="1"/>
    <col min="9992" max="9992" width="18" style="279" customWidth="1"/>
    <col min="9993" max="9993" width="23.140625" style="279" customWidth="1"/>
    <col min="9994" max="10008" width="0" style="279" hidden="1" customWidth="1"/>
    <col min="10009" max="10240" width="9.140625" style="279"/>
    <col min="10241" max="10241" width="14.28515625" style="279" customWidth="1"/>
    <col min="10242" max="10242" width="13.85546875" style="279" customWidth="1"/>
    <col min="10243" max="10243" width="11.42578125" style="279" customWidth="1"/>
    <col min="10244" max="10244" width="27.85546875" style="279" customWidth="1"/>
    <col min="10245" max="10245" width="14.42578125" style="279" customWidth="1"/>
    <col min="10246" max="10246" width="21" style="279" customWidth="1"/>
    <col min="10247" max="10247" width="19.7109375" style="279" customWidth="1"/>
    <col min="10248" max="10248" width="18" style="279" customWidth="1"/>
    <col min="10249" max="10249" width="23.140625" style="279" customWidth="1"/>
    <col min="10250" max="10264" width="0" style="279" hidden="1" customWidth="1"/>
    <col min="10265" max="10496" width="9.140625" style="279"/>
    <col min="10497" max="10497" width="14.28515625" style="279" customWidth="1"/>
    <col min="10498" max="10498" width="13.85546875" style="279" customWidth="1"/>
    <col min="10499" max="10499" width="11.42578125" style="279" customWidth="1"/>
    <col min="10500" max="10500" width="27.85546875" style="279" customWidth="1"/>
    <col min="10501" max="10501" width="14.42578125" style="279" customWidth="1"/>
    <col min="10502" max="10502" width="21" style="279" customWidth="1"/>
    <col min="10503" max="10503" width="19.7109375" style="279" customWidth="1"/>
    <col min="10504" max="10504" width="18" style="279" customWidth="1"/>
    <col min="10505" max="10505" width="23.140625" style="279" customWidth="1"/>
    <col min="10506" max="10520" width="0" style="279" hidden="1" customWidth="1"/>
    <col min="10521" max="10752" width="9.140625" style="279"/>
    <col min="10753" max="10753" width="14.28515625" style="279" customWidth="1"/>
    <col min="10754" max="10754" width="13.85546875" style="279" customWidth="1"/>
    <col min="10755" max="10755" width="11.42578125" style="279" customWidth="1"/>
    <col min="10756" max="10756" width="27.85546875" style="279" customWidth="1"/>
    <col min="10757" max="10757" width="14.42578125" style="279" customWidth="1"/>
    <col min="10758" max="10758" width="21" style="279" customWidth="1"/>
    <col min="10759" max="10759" width="19.7109375" style="279" customWidth="1"/>
    <col min="10760" max="10760" width="18" style="279" customWidth="1"/>
    <col min="10761" max="10761" width="23.140625" style="279" customWidth="1"/>
    <col min="10762" max="10776" width="0" style="279" hidden="1" customWidth="1"/>
    <col min="10777" max="11008" width="9.140625" style="279"/>
    <col min="11009" max="11009" width="14.28515625" style="279" customWidth="1"/>
    <col min="11010" max="11010" width="13.85546875" style="279" customWidth="1"/>
    <col min="11011" max="11011" width="11.42578125" style="279" customWidth="1"/>
    <col min="11012" max="11012" width="27.85546875" style="279" customWidth="1"/>
    <col min="11013" max="11013" width="14.42578125" style="279" customWidth="1"/>
    <col min="11014" max="11014" width="21" style="279" customWidth="1"/>
    <col min="11015" max="11015" width="19.7109375" style="279" customWidth="1"/>
    <col min="11016" max="11016" width="18" style="279" customWidth="1"/>
    <col min="11017" max="11017" width="23.140625" style="279" customWidth="1"/>
    <col min="11018" max="11032" width="0" style="279" hidden="1" customWidth="1"/>
    <col min="11033" max="11264" width="9.140625" style="279"/>
    <col min="11265" max="11265" width="14.28515625" style="279" customWidth="1"/>
    <col min="11266" max="11266" width="13.85546875" style="279" customWidth="1"/>
    <col min="11267" max="11267" width="11.42578125" style="279" customWidth="1"/>
    <col min="11268" max="11268" width="27.85546875" style="279" customWidth="1"/>
    <col min="11269" max="11269" width="14.42578125" style="279" customWidth="1"/>
    <col min="11270" max="11270" width="21" style="279" customWidth="1"/>
    <col min="11271" max="11271" width="19.7109375" style="279" customWidth="1"/>
    <col min="11272" max="11272" width="18" style="279" customWidth="1"/>
    <col min="11273" max="11273" width="23.140625" style="279" customWidth="1"/>
    <col min="11274" max="11288" width="0" style="279" hidden="1" customWidth="1"/>
    <col min="11289" max="11520" width="9.140625" style="279"/>
    <col min="11521" max="11521" width="14.28515625" style="279" customWidth="1"/>
    <col min="11522" max="11522" width="13.85546875" style="279" customWidth="1"/>
    <col min="11523" max="11523" width="11.42578125" style="279" customWidth="1"/>
    <col min="11524" max="11524" width="27.85546875" style="279" customWidth="1"/>
    <col min="11525" max="11525" width="14.42578125" style="279" customWidth="1"/>
    <col min="11526" max="11526" width="21" style="279" customWidth="1"/>
    <col min="11527" max="11527" width="19.7109375" style="279" customWidth="1"/>
    <col min="11528" max="11528" width="18" style="279" customWidth="1"/>
    <col min="11529" max="11529" width="23.140625" style="279" customWidth="1"/>
    <col min="11530" max="11544" width="0" style="279" hidden="1" customWidth="1"/>
    <col min="11545" max="11776" width="9.140625" style="279"/>
    <col min="11777" max="11777" width="14.28515625" style="279" customWidth="1"/>
    <col min="11778" max="11778" width="13.85546875" style="279" customWidth="1"/>
    <col min="11779" max="11779" width="11.42578125" style="279" customWidth="1"/>
    <col min="11780" max="11780" width="27.85546875" style="279" customWidth="1"/>
    <col min="11781" max="11781" width="14.42578125" style="279" customWidth="1"/>
    <col min="11782" max="11782" width="21" style="279" customWidth="1"/>
    <col min="11783" max="11783" width="19.7109375" style="279" customWidth="1"/>
    <col min="11784" max="11784" width="18" style="279" customWidth="1"/>
    <col min="11785" max="11785" width="23.140625" style="279" customWidth="1"/>
    <col min="11786" max="11800" width="0" style="279" hidden="1" customWidth="1"/>
    <col min="11801" max="12032" width="9.140625" style="279"/>
    <col min="12033" max="12033" width="14.28515625" style="279" customWidth="1"/>
    <col min="12034" max="12034" width="13.85546875" style="279" customWidth="1"/>
    <col min="12035" max="12035" width="11.42578125" style="279" customWidth="1"/>
    <col min="12036" max="12036" width="27.85546875" style="279" customWidth="1"/>
    <col min="12037" max="12037" width="14.42578125" style="279" customWidth="1"/>
    <col min="12038" max="12038" width="21" style="279" customWidth="1"/>
    <col min="12039" max="12039" width="19.7109375" style="279" customWidth="1"/>
    <col min="12040" max="12040" width="18" style="279" customWidth="1"/>
    <col min="12041" max="12041" width="23.140625" style="279" customWidth="1"/>
    <col min="12042" max="12056" width="0" style="279" hidden="1" customWidth="1"/>
    <col min="12057" max="12288" width="9.140625" style="279"/>
    <col min="12289" max="12289" width="14.28515625" style="279" customWidth="1"/>
    <col min="12290" max="12290" width="13.85546875" style="279" customWidth="1"/>
    <col min="12291" max="12291" width="11.42578125" style="279" customWidth="1"/>
    <col min="12292" max="12292" width="27.85546875" style="279" customWidth="1"/>
    <col min="12293" max="12293" width="14.42578125" style="279" customWidth="1"/>
    <col min="12294" max="12294" width="21" style="279" customWidth="1"/>
    <col min="12295" max="12295" width="19.7109375" style="279" customWidth="1"/>
    <col min="12296" max="12296" width="18" style="279" customWidth="1"/>
    <col min="12297" max="12297" width="23.140625" style="279" customWidth="1"/>
    <col min="12298" max="12312" width="0" style="279" hidden="1" customWidth="1"/>
    <col min="12313" max="12544" width="9.140625" style="279"/>
    <col min="12545" max="12545" width="14.28515625" style="279" customWidth="1"/>
    <col min="12546" max="12546" width="13.85546875" style="279" customWidth="1"/>
    <col min="12547" max="12547" width="11.42578125" style="279" customWidth="1"/>
    <col min="12548" max="12548" width="27.85546875" style="279" customWidth="1"/>
    <col min="12549" max="12549" width="14.42578125" style="279" customWidth="1"/>
    <col min="12550" max="12550" width="21" style="279" customWidth="1"/>
    <col min="12551" max="12551" width="19.7109375" style="279" customWidth="1"/>
    <col min="12552" max="12552" width="18" style="279" customWidth="1"/>
    <col min="12553" max="12553" width="23.140625" style="279" customWidth="1"/>
    <col min="12554" max="12568" width="0" style="279" hidden="1" customWidth="1"/>
    <col min="12569" max="12800" width="9.140625" style="279"/>
    <col min="12801" max="12801" width="14.28515625" style="279" customWidth="1"/>
    <col min="12802" max="12802" width="13.85546875" style="279" customWidth="1"/>
    <col min="12803" max="12803" width="11.42578125" style="279" customWidth="1"/>
    <col min="12804" max="12804" width="27.85546875" style="279" customWidth="1"/>
    <col min="12805" max="12805" width="14.42578125" style="279" customWidth="1"/>
    <col min="12806" max="12806" width="21" style="279" customWidth="1"/>
    <col min="12807" max="12807" width="19.7109375" style="279" customWidth="1"/>
    <col min="12808" max="12808" width="18" style="279" customWidth="1"/>
    <col min="12809" max="12809" width="23.140625" style="279" customWidth="1"/>
    <col min="12810" max="12824" width="0" style="279" hidden="1" customWidth="1"/>
    <col min="12825" max="13056" width="9.140625" style="279"/>
    <col min="13057" max="13057" width="14.28515625" style="279" customWidth="1"/>
    <col min="13058" max="13058" width="13.85546875" style="279" customWidth="1"/>
    <col min="13059" max="13059" width="11.42578125" style="279" customWidth="1"/>
    <col min="13060" max="13060" width="27.85546875" style="279" customWidth="1"/>
    <col min="13061" max="13061" width="14.42578125" style="279" customWidth="1"/>
    <col min="13062" max="13062" width="21" style="279" customWidth="1"/>
    <col min="13063" max="13063" width="19.7109375" style="279" customWidth="1"/>
    <col min="13064" max="13064" width="18" style="279" customWidth="1"/>
    <col min="13065" max="13065" width="23.140625" style="279" customWidth="1"/>
    <col min="13066" max="13080" width="0" style="279" hidden="1" customWidth="1"/>
    <col min="13081" max="13312" width="9.140625" style="279"/>
    <col min="13313" max="13313" width="14.28515625" style="279" customWidth="1"/>
    <col min="13314" max="13314" width="13.85546875" style="279" customWidth="1"/>
    <col min="13315" max="13315" width="11.42578125" style="279" customWidth="1"/>
    <col min="13316" max="13316" width="27.85546875" style="279" customWidth="1"/>
    <col min="13317" max="13317" width="14.42578125" style="279" customWidth="1"/>
    <col min="13318" max="13318" width="21" style="279" customWidth="1"/>
    <col min="13319" max="13319" width="19.7109375" style="279" customWidth="1"/>
    <col min="13320" max="13320" width="18" style="279" customWidth="1"/>
    <col min="13321" max="13321" width="23.140625" style="279" customWidth="1"/>
    <col min="13322" max="13336" width="0" style="279" hidden="1" customWidth="1"/>
    <col min="13337" max="13568" width="9.140625" style="279"/>
    <col min="13569" max="13569" width="14.28515625" style="279" customWidth="1"/>
    <col min="13570" max="13570" width="13.85546875" style="279" customWidth="1"/>
    <col min="13571" max="13571" width="11.42578125" style="279" customWidth="1"/>
    <col min="13572" max="13572" width="27.85546875" style="279" customWidth="1"/>
    <col min="13573" max="13573" width="14.42578125" style="279" customWidth="1"/>
    <col min="13574" max="13574" width="21" style="279" customWidth="1"/>
    <col min="13575" max="13575" width="19.7109375" style="279" customWidth="1"/>
    <col min="13576" max="13576" width="18" style="279" customWidth="1"/>
    <col min="13577" max="13577" width="23.140625" style="279" customWidth="1"/>
    <col min="13578" max="13592" width="0" style="279" hidden="1" customWidth="1"/>
    <col min="13593" max="13824" width="9.140625" style="279"/>
    <col min="13825" max="13825" width="14.28515625" style="279" customWidth="1"/>
    <col min="13826" max="13826" width="13.85546875" style="279" customWidth="1"/>
    <col min="13827" max="13827" width="11.42578125" style="279" customWidth="1"/>
    <col min="13828" max="13828" width="27.85546875" style="279" customWidth="1"/>
    <col min="13829" max="13829" width="14.42578125" style="279" customWidth="1"/>
    <col min="13830" max="13830" width="21" style="279" customWidth="1"/>
    <col min="13831" max="13831" width="19.7109375" style="279" customWidth="1"/>
    <col min="13832" max="13832" width="18" style="279" customWidth="1"/>
    <col min="13833" max="13833" width="23.140625" style="279" customWidth="1"/>
    <col min="13834" max="13848" width="0" style="279" hidden="1" customWidth="1"/>
    <col min="13849" max="14080" width="9.140625" style="279"/>
    <col min="14081" max="14081" width="14.28515625" style="279" customWidth="1"/>
    <col min="14082" max="14082" width="13.85546875" style="279" customWidth="1"/>
    <col min="14083" max="14083" width="11.42578125" style="279" customWidth="1"/>
    <col min="14084" max="14084" width="27.85546875" style="279" customWidth="1"/>
    <col min="14085" max="14085" width="14.42578125" style="279" customWidth="1"/>
    <col min="14086" max="14086" width="21" style="279" customWidth="1"/>
    <col min="14087" max="14087" width="19.7109375" style="279" customWidth="1"/>
    <col min="14088" max="14088" width="18" style="279" customWidth="1"/>
    <col min="14089" max="14089" width="23.140625" style="279" customWidth="1"/>
    <col min="14090" max="14104" width="0" style="279" hidden="1" customWidth="1"/>
    <col min="14105" max="14336" width="9.140625" style="279"/>
    <col min="14337" max="14337" width="14.28515625" style="279" customWidth="1"/>
    <col min="14338" max="14338" width="13.85546875" style="279" customWidth="1"/>
    <col min="14339" max="14339" width="11.42578125" style="279" customWidth="1"/>
    <col min="14340" max="14340" width="27.85546875" style="279" customWidth="1"/>
    <col min="14341" max="14341" width="14.42578125" style="279" customWidth="1"/>
    <col min="14342" max="14342" width="21" style="279" customWidth="1"/>
    <col min="14343" max="14343" width="19.7109375" style="279" customWidth="1"/>
    <col min="14344" max="14344" width="18" style="279" customWidth="1"/>
    <col min="14345" max="14345" width="23.140625" style="279" customWidth="1"/>
    <col min="14346" max="14360" width="0" style="279" hidden="1" customWidth="1"/>
    <col min="14361" max="14592" width="9.140625" style="279"/>
    <col min="14593" max="14593" width="14.28515625" style="279" customWidth="1"/>
    <col min="14594" max="14594" width="13.85546875" style="279" customWidth="1"/>
    <col min="14595" max="14595" width="11.42578125" style="279" customWidth="1"/>
    <col min="14596" max="14596" width="27.85546875" style="279" customWidth="1"/>
    <col min="14597" max="14597" width="14.42578125" style="279" customWidth="1"/>
    <col min="14598" max="14598" width="21" style="279" customWidth="1"/>
    <col min="14599" max="14599" width="19.7109375" style="279" customWidth="1"/>
    <col min="14600" max="14600" width="18" style="279" customWidth="1"/>
    <col min="14601" max="14601" width="23.140625" style="279" customWidth="1"/>
    <col min="14602" max="14616" width="0" style="279" hidden="1" customWidth="1"/>
    <col min="14617" max="14848" width="9.140625" style="279"/>
    <col min="14849" max="14849" width="14.28515625" style="279" customWidth="1"/>
    <col min="14850" max="14850" width="13.85546875" style="279" customWidth="1"/>
    <col min="14851" max="14851" width="11.42578125" style="279" customWidth="1"/>
    <col min="14852" max="14852" width="27.85546875" style="279" customWidth="1"/>
    <col min="14853" max="14853" width="14.42578125" style="279" customWidth="1"/>
    <col min="14854" max="14854" width="21" style="279" customWidth="1"/>
    <col min="14855" max="14855" width="19.7109375" style="279" customWidth="1"/>
    <col min="14856" max="14856" width="18" style="279" customWidth="1"/>
    <col min="14857" max="14857" width="23.140625" style="279" customWidth="1"/>
    <col min="14858" max="14872" width="0" style="279" hidden="1" customWidth="1"/>
    <col min="14873" max="15104" width="9.140625" style="279"/>
    <col min="15105" max="15105" width="14.28515625" style="279" customWidth="1"/>
    <col min="15106" max="15106" width="13.85546875" style="279" customWidth="1"/>
    <col min="15107" max="15107" width="11.42578125" style="279" customWidth="1"/>
    <col min="15108" max="15108" width="27.85546875" style="279" customWidth="1"/>
    <col min="15109" max="15109" width="14.42578125" style="279" customWidth="1"/>
    <col min="15110" max="15110" width="21" style="279" customWidth="1"/>
    <col min="15111" max="15111" width="19.7109375" style="279" customWidth="1"/>
    <col min="15112" max="15112" width="18" style="279" customWidth="1"/>
    <col min="15113" max="15113" width="23.140625" style="279" customWidth="1"/>
    <col min="15114" max="15128" width="0" style="279" hidden="1" customWidth="1"/>
    <col min="15129" max="15360" width="9.140625" style="279"/>
    <col min="15361" max="15361" width="14.28515625" style="279" customWidth="1"/>
    <col min="15362" max="15362" width="13.85546875" style="279" customWidth="1"/>
    <col min="15363" max="15363" width="11.42578125" style="279" customWidth="1"/>
    <col min="15364" max="15364" width="27.85546875" style="279" customWidth="1"/>
    <col min="15365" max="15365" width="14.42578125" style="279" customWidth="1"/>
    <col min="15366" max="15366" width="21" style="279" customWidth="1"/>
    <col min="15367" max="15367" width="19.7109375" style="279" customWidth="1"/>
    <col min="15368" max="15368" width="18" style="279" customWidth="1"/>
    <col min="15369" max="15369" width="23.140625" style="279" customWidth="1"/>
    <col min="15370" max="15384" width="0" style="279" hidden="1" customWidth="1"/>
    <col min="15385" max="15616" width="9.140625" style="279"/>
    <col min="15617" max="15617" width="14.28515625" style="279" customWidth="1"/>
    <col min="15618" max="15618" width="13.85546875" style="279" customWidth="1"/>
    <col min="15619" max="15619" width="11.42578125" style="279" customWidth="1"/>
    <col min="15620" max="15620" width="27.85546875" style="279" customWidth="1"/>
    <col min="15621" max="15621" width="14.42578125" style="279" customWidth="1"/>
    <col min="15622" max="15622" width="21" style="279" customWidth="1"/>
    <col min="15623" max="15623" width="19.7109375" style="279" customWidth="1"/>
    <col min="15624" max="15624" width="18" style="279" customWidth="1"/>
    <col min="15625" max="15625" width="23.140625" style="279" customWidth="1"/>
    <col min="15626" max="15640" width="0" style="279" hidden="1" customWidth="1"/>
    <col min="15641" max="15872" width="9.140625" style="279"/>
    <col min="15873" max="15873" width="14.28515625" style="279" customWidth="1"/>
    <col min="15874" max="15874" width="13.85546875" style="279" customWidth="1"/>
    <col min="15875" max="15875" width="11.42578125" style="279" customWidth="1"/>
    <col min="15876" max="15876" width="27.85546875" style="279" customWidth="1"/>
    <col min="15877" max="15877" width="14.42578125" style="279" customWidth="1"/>
    <col min="15878" max="15878" width="21" style="279" customWidth="1"/>
    <col min="15879" max="15879" width="19.7109375" style="279" customWidth="1"/>
    <col min="15880" max="15880" width="18" style="279" customWidth="1"/>
    <col min="15881" max="15881" width="23.140625" style="279" customWidth="1"/>
    <col min="15882" max="15896" width="0" style="279" hidden="1" customWidth="1"/>
    <col min="15897" max="16128" width="9.140625" style="279"/>
    <col min="16129" max="16129" width="14.28515625" style="279" customWidth="1"/>
    <col min="16130" max="16130" width="13.85546875" style="279" customWidth="1"/>
    <col min="16131" max="16131" width="11.42578125" style="279" customWidth="1"/>
    <col min="16132" max="16132" width="27.85546875" style="279" customWidth="1"/>
    <col min="16133" max="16133" width="14.42578125" style="279" customWidth="1"/>
    <col min="16134" max="16134" width="21" style="279" customWidth="1"/>
    <col min="16135" max="16135" width="19.7109375" style="279" customWidth="1"/>
    <col min="16136" max="16136" width="18" style="279" customWidth="1"/>
    <col min="16137" max="16137" width="23.140625" style="279" customWidth="1"/>
    <col min="16138" max="16152" width="0" style="279" hidden="1" customWidth="1"/>
    <col min="16153" max="16384" width="9.140625" style="279"/>
  </cols>
  <sheetData>
    <row r="1" spans="1:9" ht="24" customHeight="1">
      <c r="A1" s="312" t="str">
        <f>'Attach 3(JV)'!A1:D1</f>
        <v>Specification No.: CC/NT/W-RT/DOM/A02/25/10872</v>
      </c>
      <c r="B1" s="328"/>
      <c r="C1" s="328"/>
      <c r="D1" s="328"/>
      <c r="E1" s="328"/>
      <c r="F1" s="328"/>
      <c r="G1" s="328"/>
      <c r="H1" s="277"/>
      <c r="I1" s="277" t="str">
        <f>"Attachment-3(QR) " &amp; '[14]Attach 3(JV)'!AU1</f>
        <v xml:space="preserve">Attachment-3(QR) </v>
      </c>
    </row>
    <row r="2" spans="1:9" ht="15.75" customHeight="1"/>
    <row r="3" spans="1:9" ht="62.25" customHeight="1">
      <c r="A3" s="1119" t="str">
        <f>'Attach 3(JV)'!A3:E3</f>
        <v>765kV Reactor Package 7RT-23-BULK for 13 x 80 MVAR, 765kV 1-Ph Reactors under Bulk Procurement of 765kV &amp; 400kV class Transformers &amp; Reactors of various Capacities (Lot-6)</v>
      </c>
      <c r="B3" s="1119"/>
      <c r="C3" s="1119"/>
      <c r="D3" s="1119"/>
      <c r="E3" s="1119"/>
      <c r="F3" s="1119"/>
      <c r="G3" s="1119"/>
      <c r="H3" s="1119"/>
      <c r="I3" s="1119"/>
    </row>
    <row r="5" spans="1:9" ht="21.75" customHeight="1">
      <c r="A5" s="859" t="s">
        <v>68</v>
      </c>
      <c r="B5" s="859"/>
      <c r="C5" s="859"/>
      <c r="D5" s="859"/>
      <c r="E5" s="859"/>
      <c r="F5" s="859"/>
      <c r="G5" s="859"/>
      <c r="H5" s="859"/>
      <c r="I5" s="859"/>
    </row>
    <row r="7" spans="1:9" ht="16.5">
      <c r="A7" s="284" t="str">
        <f>'Attach 3(JV)'!A7</f>
        <v>Bidder’s Name and Address  :</v>
      </c>
      <c r="F7" s="286"/>
      <c r="H7" s="308" t="str">
        <f>'[15]Attach 3(JV)'!E7</f>
        <v>To:</v>
      </c>
    </row>
    <row r="8" spans="1:9" ht="32.25" customHeight="1">
      <c r="A8" s="860" t="str">
        <f>IF('[16]Names of Bidder'!D6= "JV (Joint Venture)", "JV of " &amp; Z8, "")</f>
        <v/>
      </c>
      <c r="B8" s="860"/>
      <c r="C8" s="860"/>
      <c r="D8" s="860"/>
      <c r="F8" s="392"/>
      <c r="H8" s="310" t="str">
        <f>'[15]Attach 3(JV)'!E8</f>
        <v>Contract Services</v>
      </c>
    </row>
    <row r="9" spans="1:9" ht="18" customHeight="1">
      <c r="A9" s="284" t="s">
        <v>69</v>
      </c>
      <c r="B9" s="861">
        <f>'Attach 3(JV)'!B9:D9</f>
        <v>0</v>
      </c>
      <c r="C9" s="861"/>
      <c r="F9" s="392"/>
      <c r="H9" s="310" t="str">
        <f>'[15]Attach 3(JV)'!E9</f>
        <v>Power Grid Corporation of India Ltd.,</v>
      </c>
    </row>
    <row r="10" spans="1:9" ht="18" customHeight="1">
      <c r="A10" s="284" t="s">
        <v>70</v>
      </c>
      <c r="B10" s="861">
        <f>'Attach 3(JV)'!B10:D10</f>
        <v>0</v>
      </c>
      <c r="C10" s="861"/>
      <c r="F10" s="392"/>
      <c r="H10" s="310" t="str">
        <f>'[15]Attach 3(JV)'!E10</f>
        <v>"Saudamini", Plot No. 2, Sector 29</v>
      </c>
    </row>
    <row r="11" spans="1:9" ht="17.25" customHeight="1">
      <c r="B11" s="861">
        <f>'Attach 3(JV)'!B11:D11</f>
        <v>0</v>
      </c>
      <c r="C11" s="861"/>
      <c r="F11" s="392"/>
      <c r="H11" s="310" t="str">
        <f>'Attach 3(JV)'!E11</f>
        <v>Gurugram (Haryana) - 122001</v>
      </c>
    </row>
    <row r="12" spans="1:9" ht="18" customHeight="1">
      <c r="B12" s="861">
        <f>'Attach 3(JV)'!B12:D12</f>
        <v>0</v>
      </c>
      <c r="C12" s="861"/>
    </row>
    <row r="14" spans="1:9">
      <c r="A14" s="279" t="s">
        <v>61</v>
      </c>
    </row>
    <row r="16" spans="1:9" ht="96.75" customHeight="1">
      <c r="A16" s="863" t="s">
        <v>71</v>
      </c>
      <c r="B16" s="863"/>
      <c r="C16" s="863"/>
      <c r="D16" s="863"/>
      <c r="E16" s="863"/>
      <c r="F16" s="863"/>
      <c r="G16" s="863"/>
      <c r="H16" s="863"/>
      <c r="I16" s="863"/>
    </row>
    <row r="17" spans="1:13" ht="9.75" customHeight="1"/>
    <row r="18" spans="1:13" ht="17.25" customHeight="1">
      <c r="A18" s="393" t="s">
        <v>72</v>
      </c>
      <c r="B18" s="863" t="s">
        <v>73</v>
      </c>
      <c r="C18" s="863"/>
      <c r="D18" s="863"/>
      <c r="E18" s="863"/>
      <c r="F18" s="863"/>
      <c r="M18" s="394"/>
    </row>
    <row r="19" spans="1:13" ht="17.25" hidden="1" customHeight="1">
      <c r="A19" s="393" t="s">
        <v>72</v>
      </c>
      <c r="B19" s="863" t="s">
        <v>74</v>
      </c>
      <c r="C19" s="863"/>
      <c r="D19" s="863"/>
      <c r="E19" s="863"/>
      <c r="F19" s="863"/>
      <c r="G19" s="863"/>
      <c r="H19" s="863"/>
      <c r="M19" s="394"/>
    </row>
    <row r="20" spans="1:13" ht="16.5" hidden="1">
      <c r="A20" s="395" t="s">
        <v>75</v>
      </c>
      <c r="B20" s="864">
        <f>'[15]Name of Bidder'!C13</f>
        <v>0</v>
      </c>
      <c r="C20" s="864"/>
      <c r="D20" s="864"/>
      <c r="E20" s="864"/>
      <c r="F20" s="864"/>
      <c r="G20" s="864"/>
      <c r="H20" s="864"/>
      <c r="M20" s="324">
        <f>'[15]Name of Bidder'!F6</f>
        <v>2</v>
      </c>
    </row>
    <row r="21" spans="1:13" ht="16.5" hidden="1">
      <c r="A21" s="395" t="s">
        <v>76</v>
      </c>
      <c r="B21" s="864">
        <f>'[15]Name of Bidder'!C18</f>
        <v>0</v>
      </c>
      <c r="C21" s="864"/>
      <c r="D21" s="864"/>
      <c r="E21" s="864"/>
      <c r="F21" s="864"/>
      <c r="G21" s="864"/>
      <c r="H21" s="864"/>
      <c r="M21" s="324" t="str">
        <f>'[15]Name of Bidder'!F8</f>
        <v>2 or more</v>
      </c>
    </row>
    <row r="22" spans="1:13" ht="17.25" hidden="1" customHeight="1">
      <c r="A22" s="395" t="s">
        <v>77</v>
      </c>
      <c r="B22" s="864">
        <f>'[15]Name of Bidder'!C23</f>
        <v>0</v>
      </c>
      <c r="C22" s="864"/>
      <c r="D22" s="864"/>
      <c r="E22" s="864"/>
      <c r="F22" s="864"/>
      <c r="G22" s="864"/>
      <c r="H22" s="864"/>
      <c r="I22" s="327"/>
    </row>
    <row r="23" spans="1:13" ht="15.75" hidden="1" customHeight="1">
      <c r="B23" s="591" t="s">
        <v>78</v>
      </c>
    </row>
    <row r="24" spans="1:13" ht="15.75" customHeight="1">
      <c r="A24" s="592"/>
    </row>
    <row r="25" spans="1:13" ht="25.5" hidden="1" customHeight="1">
      <c r="A25" s="863" t="s">
        <v>79</v>
      </c>
      <c r="B25" s="863"/>
      <c r="C25" s="863"/>
      <c r="D25" s="863"/>
      <c r="E25" s="863"/>
      <c r="F25" s="863"/>
      <c r="G25" s="863"/>
      <c r="H25" s="863"/>
    </row>
    <row r="26" spans="1:13" ht="8.25" customHeight="1">
      <c r="A26" s="610"/>
      <c r="B26" s="610"/>
      <c r="C26" s="610"/>
      <c r="D26" s="610"/>
      <c r="E26" s="610"/>
      <c r="F26" s="610"/>
      <c r="G26" s="610"/>
      <c r="H26" s="610"/>
    </row>
    <row r="27" spans="1:13" ht="43.5" customHeight="1">
      <c r="A27" s="865" t="s">
        <v>80</v>
      </c>
      <c r="B27" s="865"/>
      <c r="C27" s="865"/>
      <c r="D27" s="865"/>
      <c r="E27" s="865"/>
      <c r="F27" s="865"/>
      <c r="G27" s="865"/>
      <c r="H27" s="865"/>
      <c r="I27" s="327"/>
    </row>
    <row r="28" spans="1:13" ht="26.25" customHeight="1">
      <c r="A28" s="398" t="s">
        <v>81</v>
      </c>
      <c r="B28" s="865" t="s">
        <v>82</v>
      </c>
      <c r="C28" s="865"/>
      <c r="D28" s="865"/>
      <c r="E28" s="865"/>
      <c r="F28" s="865"/>
      <c r="G28" s="865"/>
      <c r="H28" s="865"/>
      <c r="I28" s="327"/>
    </row>
    <row r="29" spans="1:13" ht="26.25" customHeight="1">
      <c r="A29" s="399" t="s">
        <v>83</v>
      </c>
      <c r="B29" s="866" t="s">
        <v>84</v>
      </c>
      <c r="C29" s="866"/>
      <c r="D29" s="866"/>
      <c r="E29" s="866"/>
      <c r="F29" s="866"/>
      <c r="G29" s="866"/>
      <c r="H29" s="866"/>
    </row>
    <row r="30" spans="1:13" ht="26.25" customHeight="1">
      <c r="A30" s="399" t="s">
        <v>85</v>
      </c>
      <c r="B30" s="866" t="s">
        <v>86</v>
      </c>
      <c r="C30" s="866"/>
      <c r="D30" s="866"/>
      <c r="E30" s="866"/>
      <c r="F30" s="866"/>
      <c r="G30" s="866"/>
      <c r="H30" s="866"/>
    </row>
    <row r="31" spans="1:13" ht="41.25" customHeight="1">
      <c r="A31" s="399" t="s">
        <v>87</v>
      </c>
      <c r="B31" s="866" t="s">
        <v>88</v>
      </c>
      <c r="C31" s="866"/>
      <c r="D31" s="866"/>
      <c r="E31" s="866"/>
      <c r="F31" s="866"/>
      <c r="G31" s="866"/>
      <c r="H31" s="866"/>
    </row>
    <row r="32" spans="1:13" ht="9.75" customHeight="1">
      <c r="A32" s="399"/>
      <c r="B32" s="327"/>
      <c r="C32" s="327"/>
      <c r="D32" s="327"/>
      <c r="E32" s="327"/>
      <c r="F32" s="327"/>
      <c r="G32" s="327"/>
      <c r="H32" s="327"/>
      <c r="I32" s="327"/>
    </row>
    <row r="33" spans="1:9" ht="25.5" customHeight="1">
      <c r="A33" s="398" t="s">
        <v>89</v>
      </c>
      <c r="B33" s="867" t="s">
        <v>90</v>
      </c>
      <c r="C33" s="867"/>
      <c r="D33" s="867"/>
      <c r="E33" s="867"/>
      <c r="F33" s="867"/>
      <c r="G33" s="867"/>
      <c r="H33" s="867"/>
      <c r="I33" s="327"/>
    </row>
    <row r="34" spans="1:9" ht="24.75" customHeight="1">
      <c r="A34" s="399" t="s">
        <v>83</v>
      </c>
      <c r="B34" s="865" t="s">
        <v>91</v>
      </c>
      <c r="C34" s="865"/>
      <c r="D34" s="865"/>
      <c r="E34" s="865"/>
      <c r="F34" s="865"/>
      <c r="G34" s="865"/>
      <c r="H34" s="865"/>
      <c r="I34" s="327"/>
    </row>
    <row r="35" spans="1:9" ht="24.75" hidden="1" customHeight="1">
      <c r="A35" s="399" t="s">
        <v>85</v>
      </c>
      <c r="B35" s="865" t="s">
        <v>92</v>
      </c>
      <c r="C35" s="865"/>
      <c r="D35" s="865"/>
      <c r="E35" s="865"/>
      <c r="F35" s="865"/>
      <c r="G35" s="865"/>
      <c r="H35" s="865"/>
      <c r="I35" s="327"/>
    </row>
    <row r="36" spans="1:9" ht="12" customHeight="1">
      <c r="A36" s="327"/>
      <c r="B36" s="327"/>
      <c r="C36" s="327"/>
      <c r="D36" s="327"/>
      <c r="E36" s="327"/>
      <c r="F36" s="327"/>
      <c r="G36" s="327"/>
      <c r="H36" s="327"/>
      <c r="I36" s="327"/>
    </row>
    <row r="37" spans="1:9" s="402" customFormat="1" ht="24.75" customHeight="1">
      <c r="A37" s="400" t="s">
        <v>93</v>
      </c>
      <c r="B37" s="868" t="s">
        <v>94</v>
      </c>
      <c r="C37" s="868"/>
      <c r="D37" s="868"/>
      <c r="E37" s="868"/>
      <c r="F37" s="868"/>
      <c r="G37" s="868"/>
      <c r="H37" s="868"/>
      <c r="I37" s="401"/>
    </row>
    <row r="38" spans="1:9" ht="24" customHeight="1">
      <c r="A38" s="327"/>
      <c r="B38" s="867" t="s">
        <v>95</v>
      </c>
      <c r="C38" s="867"/>
      <c r="D38" s="867"/>
      <c r="E38" s="867"/>
      <c r="F38" s="867"/>
      <c r="G38" s="867"/>
      <c r="H38" s="867"/>
      <c r="I38" s="327"/>
    </row>
    <row r="39" spans="1:9" ht="54" customHeight="1">
      <c r="A39" s="327"/>
      <c r="B39" s="865" t="s">
        <v>96</v>
      </c>
      <c r="C39" s="865"/>
      <c r="D39" s="865"/>
      <c r="E39" s="865"/>
      <c r="F39" s="865"/>
      <c r="G39" s="865"/>
      <c r="H39" s="865"/>
      <c r="I39" s="327"/>
    </row>
    <row r="40" spans="1:9" ht="15.75" customHeight="1">
      <c r="A40" s="869" t="s">
        <v>97</v>
      </c>
      <c r="B40" s="872" t="s">
        <v>98</v>
      </c>
      <c r="C40" s="873"/>
      <c r="D40" s="878" t="s">
        <v>99</v>
      </c>
      <c r="E40" s="878"/>
      <c r="F40" s="878"/>
      <c r="G40" s="327"/>
      <c r="H40" s="327"/>
    </row>
    <row r="41" spans="1:9" ht="19.5" customHeight="1">
      <c r="A41" s="870"/>
      <c r="B41" s="874"/>
      <c r="C41" s="875"/>
      <c r="D41" s="878"/>
      <c r="E41" s="878"/>
      <c r="F41" s="878"/>
      <c r="G41" s="327"/>
      <c r="H41" s="327"/>
      <c r="I41" s="327"/>
    </row>
    <row r="42" spans="1:9" ht="20.25" customHeight="1">
      <c r="A42" s="871"/>
      <c r="B42" s="876"/>
      <c r="C42" s="877"/>
      <c r="D42" s="878"/>
      <c r="E42" s="878"/>
      <c r="F42" s="878"/>
      <c r="G42" s="327"/>
      <c r="H42" s="327"/>
      <c r="I42" s="327"/>
    </row>
    <row r="43" spans="1:9" ht="30.75" customHeight="1">
      <c r="A43" s="405">
        <v>1</v>
      </c>
      <c r="B43" s="888" t="s">
        <v>100</v>
      </c>
      <c r="C43" s="888"/>
      <c r="D43" s="894">
        <f>'Names of Bidder'!D10:G10</f>
        <v>0</v>
      </c>
      <c r="E43" s="895"/>
      <c r="F43" s="896"/>
      <c r="G43" s="327"/>
      <c r="H43" s="327"/>
      <c r="I43" s="327"/>
    </row>
    <row r="44" spans="1:9" ht="15.75" customHeight="1">
      <c r="A44" s="879">
        <v>2</v>
      </c>
      <c r="B44" s="882" t="s">
        <v>101</v>
      </c>
      <c r="C44" s="883"/>
      <c r="D44" s="889"/>
      <c r="E44" s="890"/>
      <c r="F44" s="891"/>
      <c r="G44" s="327"/>
      <c r="H44" s="327"/>
      <c r="I44" s="327"/>
    </row>
    <row r="45" spans="1:9" ht="15.75" customHeight="1">
      <c r="A45" s="880"/>
      <c r="B45" s="884"/>
      <c r="C45" s="885"/>
      <c r="D45" s="889"/>
      <c r="E45" s="890"/>
      <c r="F45" s="891"/>
      <c r="G45" s="327"/>
      <c r="H45" s="327"/>
      <c r="I45" s="327"/>
    </row>
    <row r="46" spans="1:9" ht="15.75" customHeight="1">
      <c r="A46" s="881"/>
      <c r="B46" s="886"/>
      <c r="C46" s="887"/>
      <c r="D46" s="889"/>
      <c r="E46" s="890"/>
      <c r="F46" s="891"/>
      <c r="G46" s="327"/>
      <c r="H46" s="327"/>
      <c r="I46" s="327"/>
    </row>
    <row r="47" spans="1:9" ht="18.75" customHeight="1">
      <c r="A47" s="405">
        <v>3</v>
      </c>
      <c r="B47" s="888" t="s">
        <v>102</v>
      </c>
      <c r="C47" s="888"/>
      <c r="D47" s="889"/>
      <c r="E47" s="890"/>
      <c r="F47" s="891"/>
      <c r="G47" s="327"/>
      <c r="H47" s="327"/>
      <c r="I47" s="327"/>
    </row>
    <row r="48" spans="1:9" ht="20.25" customHeight="1">
      <c r="A48" s="405">
        <v>4</v>
      </c>
      <c r="B48" s="888" t="s">
        <v>103</v>
      </c>
      <c r="C48" s="888"/>
      <c r="D48" s="889"/>
      <c r="E48" s="890"/>
      <c r="F48" s="891"/>
      <c r="G48" s="327"/>
      <c r="H48" s="327"/>
      <c r="I48" s="327"/>
    </row>
    <row r="49" spans="1:10" ht="19.5" customHeight="1">
      <c r="A49" s="406">
        <v>5</v>
      </c>
      <c r="B49" s="888" t="s">
        <v>104</v>
      </c>
      <c r="C49" s="888"/>
      <c r="D49" s="889"/>
      <c r="E49" s="890"/>
      <c r="F49" s="891"/>
      <c r="G49" s="327"/>
      <c r="H49" s="327"/>
    </row>
    <row r="50" spans="1:10" ht="51.75" customHeight="1">
      <c r="A50" s="405">
        <v>6</v>
      </c>
      <c r="B50" s="888" t="s">
        <v>105</v>
      </c>
      <c r="C50" s="888"/>
      <c r="D50" s="889"/>
      <c r="E50" s="890"/>
      <c r="F50" s="891"/>
      <c r="G50" s="327"/>
      <c r="H50" s="327"/>
      <c r="I50" s="327"/>
    </row>
    <row r="51" spans="1:10" ht="49.5" customHeight="1">
      <c r="A51" s="405">
        <v>7</v>
      </c>
      <c r="B51" s="888" t="s">
        <v>106</v>
      </c>
      <c r="C51" s="888"/>
      <c r="D51" s="889"/>
      <c r="E51" s="890"/>
      <c r="F51" s="891"/>
      <c r="G51" s="327"/>
      <c r="H51" s="327"/>
      <c r="I51" s="327"/>
    </row>
    <row r="52" spans="1:10" ht="18" customHeight="1">
      <c r="A52" s="405">
        <v>8</v>
      </c>
      <c r="B52" s="888" t="s">
        <v>107</v>
      </c>
      <c r="C52" s="888"/>
      <c r="D52" s="889"/>
      <c r="E52" s="890"/>
      <c r="F52" s="891"/>
      <c r="G52" s="327"/>
      <c r="H52" s="327"/>
      <c r="I52" s="327"/>
    </row>
    <row r="53" spans="1:10" ht="18" customHeight="1">
      <c r="A53" s="407"/>
      <c r="B53" s="408" t="s">
        <v>108</v>
      </c>
      <c r="C53" s="409"/>
      <c r="D53" s="889"/>
      <c r="E53" s="890"/>
      <c r="F53" s="891"/>
      <c r="G53" s="327"/>
      <c r="H53" s="327"/>
      <c r="I53" s="327"/>
    </row>
    <row r="54" spans="1:10" ht="18" customHeight="1">
      <c r="A54" s="407"/>
      <c r="B54" s="408" t="s">
        <v>109</v>
      </c>
      <c r="C54" s="409"/>
      <c r="D54" s="889"/>
      <c r="E54" s="890"/>
      <c r="F54" s="891"/>
      <c r="G54" s="327"/>
      <c r="H54" s="327"/>
      <c r="I54" s="327"/>
    </row>
    <row r="55" spans="1:10" ht="18" customHeight="1">
      <c r="A55" s="410"/>
      <c r="B55" s="408" t="s">
        <v>110</v>
      </c>
      <c r="C55" s="411"/>
      <c r="D55" s="889"/>
      <c r="E55" s="890"/>
      <c r="F55" s="891"/>
      <c r="G55" s="327"/>
      <c r="H55" s="327"/>
    </row>
    <row r="56" spans="1:10" ht="13.5" customHeight="1">
      <c r="A56" s="327"/>
      <c r="B56" s="327"/>
      <c r="C56" s="327"/>
      <c r="D56" s="327"/>
      <c r="E56" s="327"/>
      <c r="F56" s="327"/>
      <c r="G56" s="327"/>
      <c r="H56" s="327"/>
      <c r="I56" s="327"/>
    </row>
    <row r="57" spans="1:10" s="594" customFormat="1" ht="47.25" customHeight="1">
      <c r="A57" s="405">
        <v>9</v>
      </c>
      <c r="B57" s="897" t="s">
        <v>111</v>
      </c>
      <c r="C57" s="898"/>
      <c r="D57" s="898"/>
      <c r="E57" s="898"/>
      <c r="F57" s="899"/>
      <c r="G57" s="607"/>
      <c r="H57" s="413"/>
      <c r="I57" s="593"/>
      <c r="J57" s="593"/>
    </row>
    <row r="58" spans="1:10" s="594" customFormat="1" ht="42" customHeight="1">
      <c r="A58" s="405">
        <v>10</v>
      </c>
      <c r="B58" s="897" t="s">
        <v>112</v>
      </c>
      <c r="C58" s="898"/>
      <c r="D58" s="898"/>
      <c r="E58" s="898"/>
      <c r="F58" s="899"/>
      <c r="G58" s="607"/>
      <c r="H58" s="413"/>
      <c r="I58" s="593"/>
      <c r="J58" s="593"/>
    </row>
    <row r="59" spans="1:10" s="594" customFormat="1" ht="16.5">
      <c r="A59" s="593"/>
      <c r="B59" s="593"/>
      <c r="C59" s="593"/>
      <c r="D59" s="593"/>
      <c r="E59" s="593"/>
      <c r="F59" s="593"/>
      <c r="G59" s="593"/>
      <c r="H59" s="593"/>
      <c r="I59" s="593"/>
      <c r="J59" s="593"/>
    </row>
    <row r="60" spans="1:10" s="594" customFormat="1" ht="16.5">
      <c r="A60" s="593"/>
      <c r="B60" s="593"/>
      <c r="C60" s="593"/>
      <c r="D60" s="593"/>
      <c r="E60" s="593"/>
      <c r="F60" s="593"/>
      <c r="G60" s="593"/>
      <c r="H60" s="593"/>
      <c r="I60" s="593"/>
      <c r="J60" s="593"/>
    </row>
    <row r="61" spans="1:10" s="594" customFormat="1" ht="24" customHeight="1">
      <c r="A61" s="689">
        <v>2</v>
      </c>
      <c r="B61" s="1117" t="s">
        <v>287</v>
      </c>
      <c r="C61" s="1117"/>
      <c r="D61" s="1117"/>
      <c r="E61" s="1117"/>
      <c r="F61" s="1117"/>
      <c r="G61" s="1117"/>
      <c r="H61" s="1117"/>
      <c r="I61" s="1117"/>
      <c r="J61" s="593"/>
    </row>
    <row r="62" spans="1:10" s="594" customFormat="1" ht="16.5">
      <c r="A62" s="690"/>
      <c r="B62" s="690"/>
      <c r="C62" s="690"/>
      <c r="D62" s="690"/>
      <c r="E62" s="690"/>
      <c r="F62" s="690"/>
      <c r="G62" s="690"/>
      <c r="H62" s="690"/>
      <c r="I62" s="690"/>
      <c r="J62" s="593"/>
    </row>
    <row r="63" spans="1:10" s="594" customFormat="1" ht="24.75" customHeight="1">
      <c r="A63" s="691" t="s">
        <v>114</v>
      </c>
      <c r="B63" s="1118" t="s">
        <v>115</v>
      </c>
      <c r="C63" s="1118"/>
      <c r="D63" s="1118"/>
      <c r="E63" s="1118"/>
      <c r="F63" s="1118"/>
      <c r="G63" s="1118"/>
      <c r="H63" s="1118"/>
      <c r="I63" s="1118"/>
      <c r="J63" s="593"/>
    </row>
    <row r="64" spans="1:10" s="594" customFormat="1" ht="10.5" customHeight="1">
      <c r="A64" s="690"/>
      <c r="B64" s="690"/>
      <c r="C64" s="690"/>
      <c r="D64" s="690"/>
      <c r="E64" s="690"/>
      <c r="F64" s="690"/>
      <c r="G64" s="690"/>
      <c r="H64" s="690"/>
      <c r="I64" s="690"/>
      <c r="J64" s="593"/>
    </row>
    <row r="65" spans="1:25" s="594" customFormat="1" ht="182.25" customHeight="1">
      <c r="A65" s="687" t="s">
        <v>116</v>
      </c>
      <c r="B65" s="1115" t="s">
        <v>1080</v>
      </c>
      <c r="C65" s="1114"/>
      <c r="D65" s="1114"/>
      <c r="E65" s="1114"/>
      <c r="F65" s="1114"/>
      <c r="G65" s="1114"/>
      <c r="H65" s="1114"/>
      <c r="I65" s="1114"/>
    </row>
    <row r="66" spans="1:25" s="594" customFormat="1" ht="24.6" customHeight="1">
      <c r="A66" s="688"/>
      <c r="B66" s="1112" t="s">
        <v>150</v>
      </c>
      <c r="C66" s="1112"/>
      <c r="D66" s="1112"/>
      <c r="E66" s="1112"/>
      <c r="F66" s="1112"/>
      <c r="G66" s="1112"/>
      <c r="H66" s="1112"/>
      <c r="I66" s="1112"/>
      <c r="J66" s="593"/>
    </row>
    <row r="67" spans="1:25" s="594" customFormat="1" ht="239.25" customHeight="1">
      <c r="A67" s="687" t="s">
        <v>118</v>
      </c>
      <c r="B67" s="1113" t="s">
        <v>1081</v>
      </c>
      <c r="C67" s="1114"/>
      <c r="D67" s="1114"/>
      <c r="E67" s="1114"/>
      <c r="F67" s="1114"/>
      <c r="G67" s="1114"/>
      <c r="H67" s="1114"/>
      <c r="I67" s="1114"/>
      <c r="J67" s="593"/>
    </row>
    <row r="68" spans="1:25" s="594" customFormat="1" ht="30" customHeight="1">
      <c r="A68" s="688"/>
      <c r="B68" s="1112" t="s">
        <v>150</v>
      </c>
      <c r="C68" s="1112"/>
      <c r="D68" s="1112"/>
      <c r="E68" s="1112"/>
      <c r="F68" s="1112"/>
      <c r="G68" s="1112"/>
      <c r="H68" s="1112"/>
      <c r="I68" s="1112"/>
      <c r="J68" s="593"/>
    </row>
    <row r="69" spans="1:25" s="594" customFormat="1" ht="246.75" customHeight="1">
      <c r="A69" s="687" t="s">
        <v>120</v>
      </c>
      <c r="B69" s="1115" t="s">
        <v>1082</v>
      </c>
      <c r="C69" s="1114"/>
      <c r="D69" s="1114"/>
      <c r="E69" s="1114"/>
      <c r="F69" s="1114"/>
      <c r="G69" s="1114"/>
      <c r="H69" s="1114"/>
      <c r="I69" s="1114"/>
      <c r="J69" s="593"/>
    </row>
    <row r="70" spans="1:25" s="594" customFormat="1" ht="86.45" customHeight="1">
      <c r="A70" s="687"/>
      <c r="B70" s="1114" t="s">
        <v>1083</v>
      </c>
      <c r="C70" s="1114"/>
      <c r="D70" s="1114"/>
      <c r="E70" s="1114"/>
      <c r="F70" s="1114"/>
      <c r="G70" s="1114"/>
      <c r="H70" s="1114"/>
      <c r="I70" s="1114"/>
      <c r="J70" s="593"/>
    </row>
    <row r="71" spans="1:25" s="594" customFormat="1" ht="16.5">
      <c r="A71" s="593"/>
      <c r="B71" s="593"/>
      <c r="C71" s="593"/>
      <c r="D71" s="593"/>
      <c r="E71" s="593"/>
      <c r="F71" s="593"/>
      <c r="G71" s="593"/>
      <c r="H71" s="593"/>
      <c r="I71" s="593"/>
      <c r="J71" s="593"/>
    </row>
    <row r="72" spans="1:25" s="594" customFormat="1" ht="57" customHeight="1">
      <c r="A72" s="611" t="s">
        <v>124</v>
      </c>
      <c r="B72" s="1116" t="s">
        <v>288</v>
      </c>
      <c r="C72" s="1116"/>
      <c r="D72" s="1116"/>
      <c r="E72" s="1116"/>
      <c r="F72" s="1116"/>
      <c r="G72" s="1116"/>
      <c r="H72" s="1116"/>
      <c r="I72" s="1116"/>
      <c r="J72" s="593"/>
    </row>
    <row r="73" spans="1:25" s="594" customFormat="1" ht="54.75" customHeight="1">
      <c r="B73" s="1116" t="s">
        <v>126</v>
      </c>
      <c r="C73" s="1116"/>
      <c r="D73" s="1116"/>
      <c r="E73" s="1116"/>
      <c r="F73" s="1116"/>
      <c r="G73" s="1116"/>
      <c r="H73" s="1116"/>
      <c r="I73" s="1116"/>
    </row>
    <row r="74" spans="1:25" s="594" customFormat="1" ht="24" customHeight="1">
      <c r="B74" s="1100" t="s">
        <v>1046</v>
      </c>
      <c r="C74" s="1101"/>
      <c r="D74" s="1101"/>
      <c r="E74" s="1101"/>
      <c r="F74" s="1101"/>
      <c r="G74" s="1101"/>
      <c r="H74" s="1101"/>
      <c r="I74" s="1101"/>
      <c r="J74" s="1102"/>
    </row>
    <row r="75" spans="1:25" s="594" customFormat="1" ht="48.75" customHeight="1">
      <c r="A75" s="593"/>
      <c r="B75" s="1103" t="s">
        <v>1040</v>
      </c>
      <c r="C75" s="1104"/>
      <c r="D75" s="1104"/>
      <c r="E75" s="1104"/>
      <c r="F75" s="1104"/>
      <c r="G75" s="1104"/>
      <c r="H75" s="1104"/>
      <c r="I75" s="1104"/>
      <c r="J75" s="1105"/>
    </row>
    <row r="76" spans="1:25" s="594" customFormat="1" ht="15.75" customHeight="1">
      <c r="A76" s="593"/>
      <c r="B76" s="602"/>
      <c r="C76" s="603"/>
      <c r="D76" s="603"/>
      <c r="E76" s="603"/>
      <c r="F76" s="603"/>
      <c r="G76" s="603"/>
      <c r="H76" s="603"/>
      <c r="I76" s="603"/>
      <c r="J76" s="593"/>
    </row>
    <row r="77" spans="1:25" s="594" customFormat="1" ht="38.25" customHeight="1">
      <c r="A77" s="703">
        <v>1</v>
      </c>
      <c r="B77" s="1106" t="s">
        <v>34</v>
      </c>
      <c r="C77" s="1107"/>
      <c r="D77" s="1107"/>
      <c r="E77" s="1107"/>
      <c r="F77" s="1108">
        <v>0</v>
      </c>
      <c r="G77" s="1108"/>
      <c r="H77" s="1108"/>
      <c r="I77" s="1108"/>
      <c r="J77" s="595"/>
      <c r="K77" s="595"/>
      <c r="L77" s="595"/>
      <c r="M77" s="595"/>
      <c r="N77" s="596" t="e">
        <f>'[17]Name of Bidder'!D17</f>
        <v>#REF!</v>
      </c>
      <c r="O77" s="595"/>
      <c r="P77" s="595"/>
      <c r="Q77" s="595"/>
      <c r="R77" s="595"/>
      <c r="S77" s="595"/>
      <c r="T77" s="595"/>
      <c r="U77" s="595"/>
      <c r="V77" s="595"/>
      <c r="W77" s="595"/>
      <c r="X77" s="595"/>
      <c r="Y77" s="595"/>
    </row>
    <row r="78" spans="1:25" s="594" customFormat="1" ht="44.25" customHeight="1">
      <c r="A78" s="703">
        <v>2</v>
      </c>
      <c r="B78" s="1109" t="s">
        <v>133</v>
      </c>
      <c r="C78" s="1110"/>
      <c r="D78" s="1110"/>
      <c r="E78" s="1111"/>
      <c r="F78" s="1108"/>
      <c r="G78" s="1108"/>
      <c r="H78" s="1108"/>
      <c r="I78" s="1108"/>
      <c r="J78" s="597"/>
      <c r="K78" s="597"/>
      <c r="L78" s="597"/>
      <c r="M78" s="597"/>
      <c r="N78" s="598" t="e">
        <f>'[17]Name of Bidder'!D27</f>
        <v>#REF!</v>
      </c>
      <c r="O78" s="597"/>
      <c r="P78" s="597"/>
      <c r="Q78" s="597"/>
      <c r="R78" s="597"/>
      <c r="S78" s="597"/>
      <c r="T78" s="597"/>
      <c r="U78" s="597"/>
      <c r="V78" s="597"/>
      <c r="W78" s="597"/>
      <c r="X78" s="597"/>
      <c r="Y78" s="597"/>
    </row>
    <row r="79" spans="1:25" s="594" customFormat="1" ht="44.25" customHeight="1">
      <c r="A79" s="703">
        <v>3</v>
      </c>
      <c r="B79" s="1109" t="s">
        <v>1041</v>
      </c>
      <c r="C79" s="1110"/>
      <c r="D79" s="1110"/>
      <c r="E79" s="1110"/>
      <c r="F79" s="704"/>
      <c r="G79" s="1098"/>
      <c r="H79" s="1099"/>
      <c r="I79" s="704"/>
      <c r="J79" s="597"/>
      <c r="K79" s="597"/>
      <c r="L79" s="597"/>
      <c r="M79" s="597"/>
      <c r="N79" s="700"/>
      <c r="O79" s="597"/>
      <c r="P79" s="597"/>
      <c r="Q79" s="597"/>
      <c r="R79" s="597"/>
      <c r="S79" s="597"/>
      <c r="T79" s="597"/>
      <c r="U79" s="597"/>
      <c r="V79" s="597"/>
      <c r="W79" s="597"/>
      <c r="X79" s="597"/>
      <c r="Y79" s="597"/>
    </row>
    <row r="80" spans="1:25" s="594" customFormat="1" ht="36.75" customHeight="1">
      <c r="A80" s="703">
        <v>4</v>
      </c>
      <c r="B80" s="1109" t="s">
        <v>135</v>
      </c>
      <c r="C80" s="1110"/>
      <c r="D80" s="1110"/>
      <c r="E80" s="1111"/>
      <c r="F80" s="704"/>
      <c r="G80" s="1092"/>
      <c r="H80" s="1092"/>
      <c r="I80" s="705"/>
      <c r="J80" s="597"/>
      <c r="K80" s="597"/>
      <c r="L80" s="597"/>
      <c r="M80" s="597"/>
      <c r="N80" s="597"/>
      <c r="O80" s="597"/>
      <c r="P80" s="597"/>
      <c r="Q80" s="597"/>
      <c r="R80" s="597"/>
      <c r="S80" s="597"/>
      <c r="T80" s="597"/>
      <c r="U80" s="597"/>
      <c r="V80" s="597"/>
      <c r="W80" s="597"/>
      <c r="X80" s="597"/>
      <c r="Y80" s="597"/>
    </row>
    <row r="81" spans="1:25" s="594" customFormat="1" ht="23.25" customHeight="1">
      <c r="A81" s="1083">
        <v>5</v>
      </c>
      <c r="B81" s="1086" t="s">
        <v>136</v>
      </c>
      <c r="C81" s="1087"/>
      <c r="D81" s="1087"/>
      <c r="E81" s="1088"/>
      <c r="F81" s="704"/>
      <c r="G81" s="1092"/>
      <c r="H81" s="1092"/>
      <c r="I81" s="705"/>
      <c r="J81" s="597"/>
      <c r="K81" s="597"/>
      <c r="L81" s="597"/>
      <c r="M81" s="597"/>
      <c r="N81" s="597"/>
      <c r="O81" s="597"/>
      <c r="P81" s="597"/>
      <c r="Q81" s="597"/>
      <c r="R81" s="597"/>
      <c r="S81" s="597"/>
      <c r="T81" s="597"/>
      <c r="U81" s="597"/>
      <c r="V81" s="597"/>
      <c r="W81" s="597"/>
      <c r="X81" s="597"/>
      <c r="Y81" s="597"/>
    </row>
    <row r="82" spans="1:25" s="594" customFormat="1" ht="21" customHeight="1">
      <c r="A82" s="1084"/>
      <c r="B82" s="1089"/>
      <c r="C82" s="1090"/>
      <c r="D82" s="1090"/>
      <c r="E82" s="1091"/>
      <c r="F82" s="704"/>
      <c r="G82" s="1092"/>
      <c r="H82" s="1092"/>
      <c r="I82" s="705"/>
      <c r="J82" s="597"/>
      <c r="K82" s="597"/>
      <c r="L82" s="597"/>
      <c r="M82" s="597"/>
      <c r="N82" s="597"/>
      <c r="O82" s="597"/>
      <c r="P82" s="597"/>
      <c r="Q82" s="597"/>
      <c r="R82" s="597"/>
      <c r="S82" s="597"/>
      <c r="T82" s="597"/>
      <c r="U82" s="597"/>
      <c r="V82" s="597"/>
      <c r="W82" s="597"/>
      <c r="X82" s="597"/>
      <c r="Y82" s="597"/>
    </row>
    <row r="83" spans="1:25" s="594" customFormat="1" ht="20.25" customHeight="1">
      <c r="A83" s="1084"/>
      <c r="B83" s="1089"/>
      <c r="C83" s="1090"/>
      <c r="D83" s="1090"/>
      <c r="E83" s="1091"/>
      <c r="F83" s="704"/>
      <c r="G83" s="1092"/>
      <c r="H83" s="1092"/>
      <c r="I83" s="705"/>
      <c r="J83" s="597"/>
      <c r="K83" s="597"/>
      <c r="L83" s="597"/>
      <c r="M83" s="597"/>
      <c r="N83" s="597"/>
      <c r="O83" s="597"/>
      <c r="P83" s="597"/>
      <c r="Q83" s="597"/>
      <c r="R83" s="597"/>
      <c r="S83" s="597"/>
      <c r="T83" s="597"/>
      <c r="U83" s="597"/>
      <c r="V83" s="597"/>
      <c r="W83" s="597"/>
      <c r="X83" s="597"/>
      <c r="Y83" s="597"/>
    </row>
    <row r="84" spans="1:25" s="594" customFormat="1" ht="21" customHeight="1">
      <c r="A84" s="1084"/>
      <c r="B84" s="1089"/>
      <c r="C84" s="1090"/>
      <c r="D84" s="1090"/>
      <c r="E84" s="1091"/>
      <c r="F84" s="704"/>
      <c r="G84" s="1092"/>
      <c r="H84" s="1092"/>
      <c r="I84" s="705"/>
      <c r="J84" s="597"/>
      <c r="K84" s="597"/>
      <c r="L84" s="597"/>
      <c r="M84" s="597"/>
      <c r="N84" s="597"/>
      <c r="O84" s="597"/>
      <c r="P84" s="597"/>
      <c r="Q84" s="597"/>
      <c r="R84" s="597"/>
      <c r="S84" s="597"/>
      <c r="T84" s="597"/>
      <c r="U84" s="597"/>
      <c r="V84" s="597"/>
      <c r="W84" s="597"/>
      <c r="X84" s="597"/>
      <c r="Y84" s="597"/>
    </row>
    <row r="85" spans="1:25" s="594" customFormat="1" ht="24.95" customHeight="1">
      <c r="A85" s="1084"/>
      <c r="B85" s="599"/>
      <c r="E85" s="608" t="s">
        <v>137</v>
      </c>
      <c r="F85" s="704"/>
      <c r="G85" s="1092"/>
      <c r="H85" s="1092"/>
      <c r="I85" s="705"/>
      <c r="J85" s="597"/>
      <c r="K85" s="597"/>
      <c r="L85" s="597"/>
      <c r="M85" s="597"/>
      <c r="N85" s="597"/>
      <c r="O85" s="597"/>
      <c r="P85" s="597"/>
      <c r="Q85" s="597"/>
      <c r="R85" s="597"/>
      <c r="S85" s="597"/>
      <c r="T85" s="597"/>
      <c r="U85" s="597"/>
      <c r="V85" s="597"/>
      <c r="W85" s="597"/>
      <c r="X85" s="597"/>
      <c r="Y85" s="597"/>
    </row>
    <row r="86" spans="1:25" s="594" customFormat="1" ht="24.95" customHeight="1">
      <c r="A86" s="1084"/>
      <c r="B86" s="599"/>
      <c r="E86" s="608" t="s">
        <v>138</v>
      </c>
      <c r="F86" s="704"/>
      <c r="G86" s="1092"/>
      <c r="H86" s="1092"/>
      <c r="I86" s="705"/>
      <c r="J86" s="597"/>
      <c r="K86" s="597"/>
      <c r="L86" s="597"/>
      <c r="M86" s="597"/>
      <c r="N86" s="597"/>
      <c r="O86" s="597"/>
      <c r="P86" s="597"/>
      <c r="Q86" s="597"/>
      <c r="R86" s="597"/>
      <c r="S86" s="597"/>
      <c r="T86" s="597"/>
      <c r="U86" s="597"/>
      <c r="V86" s="597"/>
      <c r="W86" s="597"/>
      <c r="X86" s="597"/>
      <c r="Y86" s="597"/>
    </row>
    <row r="87" spans="1:25" s="594" customFormat="1" ht="24.95" customHeight="1">
      <c r="A87" s="1085"/>
      <c r="B87" s="600"/>
      <c r="C87" s="601"/>
      <c r="D87" s="601"/>
      <c r="E87" s="609" t="s">
        <v>139</v>
      </c>
      <c r="F87" s="704"/>
      <c r="G87" s="1092"/>
      <c r="H87" s="1092"/>
      <c r="I87" s="705"/>
      <c r="J87" s="597"/>
      <c r="K87" s="597"/>
      <c r="L87" s="597"/>
      <c r="M87" s="597"/>
      <c r="N87" s="597"/>
      <c r="O87" s="597"/>
      <c r="P87" s="597"/>
      <c r="Q87" s="597"/>
      <c r="R87" s="597"/>
      <c r="S87" s="597"/>
      <c r="T87" s="597"/>
      <c r="U87" s="597"/>
      <c r="V87" s="597"/>
      <c r="W87" s="597"/>
      <c r="X87" s="597"/>
      <c r="Y87" s="597"/>
    </row>
    <row r="88" spans="1:25" s="594" customFormat="1" ht="42.75" customHeight="1">
      <c r="A88" s="703">
        <v>6</v>
      </c>
      <c r="B88" s="1094" t="s">
        <v>1042</v>
      </c>
      <c r="C88" s="1094"/>
      <c r="D88" s="1094"/>
      <c r="E88" s="1094"/>
      <c r="F88" s="706"/>
      <c r="G88" s="707"/>
      <c r="H88" s="708"/>
      <c r="I88" s="708"/>
      <c r="J88" s="597"/>
      <c r="K88" s="597"/>
      <c r="L88" s="597"/>
      <c r="M88" s="597"/>
      <c r="N88" s="597"/>
      <c r="O88" s="597"/>
      <c r="P88" s="597"/>
      <c r="Q88" s="597"/>
      <c r="R88" s="597"/>
      <c r="S88" s="597"/>
      <c r="T88" s="597"/>
      <c r="U88" s="597"/>
      <c r="V88" s="597"/>
      <c r="W88" s="597"/>
      <c r="X88" s="597"/>
      <c r="Y88" s="597"/>
    </row>
    <row r="89" spans="1:25" s="594" customFormat="1" ht="54.75" customHeight="1">
      <c r="A89" s="703">
        <v>7</v>
      </c>
      <c r="B89" s="1095" t="s">
        <v>1043</v>
      </c>
      <c r="C89" s="1094"/>
      <c r="D89" s="1094"/>
      <c r="E89" s="1094"/>
      <c r="F89" s="709"/>
      <c r="G89" s="1096"/>
      <c r="H89" s="1097"/>
      <c r="I89" s="709"/>
      <c r="J89" s="597"/>
      <c r="K89" s="597"/>
      <c r="L89" s="597"/>
      <c r="M89" s="597"/>
      <c r="N89" s="597"/>
      <c r="O89" s="597"/>
      <c r="P89" s="597"/>
      <c r="Q89" s="597"/>
      <c r="R89" s="597"/>
      <c r="S89" s="597"/>
      <c r="T89" s="597"/>
      <c r="U89" s="597"/>
      <c r="V89" s="597"/>
      <c r="W89" s="597"/>
      <c r="X89" s="597"/>
      <c r="Y89" s="597"/>
    </row>
    <row r="90" spans="1:25" s="594" customFormat="1" ht="34.5" hidden="1" customHeight="1">
      <c r="A90" s="703"/>
      <c r="B90" s="1094"/>
      <c r="C90" s="1094"/>
      <c r="D90" s="1094"/>
      <c r="E90" s="1094"/>
      <c r="F90" s="1098"/>
      <c r="G90" s="1099"/>
      <c r="H90" s="1098"/>
      <c r="I90" s="1099"/>
      <c r="J90" s="597"/>
      <c r="K90" s="597"/>
      <c r="L90" s="597"/>
      <c r="M90" s="597"/>
      <c r="N90" s="597"/>
      <c r="O90" s="597"/>
      <c r="P90" s="597"/>
      <c r="Q90" s="597"/>
      <c r="R90" s="597"/>
      <c r="S90" s="597"/>
      <c r="T90" s="597"/>
      <c r="U90" s="597"/>
      <c r="V90" s="597"/>
      <c r="W90" s="597"/>
      <c r="X90" s="597"/>
      <c r="Y90" s="597"/>
    </row>
    <row r="91" spans="1:25" s="594" customFormat="1" ht="27" customHeight="1">
      <c r="A91" s="703">
        <v>8</v>
      </c>
      <c r="B91" s="1094" t="s">
        <v>1044</v>
      </c>
      <c r="C91" s="1094"/>
      <c r="D91" s="1094"/>
      <c r="E91" s="1094"/>
      <c r="F91" s="709"/>
      <c r="G91" s="1096"/>
      <c r="H91" s="1097"/>
      <c r="I91" s="708"/>
      <c r="J91" s="597"/>
      <c r="K91" s="597"/>
      <c r="L91" s="597"/>
      <c r="M91" s="597"/>
      <c r="N91" s="597"/>
      <c r="O91" s="597"/>
      <c r="P91" s="597"/>
      <c r="Q91" s="597"/>
      <c r="R91" s="597"/>
      <c r="S91" s="597"/>
      <c r="T91" s="597"/>
      <c r="U91" s="597"/>
      <c r="V91" s="597"/>
      <c r="W91" s="597"/>
      <c r="X91" s="597"/>
      <c r="Y91" s="597"/>
    </row>
    <row r="92" spans="1:25" s="594" customFormat="1" ht="26.25" customHeight="1">
      <c r="A92" s="703">
        <v>9</v>
      </c>
      <c r="B92" s="1094" t="s">
        <v>143</v>
      </c>
      <c r="C92" s="1094"/>
      <c r="D92" s="1094"/>
      <c r="E92" s="1094"/>
      <c r="F92" s="709"/>
      <c r="G92" s="1096"/>
      <c r="H92" s="1097"/>
      <c r="I92" s="708"/>
      <c r="J92" s="597"/>
      <c r="K92" s="597"/>
      <c r="L92" s="597"/>
      <c r="M92" s="597"/>
      <c r="N92" s="597"/>
      <c r="O92" s="597"/>
      <c r="P92" s="597"/>
      <c r="Q92" s="597"/>
      <c r="R92" s="597"/>
      <c r="S92" s="597"/>
      <c r="T92" s="597"/>
      <c r="U92" s="597"/>
      <c r="V92" s="597"/>
      <c r="W92" s="597"/>
      <c r="X92" s="597"/>
      <c r="Y92" s="597"/>
    </row>
    <row r="93" spans="1:25" s="594" customFormat="1" ht="43.5" customHeight="1">
      <c r="A93" s="703">
        <v>10</v>
      </c>
      <c r="B93" s="1094" t="s">
        <v>1045</v>
      </c>
      <c r="C93" s="1094"/>
      <c r="D93" s="1094"/>
      <c r="E93" s="1094"/>
      <c r="F93" s="709"/>
      <c r="G93" s="1096"/>
      <c r="H93" s="1097"/>
      <c r="I93" s="708"/>
      <c r="J93" s="597"/>
      <c r="K93" s="597"/>
      <c r="L93" s="597"/>
      <c r="M93" s="597"/>
      <c r="N93" s="597"/>
      <c r="O93" s="597"/>
      <c r="P93" s="597"/>
      <c r="Q93" s="597"/>
      <c r="R93" s="597"/>
      <c r="S93" s="597"/>
      <c r="T93" s="597"/>
      <c r="U93" s="597"/>
      <c r="V93" s="597"/>
      <c r="W93" s="597"/>
      <c r="X93" s="597"/>
      <c r="Y93" s="597"/>
    </row>
    <row r="94" spans="1:25" s="594" customFormat="1" ht="25.5" customHeight="1">
      <c r="A94" s="1083">
        <v>11</v>
      </c>
      <c r="B94" s="1120" t="s">
        <v>290</v>
      </c>
      <c r="C94" s="1121"/>
      <c r="D94" s="1121"/>
      <c r="E94" s="1121"/>
      <c r="F94" s="710"/>
      <c r="G94" s="711"/>
      <c r="H94" s="712"/>
      <c r="I94" s="710"/>
      <c r="J94" s="597"/>
      <c r="K94" s="597"/>
      <c r="L94" s="597"/>
      <c r="M94" s="597"/>
      <c r="N94" s="597"/>
      <c r="O94" s="597"/>
      <c r="P94" s="597"/>
      <c r="Q94" s="597"/>
      <c r="R94" s="597"/>
      <c r="S94" s="597"/>
      <c r="T94" s="597"/>
      <c r="U94" s="597"/>
      <c r="V94" s="597"/>
      <c r="W94" s="597"/>
      <c r="X94" s="597"/>
      <c r="Y94" s="597"/>
    </row>
    <row r="95" spans="1:25" s="594" customFormat="1" ht="83.25" customHeight="1">
      <c r="A95" s="1084"/>
      <c r="B95" s="1122" t="s">
        <v>146</v>
      </c>
      <c r="C95" s="1123"/>
      <c r="D95" s="1123"/>
      <c r="E95" s="1124"/>
      <c r="F95" s="713"/>
      <c r="G95" s="713"/>
      <c r="H95" s="714"/>
      <c r="I95" s="715"/>
      <c r="J95" s="597"/>
      <c r="K95" s="597"/>
      <c r="L95" s="597"/>
      <c r="M95" s="597"/>
      <c r="N95" s="597"/>
      <c r="O95" s="597"/>
      <c r="P95" s="597"/>
      <c r="Q95" s="597"/>
      <c r="R95" s="597"/>
      <c r="S95" s="597"/>
      <c r="T95" s="597"/>
      <c r="U95" s="597"/>
      <c r="V95" s="597"/>
      <c r="W95" s="597"/>
      <c r="X95" s="597"/>
      <c r="Y95" s="597"/>
    </row>
    <row r="96" spans="1:25" s="594" customFormat="1" ht="36.75" customHeight="1">
      <c r="A96" s="703">
        <v>12</v>
      </c>
      <c r="B96" s="1109" t="s">
        <v>149</v>
      </c>
      <c r="C96" s="1110"/>
      <c r="D96" s="1110"/>
      <c r="E96" s="1125"/>
      <c r="F96" s="716"/>
      <c r="G96" s="1143"/>
      <c r="H96" s="1144"/>
      <c r="I96" s="716"/>
      <c r="J96" s="597"/>
      <c r="K96" s="597"/>
      <c r="L96" s="597"/>
      <c r="M96" s="597"/>
      <c r="N96" s="597"/>
      <c r="O96" s="597"/>
      <c r="P96" s="597"/>
      <c r="Q96" s="597"/>
      <c r="R96" s="597"/>
      <c r="S96" s="597"/>
      <c r="T96" s="597"/>
      <c r="U96" s="597"/>
      <c r="V96" s="597"/>
      <c r="W96" s="597"/>
      <c r="X96" s="597"/>
      <c r="Y96" s="597"/>
    </row>
    <row r="97" spans="1:25" s="594" customFormat="1" ht="36.75" customHeight="1">
      <c r="A97" s="1168" t="s">
        <v>150</v>
      </c>
      <c r="B97" s="1169"/>
      <c r="C97" s="1169"/>
      <c r="D97" s="1169"/>
      <c r="E97" s="1169"/>
      <c r="F97" s="1169"/>
      <c r="G97" s="1169"/>
      <c r="H97" s="1169"/>
      <c r="I97" s="1170"/>
      <c r="J97" s="597"/>
      <c r="K97" s="597"/>
      <c r="L97" s="597"/>
      <c r="M97" s="597"/>
      <c r="N97" s="597"/>
      <c r="O97" s="597"/>
      <c r="P97" s="597"/>
      <c r="Q97" s="597"/>
      <c r="R97" s="597"/>
      <c r="S97" s="597"/>
      <c r="T97" s="597"/>
      <c r="U97" s="597"/>
      <c r="V97" s="597"/>
      <c r="W97" s="597"/>
      <c r="X97" s="597"/>
      <c r="Y97" s="597"/>
    </row>
    <row r="98" spans="1:25" s="594" customFormat="1" ht="24" customHeight="1">
      <c r="A98" s="1129" t="s">
        <v>1047</v>
      </c>
      <c r="B98" s="1129"/>
      <c r="C98" s="1129"/>
      <c r="D98" s="1129"/>
      <c r="E98" s="1129"/>
      <c r="F98" s="1129"/>
      <c r="G98" s="1129"/>
      <c r="H98" s="1129"/>
      <c r="I98" s="1129"/>
      <c r="J98" s="1129"/>
    </row>
    <row r="99" spans="1:25" s="594" customFormat="1" ht="48.75" customHeight="1">
      <c r="A99" s="1130" t="s">
        <v>1048</v>
      </c>
      <c r="B99" s="1130"/>
      <c r="C99" s="1130"/>
      <c r="D99" s="1130"/>
      <c r="E99" s="1130"/>
      <c r="F99" s="1130"/>
      <c r="G99" s="1130"/>
      <c r="H99" s="1130"/>
      <c r="I99" s="1130"/>
      <c r="J99" s="1130"/>
    </row>
    <row r="100" spans="1:25" s="594" customFormat="1" ht="16.5">
      <c r="A100" s="593"/>
      <c r="B100" s="790"/>
      <c r="C100" s="791"/>
      <c r="D100" s="791"/>
      <c r="E100" s="791"/>
      <c r="F100" s="717"/>
      <c r="G100" s="717"/>
      <c r="H100" s="717"/>
      <c r="I100" s="717"/>
      <c r="J100" s="717"/>
    </row>
    <row r="101" spans="1:25" s="594" customFormat="1" ht="18.75" customHeight="1">
      <c r="A101" s="595"/>
      <c r="B101" s="1130" t="s">
        <v>199</v>
      </c>
      <c r="C101" s="1130"/>
      <c r="D101" s="1130"/>
      <c r="E101" s="1130"/>
      <c r="F101" s="699"/>
      <c r="G101" s="699"/>
      <c r="H101" s="699"/>
      <c r="I101" s="699"/>
      <c r="J101" s="597"/>
      <c r="K101" s="597"/>
      <c r="L101" s="597"/>
      <c r="M101" s="597"/>
      <c r="N101" s="597"/>
      <c r="O101" s="597"/>
      <c r="P101" s="597"/>
      <c r="Q101" s="597"/>
      <c r="R101" s="597"/>
      <c r="S101" s="597"/>
      <c r="T101" s="597"/>
      <c r="U101" s="597"/>
      <c r="V101" s="597"/>
      <c r="W101" s="597"/>
      <c r="X101" s="597"/>
      <c r="Y101" s="597"/>
    </row>
    <row r="102" spans="1:25" s="594" customFormat="1" ht="38.25" customHeight="1">
      <c r="A102" s="703">
        <v>1</v>
      </c>
      <c r="B102" s="1106" t="s">
        <v>34</v>
      </c>
      <c r="C102" s="1107"/>
      <c r="D102" s="1107"/>
      <c r="E102" s="1107"/>
      <c r="F102" s="1108">
        <v>0</v>
      </c>
      <c r="G102" s="1108"/>
      <c r="H102" s="1108"/>
      <c r="I102" s="1108"/>
      <c r="J102" s="595"/>
      <c r="K102" s="595"/>
      <c r="L102" s="595"/>
      <c r="M102" s="595"/>
      <c r="N102" s="596" t="e">
        <f>'[17]Name of Bidder'!D35</f>
        <v>#REF!</v>
      </c>
      <c r="O102" s="595"/>
      <c r="P102" s="595"/>
      <c r="Q102" s="595"/>
      <c r="R102" s="595"/>
      <c r="S102" s="595"/>
      <c r="T102" s="595"/>
      <c r="U102" s="595"/>
      <c r="V102" s="595"/>
      <c r="W102" s="595"/>
      <c r="X102" s="595"/>
      <c r="Y102" s="595"/>
    </row>
    <row r="103" spans="1:25" s="594" customFormat="1" ht="44.25" customHeight="1">
      <c r="A103" s="703">
        <v>2</v>
      </c>
      <c r="B103" s="1109" t="s">
        <v>133</v>
      </c>
      <c r="C103" s="1110"/>
      <c r="D103" s="1110"/>
      <c r="E103" s="1111"/>
      <c r="F103" s="1108"/>
      <c r="G103" s="1108"/>
      <c r="H103" s="1108"/>
      <c r="I103" s="1108"/>
      <c r="J103" s="597"/>
      <c r="K103" s="597"/>
      <c r="L103" s="597"/>
      <c r="M103" s="597"/>
      <c r="N103" s="598" t="e">
        <f>'[17]Name of Bidder'!D45</f>
        <v>#REF!</v>
      </c>
      <c r="O103" s="597"/>
      <c r="P103" s="597"/>
      <c r="Q103" s="597"/>
      <c r="R103" s="597"/>
      <c r="S103" s="597"/>
      <c r="T103" s="597"/>
      <c r="U103" s="597"/>
      <c r="V103" s="597"/>
      <c r="W103" s="597"/>
      <c r="X103" s="597"/>
      <c r="Y103" s="597"/>
    </row>
    <row r="104" spans="1:25" s="594" customFormat="1" ht="44.25" customHeight="1">
      <c r="A104" s="703">
        <v>3</v>
      </c>
      <c r="B104" s="1109" t="s">
        <v>134</v>
      </c>
      <c r="C104" s="1110"/>
      <c r="D104" s="1110"/>
      <c r="E104" s="1110"/>
      <c r="F104" s="704"/>
      <c r="G104" s="1098"/>
      <c r="H104" s="1099"/>
      <c r="I104" s="704"/>
      <c r="J104" s="597"/>
      <c r="K104" s="597"/>
      <c r="L104" s="597"/>
      <c r="M104" s="597"/>
      <c r="N104" s="700"/>
      <c r="O104" s="597"/>
      <c r="P104" s="597"/>
      <c r="Q104" s="597"/>
      <c r="R104" s="597"/>
      <c r="S104" s="597"/>
      <c r="T104" s="597"/>
      <c r="U104" s="597"/>
      <c r="V104" s="597"/>
      <c r="W104" s="597"/>
      <c r="X104" s="597"/>
      <c r="Y104" s="597"/>
    </row>
    <row r="105" spans="1:25" s="594" customFormat="1" ht="36.75" customHeight="1">
      <c r="A105" s="703">
        <v>4</v>
      </c>
      <c r="B105" s="1109" t="s">
        <v>135</v>
      </c>
      <c r="C105" s="1110"/>
      <c r="D105" s="1110"/>
      <c r="E105" s="1111"/>
      <c r="F105" s="704"/>
      <c r="G105" s="1092"/>
      <c r="H105" s="1092"/>
      <c r="I105" s="705"/>
      <c r="J105" s="597"/>
      <c r="K105" s="597"/>
      <c r="L105" s="597"/>
      <c r="M105" s="597"/>
      <c r="N105" s="597"/>
      <c r="O105" s="597"/>
      <c r="P105" s="597"/>
      <c r="Q105" s="597"/>
      <c r="R105" s="597"/>
      <c r="S105" s="597"/>
      <c r="T105" s="597"/>
      <c r="U105" s="597"/>
      <c r="V105" s="597"/>
      <c r="W105" s="597"/>
      <c r="X105" s="597"/>
      <c r="Y105" s="597"/>
    </row>
    <row r="106" spans="1:25" s="594" customFormat="1" ht="23.25" customHeight="1">
      <c r="A106" s="1083">
        <v>5</v>
      </c>
      <c r="B106" s="1086" t="s">
        <v>136</v>
      </c>
      <c r="C106" s="1087"/>
      <c r="D106" s="1087"/>
      <c r="E106" s="1088"/>
      <c r="F106" s="704"/>
      <c r="G106" s="1092"/>
      <c r="H106" s="1092"/>
      <c r="I106" s="705"/>
      <c r="J106" s="597"/>
      <c r="K106" s="597"/>
      <c r="L106" s="597"/>
      <c r="M106" s="597"/>
      <c r="N106" s="597"/>
      <c r="O106" s="597"/>
      <c r="P106" s="597"/>
      <c r="Q106" s="597"/>
      <c r="R106" s="597"/>
      <c r="S106" s="597"/>
      <c r="T106" s="597"/>
      <c r="U106" s="597"/>
      <c r="V106" s="597"/>
      <c r="W106" s="597"/>
      <c r="X106" s="597"/>
      <c r="Y106" s="597"/>
    </row>
    <row r="107" spans="1:25" s="594" customFormat="1" ht="21" customHeight="1">
      <c r="A107" s="1084"/>
      <c r="B107" s="1089"/>
      <c r="C107" s="1090"/>
      <c r="D107" s="1090"/>
      <c r="E107" s="1091"/>
      <c r="F107" s="704"/>
      <c r="G107" s="1092"/>
      <c r="H107" s="1092"/>
      <c r="I107" s="705"/>
      <c r="J107" s="597"/>
      <c r="K107" s="597"/>
      <c r="L107" s="597"/>
      <c r="M107" s="597"/>
      <c r="N107" s="597"/>
      <c r="O107" s="597"/>
      <c r="P107" s="597"/>
      <c r="Q107" s="597"/>
      <c r="R107" s="597"/>
      <c r="S107" s="597"/>
      <c r="T107" s="597"/>
      <c r="U107" s="597"/>
      <c r="V107" s="597"/>
      <c r="W107" s="597"/>
      <c r="X107" s="597"/>
      <c r="Y107" s="597"/>
    </row>
    <row r="108" spans="1:25" s="594" customFormat="1" ht="20.25" customHeight="1">
      <c r="A108" s="1084"/>
      <c r="B108" s="1089"/>
      <c r="C108" s="1090"/>
      <c r="D108" s="1090"/>
      <c r="E108" s="1091"/>
      <c r="F108" s="704"/>
      <c r="G108" s="1092"/>
      <c r="H108" s="1092"/>
      <c r="I108" s="705"/>
      <c r="J108" s="597"/>
      <c r="K108" s="597"/>
      <c r="L108" s="597"/>
      <c r="M108" s="597"/>
      <c r="N108" s="597"/>
      <c r="O108" s="597"/>
      <c r="P108" s="597"/>
      <c r="Q108" s="597"/>
      <c r="R108" s="597"/>
      <c r="S108" s="597"/>
      <c r="T108" s="597"/>
      <c r="U108" s="597"/>
      <c r="V108" s="597"/>
      <c r="W108" s="597"/>
      <c r="X108" s="597"/>
      <c r="Y108" s="597"/>
    </row>
    <row r="109" spans="1:25" s="594" customFormat="1" ht="21" customHeight="1">
      <c r="A109" s="1084"/>
      <c r="B109" s="1089"/>
      <c r="C109" s="1090"/>
      <c r="D109" s="1090"/>
      <c r="E109" s="1091"/>
      <c r="F109" s="704"/>
      <c r="G109" s="1092"/>
      <c r="H109" s="1092"/>
      <c r="I109" s="705"/>
      <c r="J109" s="597"/>
      <c r="K109" s="597"/>
      <c r="L109" s="597"/>
      <c r="M109" s="597"/>
      <c r="N109" s="597"/>
      <c r="O109" s="597"/>
      <c r="P109" s="597"/>
      <c r="Q109" s="597"/>
      <c r="R109" s="597"/>
      <c r="S109" s="597"/>
      <c r="T109" s="597"/>
      <c r="U109" s="597"/>
      <c r="V109" s="597"/>
      <c r="W109" s="597"/>
      <c r="X109" s="597"/>
      <c r="Y109" s="597"/>
    </row>
    <row r="110" spans="1:25" s="594" customFormat="1" ht="25.15" customHeight="1">
      <c r="A110" s="1084"/>
      <c r="B110" s="599"/>
      <c r="E110" s="608" t="s">
        <v>137</v>
      </c>
      <c r="F110" s="704"/>
      <c r="G110" s="1092"/>
      <c r="H110" s="1092"/>
      <c r="I110" s="705"/>
      <c r="J110" s="597"/>
      <c r="K110" s="597"/>
      <c r="L110" s="597"/>
      <c r="M110" s="597"/>
      <c r="N110" s="597"/>
      <c r="O110" s="597"/>
      <c r="P110" s="597"/>
      <c r="Q110" s="597"/>
      <c r="R110" s="597"/>
      <c r="S110" s="597"/>
      <c r="T110" s="597"/>
      <c r="U110" s="597"/>
      <c r="V110" s="597"/>
      <c r="W110" s="597"/>
      <c r="X110" s="597"/>
      <c r="Y110" s="597"/>
    </row>
    <row r="111" spans="1:25" s="594" customFormat="1" ht="25.15" customHeight="1">
      <c r="A111" s="1084"/>
      <c r="B111" s="599"/>
      <c r="E111" s="608" t="s">
        <v>138</v>
      </c>
      <c r="F111" s="704"/>
      <c r="G111" s="1092"/>
      <c r="H111" s="1092"/>
      <c r="I111" s="705"/>
      <c r="J111" s="597"/>
      <c r="K111" s="597"/>
      <c r="L111" s="597"/>
      <c r="M111" s="597"/>
      <c r="N111" s="597"/>
      <c r="O111" s="597"/>
      <c r="P111" s="597"/>
      <c r="Q111" s="597"/>
      <c r="R111" s="597"/>
      <c r="S111" s="597"/>
      <c r="T111" s="597"/>
      <c r="U111" s="597"/>
      <c r="V111" s="597"/>
      <c r="W111" s="597"/>
      <c r="X111" s="597"/>
      <c r="Y111" s="597"/>
    </row>
    <row r="112" spans="1:25" s="594" customFormat="1" ht="25.15" customHeight="1">
      <c r="A112" s="1085"/>
      <c r="B112" s="600"/>
      <c r="C112" s="601"/>
      <c r="D112" s="601"/>
      <c r="E112" s="609" t="s">
        <v>139</v>
      </c>
      <c r="F112" s="704"/>
      <c r="G112" s="1092"/>
      <c r="H112" s="1092"/>
      <c r="I112" s="705"/>
      <c r="J112" s="597"/>
      <c r="K112" s="597"/>
      <c r="L112" s="597"/>
      <c r="M112" s="597"/>
      <c r="N112" s="597"/>
      <c r="O112" s="597"/>
      <c r="P112" s="597"/>
      <c r="Q112" s="597"/>
      <c r="R112" s="597"/>
      <c r="S112" s="597"/>
      <c r="T112" s="597"/>
      <c r="U112" s="597"/>
      <c r="V112" s="597"/>
      <c r="W112" s="597"/>
      <c r="X112" s="597"/>
      <c r="Y112" s="597"/>
    </row>
    <row r="113" spans="1:25" s="594" customFormat="1" ht="42.75" customHeight="1">
      <c r="A113" s="703">
        <v>6</v>
      </c>
      <c r="B113" s="1094" t="s">
        <v>289</v>
      </c>
      <c r="C113" s="1094"/>
      <c r="D113" s="1094"/>
      <c r="E113" s="1094"/>
      <c r="F113" s="706"/>
      <c r="G113" s="707"/>
      <c r="H113" s="708"/>
      <c r="I113" s="708"/>
      <c r="J113" s="597"/>
      <c r="K113" s="597"/>
      <c r="L113" s="597"/>
      <c r="M113" s="597"/>
      <c r="N113" s="597"/>
      <c r="O113" s="597"/>
      <c r="P113" s="597"/>
      <c r="Q113" s="597"/>
      <c r="R113" s="597"/>
      <c r="S113" s="597"/>
      <c r="T113" s="597"/>
      <c r="U113" s="597"/>
      <c r="V113" s="597"/>
      <c r="W113" s="597"/>
      <c r="X113" s="597"/>
      <c r="Y113" s="597"/>
    </row>
    <row r="114" spans="1:25" s="594" customFormat="1" ht="54.75" customHeight="1">
      <c r="A114" s="703">
        <v>7</v>
      </c>
      <c r="B114" s="1095" t="s">
        <v>1049</v>
      </c>
      <c r="C114" s="1094"/>
      <c r="D114" s="1094"/>
      <c r="E114" s="1094"/>
      <c r="F114" s="709"/>
      <c r="G114" s="1096"/>
      <c r="H114" s="1097"/>
      <c r="I114" s="709"/>
      <c r="J114" s="597"/>
      <c r="K114" s="597"/>
      <c r="L114" s="597"/>
      <c r="M114" s="597"/>
      <c r="N114" s="597"/>
      <c r="O114" s="597"/>
      <c r="P114" s="597"/>
      <c r="Q114" s="597"/>
      <c r="R114" s="597"/>
      <c r="S114" s="597"/>
      <c r="T114" s="597"/>
      <c r="U114" s="597"/>
      <c r="V114" s="597"/>
      <c r="W114" s="597"/>
      <c r="X114" s="597"/>
      <c r="Y114" s="597"/>
    </row>
    <row r="115" spans="1:25" s="594" customFormat="1" ht="34.5" hidden="1" customHeight="1">
      <c r="A115" s="703"/>
      <c r="B115" s="1094"/>
      <c r="C115" s="1094"/>
      <c r="D115" s="1094"/>
      <c r="E115" s="1094"/>
      <c r="F115" s="1098"/>
      <c r="G115" s="1099"/>
      <c r="H115" s="1098"/>
      <c r="I115" s="1099"/>
      <c r="J115" s="597"/>
      <c r="K115" s="597"/>
      <c r="L115" s="597"/>
      <c r="M115" s="597"/>
      <c r="N115" s="597"/>
      <c r="O115" s="597"/>
      <c r="P115" s="597"/>
      <c r="Q115" s="597"/>
      <c r="R115" s="597"/>
      <c r="S115" s="597"/>
      <c r="T115" s="597"/>
      <c r="U115" s="597"/>
      <c r="V115" s="597"/>
      <c r="W115" s="597"/>
      <c r="X115" s="597"/>
      <c r="Y115" s="597"/>
    </row>
    <row r="116" spans="1:25" s="594" customFormat="1" ht="27" customHeight="1">
      <c r="A116" s="703">
        <v>8</v>
      </c>
      <c r="B116" s="1094" t="s">
        <v>142</v>
      </c>
      <c r="C116" s="1094"/>
      <c r="D116" s="1094"/>
      <c r="E116" s="1094"/>
      <c r="F116" s="709"/>
      <c r="G116" s="1096"/>
      <c r="H116" s="1097"/>
      <c r="I116" s="708"/>
      <c r="J116" s="597"/>
      <c r="K116" s="597"/>
      <c r="L116" s="597"/>
      <c r="M116" s="597"/>
      <c r="N116" s="597"/>
      <c r="O116" s="597"/>
      <c r="P116" s="597"/>
      <c r="Q116" s="597"/>
      <c r="R116" s="597"/>
      <c r="S116" s="597"/>
      <c r="T116" s="597"/>
      <c r="U116" s="597"/>
      <c r="V116" s="597"/>
      <c r="W116" s="597"/>
      <c r="X116" s="597"/>
      <c r="Y116" s="597"/>
    </row>
    <row r="117" spans="1:25" s="594" customFormat="1" ht="26.25" customHeight="1">
      <c r="A117" s="703">
        <v>9</v>
      </c>
      <c r="B117" s="1094" t="s">
        <v>143</v>
      </c>
      <c r="C117" s="1094"/>
      <c r="D117" s="1094"/>
      <c r="E117" s="1094"/>
      <c r="F117" s="709"/>
      <c r="G117" s="1096"/>
      <c r="H117" s="1097"/>
      <c r="I117" s="708"/>
      <c r="J117" s="597"/>
      <c r="K117" s="597"/>
      <c r="L117" s="597"/>
      <c r="M117" s="597"/>
      <c r="N117" s="597"/>
      <c r="O117" s="597"/>
      <c r="P117" s="597"/>
      <c r="Q117" s="597"/>
      <c r="R117" s="597"/>
      <c r="S117" s="597"/>
      <c r="T117" s="597"/>
      <c r="U117" s="597"/>
      <c r="V117" s="597"/>
      <c r="W117" s="597"/>
      <c r="X117" s="597"/>
      <c r="Y117" s="597"/>
    </row>
    <row r="118" spans="1:25" s="594" customFormat="1" ht="43.5" customHeight="1">
      <c r="A118" s="703">
        <v>10</v>
      </c>
      <c r="B118" s="1094" t="s">
        <v>1050</v>
      </c>
      <c r="C118" s="1094"/>
      <c r="D118" s="1094"/>
      <c r="E118" s="1094"/>
      <c r="F118" s="709"/>
      <c r="G118" s="1096"/>
      <c r="H118" s="1097"/>
      <c r="I118" s="708"/>
      <c r="J118" s="597"/>
      <c r="K118" s="597"/>
      <c r="L118" s="597"/>
      <c r="M118" s="597"/>
      <c r="N118" s="597"/>
      <c r="O118" s="597"/>
      <c r="P118" s="597"/>
      <c r="Q118" s="597"/>
      <c r="R118" s="597"/>
      <c r="S118" s="597"/>
      <c r="T118" s="597"/>
      <c r="U118" s="597"/>
      <c r="V118" s="597"/>
      <c r="W118" s="597"/>
      <c r="X118" s="597"/>
      <c r="Y118" s="597"/>
    </row>
    <row r="119" spans="1:25" s="594" customFormat="1" ht="25.5" customHeight="1">
      <c r="A119" s="1083">
        <v>11</v>
      </c>
      <c r="B119" s="1120" t="s">
        <v>290</v>
      </c>
      <c r="C119" s="1121"/>
      <c r="D119" s="1121"/>
      <c r="E119" s="1121"/>
      <c r="F119" s="710"/>
      <c r="G119" s="711"/>
      <c r="H119" s="712"/>
      <c r="I119" s="710"/>
      <c r="J119" s="597"/>
      <c r="K119" s="597"/>
      <c r="L119" s="597"/>
      <c r="M119" s="597"/>
      <c r="N119" s="597"/>
      <c r="O119" s="597"/>
      <c r="P119" s="597"/>
      <c r="Q119" s="597"/>
      <c r="R119" s="597"/>
      <c r="S119" s="597"/>
      <c r="T119" s="597"/>
      <c r="U119" s="597"/>
      <c r="V119" s="597"/>
      <c r="W119" s="597"/>
      <c r="X119" s="597"/>
      <c r="Y119" s="597"/>
    </row>
    <row r="120" spans="1:25" s="594" customFormat="1" ht="83.25" customHeight="1">
      <c r="A120" s="1084"/>
      <c r="B120" s="1122" t="s">
        <v>146</v>
      </c>
      <c r="C120" s="1123"/>
      <c r="D120" s="1123"/>
      <c r="E120" s="1124"/>
      <c r="F120" s="713"/>
      <c r="G120" s="713"/>
      <c r="H120" s="714"/>
      <c r="I120" s="715"/>
      <c r="J120" s="597"/>
      <c r="K120" s="597"/>
      <c r="L120" s="597"/>
      <c r="M120" s="597"/>
      <c r="N120" s="597"/>
      <c r="O120" s="597"/>
      <c r="P120" s="597"/>
      <c r="Q120" s="597"/>
      <c r="R120" s="597"/>
      <c r="S120" s="597"/>
      <c r="T120" s="597"/>
      <c r="U120" s="597"/>
      <c r="V120" s="597"/>
      <c r="W120" s="597"/>
      <c r="X120" s="597"/>
      <c r="Y120" s="597"/>
    </row>
    <row r="121" spans="1:25" s="594" customFormat="1" ht="36.75" customHeight="1">
      <c r="A121" s="703">
        <v>12</v>
      </c>
      <c r="B121" s="1109" t="s">
        <v>149</v>
      </c>
      <c r="C121" s="1110"/>
      <c r="D121" s="1110"/>
      <c r="E121" s="1125"/>
      <c r="F121" s="716"/>
      <c r="G121" s="1143"/>
      <c r="H121" s="1144"/>
      <c r="I121" s="716"/>
      <c r="J121" s="597"/>
      <c r="K121" s="597"/>
      <c r="L121" s="597"/>
      <c r="M121" s="597"/>
      <c r="N121" s="597"/>
      <c r="O121" s="597"/>
      <c r="P121" s="597"/>
      <c r="Q121" s="597"/>
      <c r="R121" s="597"/>
      <c r="S121" s="597"/>
      <c r="T121" s="597"/>
      <c r="U121" s="597"/>
      <c r="V121" s="597"/>
      <c r="W121" s="597"/>
      <c r="X121" s="597"/>
      <c r="Y121" s="597"/>
    </row>
    <row r="122" spans="1:25" s="594" customFormat="1" ht="16.5">
      <c r="A122" s="593"/>
      <c r="B122" s="1167" t="s">
        <v>1051</v>
      </c>
      <c r="C122" s="1167"/>
      <c r="D122" s="1167"/>
      <c r="E122" s="1167"/>
      <c r="F122" s="1167"/>
      <c r="G122" s="1167"/>
      <c r="H122" s="1167"/>
      <c r="I122" s="1167"/>
      <c r="J122" s="717"/>
    </row>
    <row r="123" spans="1:25" s="594" customFormat="1" ht="18.75" customHeight="1">
      <c r="A123" s="595"/>
      <c r="B123" s="1130" t="s">
        <v>175</v>
      </c>
      <c r="C123" s="1130"/>
      <c r="D123" s="1130"/>
      <c r="E123" s="1130"/>
      <c r="F123" s="699"/>
      <c r="G123" s="699"/>
      <c r="H123" s="699"/>
      <c r="I123" s="699"/>
      <c r="J123" s="597"/>
      <c r="K123" s="597"/>
      <c r="L123" s="597"/>
      <c r="M123" s="597"/>
      <c r="N123" s="597"/>
      <c r="O123" s="597"/>
      <c r="P123" s="597"/>
      <c r="Q123" s="597"/>
      <c r="R123" s="597"/>
      <c r="S123" s="597"/>
      <c r="T123" s="597"/>
      <c r="U123" s="597"/>
      <c r="V123" s="597"/>
      <c r="W123" s="597"/>
      <c r="X123" s="597"/>
      <c r="Y123" s="597"/>
    </row>
    <row r="124" spans="1:25" s="594" customFormat="1" ht="38.25" customHeight="1">
      <c r="A124" s="703">
        <v>1</v>
      </c>
      <c r="B124" s="1106" t="s">
        <v>34</v>
      </c>
      <c r="C124" s="1107"/>
      <c r="D124" s="1107"/>
      <c r="E124" s="1107"/>
      <c r="F124" s="1108">
        <v>0</v>
      </c>
      <c r="G124" s="1108"/>
      <c r="H124" s="1108"/>
      <c r="I124" s="1108"/>
      <c r="J124" s="595"/>
      <c r="K124" s="595"/>
      <c r="L124" s="595"/>
      <c r="M124" s="595"/>
      <c r="N124" s="596" t="e">
        <f>'[17]Name of Bidder'!D60</f>
        <v>#REF!</v>
      </c>
      <c r="O124" s="595"/>
      <c r="P124" s="595"/>
      <c r="Q124" s="595"/>
      <c r="R124" s="595"/>
      <c r="S124" s="595"/>
      <c r="T124" s="595"/>
      <c r="U124" s="595"/>
      <c r="V124" s="595"/>
      <c r="W124" s="595"/>
      <c r="X124" s="595"/>
      <c r="Y124" s="595"/>
    </row>
    <row r="125" spans="1:25" s="594" customFormat="1" ht="44.25" customHeight="1">
      <c r="A125" s="703">
        <v>2</v>
      </c>
      <c r="B125" s="1109" t="s">
        <v>133</v>
      </c>
      <c r="C125" s="1110"/>
      <c r="D125" s="1110"/>
      <c r="E125" s="1111"/>
      <c r="F125" s="1108"/>
      <c r="G125" s="1108"/>
      <c r="H125" s="1108"/>
      <c r="I125" s="1108"/>
      <c r="J125" s="597"/>
      <c r="K125" s="597"/>
      <c r="L125" s="597"/>
      <c r="M125" s="597"/>
      <c r="N125" s="598" t="e">
        <f>'[17]Name of Bidder'!D70</f>
        <v>#REF!</v>
      </c>
      <c r="O125" s="597"/>
      <c r="P125" s="597"/>
      <c r="Q125" s="597"/>
      <c r="R125" s="597"/>
      <c r="S125" s="597"/>
      <c r="T125" s="597"/>
      <c r="U125" s="597"/>
      <c r="V125" s="597"/>
      <c r="W125" s="597"/>
      <c r="X125" s="597"/>
      <c r="Y125" s="597"/>
    </row>
    <row r="126" spans="1:25" s="594" customFormat="1" ht="44.25" customHeight="1">
      <c r="A126" s="703">
        <v>3</v>
      </c>
      <c r="B126" s="1109" t="s">
        <v>1052</v>
      </c>
      <c r="C126" s="1110"/>
      <c r="D126" s="1110"/>
      <c r="E126" s="1110"/>
      <c r="F126" s="704"/>
      <c r="G126" s="1098"/>
      <c r="H126" s="1099"/>
      <c r="I126" s="704"/>
      <c r="J126" s="597"/>
      <c r="K126" s="597"/>
      <c r="L126" s="597"/>
      <c r="M126" s="597"/>
      <c r="N126" s="700"/>
      <c r="O126" s="597"/>
      <c r="P126" s="597"/>
      <c r="Q126" s="597"/>
      <c r="R126" s="597"/>
      <c r="S126" s="597"/>
      <c r="T126" s="597"/>
      <c r="U126" s="597"/>
      <c r="V126" s="597"/>
      <c r="W126" s="597"/>
      <c r="X126" s="597"/>
      <c r="Y126" s="597"/>
    </row>
    <row r="127" spans="1:25" s="594" customFormat="1" ht="36.75" customHeight="1">
      <c r="A127" s="703">
        <v>4</v>
      </c>
      <c r="B127" s="1109" t="s">
        <v>135</v>
      </c>
      <c r="C127" s="1110"/>
      <c r="D127" s="1110"/>
      <c r="E127" s="1111"/>
      <c r="F127" s="704"/>
      <c r="G127" s="1092"/>
      <c r="H127" s="1092"/>
      <c r="I127" s="705"/>
      <c r="J127" s="597"/>
      <c r="K127" s="597"/>
      <c r="L127" s="597"/>
      <c r="M127" s="597"/>
      <c r="N127" s="597"/>
      <c r="O127" s="597"/>
      <c r="P127" s="597"/>
      <c r="Q127" s="597"/>
      <c r="R127" s="597"/>
      <c r="S127" s="597"/>
      <c r="T127" s="597"/>
      <c r="U127" s="597"/>
      <c r="V127" s="597"/>
      <c r="W127" s="597"/>
      <c r="X127" s="597"/>
      <c r="Y127" s="597"/>
    </row>
    <row r="128" spans="1:25" s="594" customFormat="1" ht="23.25" customHeight="1">
      <c r="A128" s="1083">
        <v>5</v>
      </c>
      <c r="B128" s="1086" t="s">
        <v>136</v>
      </c>
      <c r="C128" s="1087"/>
      <c r="D128" s="1087"/>
      <c r="E128" s="1088"/>
      <c r="F128" s="704"/>
      <c r="G128" s="1092"/>
      <c r="H128" s="1092"/>
      <c r="I128" s="705"/>
      <c r="J128" s="597"/>
      <c r="K128" s="597"/>
      <c r="L128" s="597"/>
      <c r="M128" s="597"/>
      <c r="N128" s="597"/>
      <c r="O128" s="597"/>
      <c r="P128" s="597"/>
      <c r="Q128" s="597"/>
      <c r="R128" s="597"/>
      <c r="S128" s="597"/>
      <c r="T128" s="597"/>
      <c r="U128" s="597"/>
      <c r="V128" s="597"/>
      <c r="W128" s="597"/>
      <c r="X128" s="597"/>
      <c r="Y128" s="597"/>
    </row>
    <row r="129" spans="1:25" s="594" customFormat="1" ht="21" customHeight="1">
      <c r="A129" s="1084"/>
      <c r="B129" s="1089"/>
      <c r="C129" s="1090"/>
      <c r="D129" s="1090"/>
      <c r="E129" s="1091"/>
      <c r="F129" s="704"/>
      <c r="G129" s="1092"/>
      <c r="H129" s="1092"/>
      <c r="I129" s="705"/>
      <c r="J129" s="597"/>
      <c r="K129" s="597"/>
      <c r="L129" s="597"/>
      <c r="M129" s="597"/>
      <c r="N129" s="597"/>
      <c r="O129" s="597"/>
      <c r="P129" s="597"/>
      <c r="Q129" s="597"/>
      <c r="R129" s="597"/>
      <c r="S129" s="597"/>
      <c r="T129" s="597"/>
      <c r="U129" s="597"/>
      <c r="V129" s="597"/>
      <c r="W129" s="597"/>
      <c r="X129" s="597"/>
      <c r="Y129" s="597"/>
    </row>
    <row r="130" spans="1:25" s="594" customFormat="1" ht="20.25" customHeight="1">
      <c r="A130" s="1084"/>
      <c r="B130" s="1089"/>
      <c r="C130" s="1090"/>
      <c r="D130" s="1090"/>
      <c r="E130" s="1091"/>
      <c r="F130" s="704"/>
      <c r="G130" s="1092"/>
      <c r="H130" s="1092"/>
      <c r="I130" s="705"/>
      <c r="J130" s="597"/>
      <c r="K130" s="597"/>
      <c r="L130" s="597"/>
      <c r="M130" s="597"/>
      <c r="N130" s="597"/>
      <c r="O130" s="597"/>
      <c r="P130" s="597"/>
      <c r="Q130" s="597"/>
      <c r="R130" s="597"/>
      <c r="S130" s="597"/>
      <c r="T130" s="597"/>
      <c r="U130" s="597"/>
      <c r="V130" s="597"/>
      <c r="W130" s="597"/>
      <c r="X130" s="597"/>
      <c r="Y130" s="597"/>
    </row>
    <row r="131" spans="1:25" s="594" customFormat="1" ht="21" customHeight="1">
      <c r="A131" s="1084"/>
      <c r="B131" s="1089"/>
      <c r="C131" s="1090"/>
      <c r="D131" s="1090"/>
      <c r="E131" s="1091"/>
      <c r="F131" s="704"/>
      <c r="G131" s="1092"/>
      <c r="H131" s="1092"/>
      <c r="I131" s="705"/>
      <c r="J131" s="597"/>
      <c r="K131" s="597"/>
      <c r="L131" s="597"/>
      <c r="M131" s="597"/>
      <c r="N131" s="597"/>
      <c r="O131" s="597"/>
      <c r="P131" s="597"/>
      <c r="Q131" s="597"/>
      <c r="R131" s="597"/>
      <c r="S131" s="597"/>
      <c r="T131" s="597"/>
      <c r="U131" s="597"/>
      <c r="V131" s="597"/>
      <c r="W131" s="597"/>
      <c r="X131" s="597"/>
      <c r="Y131" s="597"/>
    </row>
    <row r="132" spans="1:25" s="594" customFormat="1" ht="25.15" customHeight="1">
      <c r="A132" s="1084"/>
      <c r="B132" s="599"/>
      <c r="E132" s="608" t="s">
        <v>137</v>
      </c>
      <c r="F132" s="704"/>
      <c r="G132" s="1092"/>
      <c r="H132" s="1092"/>
      <c r="I132" s="705"/>
      <c r="J132" s="597"/>
      <c r="K132" s="597"/>
      <c r="L132" s="597"/>
      <c r="M132" s="597"/>
      <c r="N132" s="597"/>
      <c r="O132" s="597"/>
      <c r="P132" s="597"/>
      <c r="Q132" s="597"/>
      <c r="R132" s="597"/>
      <c r="S132" s="597"/>
      <c r="T132" s="597"/>
      <c r="U132" s="597"/>
      <c r="V132" s="597"/>
      <c r="W132" s="597"/>
      <c r="X132" s="597"/>
      <c r="Y132" s="597"/>
    </row>
    <row r="133" spans="1:25" s="594" customFormat="1" ht="25.15" customHeight="1">
      <c r="A133" s="1084"/>
      <c r="B133" s="599"/>
      <c r="E133" s="608" t="s">
        <v>138</v>
      </c>
      <c r="F133" s="704"/>
      <c r="G133" s="1092"/>
      <c r="H133" s="1092"/>
      <c r="I133" s="705"/>
      <c r="J133" s="597"/>
      <c r="K133" s="597"/>
      <c r="L133" s="597"/>
      <c r="M133" s="597"/>
      <c r="N133" s="597"/>
      <c r="O133" s="597"/>
      <c r="P133" s="597"/>
      <c r="Q133" s="597"/>
      <c r="R133" s="597"/>
      <c r="S133" s="597"/>
      <c r="T133" s="597"/>
      <c r="U133" s="597"/>
      <c r="V133" s="597"/>
      <c r="W133" s="597"/>
      <c r="X133" s="597"/>
      <c r="Y133" s="597"/>
    </row>
    <row r="134" spans="1:25" s="594" customFormat="1" ht="25.15" customHeight="1">
      <c r="A134" s="1085"/>
      <c r="B134" s="600"/>
      <c r="C134" s="601"/>
      <c r="D134" s="601"/>
      <c r="E134" s="609" t="s">
        <v>139</v>
      </c>
      <c r="F134" s="704"/>
      <c r="G134" s="1092"/>
      <c r="H134" s="1092"/>
      <c r="I134" s="705"/>
      <c r="J134" s="597"/>
      <c r="K134" s="597"/>
      <c r="L134" s="597"/>
      <c r="M134" s="597"/>
      <c r="N134" s="597"/>
      <c r="O134" s="597"/>
      <c r="P134" s="597"/>
      <c r="Q134" s="597"/>
      <c r="R134" s="597"/>
      <c r="S134" s="597"/>
      <c r="T134" s="597"/>
      <c r="U134" s="597"/>
      <c r="V134" s="597"/>
      <c r="W134" s="597"/>
      <c r="X134" s="597"/>
      <c r="Y134" s="597"/>
    </row>
    <row r="135" spans="1:25" s="594" customFormat="1" ht="42.75" customHeight="1">
      <c r="A135" s="703">
        <v>6</v>
      </c>
      <c r="B135" s="1094" t="s">
        <v>1053</v>
      </c>
      <c r="C135" s="1094"/>
      <c r="D135" s="1094"/>
      <c r="E135" s="1094"/>
      <c r="F135" s="706"/>
      <c r="G135" s="707"/>
      <c r="H135" s="708"/>
      <c r="I135" s="708"/>
      <c r="J135" s="597"/>
      <c r="K135" s="597"/>
      <c r="L135" s="597"/>
      <c r="M135" s="597"/>
      <c r="N135" s="597"/>
      <c r="O135" s="597"/>
      <c r="P135" s="597"/>
      <c r="Q135" s="597"/>
      <c r="R135" s="597"/>
      <c r="S135" s="597"/>
      <c r="T135" s="597"/>
      <c r="U135" s="597"/>
      <c r="V135" s="597"/>
      <c r="W135" s="597"/>
      <c r="X135" s="597"/>
      <c r="Y135" s="597"/>
    </row>
    <row r="136" spans="1:25" s="594" customFormat="1" ht="54.75" customHeight="1">
      <c r="A136" s="703">
        <v>7</v>
      </c>
      <c r="B136" s="1094" t="s">
        <v>1054</v>
      </c>
      <c r="C136" s="1094"/>
      <c r="D136" s="1094"/>
      <c r="E136" s="1094"/>
      <c r="F136" s="709"/>
      <c r="G136" s="1096"/>
      <c r="H136" s="1097"/>
      <c r="I136" s="709"/>
      <c r="J136" s="597"/>
      <c r="K136" s="597"/>
      <c r="L136" s="597"/>
      <c r="M136" s="597"/>
      <c r="N136" s="597"/>
      <c r="O136" s="597"/>
      <c r="P136" s="597"/>
      <c r="Q136" s="597"/>
      <c r="R136" s="597"/>
      <c r="S136" s="597"/>
      <c r="T136" s="597"/>
      <c r="U136" s="597"/>
      <c r="V136" s="597"/>
      <c r="W136" s="597"/>
      <c r="X136" s="597"/>
      <c r="Y136" s="597"/>
    </row>
    <row r="137" spans="1:25" s="594" customFormat="1" ht="34.5" hidden="1" customHeight="1">
      <c r="A137" s="703"/>
      <c r="B137" s="1094"/>
      <c r="C137" s="1094"/>
      <c r="D137" s="1094"/>
      <c r="E137" s="1094"/>
      <c r="F137" s="1098"/>
      <c r="G137" s="1099"/>
      <c r="H137" s="1098"/>
      <c r="I137" s="1099"/>
      <c r="J137" s="597"/>
      <c r="K137" s="597"/>
      <c r="L137" s="597"/>
      <c r="M137" s="597"/>
      <c r="N137" s="597"/>
      <c r="O137" s="597"/>
      <c r="P137" s="597"/>
      <c r="Q137" s="597"/>
      <c r="R137" s="597"/>
      <c r="S137" s="597"/>
      <c r="T137" s="597"/>
      <c r="U137" s="597"/>
      <c r="V137" s="597"/>
      <c r="W137" s="597"/>
      <c r="X137" s="597"/>
      <c r="Y137" s="597"/>
    </row>
    <row r="138" spans="1:25" s="594" customFormat="1" ht="27" customHeight="1">
      <c r="A138" s="703">
        <v>8</v>
      </c>
      <c r="B138" s="1094" t="s">
        <v>1044</v>
      </c>
      <c r="C138" s="1094"/>
      <c r="D138" s="1094"/>
      <c r="E138" s="1094"/>
      <c r="F138" s="709"/>
      <c r="G138" s="1096"/>
      <c r="H138" s="1097"/>
      <c r="I138" s="708"/>
      <c r="J138" s="597"/>
      <c r="K138" s="597"/>
      <c r="L138" s="597"/>
      <c r="M138" s="597"/>
      <c r="N138" s="597"/>
      <c r="O138" s="597"/>
      <c r="P138" s="597"/>
      <c r="Q138" s="597"/>
      <c r="R138" s="597"/>
      <c r="S138" s="597"/>
      <c r="T138" s="597"/>
      <c r="U138" s="597"/>
      <c r="V138" s="597"/>
      <c r="W138" s="597"/>
      <c r="X138" s="597"/>
      <c r="Y138" s="597"/>
    </row>
    <row r="139" spans="1:25" s="594" customFormat="1" ht="26.25" customHeight="1">
      <c r="A139" s="703">
        <v>9</v>
      </c>
      <c r="B139" s="1094" t="s">
        <v>143</v>
      </c>
      <c r="C139" s="1094"/>
      <c r="D139" s="1094"/>
      <c r="E139" s="1094"/>
      <c r="F139" s="709"/>
      <c r="G139" s="1096"/>
      <c r="H139" s="1097"/>
      <c r="I139" s="708"/>
      <c r="J139" s="597"/>
      <c r="K139" s="597"/>
      <c r="L139" s="597"/>
      <c r="M139" s="597"/>
      <c r="N139" s="597"/>
      <c r="O139" s="597"/>
      <c r="P139" s="597"/>
      <c r="Q139" s="597"/>
      <c r="R139" s="597"/>
      <c r="S139" s="597"/>
      <c r="T139" s="597"/>
      <c r="U139" s="597"/>
      <c r="V139" s="597"/>
      <c r="W139" s="597"/>
      <c r="X139" s="597"/>
      <c r="Y139" s="597"/>
    </row>
    <row r="140" spans="1:25" s="594" customFormat="1" ht="43.5" customHeight="1">
      <c r="A140" s="703">
        <v>10</v>
      </c>
      <c r="B140" s="1094" t="s">
        <v>1055</v>
      </c>
      <c r="C140" s="1094"/>
      <c r="D140" s="1094"/>
      <c r="E140" s="1094"/>
      <c r="F140" s="709"/>
      <c r="G140" s="1096"/>
      <c r="H140" s="1097"/>
      <c r="I140" s="708"/>
      <c r="J140" s="597"/>
      <c r="K140" s="597"/>
      <c r="L140" s="597"/>
      <c r="M140" s="597"/>
      <c r="N140" s="597"/>
      <c r="O140" s="597"/>
      <c r="P140" s="597"/>
      <c r="Q140" s="597"/>
      <c r="R140" s="597"/>
      <c r="S140" s="597"/>
      <c r="T140" s="597"/>
      <c r="U140" s="597"/>
      <c r="V140" s="597"/>
      <c r="W140" s="597"/>
      <c r="X140" s="597"/>
      <c r="Y140" s="597"/>
    </row>
    <row r="141" spans="1:25" s="594" customFormat="1" ht="25.5" customHeight="1">
      <c r="A141" s="1083">
        <v>11</v>
      </c>
      <c r="B141" s="1120" t="s">
        <v>290</v>
      </c>
      <c r="C141" s="1121"/>
      <c r="D141" s="1121"/>
      <c r="E141" s="1121"/>
      <c r="F141" s="710"/>
      <c r="G141" s="711"/>
      <c r="H141" s="712"/>
      <c r="I141" s="710"/>
      <c r="J141" s="597"/>
      <c r="K141" s="597"/>
      <c r="L141" s="597"/>
      <c r="M141" s="597"/>
      <c r="N141" s="597"/>
      <c r="O141" s="597"/>
      <c r="P141" s="597"/>
      <c r="Q141" s="597"/>
      <c r="R141" s="597"/>
      <c r="S141" s="597"/>
      <c r="T141" s="597"/>
      <c r="U141" s="597"/>
      <c r="V141" s="597"/>
      <c r="W141" s="597"/>
      <c r="X141" s="597"/>
      <c r="Y141" s="597"/>
    </row>
    <row r="142" spans="1:25" s="594" customFormat="1" ht="83.25" customHeight="1">
      <c r="A142" s="1084"/>
      <c r="B142" s="1122" t="s">
        <v>146</v>
      </c>
      <c r="C142" s="1123"/>
      <c r="D142" s="1123"/>
      <c r="E142" s="1124"/>
      <c r="F142" s="713"/>
      <c r="G142" s="713"/>
      <c r="H142" s="714"/>
      <c r="I142" s="715"/>
      <c r="J142" s="597"/>
      <c r="K142" s="597"/>
      <c r="L142" s="597"/>
      <c r="M142" s="597"/>
      <c r="N142" s="597"/>
      <c r="O142" s="597"/>
      <c r="P142" s="597"/>
      <c r="Q142" s="597"/>
      <c r="R142" s="597"/>
      <c r="S142" s="597"/>
      <c r="T142" s="597"/>
      <c r="U142" s="597"/>
      <c r="V142" s="597"/>
      <c r="W142" s="597"/>
      <c r="X142" s="597"/>
      <c r="Y142" s="597"/>
    </row>
    <row r="143" spans="1:25" s="594" customFormat="1" ht="36.75" customHeight="1">
      <c r="A143" s="703">
        <v>12</v>
      </c>
      <c r="B143" s="1109" t="s">
        <v>149</v>
      </c>
      <c r="C143" s="1110"/>
      <c r="D143" s="1110"/>
      <c r="E143" s="1125"/>
      <c r="F143" s="716"/>
      <c r="G143" s="1143"/>
      <c r="H143" s="1144"/>
      <c r="I143" s="716"/>
      <c r="J143" s="597"/>
      <c r="K143" s="597"/>
      <c r="L143" s="597"/>
      <c r="M143" s="597"/>
      <c r="N143" s="597"/>
      <c r="O143" s="597"/>
      <c r="P143" s="597"/>
      <c r="Q143" s="597"/>
      <c r="R143" s="597"/>
      <c r="S143" s="597"/>
      <c r="T143" s="597"/>
      <c r="U143" s="597"/>
      <c r="V143" s="597"/>
      <c r="W143" s="597"/>
      <c r="X143" s="597"/>
      <c r="Y143" s="597"/>
    </row>
    <row r="144" spans="1:25" s="594" customFormat="1" ht="18.75" customHeight="1">
      <c r="A144" s="595"/>
      <c r="B144" s="717" t="s">
        <v>150</v>
      </c>
      <c r="C144" s="699"/>
      <c r="D144" s="699"/>
      <c r="E144" s="699"/>
      <c r="F144" s="699"/>
      <c r="G144" s="699"/>
      <c r="H144" s="699"/>
      <c r="I144" s="699"/>
      <c r="J144" s="597"/>
      <c r="K144" s="597"/>
      <c r="L144" s="597"/>
      <c r="M144" s="597"/>
      <c r="N144" s="597"/>
      <c r="O144" s="597"/>
      <c r="P144" s="597"/>
      <c r="Q144" s="597"/>
      <c r="R144" s="597"/>
      <c r="S144" s="597"/>
      <c r="T144" s="597"/>
      <c r="U144" s="597"/>
      <c r="V144" s="597"/>
      <c r="W144" s="597"/>
      <c r="X144" s="597"/>
      <c r="Y144" s="597"/>
    </row>
    <row r="145" spans="1:25" s="594" customFormat="1" ht="24" customHeight="1">
      <c r="A145" s="1100" t="s">
        <v>291</v>
      </c>
      <c r="B145" s="1101"/>
      <c r="C145" s="1101"/>
      <c r="D145" s="1101"/>
      <c r="E145" s="1101"/>
      <c r="F145" s="1101"/>
      <c r="G145" s="1101"/>
      <c r="H145" s="1101"/>
      <c r="I145" s="1101"/>
    </row>
    <row r="146" spans="1:25" s="594" customFormat="1" ht="54" customHeight="1">
      <c r="A146" s="1103" t="s">
        <v>1056</v>
      </c>
      <c r="B146" s="1104"/>
      <c r="C146" s="1104"/>
      <c r="D146" s="1104"/>
      <c r="E146" s="1104"/>
      <c r="F146" s="1104"/>
      <c r="G146" s="1104"/>
      <c r="H146" s="1104"/>
      <c r="I146" s="1105"/>
      <c r="J146" s="593"/>
    </row>
    <row r="147" spans="1:25" s="594" customFormat="1" ht="48.75" customHeight="1">
      <c r="A147" s="718" t="s">
        <v>153</v>
      </c>
      <c r="B147" s="1106" t="s">
        <v>292</v>
      </c>
      <c r="C147" s="1107"/>
      <c r="D147" s="1107"/>
      <c r="E147" s="1107"/>
      <c r="F147" s="1126"/>
      <c r="G147" s="1127"/>
      <c r="H147" s="1127"/>
      <c r="I147" s="1128"/>
      <c r="J147" s="595"/>
      <c r="K147" s="595"/>
      <c r="L147" s="595"/>
      <c r="M147" s="595"/>
      <c r="N147" s="623"/>
      <c r="O147" s="595"/>
      <c r="P147" s="595"/>
      <c r="Q147" s="595"/>
      <c r="R147" s="595"/>
      <c r="S147" s="595"/>
      <c r="T147" s="595"/>
      <c r="U147" s="595"/>
      <c r="V147" s="595"/>
      <c r="W147" s="595"/>
      <c r="X147" s="595"/>
      <c r="Y147" s="595"/>
    </row>
    <row r="148" spans="1:25" s="594" customFormat="1" ht="61.5" customHeight="1">
      <c r="A148" s="718" t="s">
        <v>155</v>
      </c>
      <c r="B148" s="1106" t="s">
        <v>1057</v>
      </c>
      <c r="C148" s="1107"/>
      <c r="D148" s="1107"/>
      <c r="E148" s="1107"/>
      <c r="F148" s="1131"/>
      <c r="G148" s="1132"/>
      <c r="H148" s="1132"/>
      <c r="I148" s="1099"/>
      <c r="J148" s="595"/>
      <c r="K148" s="595"/>
      <c r="L148" s="595"/>
      <c r="M148" s="595"/>
      <c r="N148" s="623"/>
      <c r="O148" s="595"/>
      <c r="P148" s="595"/>
      <c r="Q148" s="595"/>
      <c r="R148" s="595"/>
      <c r="S148" s="595"/>
      <c r="T148" s="595"/>
      <c r="U148" s="595"/>
      <c r="V148" s="595"/>
      <c r="W148" s="595"/>
      <c r="X148" s="595"/>
      <c r="Y148" s="595"/>
    </row>
    <row r="149" spans="1:25" s="594" customFormat="1" ht="54.75" customHeight="1">
      <c r="A149" s="718" t="s">
        <v>157</v>
      </c>
      <c r="B149" s="1133" t="s">
        <v>293</v>
      </c>
      <c r="C149" s="1134"/>
      <c r="D149" s="1134"/>
      <c r="E149" s="1135"/>
      <c r="F149" s="1126"/>
      <c r="G149" s="1127"/>
      <c r="H149" s="1127"/>
      <c r="I149" s="1128"/>
      <c r="J149" s="595"/>
      <c r="K149" s="595"/>
      <c r="L149" s="595"/>
      <c r="M149" s="595"/>
      <c r="N149" s="700"/>
      <c r="O149" s="595"/>
      <c r="P149" s="595"/>
      <c r="Q149" s="595"/>
      <c r="R149" s="595"/>
      <c r="S149" s="595"/>
      <c r="T149" s="595"/>
      <c r="U149" s="595"/>
      <c r="V149" s="595"/>
      <c r="W149" s="595"/>
      <c r="X149" s="595"/>
      <c r="Y149" s="595"/>
    </row>
    <row r="150" spans="1:25" s="594" customFormat="1" ht="27" customHeight="1">
      <c r="A150" s="703" t="s">
        <v>294</v>
      </c>
      <c r="B150" s="1130" t="s">
        <v>295</v>
      </c>
      <c r="C150" s="1130"/>
      <c r="D150" s="1130"/>
      <c r="E150" s="1130"/>
      <c r="F150" s="1130"/>
      <c r="G150" s="1130"/>
      <c r="H150" s="1130"/>
      <c r="I150" s="1130"/>
      <c r="J150" s="597"/>
      <c r="K150" s="597"/>
      <c r="L150" s="597"/>
      <c r="M150" s="597"/>
      <c r="N150" s="597"/>
      <c r="O150" s="597"/>
      <c r="P150" s="597"/>
      <c r="Q150" s="597"/>
      <c r="R150" s="597"/>
      <c r="S150" s="597"/>
      <c r="T150" s="597"/>
      <c r="U150" s="597"/>
      <c r="V150" s="597"/>
      <c r="W150" s="597"/>
      <c r="X150" s="597"/>
      <c r="Y150" s="597"/>
    </row>
    <row r="151" spans="1:25" s="594" customFormat="1" ht="38.25" customHeight="1">
      <c r="A151" s="703">
        <v>1</v>
      </c>
      <c r="B151" s="1109" t="s">
        <v>160</v>
      </c>
      <c r="C151" s="1110"/>
      <c r="D151" s="1110"/>
      <c r="E151" s="1111"/>
      <c r="F151" s="716"/>
      <c r="G151" s="1096"/>
      <c r="H151" s="1097"/>
      <c r="I151" s="708"/>
      <c r="J151" s="597"/>
      <c r="K151" s="597"/>
      <c r="L151" s="597"/>
      <c r="M151" s="597"/>
      <c r="N151" s="700"/>
      <c r="O151" s="597"/>
      <c r="P151" s="597"/>
      <c r="Q151" s="597"/>
      <c r="R151" s="597"/>
      <c r="S151" s="597"/>
      <c r="T151" s="597"/>
      <c r="U151" s="597"/>
      <c r="V151" s="597"/>
      <c r="W151" s="597"/>
      <c r="X151" s="597"/>
      <c r="Y151" s="597"/>
    </row>
    <row r="152" spans="1:25" s="594" customFormat="1" ht="35.25" customHeight="1">
      <c r="A152" s="703">
        <v>2</v>
      </c>
      <c r="B152" s="1109" t="s">
        <v>135</v>
      </c>
      <c r="C152" s="1110"/>
      <c r="D152" s="1110"/>
      <c r="E152" s="1110"/>
      <c r="F152" s="716"/>
      <c r="G152" s="1096"/>
      <c r="H152" s="1097"/>
      <c r="I152" s="708"/>
      <c r="J152" s="597"/>
      <c r="K152" s="597"/>
      <c r="L152" s="597"/>
      <c r="M152" s="597"/>
      <c r="N152" s="597"/>
      <c r="O152" s="597"/>
      <c r="P152" s="597"/>
      <c r="Q152" s="597"/>
      <c r="R152" s="597"/>
      <c r="S152" s="597"/>
      <c r="T152" s="597"/>
      <c r="U152" s="597"/>
      <c r="V152" s="597"/>
      <c r="W152" s="597"/>
      <c r="X152" s="597"/>
      <c r="Y152" s="597"/>
    </row>
    <row r="153" spans="1:25" s="594" customFormat="1" ht="34.5" customHeight="1">
      <c r="A153" s="1083">
        <v>3</v>
      </c>
      <c r="B153" s="1086" t="s">
        <v>161</v>
      </c>
      <c r="C153" s="1087"/>
      <c r="D153" s="1087"/>
      <c r="E153" s="1087"/>
      <c r="F153" s="716"/>
      <c r="G153" s="1096"/>
      <c r="H153" s="1097"/>
      <c r="I153" s="708"/>
      <c r="J153" s="597"/>
      <c r="K153" s="597"/>
      <c r="L153" s="597"/>
      <c r="M153" s="597"/>
      <c r="N153" s="597"/>
      <c r="O153" s="597"/>
      <c r="P153" s="597"/>
      <c r="Q153" s="597"/>
      <c r="R153" s="597"/>
      <c r="S153" s="597"/>
      <c r="T153" s="597"/>
      <c r="U153" s="597"/>
      <c r="V153" s="597"/>
      <c r="W153" s="597"/>
      <c r="X153" s="597"/>
      <c r="Y153" s="597"/>
    </row>
    <row r="154" spans="1:25" s="594" customFormat="1" ht="27.75" customHeight="1">
      <c r="A154" s="1084"/>
      <c r="B154" s="1089"/>
      <c r="C154" s="1090"/>
      <c r="D154" s="1090"/>
      <c r="E154" s="1090"/>
      <c r="F154" s="716"/>
      <c r="G154" s="1096"/>
      <c r="H154" s="1097"/>
      <c r="I154" s="708"/>
      <c r="J154" s="597"/>
      <c r="K154" s="597"/>
      <c r="L154" s="597"/>
      <c r="M154" s="597"/>
      <c r="N154" s="597"/>
      <c r="O154" s="597"/>
      <c r="P154" s="597"/>
      <c r="Q154" s="597"/>
      <c r="R154" s="597"/>
      <c r="S154" s="597"/>
      <c r="T154" s="597"/>
      <c r="U154" s="597"/>
      <c r="V154" s="597"/>
      <c r="W154" s="597"/>
      <c r="X154" s="597"/>
      <c r="Y154" s="597"/>
    </row>
    <row r="155" spans="1:25" s="594" customFormat="1" ht="31.5" customHeight="1">
      <c r="A155" s="1084"/>
      <c r="B155" s="599"/>
      <c r="E155" s="608" t="s">
        <v>137</v>
      </c>
      <c r="F155" s="716"/>
      <c r="G155" s="1096"/>
      <c r="H155" s="1097"/>
      <c r="I155" s="708"/>
      <c r="J155" s="597"/>
      <c r="K155" s="597"/>
      <c r="L155" s="597"/>
      <c r="M155" s="597"/>
      <c r="N155" s="597"/>
      <c r="O155" s="597"/>
      <c r="P155" s="597"/>
      <c r="Q155" s="597"/>
      <c r="R155" s="597"/>
      <c r="S155" s="597"/>
      <c r="T155" s="597"/>
      <c r="U155" s="597"/>
      <c r="V155" s="597"/>
      <c r="W155" s="597"/>
      <c r="X155" s="597"/>
      <c r="Y155" s="597"/>
    </row>
    <row r="156" spans="1:25" s="594" customFormat="1" ht="31.5" customHeight="1">
      <c r="A156" s="1084"/>
      <c r="B156" s="599"/>
      <c r="E156" s="608" t="s">
        <v>138</v>
      </c>
      <c r="F156" s="716"/>
      <c r="G156" s="1096"/>
      <c r="H156" s="1097"/>
      <c r="I156" s="708"/>
      <c r="J156" s="597"/>
      <c r="K156" s="597"/>
      <c r="L156" s="597"/>
      <c r="M156" s="597"/>
      <c r="N156" s="597"/>
      <c r="O156" s="597"/>
      <c r="P156" s="597"/>
      <c r="Q156" s="597"/>
      <c r="R156" s="597"/>
      <c r="S156" s="597"/>
      <c r="T156" s="597"/>
      <c r="U156" s="597"/>
      <c r="V156" s="597"/>
      <c r="W156" s="597"/>
      <c r="X156" s="597"/>
      <c r="Y156" s="597"/>
    </row>
    <row r="157" spans="1:25" s="594" customFormat="1" ht="30" customHeight="1">
      <c r="A157" s="1085"/>
      <c r="B157" s="600"/>
      <c r="C157" s="601"/>
      <c r="D157" s="601"/>
      <c r="E157" s="609" t="s">
        <v>139</v>
      </c>
      <c r="F157" s="716"/>
      <c r="G157" s="1096"/>
      <c r="H157" s="1097"/>
      <c r="I157" s="708"/>
      <c r="J157" s="597"/>
      <c r="K157" s="597"/>
      <c r="L157" s="597"/>
      <c r="M157" s="597"/>
      <c r="N157" s="597"/>
      <c r="O157" s="597"/>
      <c r="P157" s="597"/>
      <c r="Q157" s="597"/>
      <c r="R157" s="597"/>
      <c r="S157" s="597"/>
      <c r="T157" s="597"/>
      <c r="U157" s="597"/>
      <c r="V157" s="597"/>
      <c r="W157" s="597"/>
      <c r="X157" s="597"/>
      <c r="Y157" s="597"/>
    </row>
    <row r="158" spans="1:25" s="594" customFormat="1" ht="15.75" customHeight="1">
      <c r="A158" s="595"/>
      <c r="B158" s="602"/>
      <c r="C158" s="603"/>
      <c r="D158" s="603"/>
      <c r="E158" s="603"/>
      <c r="F158" s="603"/>
      <c r="G158" s="603"/>
      <c r="H158" s="603"/>
      <c r="I158" s="603"/>
      <c r="J158" s="593"/>
    </row>
    <row r="159" spans="1:25" s="594" customFormat="1" ht="43.9" customHeight="1">
      <c r="A159" s="719" t="s">
        <v>296</v>
      </c>
      <c r="B159" s="1136" t="s">
        <v>297</v>
      </c>
      <c r="C159" s="1137"/>
      <c r="D159" s="1137"/>
      <c r="E159" s="1137"/>
      <c r="F159" s="720"/>
      <c r="G159" s="720"/>
      <c r="H159" s="720"/>
      <c r="I159" s="720"/>
      <c r="J159" s="593"/>
    </row>
    <row r="160" spans="1:25" s="594" customFormat="1" ht="59.25" customHeight="1">
      <c r="A160" s="703" t="s">
        <v>75</v>
      </c>
      <c r="B160" s="1094" t="s">
        <v>298</v>
      </c>
      <c r="C160" s="1094"/>
      <c r="D160" s="1094"/>
      <c r="E160" s="1094"/>
      <c r="F160" s="708"/>
      <c r="G160" s="1096"/>
      <c r="H160" s="1097"/>
      <c r="I160" s="708"/>
      <c r="J160" s="597"/>
      <c r="K160" s="597"/>
      <c r="L160" s="597"/>
      <c r="M160" s="597"/>
      <c r="N160" s="597"/>
      <c r="O160" s="597"/>
      <c r="P160" s="597"/>
      <c r="Q160" s="597"/>
      <c r="R160" s="597"/>
      <c r="S160" s="597"/>
      <c r="T160" s="597"/>
      <c r="U160" s="597"/>
      <c r="V160" s="597"/>
      <c r="W160" s="597"/>
      <c r="X160" s="597"/>
      <c r="Y160" s="597"/>
    </row>
    <row r="161" spans="1:25" s="594" customFormat="1" ht="42" customHeight="1">
      <c r="A161" s="703" t="s">
        <v>76</v>
      </c>
      <c r="B161" s="1094" t="s">
        <v>1069</v>
      </c>
      <c r="C161" s="1138"/>
      <c r="D161" s="1138"/>
      <c r="E161" s="1138"/>
      <c r="F161" s="708"/>
      <c r="G161" s="1096"/>
      <c r="H161" s="1097"/>
      <c r="I161" s="708"/>
      <c r="J161" s="597"/>
      <c r="K161" s="597"/>
      <c r="L161" s="597"/>
      <c r="M161" s="597"/>
      <c r="N161" s="597"/>
      <c r="O161" s="597"/>
      <c r="P161" s="597"/>
      <c r="Q161" s="597"/>
      <c r="R161" s="597"/>
      <c r="S161" s="597"/>
      <c r="T161" s="597"/>
      <c r="U161" s="597"/>
      <c r="V161" s="597"/>
      <c r="W161" s="597"/>
      <c r="X161" s="597"/>
      <c r="Y161" s="597"/>
    </row>
    <row r="162" spans="1:25" s="594" customFormat="1" ht="48" customHeight="1">
      <c r="A162" s="703" t="s">
        <v>77</v>
      </c>
      <c r="B162" s="1094" t="s">
        <v>1068</v>
      </c>
      <c r="C162" s="1094"/>
      <c r="D162" s="1094"/>
      <c r="E162" s="1094"/>
      <c r="F162" s="708"/>
      <c r="G162" s="1096"/>
      <c r="H162" s="1097"/>
      <c r="I162" s="708"/>
      <c r="J162" s="597"/>
      <c r="K162" s="597"/>
      <c r="L162" s="597"/>
      <c r="M162" s="597"/>
      <c r="N162" s="597"/>
      <c r="O162" s="597"/>
      <c r="P162" s="597"/>
      <c r="Q162" s="597"/>
      <c r="R162" s="597"/>
      <c r="S162" s="597"/>
      <c r="T162" s="597"/>
      <c r="U162" s="597"/>
      <c r="V162" s="597"/>
      <c r="W162" s="597"/>
      <c r="X162" s="597"/>
      <c r="Y162" s="597"/>
    </row>
    <row r="163" spans="1:25" s="594" customFormat="1" ht="34.5" hidden="1" customHeight="1">
      <c r="A163" s="703"/>
      <c r="B163" s="1094"/>
      <c r="C163" s="1094"/>
      <c r="D163" s="1094"/>
      <c r="E163" s="1094"/>
      <c r="F163" s="1132"/>
      <c r="G163" s="1099"/>
      <c r="H163" s="1098"/>
      <c r="I163" s="1099"/>
      <c r="J163" s="597"/>
      <c r="K163" s="597"/>
      <c r="L163" s="597"/>
      <c r="M163" s="597"/>
      <c r="N163" s="597"/>
      <c r="O163" s="597"/>
      <c r="P163" s="597"/>
      <c r="Q163" s="597"/>
      <c r="R163" s="597"/>
      <c r="S163" s="597"/>
      <c r="T163" s="597"/>
      <c r="U163" s="597"/>
      <c r="V163" s="597"/>
      <c r="W163" s="597"/>
      <c r="X163" s="597"/>
      <c r="Y163" s="597"/>
    </row>
    <row r="164" spans="1:25" s="594" customFormat="1" ht="38.25" customHeight="1">
      <c r="A164" s="703" t="s">
        <v>167</v>
      </c>
      <c r="B164" s="1094" t="s">
        <v>143</v>
      </c>
      <c r="C164" s="1094"/>
      <c r="D164" s="1094"/>
      <c r="E164" s="1094"/>
      <c r="F164" s="708"/>
      <c r="G164" s="1096"/>
      <c r="H164" s="1097"/>
      <c r="I164" s="708"/>
      <c r="J164" s="597"/>
      <c r="K164" s="597"/>
      <c r="L164" s="597"/>
      <c r="M164" s="597"/>
      <c r="N164" s="597"/>
      <c r="O164" s="597"/>
      <c r="P164" s="597"/>
      <c r="Q164" s="597"/>
      <c r="R164" s="597"/>
      <c r="S164" s="597"/>
      <c r="T164" s="597"/>
      <c r="U164" s="597"/>
      <c r="V164" s="597"/>
      <c r="W164" s="597"/>
      <c r="X164" s="597"/>
      <c r="Y164" s="597"/>
    </row>
    <row r="165" spans="1:25" s="594" customFormat="1" ht="32.25" customHeight="1">
      <c r="A165" s="703" t="s">
        <v>168</v>
      </c>
      <c r="B165" s="1094" t="s">
        <v>299</v>
      </c>
      <c r="C165" s="1094"/>
      <c r="D165" s="1094"/>
      <c r="E165" s="1094"/>
      <c r="F165" s="708"/>
      <c r="G165" s="1096"/>
      <c r="H165" s="1097"/>
      <c r="I165" s="708"/>
      <c r="J165" s="597"/>
      <c r="K165" s="597"/>
      <c r="L165" s="597"/>
      <c r="M165" s="597"/>
      <c r="N165" s="597"/>
      <c r="O165" s="597"/>
      <c r="P165" s="597"/>
      <c r="Q165" s="597"/>
      <c r="R165" s="597"/>
      <c r="S165" s="597"/>
      <c r="T165" s="597"/>
      <c r="U165" s="597"/>
      <c r="V165" s="597"/>
      <c r="W165" s="597"/>
      <c r="X165" s="597"/>
      <c r="Y165" s="597"/>
    </row>
    <row r="166" spans="1:25" s="594" customFormat="1" ht="67.5" customHeight="1">
      <c r="A166" s="1139" t="s">
        <v>170</v>
      </c>
      <c r="B166" s="1120" t="s">
        <v>145</v>
      </c>
      <c r="C166" s="1121"/>
      <c r="D166" s="1121"/>
      <c r="E166" s="1121"/>
      <c r="F166" s="712"/>
      <c r="G166" s="711"/>
      <c r="H166" s="712"/>
      <c r="I166" s="710"/>
      <c r="J166" s="597"/>
      <c r="K166" s="597"/>
      <c r="L166" s="597"/>
      <c r="M166" s="597"/>
      <c r="N166" s="597"/>
      <c r="O166" s="597"/>
      <c r="P166" s="597"/>
      <c r="Q166" s="597"/>
      <c r="R166" s="597"/>
      <c r="S166" s="597"/>
      <c r="T166" s="597"/>
      <c r="U166" s="597"/>
      <c r="V166" s="597"/>
      <c r="W166" s="597"/>
      <c r="X166" s="597"/>
      <c r="Y166" s="597"/>
    </row>
    <row r="167" spans="1:25" s="594" customFormat="1" ht="4.5" customHeight="1">
      <c r="A167" s="1140"/>
      <c r="B167" s="1142" t="s">
        <v>146</v>
      </c>
      <c r="C167" s="1142"/>
      <c r="D167" s="1142"/>
      <c r="E167" s="1142"/>
      <c r="F167" s="721"/>
      <c r="G167" s="722"/>
      <c r="H167" s="721"/>
      <c r="I167" s="723"/>
      <c r="J167" s="597"/>
      <c r="K167" s="597"/>
      <c r="L167" s="597"/>
      <c r="M167" s="597"/>
      <c r="N167" s="597"/>
      <c r="O167" s="597"/>
      <c r="P167" s="597"/>
      <c r="Q167" s="597"/>
      <c r="R167" s="597"/>
      <c r="S167" s="597"/>
      <c r="T167" s="597"/>
      <c r="U167" s="597"/>
      <c r="V167" s="597"/>
      <c r="W167" s="597"/>
      <c r="X167" s="597"/>
      <c r="Y167" s="597"/>
    </row>
    <row r="168" spans="1:25" s="594" customFormat="1" ht="18.75" customHeight="1">
      <c r="A168" s="1141"/>
      <c r="B168" s="1094"/>
      <c r="C168" s="1094"/>
      <c r="D168" s="1094"/>
      <c r="E168" s="1094"/>
      <c r="F168" s="724" t="s">
        <v>173</v>
      </c>
      <c r="G168" s="725" t="s">
        <v>173</v>
      </c>
      <c r="H168" s="726"/>
      <c r="I168" s="727" t="s">
        <v>173</v>
      </c>
      <c r="J168" s="597"/>
      <c r="K168" s="597"/>
      <c r="L168" s="597"/>
      <c r="M168" s="597"/>
      <c r="N168" s="597"/>
      <c r="O168" s="597"/>
      <c r="P168" s="597"/>
      <c r="Q168" s="597"/>
      <c r="R168" s="597"/>
      <c r="S168" s="597"/>
      <c r="T168" s="597"/>
      <c r="U168" s="597"/>
      <c r="V168" s="597"/>
      <c r="W168" s="597"/>
      <c r="X168" s="597"/>
      <c r="Y168" s="597"/>
    </row>
    <row r="169" spans="1:25" s="731" customFormat="1" ht="21.75" customHeight="1">
      <c r="A169" s="728"/>
      <c r="B169" s="729" t="s">
        <v>150</v>
      </c>
      <c r="C169" s="730"/>
      <c r="D169" s="730"/>
      <c r="E169" s="730"/>
      <c r="F169" s="730"/>
      <c r="G169" s="730"/>
      <c r="H169" s="730"/>
      <c r="I169" s="730"/>
      <c r="J169" s="601"/>
    </row>
    <row r="170" spans="1:25" s="594" customFormat="1" ht="36.75" customHeight="1">
      <c r="A170" s="732" t="s">
        <v>300</v>
      </c>
      <c r="B170" s="1103" t="s">
        <v>175</v>
      </c>
      <c r="C170" s="1104"/>
      <c r="D170" s="1104"/>
      <c r="E170" s="1104"/>
      <c r="F170" s="733"/>
      <c r="G170" s="734"/>
      <c r="H170" s="734"/>
      <c r="I170" s="735"/>
      <c r="J170" s="597"/>
      <c r="K170" s="597"/>
      <c r="L170" s="597"/>
      <c r="M170" s="597"/>
      <c r="N170" s="597"/>
      <c r="O170" s="597"/>
      <c r="P170" s="597"/>
      <c r="Q170" s="597"/>
      <c r="R170" s="597"/>
      <c r="S170" s="597"/>
      <c r="T170" s="597"/>
      <c r="U170" s="597"/>
      <c r="V170" s="597"/>
      <c r="W170" s="597"/>
      <c r="X170" s="597"/>
      <c r="Y170" s="597"/>
    </row>
    <row r="171" spans="1:25" s="594" customFormat="1" ht="57.75" customHeight="1">
      <c r="A171" s="703" t="s">
        <v>176</v>
      </c>
      <c r="B171" s="1110" t="s">
        <v>301</v>
      </c>
      <c r="C171" s="1110"/>
      <c r="D171" s="1110"/>
      <c r="E171" s="1125"/>
      <c r="F171" s="709"/>
      <c r="G171" s="1096"/>
      <c r="H171" s="1097"/>
      <c r="I171" s="736"/>
      <c r="J171" s="597"/>
      <c r="K171" s="597"/>
      <c r="L171" s="597"/>
      <c r="M171" s="597"/>
      <c r="N171" s="597"/>
      <c r="O171" s="597"/>
      <c r="P171" s="597"/>
      <c r="Q171" s="597"/>
      <c r="R171" s="597"/>
      <c r="S171" s="597"/>
      <c r="T171" s="597"/>
      <c r="U171" s="597"/>
      <c r="V171" s="597"/>
      <c r="W171" s="597"/>
      <c r="X171" s="597"/>
      <c r="Y171" s="597"/>
    </row>
    <row r="172" spans="1:25" s="594" customFormat="1" ht="48" customHeight="1">
      <c r="A172" s="703" t="s">
        <v>178</v>
      </c>
      <c r="B172" s="1110" t="s">
        <v>302</v>
      </c>
      <c r="C172" s="1110"/>
      <c r="D172" s="1110"/>
      <c r="E172" s="1125"/>
      <c r="F172" s="712"/>
      <c r="G172" s="1096"/>
      <c r="H172" s="1097"/>
      <c r="I172" s="736"/>
      <c r="J172" s="597"/>
      <c r="K172" s="597"/>
      <c r="L172" s="597"/>
      <c r="M172" s="597"/>
      <c r="N172" s="597"/>
      <c r="O172" s="597"/>
      <c r="P172" s="597"/>
      <c r="Q172" s="597"/>
      <c r="R172" s="597"/>
      <c r="S172" s="597"/>
      <c r="T172" s="597"/>
      <c r="U172" s="597"/>
      <c r="V172" s="597"/>
      <c r="W172" s="597"/>
      <c r="X172" s="597"/>
      <c r="Y172" s="597"/>
    </row>
    <row r="173" spans="1:25" s="594" customFormat="1" ht="40.5" customHeight="1">
      <c r="A173" s="703" t="s">
        <v>180</v>
      </c>
      <c r="B173" s="1110" t="s">
        <v>303</v>
      </c>
      <c r="C173" s="1110"/>
      <c r="D173" s="1110"/>
      <c r="E173" s="1125"/>
      <c r="F173" s="708"/>
      <c r="G173" s="1096"/>
      <c r="H173" s="1097"/>
      <c r="I173" s="708"/>
      <c r="J173" s="597"/>
      <c r="K173" s="597"/>
      <c r="L173" s="597"/>
      <c r="M173" s="597"/>
      <c r="N173" s="597"/>
      <c r="O173" s="597"/>
      <c r="P173" s="597"/>
      <c r="Q173" s="597"/>
      <c r="R173" s="597"/>
      <c r="S173" s="597"/>
      <c r="T173" s="597"/>
      <c r="U173" s="597"/>
      <c r="V173" s="597"/>
      <c r="W173" s="597"/>
      <c r="X173" s="597"/>
      <c r="Y173" s="597"/>
    </row>
    <row r="174" spans="1:25" s="594" customFormat="1" ht="24" customHeight="1">
      <c r="A174" s="703" t="s">
        <v>182</v>
      </c>
      <c r="B174" s="1110" t="s">
        <v>143</v>
      </c>
      <c r="C174" s="1110"/>
      <c r="D174" s="1110"/>
      <c r="E174" s="1125"/>
      <c r="F174" s="708"/>
      <c r="G174" s="1096"/>
      <c r="H174" s="1097"/>
      <c r="I174" s="708"/>
      <c r="J174" s="597"/>
      <c r="K174" s="597"/>
      <c r="L174" s="597"/>
      <c r="M174" s="597"/>
      <c r="N174" s="597"/>
      <c r="O174" s="597"/>
      <c r="P174" s="597"/>
      <c r="Q174" s="597"/>
      <c r="R174" s="597"/>
      <c r="S174" s="597"/>
      <c r="T174" s="597"/>
      <c r="U174" s="597"/>
      <c r="V174" s="597"/>
      <c r="W174" s="597"/>
      <c r="X174" s="597"/>
      <c r="Y174" s="597"/>
    </row>
    <row r="175" spans="1:25" s="594" customFormat="1" ht="27" customHeight="1">
      <c r="A175" s="703" t="s">
        <v>183</v>
      </c>
      <c r="B175" s="1110" t="s">
        <v>304</v>
      </c>
      <c r="C175" s="1110"/>
      <c r="D175" s="1110"/>
      <c r="E175" s="1125"/>
      <c r="F175" s="708"/>
      <c r="G175" s="1096"/>
      <c r="H175" s="1097"/>
      <c r="I175" s="708"/>
      <c r="J175" s="597"/>
      <c r="K175" s="597"/>
      <c r="L175" s="597"/>
      <c r="M175" s="597"/>
      <c r="N175" s="597"/>
      <c r="O175" s="597"/>
      <c r="P175" s="597"/>
      <c r="Q175" s="597"/>
      <c r="R175" s="597"/>
      <c r="S175" s="597"/>
      <c r="T175" s="597"/>
      <c r="U175" s="597"/>
      <c r="V175" s="597"/>
      <c r="W175" s="597"/>
      <c r="X175" s="597"/>
      <c r="Y175" s="597"/>
    </row>
    <row r="176" spans="1:25" s="594" customFormat="1" ht="53.25" customHeight="1">
      <c r="A176" s="1083" t="s">
        <v>187</v>
      </c>
      <c r="B176" s="1120" t="s">
        <v>145</v>
      </c>
      <c r="C176" s="1121"/>
      <c r="D176" s="1121"/>
      <c r="E176" s="1121"/>
      <c r="F176" s="710"/>
      <c r="G176" s="711"/>
      <c r="H176" s="712"/>
      <c r="I176" s="710"/>
      <c r="J176" s="597"/>
      <c r="K176" s="597"/>
      <c r="L176" s="597"/>
      <c r="M176" s="597"/>
      <c r="N176" s="597"/>
      <c r="O176" s="597"/>
      <c r="P176" s="597"/>
      <c r="Q176" s="597"/>
      <c r="R176" s="597"/>
      <c r="S176" s="597"/>
      <c r="T176" s="597"/>
      <c r="U176" s="597"/>
      <c r="V176" s="597"/>
      <c r="W176" s="597"/>
      <c r="X176" s="597"/>
      <c r="Y176" s="597"/>
    </row>
    <row r="177" spans="1:25" s="594" customFormat="1" ht="27" customHeight="1">
      <c r="A177" s="1085"/>
      <c r="B177" s="1122" t="s">
        <v>146</v>
      </c>
      <c r="C177" s="1123"/>
      <c r="D177" s="1123"/>
      <c r="E177" s="1124"/>
      <c r="F177" s="737"/>
      <c r="G177" s="737"/>
      <c r="H177" s="738"/>
      <c r="I177" s="739"/>
      <c r="J177" s="597"/>
      <c r="K177" s="597"/>
      <c r="L177" s="597"/>
      <c r="M177" s="597"/>
      <c r="N177" s="597"/>
      <c r="O177" s="597"/>
      <c r="P177" s="597"/>
      <c r="Q177" s="597"/>
      <c r="R177" s="597"/>
      <c r="S177" s="597"/>
      <c r="T177" s="597"/>
      <c r="U177" s="597"/>
      <c r="V177" s="597"/>
      <c r="W177" s="597"/>
      <c r="X177" s="597"/>
      <c r="Y177" s="597"/>
    </row>
    <row r="178" spans="1:25" s="594" customFormat="1" ht="14.25" customHeight="1">
      <c r="A178" s="595"/>
      <c r="B178" s="740"/>
      <c r="C178" s="741"/>
      <c r="D178" s="741"/>
      <c r="E178" s="742"/>
      <c r="F178" s="603"/>
      <c r="G178" s="603"/>
      <c r="H178" s="603"/>
      <c r="I178" s="603"/>
      <c r="J178" s="597"/>
      <c r="K178" s="597"/>
      <c r="L178" s="597"/>
      <c r="M178" s="597"/>
      <c r="N178" s="597"/>
      <c r="O178" s="597"/>
      <c r="P178" s="597"/>
      <c r="Q178" s="597"/>
      <c r="R178" s="597"/>
      <c r="S178" s="597"/>
      <c r="T178" s="597"/>
      <c r="U178" s="597"/>
      <c r="V178" s="597"/>
      <c r="W178" s="597"/>
      <c r="X178" s="597"/>
      <c r="Y178" s="597"/>
    </row>
    <row r="179" spans="1:25" s="594" customFormat="1" ht="45" customHeight="1">
      <c r="A179" s="703">
        <v>4</v>
      </c>
      <c r="B179" s="1094" t="s">
        <v>305</v>
      </c>
      <c r="C179" s="1094"/>
      <c r="D179" s="1094"/>
      <c r="E179" s="1094"/>
      <c r="F179" s="1094"/>
      <c r="G179" s="1094"/>
      <c r="H179" s="1094"/>
      <c r="I179" s="702"/>
      <c r="J179" s="597"/>
      <c r="K179" s="597"/>
      <c r="L179" s="597"/>
      <c r="M179" s="597"/>
      <c r="N179" s="597"/>
      <c r="O179" s="597"/>
      <c r="P179" s="597"/>
      <c r="Q179" s="597"/>
      <c r="R179" s="597"/>
      <c r="S179" s="597" t="s">
        <v>28</v>
      </c>
      <c r="T179" s="597"/>
      <c r="U179" s="597"/>
      <c r="V179" s="597"/>
      <c r="W179" s="597"/>
      <c r="X179" s="597"/>
      <c r="Y179" s="597"/>
    </row>
    <row r="180" spans="1:25" s="594" customFormat="1" ht="12.75" customHeight="1">
      <c r="A180" s="732"/>
      <c r="B180" s="1103"/>
      <c r="C180" s="1104"/>
      <c r="D180" s="1104"/>
      <c r="E180" s="1104"/>
      <c r="F180" s="733"/>
      <c r="G180" s="734"/>
      <c r="H180" s="734"/>
      <c r="I180" s="735"/>
      <c r="J180" s="597"/>
      <c r="K180" s="597"/>
      <c r="L180" s="597"/>
      <c r="M180" s="597"/>
      <c r="N180" s="597"/>
      <c r="O180" s="597"/>
      <c r="P180" s="597"/>
      <c r="Q180" s="597"/>
      <c r="R180" s="597"/>
      <c r="S180" s="597" t="s">
        <v>32</v>
      </c>
      <c r="T180" s="597"/>
      <c r="U180" s="597"/>
      <c r="V180" s="597"/>
      <c r="W180" s="597"/>
      <c r="X180" s="597"/>
      <c r="Y180" s="597"/>
    </row>
    <row r="181" spans="1:25" s="594" customFormat="1" ht="52.5" customHeight="1">
      <c r="A181" s="703">
        <v>5</v>
      </c>
      <c r="B181" s="1094" t="s">
        <v>306</v>
      </c>
      <c r="C181" s="1094"/>
      <c r="D181" s="1094"/>
      <c r="E181" s="1094"/>
      <c r="F181" s="1094"/>
      <c r="G181" s="1094"/>
      <c r="H181" s="1094"/>
      <c r="I181" s="702"/>
      <c r="J181" s="597"/>
      <c r="K181" s="597"/>
      <c r="L181" s="597"/>
      <c r="M181" s="597"/>
      <c r="N181" s="597"/>
      <c r="O181" s="597"/>
      <c r="P181" s="597"/>
      <c r="Q181" s="597"/>
      <c r="R181" s="597"/>
      <c r="S181" s="597"/>
      <c r="T181" s="597"/>
      <c r="U181" s="597"/>
      <c r="V181" s="597"/>
      <c r="W181" s="597"/>
      <c r="X181" s="597"/>
      <c r="Y181" s="597"/>
    </row>
    <row r="182" spans="1:25" s="594" customFormat="1" ht="12" customHeight="1">
      <c r="A182" s="732"/>
      <c r="B182" s="1103"/>
      <c r="C182" s="1104"/>
      <c r="D182" s="1104"/>
      <c r="E182" s="1104"/>
      <c r="F182" s="733"/>
      <c r="G182" s="734"/>
      <c r="H182" s="734"/>
      <c r="I182" s="735"/>
      <c r="J182" s="597"/>
      <c r="K182" s="597"/>
      <c r="L182" s="597"/>
      <c r="M182" s="597"/>
      <c r="N182" s="597"/>
      <c r="O182" s="597"/>
      <c r="P182" s="597"/>
      <c r="Q182" s="597"/>
      <c r="R182" s="597"/>
      <c r="S182" s="597"/>
      <c r="T182" s="597"/>
      <c r="U182" s="597"/>
      <c r="V182" s="597"/>
      <c r="W182" s="597"/>
      <c r="X182" s="597"/>
      <c r="Y182" s="597"/>
    </row>
    <row r="183" spans="1:25" s="594" customFormat="1" ht="72" customHeight="1">
      <c r="A183" s="703">
        <v>6</v>
      </c>
      <c r="B183" s="1094" t="s">
        <v>307</v>
      </c>
      <c r="C183" s="1094"/>
      <c r="D183" s="1094"/>
      <c r="E183" s="1094"/>
      <c r="F183" s="1094"/>
      <c r="G183" s="1094"/>
      <c r="H183" s="1094"/>
      <c r="I183" s="702"/>
      <c r="J183" s="597"/>
      <c r="K183" s="597"/>
      <c r="L183" s="597"/>
      <c r="M183" s="597"/>
      <c r="N183" s="597"/>
      <c r="O183" s="597"/>
      <c r="P183" s="597"/>
      <c r="Q183" s="597"/>
      <c r="R183" s="597"/>
      <c r="S183" s="597"/>
      <c r="T183" s="597"/>
      <c r="U183" s="597"/>
      <c r="V183" s="597"/>
      <c r="W183" s="597"/>
      <c r="X183" s="597"/>
      <c r="Y183" s="597"/>
    </row>
    <row r="184" spans="1:25" s="594" customFormat="1" ht="16.5">
      <c r="A184" s="732"/>
      <c r="B184" s="1103"/>
      <c r="C184" s="1104"/>
      <c r="D184" s="1104"/>
      <c r="E184" s="1104"/>
      <c r="F184" s="733"/>
      <c r="G184" s="734"/>
      <c r="H184" s="734"/>
      <c r="I184" s="735"/>
      <c r="J184" s="597"/>
      <c r="K184" s="597"/>
      <c r="L184" s="597"/>
      <c r="M184" s="597"/>
      <c r="N184" s="597"/>
      <c r="O184" s="597"/>
      <c r="P184" s="597"/>
      <c r="Q184" s="597"/>
      <c r="R184" s="597"/>
      <c r="S184" s="597"/>
      <c r="T184" s="597"/>
      <c r="U184" s="597"/>
      <c r="V184" s="597"/>
      <c r="W184" s="597"/>
      <c r="X184" s="597"/>
      <c r="Y184" s="597"/>
    </row>
    <row r="185" spans="1:25" s="594" customFormat="1" ht="42" customHeight="1">
      <c r="A185" s="703">
        <v>7</v>
      </c>
      <c r="B185" s="1123" t="s">
        <v>149</v>
      </c>
      <c r="C185" s="1123"/>
      <c r="D185" s="1123"/>
      <c r="E185" s="1123"/>
      <c r="F185" s="716"/>
      <c r="G185" s="1143"/>
      <c r="H185" s="1144"/>
      <c r="I185" s="716"/>
      <c r="J185" s="597"/>
      <c r="K185" s="597"/>
      <c r="L185" s="597"/>
      <c r="M185" s="597"/>
      <c r="N185" s="597"/>
      <c r="O185" s="597"/>
      <c r="P185" s="597"/>
      <c r="Q185" s="597"/>
      <c r="R185" s="597"/>
      <c r="S185" s="597"/>
      <c r="T185" s="597"/>
      <c r="U185" s="597"/>
      <c r="V185" s="597"/>
      <c r="W185" s="597"/>
      <c r="X185" s="597"/>
      <c r="Y185" s="597"/>
    </row>
    <row r="186" spans="1:25" s="594" customFormat="1" ht="21.75" customHeight="1">
      <c r="A186" s="595"/>
      <c r="B186" s="593"/>
      <c r="C186" s="593"/>
      <c r="D186" s="593"/>
      <c r="E186" s="593"/>
      <c r="F186" s="593"/>
      <c r="G186" s="593"/>
      <c r="H186" s="593"/>
      <c r="I186" s="593"/>
      <c r="J186" s="593"/>
    </row>
    <row r="187" spans="1:25" ht="27" customHeight="1">
      <c r="A187" s="1145" t="s">
        <v>308</v>
      </c>
      <c r="B187" s="1146"/>
      <c r="C187" s="1146"/>
      <c r="D187" s="1146"/>
      <c r="E187" s="1146"/>
      <c r="F187" s="1146"/>
      <c r="G187" s="1146"/>
      <c r="H187" s="1146"/>
      <c r="I187" s="1147"/>
      <c r="J187" s="391"/>
      <c r="K187" s="391"/>
      <c r="L187" s="391"/>
      <c r="M187" s="433"/>
      <c r="N187" s="391"/>
      <c r="O187" s="391"/>
      <c r="P187" s="391"/>
      <c r="Q187" s="391"/>
      <c r="R187" s="391"/>
      <c r="S187" s="391"/>
      <c r="T187" s="391"/>
      <c r="U187" s="391"/>
      <c r="V187" s="391"/>
      <c r="W187" s="391"/>
      <c r="X187" s="391"/>
    </row>
    <row r="188" spans="1:25" ht="52.5" customHeight="1">
      <c r="A188" s="1136" t="s">
        <v>1059</v>
      </c>
      <c r="B188" s="1137"/>
      <c r="C188" s="1137"/>
      <c r="D188" s="1137"/>
      <c r="E188" s="1137"/>
      <c r="F188" s="1137"/>
      <c r="G188" s="1137"/>
      <c r="H188" s="1137"/>
      <c r="I188" s="1137"/>
      <c r="J188" s="391"/>
      <c r="K188" s="391"/>
      <c r="L188" s="391"/>
      <c r="M188" s="433"/>
      <c r="N188" s="391"/>
      <c r="O188" s="391"/>
      <c r="P188" s="391"/>
      <c r="Q188" s="391"/>
      <c r="R188" s="391"/>
      <c r="S188" s="391"/>
      <c r="T188" s="391"/>
      <c r="U188" s="391"/>
      <c r="V188" s="391"/>
      <c r="W188" s="391"/>
      <c r="X188" s="391"/>
    </row>
    <row r="189" spans="1:25" ht="34.5" customHeight="1">
      <c r="A189" s="703" t="s">
        <v>153</v>
      </c>
      <c r="B189" s="1148" t="s">
        <v>292</v>
      </c>
      <c r="C189" s="1148"/>
      <c r="D189" s="1148"/>
      <c r="E189" s="1148"/>
      <c r="F189" s="1149"/>
      <c r="G189" s="1149"/>
      <c r="H189" s="1149"/>
      <c r="I189" s="1097"/>
      <c r="J189" s="391"/>
      <c r="K189" s="391"/>
      <c r="L189" s="391"/>
      <c r="M189" s="433"/>
      <c r="N189" s="391"/>
      <c r="O189" s="391"/>
      <c r="P189" s="391"/>
      <c r="Q189" s="391"/>
      <c r="R189" s="391"/>
      <c r="S189" s="391"/>
      <c r="T189" s="391"/>
      <c r="U189" s="391"/>
      <c r="V189" s="391"/>
      <c r="W189" s="391"/>
      <c r="X189" s="391"/>
    </row>
    <row r="190" spans="1:25" ht="97.5" customHeight="1">
      <c r="A190" s="703" t="s">
        <v>155</v>
      </c>
      <c r="B190" s="1150" t="s">
        <v>1060</v>
      </c>
      <c r="C190" s="1151"/>
      <c r="D190" s="1151"/>
      <c r="E190" s="1152"/>
      <c r="F190" s="1096"/>
      <c r="G190" s="1149"/>
      <c r="H190" s="1149"/>
      <c r="I190" s="1097"/>
      <c r="J190" s="391"/>
      <c r="K190" s="391"/>
      <c r="L190" s="391"/>
      <c r="M190" s="433"/>
      <c r="N190" s="391"/>
      <c r="O190" s="391"/>
      <c r="P190" s="391"/>
      <c r="Q190" s="391"/>
      <c r="R190" s="391"/>
      <c r="S190" s="391"/>
      <c r="T190" s="391"/>
      <c r="U190" s="391"/>
      <c r="V190" s="391"/>
      <c r="W190" s="391"/>
      <c r="X190" s="391"/>
    </row>
    <row r="191" spans="1:25" ht="63.75" customHeight="1">
      <c r="A191" s="703" t="s">
        <v>157</v>
      </c>
      <c r="B191" s="1153" t="s">
        <v>309</v>
      </c>
      <c r="C191" s="1153"/>
      <c r="D191" s="1153"/>
      <c r="E191" s="1154"/>
      <c r="F191" s="1149"/>
      <c r="G191" s="1149"/>
      <c r="H191" s="1149"/>
      <c r="I191" s="1097"/>
      <c r="J191" s="391"/>
      <c r="K191" s="391"/>
      <c r="L191" s="391"/>
      <c r="M191" s="433"/>
      <c r="N191" s="391"/>
      <c r="O191" s="391"/>
      <c r="P191" s="391"/>
      <c r="Q191" s="391"/>
      <c r="R191" s="391"/>
      <c r="S191" s="391"/>
      <c r="T191" s="391"/>
      <c r="U191" s="391"/>
      <c r="V191" s="391"/>
      <c r="W191" s="391"/>
      <c r="X191" s="391"/>
    </row>
    <row r="192" spans="1:25" ht="24.75" customHeight="1">
      <c r="A192" s="703" t="s">
        <v>310</v>
      </c>
      <c r="B192" s="1136" t="s">
        <v>311</v>
      </c>
      <c r="C192" s="1137"/>
      <c r="D192" s="1137"/>
      <c r="E192" s="1137"/>
      <c r="F192" s="1137"/>
      <c r="G192" s="1137"/>
      <c r="H192" s="1137"/>
      <c r="I192" s="1155"/>
      <c r="J192" s="310"/>
      <c r="K192" s="310"/>
      <c r="L192" s="310"/>
      <c r="M192" s="310"/>
      <c r="N192" s="310"/>
      <c r="O192" s="310"/>
      <c r="P192" s="310"/>
      <c r="Q192" s="310"/>
      <c r="R192" s="310"/>
      <c r="S192" s="310"/>
      <c r="T192" s="310"/>
      <c r="U192" s="310"/>
      <c r="V192" s="310"/>
      <c r="W192" s="310"/>
      <c r="X192" s="310"/>
    </row>
    <row r="193" spans="1:24" ht="36" customHeight="1">
      <c r="A193" s="703">
        <v>1</v>
      </c>
      <c r="B193" s="1110" t="s">
        <v>160</v>
      </c>
      <c r="C193" s="1110"/>
      <c r="D193" s="1110"/>
      <c r="E193" s="1111"/>
      <c r="F193" s="716"/>
      <c r="G193" s="1096"/>
      <c r="H193" s="1097"/>
      <c r="I193" s="708"/>
      <c r="J193" s="310"/>
      <c r="K193" s="310"/>
      <c r="L193" s="310"/>
      <c r="M193" s="310"/>
      <c r="N193" s="310"/>
      <c r="O193" s="310"/>
      <c r="P193" s="310"/>
      <c r="Q193" s="310"/>
      <c r="R193" s="310"/>
      <c r="S193" s="310"/>
      <c r="T193" s="310"/>
      <c r="U193" s="310"/>
      <c r="V193" s="310"/>
      <c r="W193" s="310"/>
      <c r="X193" s="310"/>
    </row>
    <row r="194" spans="1:24" ht="42" customHeight="1">
      <c r="A194" s="703">
        <v>2</v>
      </c>
      <c r="B194" s="1110" t="s">
        <v>135</v>
      </c>
      <c r="C194" s="1110"/>
      <c r="D194" s="1110"/>
      <c r="E194" s="1111"/>
      <c r="F194" s="716"/>
      <c r="G194" s="1096"/>
      <c r="H194" s="1097"/>
      <c r="I194" s="708"/>
      <c r="J194" s="310"/>
      <c r="K194" s="310"/>
      <c r="L194" s="310"/>
      <c r="M194" s="310"/>
      <c r="N194" s="310"/>
      <c r="O194" s="310"/>
      <c r="P194" s="310"/>
      <c r="Q194" s="310"/>
      <c r="R194" s="310"/>
      <c r="S194" s="310"/>
      <c r="T194" s="310"/>
      <c r="U194" s="310"/>
      <c r="V194" s="310"/>
      <c r="W194" s="310"/>
      <c r="X194" s="310"/>
    </row>
    <row r="195" spans="1:24" ht="33" customHeight="1">
      <c r="A195" s="743">
        <v>3</v>
      </c>
      <c r="B195" s="1087" t="s">
        <v>312</v>
      </c>
      <c r="C195" s="1087"/>
      <c r="D195" s="1087"/>
      <c r="E195" s="1088"/>
      <c r="F195" s="716"/>
      <c r="G195" s="1096"/>
      <c r="H195" s="1097"/>
      <c r="I195" s="708"/>
      <c r="J195" s="310"/>
      <c r="K195" s="310"/>
      <c r="L195" s="310"/>
      <c r="M195" s="310"/>
      <c r="N195" s="310"/>
      <c r="O195" s="310"/>
      <c r="P195" s="310"/>
      <c r="Q195" s="310"/>
      <c r="R195" s="310"/>
      <c r="S195" s="310"/>
      <c r="T195" s="310"/>
      <c r="U195" s="310"/>
      <c r="V195" s="310"/>
      <c r="W195" s="310"/>
      <c r="X195" s="310"/>
    </row>
    <row r="196" spans="1:24" ht="31.5" customHeight="1">
      <c r="A196" s="744"/>
      <c r="B196" s="1090"/>
      <c r="C196" s="1090"/>
      <c r="D196" s="1090"/>
      <c r="E196" s="1091"/>
      <c r="F196" s="716"/>
      <c r="G196" s="1096"/>
      <c r="H196" s="1097"/>
      <c r="I196" s="708"/>
      <c r="J196" s="310"/>
      <c r="K196" s="310"/>
      <c r="L196" s="310"/>
      <c r="M196" s="310"/>
      <c r="N196" s="310"/>
      <c r="O196" s="310"/>
      <c r="P196" s="310"/>
      <c r="Q196" s="310"/>
      <c r="R196" s="310"/>
      <c r="S196" s="310"/>
      <c r="T196" s="310"/>
      <c r="U196" s="310"/>
      <c r="V196" s="310"/>
      <c r="W196" s="310"/>
      <c r="X196" s="310"/>
    </row>
    <row r="197" spans="1:24" ht="28.5" customHeight="1">
      <c r="A197" s="744"/>
      <c r="B197" s="1090"/>
      <c r="C197" s="1090"/>
      <c r="D197" s="1090"/>
      <c r="E197" s="1091"/>
      <c r="F197" s="716"/>
      <c r="G197" s="1096"/>
      <c r="H197" s="1097"/>
      <c r="I197" s="708"/>
      <c r="J197" s="310"/>
      <c r="K197" s="310"/>
      <c r="L197" s="310"/>
      <c r="M197" s="310"/>
      <c r="N197" s="310"/>
      <c r="O197" s="310"/>
      <c r="P197" s="310"/>
      <c r="Q197" s="310"/>
      <c r="R197" s="310"/>
      <c r="S197" s="310"/>
      <c r="T197" s="310"/>
      <c r="U197" s="310"/>
      <c r="V197" s="310"/>
      <c r="W197" s="310"/>
      <c r="X197" s="310"/>
    </row>
    <row r="198" spans="1:24" ht="32.25" customHeight="1">
      <c r="A198" s="744"/>
      <c r="B198" s="1090"/>
      <c r="C198" s="1090"/>
      <c r="D198" s="1090"/>
      <c r="E198" s="1091"/>
      <c r="F198" s="716"/>
      <c r="G198" s="1096"/>
      <c r="H198" s="1097"/>
      <c r="I198" s="708"/>
      <c r="J198" s="310"/>
      <c r="K198" s="310"/>
      <c r="L198" s="310"/>
      <c r="M198" s="310"/>
      <c r="N198" s="310"/>
      <c r="O198" s="310"/>
      <c r="P198" s="310"/>
      <c r="Q198" s="310"/>
      <c r="R198" s="310"/>
      <c r="S198" s="310"/>
      <c r="T198" s="310"/>
      <c r="U198" s="310"/>
      <c r="V198" s="310"/>
      <c r="W198" s="310"/>
      <c r="X198" s="310"/>
    </row>
    <row r="199" spans="1:24" ht="35.25" customHeight="1">
      <c r="A199" s="744"/>
      <c r="B199" s="1156" t="s">
        <v>137</v>
      </c>
      <c r="C199" s="1156"/>
      <c r="D199" s="1156"/>
      <c r="E199" s="1157"/>
      <c r="F199" s="716"/>
      <c r="G199" s="1096"/>
      <c r="H199" s="1097"/>
      <c r="I199" s="708"/>
      <c r="J199" s="310"/>
      <c r="K199" s="310"/>
      <c r="L199" s="310"/>
      <c r="M199" s="310"/>
      <c r="N199" s="310"/>
      <c r="O199" s="310"/>
      <c r="P199" s="310"/>
      <c r="Q199" s="310"/>
      <c r="R199" s="310"/>
      <c r="S199" s="310"/>
      <c r="T199" s="310"/>
      <c r="U199" s="310"/>
      <c r="V199" s="310"/>
      <c r="W199" s="310"/>
      <c r="X199" s="310"/>
    </row>
    <row r="200" spans="1:24" ht="35.25" customHeight="1">
      <c r="A200" s="744"/>
      <c r="B200" s="1156" t="s">
        <v>138</v>
      </c>
      <c r="C200" s="1156"/>
      <c r="D200" s="1156"/>
      <c r="E200" s="1157"/>
      <c r="F200" s="716"/>
      <c r="G200" s="1096"/>
      <c r="H200" s="1097"/>
      <c r="I200" s="708"/>
      <c r="J200" s="310"/>
      <c r="K200" s="310"/>
      <c r="L200" s="310"/>
      <c r="M200" s="310"/>
      <c r="N200" s="310"/>
      <c r="O200" s="310"/>
      <c r="P200" s="310"/>
      <c r="Q200" s="310"/>
      <c r="R200" s="310"/>
      <c r="S200" s="310"/>
      <c r="T200" s="310"/>
      <c r="U200" s="310"/>
      <c r="V200" s="310"/>
      <c r="W200" s="310"/>
      <c r="X200" s="310"/>
    </row>
    <row r="201" spans="1:24" ht="41.25" customHeight="1">
      <c r="A201" s="745"/>
      <c r="B201" s="1159" t="s">
        <v>139</v>
      </c>
      <c r="C201" s="1159"/>
      <c r="D201" s="1159"/>
      <c r="E201" s="1160"/>
      <c r="F201" s="716"/>
      <c r="G201" s="1096"/>
      <c r="H201" s="1097"/>
      <c r="I201" s="708"/>
      <c r="J201" s="310"/>
      <c r="K201" s="310"/>
      <c r="L201" s="310"/>
      <c r="M201" s="310"/>
      <c r="N201" s="310"/>
      <c r="O201" s="310"/>
      <c r="P201" s="310"/>
      <c r="Q201" s="310"/>
      <c r="R201" s="310"/>
      <c r="S201" s="310"/>
      <c r="T201" s="310"/>
      <c r="U201" s="310"/>
      <c r="V201" s="310"/>
      <c r="W201" s="310"/>
      <c r="X201" s="310"/>
    </row>
    <row r="202" spans="1:24" ht="34.5" customHeight="1">
      <c r="A202" s="732" t="s">
        <v>313</v>
      </c>
      <c r="B202" s="1136" t="s">
        <v>175</v>
      </c>
      <c r="C202" s="1137"/>
      <c r="D202" s="1137"/>
      <c r="E202" s="1137"/>
      <c r="F202" s="733"/>
      <c r="G202" s="733"/>
      <c r="H202" s="733"/>
      <c r="I202" s="733"/>
      <c r="J202" s="310"/>
      <c r="K202" s="310"/>
      <c r="L202" s="310"/>
      <c r="M202" s="310"/>
      <c r="N202" s="310"/>
      <c r="O202" s="310"/>
      <c r="P202" s="310"/>
      <c r="Q202" s="310"/>
      <c r="R202" s="310"/>
      <c r="S202" s="310"/>
      <c r="T202" s="310"/>
      <c r="U202" s="310"/>
      <c r="V202" s="310"/>
      <c r="W202" s="310"/>
      <c r="X202" s="310"/>
    </row>
    <row r="203" spans="1:24" ht="44.25" customHeight="1">
      <c r="A203" s="703" t="s">
        <v>176</v>
      </c>
      <c r="B203" s="1110" t="s">
        <v>1061</v>
      </c>
      <c r="C203" s="1110"/>
      <c r="D203" s="1110"/>
      <c r="E203" s="1125"/>
      <c r="F203" s="708"/>
      <c r="G203" s="1096"/>
      <c r="H203" s="1097"/>
      <c r="I203" s="708"/>
      <c r="J203" s="310"/>
      <c r="K203" s="310"/>
      <c r="L203" s="310"/>
      <c r="M203" s="310"/>
      <c r="N203" s="310"/>
      <c r="O203" s="310"/>
      <c r="P203" s="310"/>
      <c r="Q203" s="310"/>
      <c r="R203" s="310"/>
      <c r="S203" s="310"/>
      <c r="T203" s="310"/>
      <c r="U203" s="310"/>
      <c r="V203" s="310"/>
      <c r="W203" s="310"/>
      <c r="X203" s="310"/>
    </row>
    <row r="204" spans="1:24" ht="41.25" customHeight="1">
      <c r="A204" s="703" t="s">
        <v>178</v>
      </c>
      <c r="B204" s="1110" t="s">
        <v>1062</v>
      </c>
      <c r="C204" s="1110"/>
      <c r="D204" s="1110"/>
      <c r="E204" s="1125"/>
      <c r="F204" s="708"/>
      <c r="G204" s="1096"/>
      <c r="H204" s="1097"/>
      <c r="I204" s="708"/>
      <c r="J204" s="310"/>
      <c r="K204" s="310"/>
      <c r="L204" s="310"/>
      <c r="M204" s="310"/>
      <c r="N204" s="310"/>
      <c r="O204" s="310"/>
      <c r="P204" s="310"/>
      <c r="Q204" s="310"/>
      <c r="R204" s="310"/>
      <c r="S204" s="310"/>
      <c r="T204" s="310"/>
      <c r="U204" s="310"/>
      <c r="V204" s="310"/>
      <c r="W204" s="310"/>
      <c r="X204" s="310"/>
    </row>
    <row r="205" spans="1:24" ht="37.5" customHeight="1">
      <c r="A205" s="703" t="s">
        <v>180</v>
      </c>
      <c r="B205" s="1110" t="s">
        <v>179</v>
      </c>
      <c r="C205" s="1110"/>
      <c r="D205" s="1110"/>
      <c r="E205" s="1125"/>
      <c r="F205" s="708"/>
      <c r="G205" s="1096"/>
      <c r="H205" s="1097"/>
      <c r="I205" s="708"/>
      <c r="J205" s="310"/>
      <c r="K205" s="310"/>
      <c r="L205" s="310"/>
      <c r="M205" s="310"/>
      <c r="N205" s="310"/>
      <c r="O205" s="310"/>
      <c r="P205" s="310"/>
      <c r="Q205" s="310"/>
      <c r="R205" s="310"/>
      <c r="S205" s="310"/>
      <c r="T205" s="310"/>
      <c r="U205" s="310"/>
      <c r="V205" s="310"/>
      <c r="W205" s="310"/>
      <c r="X205" s="310"/>
    </row>
    <row r="206" spans="1:24" ht="32.25" customHeight="1">
      <c r="A206" s="703" t="s">
        <v>182</v>
      </c>
      <c r="B206" s="1110" t="s">
        <v>143</v>
      </c>
      <c r="C206" s="1110"/>
      <c r="D206" s="1110"/>
      <c r="E206" s="1125"/>
      <c r="F206" s="708"/>
      <c r="G206" s="1096"/>
      <c r="H206" s="1097"/>
      <c r="I206" s="708"/>
      <c r="J206" s="310"/>
      <c r="K206" s="310"/>
      <c r="L206" s="310"/>
      <c r="M206" s="310"/>
      <c r="N206" s="310"/>
      <c r="O206" s="310"/>
      <c r="P206" s="310"/>
      <c r="Q206" s="310"/>
      <c r="R206" s="310"/>
      <c r="S206" s="310"/>
      <c r="T206" s="310"/>
      <c r="U206" s="310"/>
      <c r="V206" s="310"/>
      <c r="W206" s="310"/>
      <c r="X206" s="310"/>
    </row>
    <row r="207" spans="1:24" ht="37.5" customHeight="1">
      <c r="A207" s="703" t="s">
        <v>183</v>
      </c>
      <c r="B207" s="1110" t="s">
        <v>1063</v>
      </c>
      <c r="C207" s="1110"/>
      <c r="D207" s="1110"/>
      <c r="E207" s="1125"/>
      <c r="F207" s="708"/>
      <c r="G207" s="1096"/>
      <c r="H207" s="1097"/>
      <c r="I207" s="708"/>
      <c r="J207" s="310"/>
      <c r="K207" s="310"/>
      <c r="L207" s="310"/>
      <c r="M207" s="310"/>
      <c r="N207" s="310"/>
      <c r="O207" s="310"/>
      <c r="P207" s="310"/>
      <c r="Q207" s="310"/>
      <c r="R207" s="310"/>
      <c r="S207" s="310"/>
      <c r="T207" s="310"/>
      <c r="U207" s="310"/>
      <c r="V207" s="310"/>
      <c r="W207" s="310"/>
      <c r="X207" s="310"/>
    </row>
    <row r="208" spans="1:24" ht="49.5" customHeight="1">
      <c r="A208" s="1083" t="s">
        <v>185</v>
      </c>
      <c r="B208" s="1120" t="s">
        <v>290</v>
      </c>
      <c r="C208" s="1121"/>
      <c r="D208" s="1121"/>
      <c r="E208" s="1158"/>
      <c r="F208" s="746"/>
      <c r="G208" s="711"/>
      <c r="H208" s="712"/>
      <c r="I208" s="710"/>
      <c r="J208" s="310"/>
      <c r="K208" s="310"/>
      <c r="L208" s="310"/>
      <c r="M208" s="310"/>
      <c r="N208" s="310"/>
      <c r="O208" s="310"/>
      <c r="P208" s="310"/>
      <c r="Q208" s="310"/>
      <c r="R208" s="310"/>
      <c r="S208" s="310"/>
      <c r="T208" s="310"/>
      <c r="U208" s="310"/>
      <c r="V208" s="310"/>
      <c r="W208" s="310"/>
      <c r="X208" s="310"/>
    </row>
    <row r="209" spans="1:24" ht="36" customHeight="1">
      <c r="A209" s="1085"/>
      <c r="B209" s="1122" t="s">
        <v>146</v>
      </c>
      <c r="C209" s="1123"/>
      <c r="D209" s="1123"/>
      <c r="E209" s="1124"/>
      <c r="F209" s="747" t="s">
        <v>1058</v>
      </c>
      <c r="G209" s="748" t="s">
        <v>1058</v>
      </c>
      <c r="H209" s="721"/>
      <c r="I209" s="747" t="s">
        <v>1058</v>
      </c>
      <c r="J209" s="310"/>
      <c r="K209" s="310"/>
      <c r="L209" s="310"/>
      <c r="M209" s="310"/>
      <c r="N209" s="310"/>
      <c r="O209" s="310"/>
      <c r="P209" s="310"/>
      <c r="Q209" s="310"/>
      <c r="R209" s="310"/>
      <c r="S209" s="310"/>
      <c r="T209" s="310"/>
      <c r="U209" s="310"/>
      <c r="V209" s="310"/>
      <c r="W209" s="310"/>
      <c r="X209" s="310"/>
    </row>
    <row r="210" spans="1:24" ht="19.5" customHeight="1">
      <c r="A210" s="703"/>
      <c r="B210" s="1165" t="s">
        <v>150</v>
      </c>
      <c r="C210" s="1165"/>
      <c r="D210" s="1165"/>
      <c r="E210" s="1165"/>
      <c r="F210" s="1165"/>
      <c r="G210" s="1165"/>
      <c r="H210" s="1165"/>
      <c r="I210" s="1166"/>
      <c r="J210" s="310"/>
      <c r="K210" s="310"/>
      <c r="L210" s="310"/>
      <c r="M210" s="310"/>
      <c r="N210" s="310"/>
      <c r="O210" s="310"/>
      <c r="P210" s="310"/>
      <c r="Q210" s="310"/>
      <c r="R210" s="310"/>
      <c r="S210" s="310"/>
      <c r="T210" s="310"/>
      <c r="U210" s="310"/>
      <c r="V210" s="310"/>
      <c r="W210" s="310"/>
      <c r="X210" s="310"/>
    </row>
    <row r="211" spans="1:24" ht="39" customHeight="1">
      <c r="A211" s="719" t="s">
        <v>314</v>
      </c>
      <c r="B211" s="1136" t="s">
        <v>199</v>
      </c>
      <c r="C211" s="1137"/>
      <c r="D211" s="1137"/>
      <c r="E211" s="1137"/>
      <c r="F211" s="733"/>
      <c r="G211" s="749"/>
      <c r="H211" s="749"/>
      <c r="I211" s="750"/>
      <c r="J211" s="310"/>
      <c r="K211" s="310"/>
      <c r="L211" s="310"/>
      <c r="M211" s="310"/>
      <c r="N211" s="310"/>
      <c r="O211" s="310"/>
      <c r="P211" s="310"/>
      <c r="Q211" s="310"/>
      <c r="R211" s="310"/>
      <c r="S211" s="310"/>
      <c r="T211" s="310"/>
      <c r="U211" s="310"/>
      <c r="V211" s="310"/>
      <c r="W211" s="310"/>
      <c r="X211" s="310"/>
    </row>
    <row r="212" spans="1:24" ht="40.5" customHeight="1">
      <c r="A212" s="703" t="s">
        <v>176</v>
      </c>
      <c r="B212" s="1110" t="s">
        <v>1064</v>
      </c>
      <c r="C212" s="1110"/>
      <c r="D212" s="1110"/>
      <c r="E212" s="1125"/>
      <c r="F212" s="709"/>
      <c r="G212" s="1096"/>
      <c r="H212" s="1097"/>
      <c r="I212" s="709"/>
      <c r="J212" s="310"/>
      <c r="K212" s="310"/>
      <c r="L212" s="310"/>
      <c r="M212" s="310"/>
      <c r="N212" s="310"/>
      <c r="O212" s="310"/>
      <c r="P212" s="310"/>
      <c r="Q212" s="310"/>
      <c r="R212" s="310"/>
      <c r="S212" s="310"/>
      <c r="T212" s="310"/>
      <c r="U212" s="310"/>
      <c r="V212" s="310"/>
      <c r="W212" s="310"/>
      <c r="X212" s="310"/>
    </row>
    <row r="213" spans="1:24" ht="30" customHeight="1">
      <c r="A213" s="703" t="s">
        <v>178</v>
      </c>
      <c r="B213" s="1110" t="s">
        <v>165</v>
      </c>
      <c r="C213" s="1110"/>
      <c r="D213" s="1110"/>
      <c r="E213" s="1125"/>
      <c r="F213" s="712"/>
      <c r="G213" s="607"/>
      <c r="H213" s="701"/>
      <c r="I213" s="736"/>
      <c r="J213" s="310"/>
      <c r="K213" s="310"/>
      <c r="L213" s="310"/>
      <c r="M213" s="310"/>
      <c r="N213" s="310"/>
      <c r="O213" s="310"/>
      <c r="P213" s="310"/>
      <c r="Q213" s="310"/>
      <c r="R213" s="310"/>
      <c r="S213" s="310"/>
      <c r="T213" s="310"/>
      <c r="U213" s="310"/>
      <c r="V213" s="310"/>
      <c r="W213" s="310"/>
      <c r="X213" s="310"/>
    </row>
    <row r="214" spans="1:24" ht="35.25" customHeight="1">
      <c r="A214" s="703" t="s">
        <v>180</v>
      </c>
      <c r="B214" s="1110" t="s">
        <v>1065</v>
      </c>
      <c r="C214" s="1110"/>
      <c r="D214" s="1110"/>
      <c r="E214" s="1125"/>
      <c r="F214" s="708"/>
      <c r="G214" s="1096"/>
      <c r="H214" s="1097"/>
      <c r="I214" s="708"/>
      <c r="J214" s="310"/>
      <c r="K214" s="310"/>
      <c r="L214" s="310"/>
      <c r="M214" s="310"/>
      <c r="N214" s="310"/>
      <c r="O214" s="310"/>
      <c r="P214" s="310"/>
      <c r="Q214" s="310"/>
      <c r="R214" s="310"/>
      <c r="S214" s="310"/>
      <c r="T214" s="310"/>
      <c r="U214" s="310"/>
      <c r="V214" s="310"/>
      <c r="W214" s="310"/>
      <c r="X214" s="310"/>
    </row>
    <row r="215" spans="1:24" ht="31.5" customHeight="1">
      <c r="A215" s="703" t="s">
        <v>182</v>
      </c>
      <c r="B215" s="1110" t="s">
        <v>143</v>
      </c>
      <c r="C215" s="1110"/>
      <c r="D215" s="1110"/>
      <c r="E215" s="1125"/>
      <c r="F215" s="708"/>
      <c r="G215" s="1096"/>
      <c r="H215" s="1097"/>
      <c r="I215" s="708"/>
      <c r="J215" s="310"/>
      <c r="K215" s="310"/>
      <c r="L215" s="310"/>
      <c r="M215" s="310"/>
      <c r="N215" s="310"/>
      <c r="O215" s="310"/>
      <c r="P215" s="310"/>
      <c r="Q215" s="310"/>
      <c r="R215" s="310"/>
      <c r="S215" s="310"/>
      <c r="T215" s="310"/>
      <c r="U215" s="310"/>
      <c r="V215" s="310"/>
      <c r="W215" s="310"/>
      <c r="X215" s="310"/>
    </row>
    <row r="216" spans="1:24" ht="33" customHeight="1">
      <c r="A216" s="703" t="s">
        <v>183</v>
      </c>
      <c r="B216" s="1110" t="s">
        <v>1066</v>
      </c>
      <c r="C216" s="1110"/>
      <c r="D216" s="1110"/>
      <c r="E216" s="1125"/>
      <c r="F216" s="708"/>
      <c r="G216" s="1096"/>
      <c r="H216" s="1097"/>
      <c r="I216" s="708"/>
      <c r="J216" s="310"/>
      <c r="K216" s="310"/>
      <c r="L216" s="310"/>
      <c r="M216" s="310"/>
      <c r="N216" s="310"/>
      <c r="O216" s="310"/>
      <c r="P216" s="310"/>
      <c r="Q216" s="310"/>
      <c r="R216" s="310"/>
      <c r="S216" s="310"/>
      <c r="T216" s="310"/>
      <c r="U216" s="310"/>
      <c r="V216" s="310"/>
      <c r="W216" s="310"/>
      <c r="X216" s="310"/>
    </row>
    <row r="217" spans="1:24" ht="48" customHeight="1">
      <c r="A217" s="1083" t="s">
        <v>203</v>
      </c>
      <c r="B217" s="1120" t="s">
        <v>145</v>
      </c>
      <c r="C217" s="1121"/>
      <c r="D217" s="1121"/>
      <c r="E217" s="1158"/>
      <c r="F217" s="710"/>
      <c r="G217" s="711"/>
      <c r="H217" s="712"/>
      <c r="I217" s="710"/>
    </row>
    <row r="218" spans="1:24" ht="48" customHeight="1">
      <c r="A218" s="1085"/>
      <c r="B218" s="1122" t="s">
        <v>146</v>
      </c>
      <c r="C218" s="1123"/>
      <c r="D218" s="1123"/>
      <c r="E218" s="1124"/>
      <c r="F218" s="737" t="s">
        <v>1067</v>
      </c>
      <c r="G218" s="737" t="s">
        <v>1067</v>
      </c>
      <c r="H218" s="738"/>
      <c r="I218" s="737" t="s">
        <v>1067</v>
      </c>
    </row>
    <row r="219" spans="1:24" ht="16.5" customHeight="1">
      <c r="A219" s="634"/>
      <c r="B219" s="699"/>
      <c r="C219" s="699"/>
      <c r="D219" s="699"/>
      <c r="E219" s="699"/>
      <c r="F219" s="699"/>
      <c r="G219" s="699"/>
      <c r="H219" s="699"/>
      <c r="I219" s="699"/>
    </row>
    <row r="220" spans="1:24" ht="53.25" customHeight="1">
      <c r="A220" s="703">
        <v>5</v>
      </c>
      <c r="B220" s="1094" t="s">
        <v>315</v>
      </c>
      <c r="C220" s="1094"/>
      <c r="D220" s="1094"/>
      <c r="E220" s="1094"/>
      <c r="F220" s="1094"/>
      <c r="G220" s="1094"/>
      <c r="H220" s="1094"/>
      <c r="I220" s="751"/>
    </row>
    <row r="221" spans="1:24" ht="9" customHeight="1">
      <c r="A221" s="595"/>
      <c r="B221" s="1161"/>
      <c r="C221" s="1161"/>
      <c r="D221" s="1161"/>
      <c r="E221" s="1161"/>
      <c r="F221" s="1161"/>
      <c r="G221" s="1161"/>
      <c r="H221" s="1161"/>
      <c r="I221" s="1161"/>
    </row>
    <row r="222" spans="1:24" ht="61.5" customHeight="1">
      <c r="A222" s="703">
        <v>6</v>
      </c>
      <c r="B222" s="1094" t="s">
        <v>316</v>
      </c>
      <c r="C222" s="1094"/>
      <c r="D222" s="1094"/>
      <c r="E222" s="1094"/>
      <c r="F222" s="1094"/>
      <c r="G222" s="1094"/>
      <c r="H222" s="1094"/>
      <c r="I222" s="751"/>
    </row>
    <row r="223" spans="1:24" ht="15.75" customHeight="1">
      <c r="A223" s="1162"/>
      <c r="B223" s="1163"/>
      <c r="C223" s="1163"/>
      <c r="D223" s="1163"/>
      <c r="E223" s="1163"/>
      <c r="F223" s="1163"/>
      <c r="G223" s="1163"/>
      <c r="H223" s="1163"/>
      <c r="I223" s="1164"/>
    </row>
    <row r="224" spans="1:24" ht="72" customHeight="1">
      <c r="A224" s="703">
        <v>7</v>
      </c>
      <c r="B224" s="1094" t="s">
        <v>317</v>
      </c>
      <c r="C224" s="1094"/>
      <c r="D224" s="1094"/>
      <c r="E224" s="1094"/>
      <c r="F224" s="1094"/>
      <c r="G224" s="1094"/>
      <c r="H224" s="1094"/>
      <c r="I224" s="751"/>
    </row>
    <row r="225" spans="1:24" ht="45.75" customHeight="1">
      <c r="A225" s="752">
        <v>8</v>
      </c>
      <c r="B225" s="1123" t="s">
        <v>149</v>
      </c>
      <c r="C225" s="1123"/>
      <c r="D225" s="1123"/>
      <c r="E225" s="1124"/>
      <c r="F225" s="716"/>
      <c r="G225" s="1143"/>
      <c r="H225" s="1144"/>
      <c r="I225" s="716"/>
    </row>
    <row r="226" spans="1:24" s="594" customFormat="1" ht="12" customHeight="1">
      <c r="A226" s="593"/>
      <c r="B226" s="593"/>
      <c r="C226" s="593"/>
      <c r="D226" s="593"/>
      <c r="E226" s="593"/>
      <c r="F226" s="593"/>
      <c r="G226" s="593"/>
      <c r="H226" s="593"/>
      <c r="I226" s="593"/>
      <c r="J226" s="593"/>
    </row>
    <row r="227" spans="1:24" ht="21" hidden="1" customHeight="1">
      <c r="A227" s="327"/>
      <c r="B227" s="289"/>
      <c r="C227" s="289"/>
      <c r="D227" s="289"/>
      <c r="E227" s="432"/>
      <c r="F227" s="432"/>
      <c r="G227" s="432"/>
      <c r="H227" s="604"/>
      <c r="I227" s="391"/>
      <c r="J227" s="391"/>
      <c r="K227" s="391"/>
      <c r="L227" s="391"/>
      <c r="M227" s="433"/>
      <c r="N227" s="391"/>
      <c r="O227" s="391"/>
      <c r="P227" s="391"/>
      <c r="Q227" s="391"/>
      <c r="R227" s="391"/>
      <c r="S227" s="391"/>
      <c r="T227" s="391"/>
      <c r="U227" s="391"/>
      <c r="V227" s="391"/>
      <c r="W227" s="391"/>
      <c r="X227" s="391"/>
    </row>
    <row r="228" spans="1:24" ht="10.5" hidden="1" customHeight="1">
      <c r="A228" s="327"/>
      <c r="B228" s="289"/>
      <c r="C228" s="289"/>
      <c r="D228" s="289"/>
      <c r="E228" s="432"/>
      <c r="F228" s="432"/>
      <c r="G228" s="432"/>
      <c r="H228" s="604"/>
      <c r="I228" s="391"/>
      <c r="J228" s="391"/>
      <c r="K228" s="391"/>
      <c r="L228" s="391"/>
      <c r="M228" s="433"/>
      <c r="N228" s="391"/>
      <c r="O228" s="391"/>
      <c r="P228" s="391"/>
      <c r="Q228" s="391"/>
      <c r="R228" s="391"/>
      <c r="S228" s="391"/>
      <c r="T228" s="391"/>
      <c r="U228" s="391"/>
      <c r="V228" s="391"/>
      <c r="W228" s="391"/>
      <c r="X228" s="391"/>
    </row>
    <row r="229" spans="1:24" ht="10.5" hidden="1" customHeight="1">
      <c r="A229" s="327"/>
      <c r="B229" s="289"/>
      <c r="C229" s="289"/>
      <c r="D229" s="289"/>
      <c r="E229" s="432"/>
      <c r="F229" s="432"/>
      <c r="G229" s="432"/>
      <c r="H229" s="604"/>
      <c r="I229" s="391"/>
      <c r="J229" s="391"/>
      <c r="K229" s="391"/>
      <c r="L229" s="391"/>
      <c r="M229" s="433"/>
      <c r="N229" s="391"/>
      <c r="O229" s="391"/>
      <c r="P229" s="391"/>
      <c r="Q229" s="391"/>
      <c r="R229" s="391"/>
      <c r="S229" s="391"/>
      <c r="T229" s="391"/>
      <c r="U229" s="391"/>
      <c r="V229" s="391"/>
      <c r="W229" s="391"/>
      <c r="X229" s="391"/>
    </row>
    <row r="230" spans="1:24" ht="10.5" hidden="1" customHeight="1">
      <c r="A230" s="327"/>
      <c r="B230" s="289"/>
      <c r="C230" s="289"/>
      <c r="D230" s="289"/>
      <c r="E230" s="432"/>
      <c r="F230" s="432"/>
      <c r="G230" s="432"/>
      <c r="H230" s="604"/>
      <c r="I230" s="391"/>
      <c r="J230" s="391"/>
      <c r="K230" s="391"/>
      <c r="L230" s="391"/>
      <c r="M230" s="433"/>
      <c r="N230" s="391"/>
      <c r="O230" s="391"/>
      <c r="P230" s="391"/>
      <c r="Q230" s="391"/>
      <c r="R230" s="391"/>
      <c r="S230" s="391"/>
      <c r="T230" s="391"/>
      <c r="U230" s="391"/>
      <c r="V230" s="391"/>
      <c r="W230" s="391"/>
      <c r="X230" s="391"/>
    </row>
    <row r="231" spans="1:24" ht="10.5" hidden="1" customHeight="1">
      <c r="A231" s="327"/>
      <c r="B231" s="289"/>
      <c r="C231" s="289"/>
      <c r="D231" s="289"/>
      <c r="E231" s="432"/>
      <c r="F231" s="432"/>
      <c r="G231" s="432"/>
      <c r="H231" s="604"/>
      <c r="I231" s="391"/>
      <c r="J231" s="391"/>
      <c r="K231" s="391"/>
      <c r="L231" s="391"/>
      <c r="M231" s="433"/>
      <c r="N231" s="391"/>
      <c r="O231" s="391"/>
      <c r="P231" s="391"/>
      <c r="Q231" s="391"/>
      <c r="R231" s="391"/>
      <c r="S231" s="391"/>
      <c r="T231" s="391"/>
      <c r="U231" s="391"/>
      <c r="V231" s="391"/>
      <c r="W231" s="391"/>
      <c r="X231" s="391"/>
    </row>
    <row r="232" spans="1:24" ht="9.75" hidden="1" customHeight="1">
      <c r="A232" s="399"/>
      <c r="B232" s="327"/>
      <c r="C232" s="327"/>
      <c r="D232" s="612"/>
      <c r="E232" s="289"/>
      <c r="F232" s="289"/>
      <c r="G232" s="289"/>
      <c r="H232" s="613"/>
      <c r="I232" s="310"/>
      <c r="J232" s="310"/>
      <c r="K232" s="310"/>
      <c r="L232" s="310"/>
      <c r="M232" s="310"/>
      <c r="N232" s="310"/>
      <c r="O232" s="310"/>
      <c r="P232" s="310"/>
      <c r="Q232" s="310"/>
      <c r="R232" s="310"/>
      <c r="S232" s="310"/>
      <c r="T232" s="310"/>
      <c r="U232" s="310"/>
      <c r="V232" s="310"/>
      <c r="W232" s="310"/>
      <c r="X232" s="310"/>
    </row>
    <row r="233" spans="1:24" ht="15.75" hidden="1" customHeight="1">
      <c r="A233" s="399"/>
      <c r="B233" s="327"/>
      <c r="C233" s="327"/>
      <c r="D233" s="327"/>
      <c r="E233" s="327"/>
      <c r="F233" s="327"/>
      <c r="G233" s="327"/>
      <c r="H233" s="327"/>
      <c r="I233" s="327"/>
    </row>
    <row r="234" spans="1:24" ht="16.5" customHeight="1">
      <c r="A234" s="692" t="s">
        <v>318</v>
      </c>
      <c r="B234" s="1093" t="s">
        <v>319</v>
      </c>
      <c r="C234" s="1093"/>
      <c r="D234" s="1093"/>
      <c r="E234" s="1093"/>
      <c r="F234" s="1093"/>
      <c r="G234" s="1093"/>
      <c r="H234" s="1093"/>
      <c r="I234" s="693"/>
    </row>
    <row r="235" spans="1:24" ht="9" customHeight="1">
      <c r="A235" s="693"/>
      <c r="B235" s="694"/>
      <c r="C235" s="694"/>
      <c r="D235" s="694"/>
      <c r="E235" s="694"/>
      <c r="F235" s="694"/>
      <c r="G235" s="694"/>
      <c r="H235" s="693"/>
      <c r="I235" s="693"/>
    </row>
    <row r="236" spans="1:24" ht="20.100000000000001" customHeight="1">
      <c r="A236" s="695"/>
      <c r="B236" s="1077" t="s">
        <v>320</v>
      </c>
      <c r="C236" s="1077"/>
      <c r="D236" s="1077"/>
      <c r="E236" s="1077"/>
      <c r="F236" s="1077"/>
      <c r="G236" s="1077"/>
      <c r="H236" s="1077"/>
      <c r="I236" s="696"/>
    </row>
    <row r="237" spans="1:24" ht="9" customHeight="1">
      <c r="A237" s="693"/>
      <c r="B237" s="694"/>
      <c r="C237" s="694"/>
      <c r="D237" s="694"/>
      <c r="E237" s="694"/>
      <c r="F237" s="694"/>
      <c r="G237" s="694"/>
      <c r="H237" s="693"/>
      <c r="I237" s="693"/>
    </row>
    <row r="238" spans="1:24" ht="408.75" customHeight="1">
      <c r="A238" s="697"/>
      <c r="B238" s="1078" t="s">
        <v>1084</v>
      </c>
      <c r="C238" s="1078"/>
      <c r="D238" s="1078"/>
      <c r="E238" s="1078"/>
      <c r="F238" s="1078"/>
      <c r="G238" s="1078"/>
      <c r="H238" s="1078"/>
      <c r="I238" s="693"/>
    </row>
    <row r="239" spans="1:24" ht="18" customHeight="1">
      <c r="A239" s="327"/>
      <c r="B239" s="605"/>
      <c r="C239" s="605"/>
      <c r="D239" s="605"/>
      <c r="E239" s="605"/>
      <c r="F239" s="605"/>
      <c r="G239" s="605"/>
      <c r="H239" s="605"/>
      <c r="I239" s="327"/>
    </row>
    <row r="240" spans="1:24" ht="75" customHeight="1">
      <c r="A240" s="435"/>
      <c r="B240" s="865" t="s">
        <v>321</v>
      </c>
      <c r="C240" s="865"/>
      <c r="D240" s="865"/>
      <c r="E240" s="865"/>
      <c r="F240" s="865"/>
      <c r="G240" s="865"/>
      <c r="H240" s="865"/>
      <c r="I240" s="327"/>
    </row>
    <row r="241" spans="1:13" ht="15.75" hidden="1" customHeight="1">
      <c r="A241" s="435"/>
      <c r="B241" s="325"/>
      <c r="C241" s="325"/>
      <c r="D241" s="325"/>
      <c r="E241" s="325"/>
      <c r="F241" s="325"/>
      <c r="G241" s="325"/>
      <c r="H241" s="325"/>
      <c r="I241" s="327"/>
      <c r="M241" s="324">
        <f>M20</f>
        <v>2</v>
      </c>
    </row>
    <row r="242" spans="1:13" ht="7.5" customHeight="1">
      <c r="A242" s="435"/>
      <c r="B242" s="325"/>
      <c r="C242" s="325"/>
      <c r="D242" s="325"/>
      <c r="E242" s="325"/>
      <c r="F242" s="325"/>
      <c r="G242" s="325"/>
      <c r="H242" s="325"/>
      <c r="I242" s="327"/>
      <c r="M242" s="324"/>
    </row>
    <row r="243" spans="1:13" ht="20.25" customHeight="1">
      <c r="A243" s="606">
        <v>4</v>
      </c>
      <c r="B243" s="1079" t="s">
        <v>219</v>
      </c>
      <c r="C243" s="1079"/>
      <c r="D243" s="1079"/>
      <c r="E243" s="1079"/>
      <c r="F243" s="1079"/>
      <c r="G243" s="1079"/>
      <c r="H243" s="1079"/>
      <c r="I243" s="327"/>
      <c r="M243" s="324" t="str">
        <f>M21</f>
        <v>2 or more</v>
      </c>
    </row>
    <row r="244" spans="1:13" ht="29.25" customHeight="1">
      <c r="A244" s="405"/>
      <c r="B244" s="927" t="str">
        <f>IF(M241=1, "Name of the Bidder", IF(M241=2, "Name of the Bidder", IF(M241=3, "Name of Lead Partner of Joint Venture", "")))</f>
        <v>Name of the Bidder</v>
      </c>
      <c r="C244" s="928"/>
      <c r="D244" s="928"/>
      <c r="E244" s="1080">
        <f>'Names of Bidder'!D10</f>
        <v>0</v>
      </c>
      <c r="F244" s="1081"/>
      <c r="G244" s="1081"/>
      <c r="H244" s="1082"/>
      <c r="I244" s="327"/>
    </row>
    <row r="245" spans="1:13" ht="25.5" customHeight="1">
      <c r="A245" s="405" t="s">
        <v>220</v>
      </c>
      <c r="B245" s="927" t="s">
        <v>221</v>
      </c>
      <c r="C245" s="928"/>
      <c r="D245" s="928"/>
      <c r="E245" s="928"/>
      <c r="F245" s="928"/>
      <c r="G245" s="928"/>
      <c r="H245" s="928"/>
      <c r="I245" s="327"/>
    </row>
    <row r="246" spans="1:13" ht="19.5" customHeight="1">
      <c r="A246" s="438"/>
      <c r="B246" s="439"/>
      <c r="C246" s="439"/>
      <c r="D246" s="403"/>
      <c r="E246" s="869"/>
      <c r="F246" s="872" t="s">
        <v>223</v>
      </c>
      <c r="G246" s="950"/>
      <c r="H246" s="873"/>
      <c r="I246" s="327"/>
    </row>
    <row r="247" spans="1:13" ht="47.25" customHeight="1">
      <c r="A247" s="438"/>
      <c r="B247" s="439"/>
      <c r="C247" s="439"/>
      <c r="D247" s="403" t="s">
        <v>222</v>
      </c>
      <c r="E247" s="871"/>
      <c r="F247" s="876"/>
      <c r="G247" s="951"/>
      <c r="H247" s="877"/>
      <c r="I247" s="327"/>
    </row>
    <row r="248" spans="1:13" ht="17.25" customHeight="1">
      <c r="A248" s="440" t="s">
        <v>224</v>
      </c>
      <c r="B248" s="888" t="s">
        <v>225</v>
      </c>
      <c r="C248" s="888"/>
      <c r="D248" s="441"/>
      <c r="E248" s="493"/>
      <c r="F248" s="894"/>
      <c r="G248" s="895"/>
      <c r="H248" s="896"/>
      <c r="I248" s="327"/>
    </row>
    <row r="249" spans="1:13" ht="57" customHeight="1">
      <c r="A249" s="440"/>
      <c r="B249" s="882" t="s">
        <v>1085</v>
      </c>
      <c r="C249" s="1074"/>
      <c r="D249" s="883"/>
      <c r="E249" s="442"/>
      <c r="F249" s="889"/>
      <c r="G249" s="890"/>
      <c r="H249" s="891"/>
      <c r="I249" s="327"/>
    </row>
    <row r="250" spans="1:13" ht="15.75" customHeight="1">
      <c r="A250" s="660">
        <v>1</v>
      </c>
      <c r="B250" s="1075" t="s">
        <v>1086</v>
      </c>
      <c r="C250" s="1076"/>
      <c r="D250" s="659"/>
      <c r="E250" s="492"/>
      <c r="F250" s="889"/>
      <c r="G250" s="890"/>
      <c r="H250" s="891"/>
      <c r="I250" s="327"/>
    </row>
    <row r="251" spans="1:13" ht="15.75" customHeight="1">
      <c r="A251" s="440">
        <v>2</v>
      </c>
      <c r="B251" s="1075" t="s">
        <v>1021</v>
      </c>
      <c r="C251" s="1076"/>
      <c r="D251" s="448"/>
      <c r="E251" s="614"/>
      <c r="F251" s="889"/>
      <c r="G251" s="890"/>
      <c r="H251" s="891"/>
    </row>
    <row r="252" spans="1:13" ht="15.75" customHeight="1">
      <c r="A252" s="440">
        <v>3</v>
      </c>
      <c r="B252" s="664" t="s">
        <v>322</v>
      </c>
      <c r="C252" s="411"/>
      <c r="D252" s="448"/>
      <c r="E252" s="614"/>
      <c r="F252" s="889"/>
      <c r="G252" s="890"/>
      <c r="H252" s="891"/>
      <c r="I252" s="327"/>
    </row>
    <row r="253" spans="1:13" ht="15.75" customHeight="1">
      <c r="A253" s="440">
        <v>4</v>
      </c>
      <c r="B253" s="664" t="s">
        <v>323</v>
      </c>
      <c r="C253" s="411"/>
      <c r="D253" s="448"/>
      <c r="E253" s="614"/>
      <c r="F253" s="656"/>
      <c r="G253" s="657"/>
      <c r="H253" s="658"/>
      <c r="I253" s="327"/>
    </row>
    <row r="254" spans="1:13" ht="16.5" customHeight="1">
      <c r="A254" s="440">
        <v>5</v>
      </c>
      <c r="B254" s="664" t="s">
        <v>324</v>
      </c>
      <c r="C254" s="661"/>
      <c r="D254" s="448"/>
      <c r="E254" s="614"/>
      <c r="F254" s="889"/>
      <c r="G254" s="890"/>
      <c r="H254" s="891"/>
      <c r="I254" s="327"/>
    </row>
    <row r="255" spans="1:13">
      <c r="A255" s="440">
        <v>6</v>
      </c>
      <c r="B255" s="664" t="s">
        <v>325</v>
      </c>
      <c r="C255" s="447"/>
      <c r="D255" s="448"/>
      <c r="E255" s="614"/>
      <c r="F255" s="889"/>
      <c r="G255" s="890"/>
      <c r="H255" s="891"/>
      <c r="I255" s="327"/>
    </row>
    <row r="256" spans="1:13" ht="29.25" customHeight="1">
      <c r="A256" s="405"/>
      <c r="B256" s="436"/>
      <c r="C256" s="437"/>
      <c r="D256" s="437"/>
      <c r="E256" s="437"/>
      <c r="F256" s="437"/>
      <c r="G256" s="437"/>
      <c r="H256" s="437"/>
      <c r="I256" s="327"/>
    </row>
    <row r="257" spans="1:9" ht="29.25" customHeight="1">
      <c r="A257" s="405"/>
      <c r="B257" s="436"/>
      <c r="C257" s="437"/>
      <c r="D257" s="437"/>
      <c r="E257" s="437"/>
      <c r="F257" s="437"/>
      <c r="G257" s="437"/>
      <c r="H257" s="437"/>
      <c r="I257" s="327"/>
    </row>
    <row r="258" spans="1:9" ht="20.25" customHeight="1">
      <c r="A258" s="438" t="s">
        <v>89</v>
      </c>
      <c r="B258" s="927" t="s">
        <v>228</v>
      </c>
      <c r="C258" s="928"/>
      <c r="D258" s="928"/>
      <c r="E258" s="928"/>
      <c r="F258" s="928"/>
      <c r="G258" s="928"/>
      <c r="H258" s="928"/>
      <c r="I258" s="327"/>
    </row>
    <row r="259" spans="1:9" ht="19.5" customHeight="1">
      <c r="A259" s="438"/>
      <c r="B259" s="454"/>
      <c r="C259" s="439"/>
      <c r="D259" s="403"/>
      <c r="E259" s="869"/>
      <c r="F259" s="872" t="s">
        <v>223</v>
      </c>
      <c r="G259" s="950"/>
      <c r="H259" s="873"/>
      <c r="I259" s="327"/>
    </row>
    <row r="260" spans="1:9" ht="47.25" customHeight="1">
      <c r="A260" s="438"/>
      <c r="B260" s="454"/>
      <c r="C260" s="439"/>
      <c r="D260" s="403" t="s">
        <v>229</v>
      </c>
      <c r="E260" s="871"/>
      <c r="F260" s="876"/>
      <c r="G260" s="951"/>
      <c r="H260" s="877"/>
      <c r="I260" s="327"/>
    </row>
    <row r="261" spans="1:9" ht="17.25" customHeight="1">
      <c r="A261" s="440" t="s">
        <v>224</v>
      </c>
      <c r="B261" s="942" t="s">
        <v>225</v>
      </c>
      <c r="C261" s="943"/>
      <c r="D261" s="455"/>
      <c r="E261" s="493"/>
      <c r="F261" s="894"/>
      <c r="G261" s="895"/>
      <c r="H261" s="896"/>
      <c r="I261" s="327"/>
    </row>
    <row r="262" spans="1:9" ht="58.5" customHeight="1">
      <c r="A262" s="440"/>
      <c r="B262" s="882" t="s">
        <v>1085</v>
      </c>
      <c r="C262" s="1074"/>
      <c r="D262" s="883"/>
      <c r="E262" s="442" t="s">
        <v>28</v>
      </c>
      <c r="F262" s="889"/>
      <c r="G262" s="890"/>
      <c r="H262" s="891"/>
      <c r="I262" s="327"/>
    </row>
    <row r="263" spans="1:9" ht="15.75" customHeight="1">
      <c r="A263" s="660">
        <v>1</v>
      </c>
      <c r="B263" s="1075" t="s">
        <v>1021</v>
      </c>
      <c r="C263" s="1076"/>
      <c r="D263" s="659"/>
      <c r="E263" s="615"/>
      <c r="F263" s="889"/>
      <c r="G263" s="890"/>
      <c r="H263" s="891"/>
      <c r="I263" s="327"/>
    </row>
    <row r="264" spans="1:9" ht="15.75" customHeight="1">
      <c r="A264" s="440">
        <v>2</v>
      </c>
      <c r="B264" s="664" t="s">
        <v>322</v>
      </c>
      <c r="C264" s="411"/>
      <c r="D264" s="446"/>
      <c r="E264" s="615"/>
      <c r="F264" s="889"/>
      <c r="G264" s="890"/>
      <c r="H264" s="891"/>
    </row>
    <row r="265" spans="1:9" ht="15.75" customHeight="1">
      <c r="A265" s="440">
        <v>3</v>
      </c>
      <c r="B265" s="664" t="s">
        <v>323</v>
      </c>
      <c r="C265" s="411"/>
      <c r="D265" s="446"/>
      <c r="E265" s="615"/>
      <c r="F265" s="889"/>
      <c r="G265" s="890"/>
      <c r="H265" s="891"/>
      <c r="I265" s="327"/>
    </row>
    <row r="266" spans="1:9" ht="16.5" customHeight="1">
      <c r="A266" s="440">
        <v>4</v>
      </c>
      <c r="B266" s="664" t="s">
        <v>324</v>
      </c>
      <c r="C266" s="661"/>
      <c r="D266" s="446"/>
      <c r="E266" s="615"/>
      <c r="F266" s="889"/>
      <c r="G266" s="890"/>
      <c r="H266" s="891"/>
      <c r="I266" s="327"/>
    </row>
    <row r="267" spans="1:9" ht="16.5" customHeight="1">
      <c r="A267" s="440">
        <v>5</v>
      </c>
      <c r="B267" s="664" t="s">
        <v>325</v>
      </c>
      <c r="C267" s="447"/>
      <c r="D267" s="446"/>
      <c r="E267" s="615"/>
      <c r="F267" s="656"/>
      <c r="G267" s="657"/>
      <c r="H267" s="658"/>
      <c r="I267" s="327"/>
    </row>
    <row r="268" spans="1:9" ht="16.5" customHeight="1">
      <c r="A268" s="660">
        <v>6</v>
      </c>
      <c r="B268" s="664" t="s">
        <v>326</v>
      </c>
      <c r="C268" s="447"/>
      <c r="D268" s="659"/>
      <c r="E268" s="615"/>
      <c r="F268" s="889"/>
      <c r="G268" s="890"/>
      <c r="H268" s="891"/>
      <c r="I268" s="327"/>
    </row>
    <row r="269" spans="1:9" ht="51" customHeight="1">
      <c r="A269" s="440"/>
      <c r="B269" s="1072" t="s">
        <v>230</v>
      </c>
      <c r="C269" s="1073"/>
      <c r="D269" s="446"/>
      <c r="E269" s="615"/>
      <c r="F269" s="889"/>
      <c r="G269" s="890"/>
      <c r="H269" s="891"/>
      <c r="I269" s="327"/>
    </row>
    <row r="270" spans="1:9" ht="16.5" customHeight="1">
      <c r="A270" s="435"/>
      <c r="B270" s="325"/>
      <c r="C270" s="325"/>
      <c r="D270" s="432"/>
      <c r="E270" s="432"/>
      <c r="F270" s="432"/>
      <c r="G270" s="432"/>
      <c r="H270" s="432"/>
      <c r="I270" s="327"/>
    </row>
    <row r="271" spans="1:9" ht="16.5" customHeight="1">
      <c r="A271" s="438" t="s">
        <v>231</v>
      </c>
      <c r="B271" s="944" t="s">
        <v>232</v>
      </c>
      <c r="C271" s="974"/>
      <c r="D271" s="456"/>
      <c r="E271" s="975"/>
      <c r="F271" s="976"/>
      <c r="G271" s="977"/>
      <c r="H271" s="978"/>
      <c r="I271" s="327"/>
    </row>
    <row r="272" spans="1:9" ht="34.5" customHeight="1">
      <c r="A272" s="438"/>
      <c r="B272" s="928"/>
      <c r="C272" s="944"/>
      <c r="D272" s="457" t="s">
        <v>233</v>
      </c>
      <c r="E272" s="979" t="s">
        <v>223</v>
      </c>
      <c r="F272" s="1066"/>
      <c r="G272" s="1066"/>
      <c r="H272" s="980"/>
      <c r="I272" s="327"/>
    </row>
    <row r="273" spans="1:9" ht="56.25" customHeight="1">
      <c r="A273" s="440"/>
      <c r="B273" s="945" t="s">
        <v>234</v>
      </c>
      <c r="C273" s="946"/>
      <c r="D273" s="446"/>
      <c r="E273" s="889"/>
      <c r="F273" s="890"/>
      <c r="G273" s="890"/>
      <c r="H273" s="891"/>
    </row>
    <row r="274" spans="1:9" ht="15.75" customHeight="1">
      <c r="A274" s="440"/>
      <c r="B274" s="885" t="s">
        <v>235</v>
      </c>
      <c r="C274" s="943"/>
      <c r="D274" s="455"/>
      <c r="E274" s="938"/>
      <c r="F274" s="947"/>
      <c r="G274" s="948"/>
      <c r="H274" s="949"/>
      <c r="I274" s="327"/>
    </row>
    <row r="275" spans="1:9" ht="79.5" customHeight="1">
      <c r="A275" s="440"/>
      <c r="B275" s="945" t="s">
        <v>236</v>
      </c>
      <c r="C275" s="946"/>
      <c r="D275" s="446"/>
      <c r="E275" s="889"/>
      <c r="F275" s="890"/>
      <c r="G275" s="890"/>
      <c r="H275" s="891"/>
      <c r="I275" s="327"/>
    </row>
    <row r="276" spans="1:9" ht="18" customHeight="1">
      <c r="A276" s="410"/>
      <c r="B276" s="391"/>
      <c r="C276" s="391"/>
      <c r="D276" s="391"/>
      <c r="G276" s="391"/>
    </row>
    <row r="277" spans="1:9" ht="19.5" hidden="1" customHeight="1">
      <c r="A277" s="405"/>
      <c r="B277" s="928" t="str">
        <f>IF(AND(M241=2,M243=1),"Name of Other Partner of JV",IF(AND(M241=2,M243="2 or more"),"Name of Other Partner-1 of JV",""))</f>
        <v>Name of Other Partner-1 of JV</v>
      </c>
      <c r="C277" s="928"/>
      <c r="D277" s="928"/>
      <c r="E277" s="927">
        <f>'[15]Name of Bidder'!C18</f>
        <v>0</v>
      </c>
      <c r="F277" s="928"/>
      <c r="G277" s="928"/>
      <c r="H277" s="944"/>
      <c r="I277" s="327"/>
    </row>
    <row r="278" spans="1:9" ht="29.25" hidden="1" customHeight="1">
      <c r="A278" s="405" t="s">
        <v>220</v>
      </c>
      <c r="B278" s="927" t="s">
        <v>221</v>
      </c>
      <c r="C278" s="928"/>
      <c r="D278" s="928"/>
      <c r="E278" s="928"/>
      <c r="F278" s="928"/>
      <c r="G278" s="928"/>
      <c r="H278" s="928"/>
      <c r="I278" s="327"/>
    </row>
    <row r="279" spans="1:9" ht="19.5" hidden="1" customHeight="1">
      <c r="A279" s="438"/>
      <c r="B279" s="454"/>
      <c r="C279" s="458"/>
      <c r="D279" s="459"/>
      <c r="E279" s="872" t="s">
        <v>238</v>
      </c>
      <c r="F279" s="873" t="s">
        <v>239</v>
      </c>
      <c r="G279" s="872" t="s">
        <v>223</v>
      </c>
      <c r="H279" s="873"/>
      <c r="I279" s="327"/>
    </row>
    <row r="280" spans="1:9" ht="47.25" hidden="1" customHeight="1">
      <c r="A280" s="438"/>
      <c r="B280" s="454"/>
      <c r="C280" s="458"/>
      <c r="D280" s="404" t="s">
        <v>240</v>
      </c>
      <c r="E280" s="952"/>
      <c r="F280" s="953"/>
      <c r="G280" s="952"/>
      <c r="H280" s="953"/>
      <c r="I280" s="327"/>
    </row>
    <row r="281" spans="1:9" ht="17.25" hidden="1" customHeight="1">
      <c r="A281" s="440" t="s">
        <v>224</v>
      </c>
      <c r="B281" s="938" t="s">
        <v>225</v>
      </c>
      <c r="C281" s="947"/>
      <c r="D281" s="460"/>
      <c r="E281" s="954"/>
      <c r="F281" s="955"/>
      <c r="G281" s="954"/>
      <c r="H281" s="955"/>
      <c r="I281" s="327"/>
    </row>
    <row r="282" spans="1:9" ht="17.25" hidden="1" customHeight="1">
      <c r="A282" s="440"/>
      <c r="B282" s="938" t="s">
        <v>241</v>
      </c>
      <c r="C282" s="939"/>
      <c r="D282" s="947"/>
      <c r="E282" s="442" t="s">
        <v>28</v>
      </c>
      <c r="F282" s="443"/>
      <c r="G282" s="443"/>
      <c r="H282" s="444"/>
      <c r="I282" s="327"/>
    </row>
    <row r="283" spans="1:9" ht="15.75" hidden="1" customHeight="1">
      <c r="A283" s="440">
        <v>1</v>
      </c>
      <c r="B283" s="940" t="s">
        <v>242</v>
      </c>
      <c r="C283" s="956"/>
      <c r="D283" s="448"/>
      <c r="E283" s="449"/>
      <c r="F283" s="450"/>
      <c r="G283" s="957"/>
      <c r="H283" s="958"/>
      <c r="I283" s="327"/>
    </row>
    <row r="284" spans="1:9" ht="15.75" hidden="1" customHeight="1">
      <c r="A284" s="440">
        <v>2</v>
      </c>
      <c r="B284" s="940" t="s">
        <v>243</v>
      </c>
      <c r="C284" s="956"/>
      <c r="D284" s="448"/>
      <c r="E284" s="449"/>
      <c r="F284" s="450"/>
      <c r="G284" s="957"/>
      <c r="H284" s="958"/>
    </row>
    <row r="285" spans="1:9" ht="15.75" hidden="1" customHeight="1">
      <c r="A285" s="440">
        <v>3</v>
      </c>
      <c r="B285" s="445" t="s">
        <v>244</v>
      </c>
      <c r="C285" s="447"/>
      <c r="D285" s="448"/>
      <c r="E285" s="449"/>
      <c r="F285" s="450"/>
      <c r="G285" s="957"/>
      <c r="H285" s="958"/>
      <c r="I285" s="327"/>
    </row>
    <row r="286" spans="1:9" ht="16.5" hidden="1" customHeight="1">
      <c r="A286" s="440">
        <v>4</v>
      </c>
      <c r="B286" s="445" t="s">
        <v>245</v>
      </c>
      <c r="C286" s="447"/>
      <c r="D286" s="448"/>
      <c r="E286" s="449"/>
      <c r="F286" s="450"/>
      <c r="G286" s="957"/>
      <c r="H286" s="958"/>
      <c r="I286" s="327"/>
    </row>
    <row r="287" spans="1:9" hidden="1">
      <c r="A287" s="440">
        <v>5</v>
      </c>
      <c r="B287" s="445" t="s">
        <v>246</v>
      </c>
      <c r="C287" s="447"/>
      <c r="D287" s="448"/>
      <c r="E287" s="449"/>
      <c r="F287" s="450"/>
      <c r="G287" s="957"/>
      <c r="H287" s="958"/>
      <c r="I287" s="327"/>
    </row>
    <row r="288" spans="1:9" ht="19.5" hidden="1" customHeight="1">
      <c r="A288" s="440">
        <v>6</v>
      </c>
      <c r="B288" s="445" t="s">
        <v>247</v>
      </c>
      <c r="C288" s="447"/>
      <c r="D288" s="451"/>
      <c r="E288" s="452"/>
      <c r="F288" s="453"/>
      <c r="G288" s="959"/>
      <c r="H288" s="960"/>
      <c r="I288" s="327"/>
    </row>
    <row r="289" spans="1:9" ht="32.25" hidden="1" customHeight="1">
      <c r="A289" s="435"/>
      <c r="B289" s="961" t="s">
        <v>248</v>
      </c>
      <c r="C289" s="961"/>
      <c r="D289" s="961"/>
      <c r="E289" s="961"/>
      <c r="F289" s="961"/>
      <c r="G289" s="961"/>
      <c r="H289" s="962"/>
      <c r="I289" s="327"/>
    </row>
    <row r="290" spans="1:9" ht="32.25" hidden="1" customHeight="1">
      <c r="A290" s="405"/>
      <c r="B290" s="461"/>
      <c r="C290" s="461"/>
      <c r="D290" s="461"/>
      <c r="E290" s="461"/>
      <c r="F290" s="461"/>
      <c r="G290" s="461"/>
      <c r="H290" s="461"/>
      <c r="I290" s="327"/>
    </row>
    <row r="291" spans="1:9" ht="32.25" hidden="1" customHeight="1">
      <c r="A291" s="405"/>
      <c r="B291" s="461"/>
      <c r="C291" s="461"/>
      <c r="D291" s="461"/>
      <c r="E291" s="461"/>
      <c r="F291" s="461"/>
      <c r="G291" s="461"/>
      <c r="H291" s="461"/>
      <c r="I291" s="327"/>
    </row>
    <row r="292" spans="1:9" ht="32.25" hidden="1" customHeight="1">
      <c r="A292" s="405"/>
      <c r="B292" s="461"/>
      <c r="C292" s="461"/>
      <c r="D292" s="461"/>
      <c r="E292" s="461"/>
      <c r="F292" s="461"/>
      <c r="G292" s="461"/>
      <c r="H292" s="461"/>
      <c r="I292" s="327"/>
    </row>
    <row r="293" spans="1:9" ht="32.25" hidden="1" customHeight="1">
      <c r="A293" s="405"/>
      <c r="B293" s="461"/>
      <c r="C293" s="461"/>
      <c r="D293" s="461"/>
      <c r="E293" s="461"/>
      <c r="F293" s="461"/>
      <c r="G293" s="461"/>
      <c r="H293" s="461"/>
      <c r="I293" s="327"/>
    </row>
    <row r="294" spans="1:9" ht="20.25" hidden="1" customHeight="1">
      <c r="A294" s="438" t="s">
        <v>89</v>
      </c>
      <c r="B294" s="927" t="s">
        <v>228</v>
      </c>
      <c r="C294" s="928"/>
      <c r="D294" s="928"/>
      <c r="E294" s="928"/>
      <c r="F294" s="928"/>
      <c r="G294" s="928"/>
      <c r="H294" s="928"/>
      <c r="I294" s="327"/>
    </row>
    <row r="295" spans="1:9" ht="19.5" hidden="1" customHeight="1">
      <c r="A295" s="438"/>
      <c r="B295" s="462"/>
      <c r="C295" s="458"/>
      <c r="D295" s="459"/>
      <c r="E295" s="872" t="s">
        <v>238</v>
      </c>
      <c r="F295" s="873" t="s">
        <v>239</v>
      </c>
      <c r="G295" s="872" t="s">
        <v>223</v>
      </c>
      <c r="H295" s="873"/>
      <c r="I295" s="327"/>
    </row>
    <row r="296" spans="1:9" ht="47.25" hidden="1" customHeight="1">
      <c r="A296" s="438"/>
      <c r="B296" s="462"/>
      <c r="C296" s="458"/>
      <c r="D296" s="404" t="s">
        <v>249</v>
      </c>
      <c r="E296" s="952"/>
      <c r="F296" s="953"/>
      <c r="G296" s="952"/>
      <c r="H296" s="953"/>
      <c r="I296" s="327"/>
    </row>
    <row r="297" spans="1:9" ht="17.25" hidden="1" customHeight="1">
      <c r="A297" s="440" t="s">
        <v>224</v>
      </c>
      <c r="B297" s="883" t="s">
        <v>225</v>
      </c>
      <c r="C297" s="942"/>
      <c r="D297" s="463"/>
      <c r="E297" s="954"/>
      <c r="F297" s="955"/>
      <c r="G297" s="963"/>
      <c r="H297" s="964"/>
      <c r="I297" s="327"/>
    </row>
    <row r="298" spans="1:9" ht="17.25" hidden="1" customHeight="1">
      <c r="A298" s="440"/>
      <c r="B298" s="939" t="s">
        <v>241</v>
      </c>
      <c r="C298" s="939"/>
      <c r="D298" s="883"/>
      <c r="E298" s="442" t="s">
        <v>28</v>
      </c>
      <c r="F298" s="443"/>
      <c r="G298" s="443"/>
      <c r="H298" s="444"/>
      <c r="I298" s="327"/>
    </row>
    <row r="299" spans="1:9" ht="15.75" hidden="1" customHeight="1">
      <c r="A299" s="440">
        <v>1</v>
      </c>
      <c r="B299" s="965" t="s">
        <v>242</v>
      </c>
      <c r="C299" s="966"/>
      <c r="D299" s="466"/>
      <c r="E299" s="467"/>
      <c r="F299" s="468"/>
      <c r="G299" s="967"/>
      <c r="H299" s="968"/>
      <c r="I299" s="327"/>
    </row>
    <row r="300" spans="1:9" ht="15.75" hidden="1" customHeight="1">
      <c r="A300" s="440">
        <v>2</v>
      </c>
      <c r="B300" s="965" t="s">
        <v>243</v>
      </c>
      <c r="C300" s="966"/>
      <c r="D300" s="469"/>
      <c r="E300" s="449"/>
      <c r="F300" s="450"/>
      <c r="G300" s="969"/>
      <c r="H300" s="970"/>
    </row>
    <row r="301" spans="1:9" ht="15.75" hidden="1" customHeight="1">
      <c r="A301" s="440">
        <v>3</v>
      </c>
      <c r="B301" s="464" t="s">
        <v>244</v>
      </c>
      <c r="C301" s="465"/>
      <c r="D301" s="469"/>
      <c r="E301" s="449"/>
      <c r="F301" s="450"/>
      <c r="G301" s="969"/>
      <c r="H301" s="970"/>
      <c r="I301" s="327"/>
    </row>
    <row r="302" spans="1:9" ht="16.5" hidden="1" customHeight="1">
      <c r="A302" s="440">
        <v>4</v>
      </c>
      <c r="B302" s="464" t="s">
        <v>245</v>
      </c>
      <c r="C302" s="465"/>
      <c r="D302" s="469"/>
      <c r="E302" s="449"/>
      <c r="F302" s="450"/>
      <c r="G302" s="969"/>
      <c r="H302" s="970"/>
      <c r="I302" s="327"/>
    </row>
    <row r="303" spans="1:9" ht="15.75" hidden="1" customHeight="1">
      <c r="A303" s="440">
        <v>5</v>
      </c>
      <c r="B303" s="464" t="s">
        <v>246</v>
      </c>
      <c r="C303" s="465"/>
      <c r="D303" s="469"/>
      <c r="E303" s="449"/>
      <c r="F303" s="450"/>
      <c r="G303" s="969"/>
      <c r="H303" s="970"/>
      <c r="I303" s="327"/>
    </row>
    <row r="304" spans="1:9" hidden="1">
      <c r="A304" s="440">
        <v>6</v>
      </c>
      <c r="B304" s="464" t="s">
        <v>247</v>
      </c>
      <c r="C304" s="465"/>
      <c r="D304" s="470"/>
      <c r="E304" s="452"/>
      <c r="F304" s="453"/>
      <c r="G304" s="971"/>
      <c r="H304" s="972"/>
      <c r="I304" s="327"/>
    </row>
    <row r="305" spans="1:9" ht="49.5" hidden="1" customHeight="1">
      <c r="A305" s="440"/>
      <c r="B305" s="973" t="s">
        <v>248</v>
      </c>
      <c r="C305" s="961"/>
      <c r="D305" s="961"/>
      <c r="E305" s="961"/>
      <c r="F305" s="961"/>
      <c r="G305" s="961"/>
      <c r="H305" s="962"/>
      <c r="I305" s="327"/>
    </row>
    <row r="306" spans="1:9" ht="16.5" hidden="1" customHeight="1">
      <c r="A306" s="471"/>
      <c r="B306" s="325"/>
      <c r="C306" s="325"/>
      <c r="D306" s="432"/>
      <c r="E306" s="432"/>
      <c r="F306" s="432"/>
      <c r="G306" s="432"/>
      <c r="H306" s="432"/>
      <c r="I306" s="327"/>
    </row>
    <row r="307" spans="1:9" ht="16.5" hidden="1" customHeight="1">
      <c r="A307" s="438" t="s">
        <v>231</v>
      </c>
      <c r="B307" s="944" t="s">
        <v>232</v>
      </c>
      <c r="C307" s="974"/>
      <c r="D307" s="456"/>
      <c r="E307" s="975"/>
      <c r="F307" s="976"/>
      <c r="G307" s="977"/>
      <c r="H307" s="978"/>
      <c r="I307" s="327"/>
    </row>
    <row r="308" spans="1:9" ht="28.5" hidden="1" customHeight="1">
      <c r="A308" s="438"/>
      <c r="B308" s="928"/>
      <c r="C308" s="944"/>
      <c r="D308" s="457"/>
      <c r="E308" s="979" t="s">
        <v>250</v>
      </c>
      <c r="F308" s="980"/>
      <c r="G308" s="981" t="s">
        <v>238</v>
      </c>
      <c r="H308" s="982"/>
      <c r="I308" s="327"/>
    </row>
    <row r="309" spans="1:9" ht="56.25" hidden="1" customHeight="1">
      <c r="A309" s="440"/>
      <c r="B309" s="945" t="s">
        <v>234</v>
      </c>
      <c r="C309" s="946"/>
      <c r="D309" s="446"/>
      <c r="E309" s="983"/>
      <c r="F309" s="984"/>
      <c r="G309" s="985"/>
      <c r="H309" s="985"/>
    </row>
    <row r="310" spans="1:9" ht="15.75" hidden="1" customHeight="1">
      <c r="A310" s="440"/>
      <c r="B310" s="885" t="s">
        <v>235</v>
      </c>
      <c r="C310" s="943"/>
      <c r="D310" s="455"/>
      <c r="E310" s="938"/>
      <c r="F310" s="947"/>
      <c r="G310" s="948"/>
      <c r="H310" s="949"/>
      <c r="I310" s="327"/>
    </row>
    <row r="311" spans="1:9" ht="66.75" hidden="1" customHeight="1">
      <c r="A311" s="440"/>
      <c r="B311" s="945" t="s">
        <v>236</v>
      </c>
      <c r="C311" s="946"/>
      <c r="D311" s="446"/>
      <c r="E311" s="983"/>
      <c r="F311" s="984"/>
      <c r="G311" s="985"/>
      <c r="H311" s="985"/>
      <c r="I311" s="327"/>
    </row>
    <row r="312" spans="1:9" ht="20.25" hidden="1" customHeight="1">
      <c r="A312" s="440"/>
      <c r="B312" s="472"/>
      <c r="C312" s="472"/>
      <c r="D312" s="473"/>
      <c r="E312" s="473"/>
      <c r="F312" s="473"/>
      <c r="G312" s="473"/>
      <c r="H312" s="473"/>
      <c r="I312" s="327"/>
    </row>
    <row r="313" spans="1:9" ht="32.25" hidden="1" customHeight="1">
      <c r="A313" s="405"/>
      <c r="B313" s="928" t="str">
        <f>IF(AND(M241=2,M243="2 or more"),"Name of Other Partner-2 of JV", "")</f>
        <v>Name of Other Partner-2 of JV</v>
      </c>
      <c r="C313" s="928"/>
      <c r="D313" s="928"/>
      <c r="E313" s="927">
        <f>'[15]Name of Bidder'!C23</f>
        <v>0</v>
      </c>
      <c r="F313" s="928"/>
      <c r="G313" s="928"/>
      <c r="H313" s="944"/>
      <c r="I313" s="327"/>
    </row>
    <row r="314" spans="1:9" ht="29.25" hidden="1" customHeight="1">
      <c r="A314" s="405" t="s">
        <v>220</v>
      </c>
      <c r="B314" s="927" t="s">
        <v>221</v>
      </c>
      <c r="C314" s="928"/>
      <c r="D314" s="928"/>
      <c r="E314" s="928"/>
      <c r="F314" s="928"/>
      <c r="G314" s="928"/>
      <c r="H314" s="928"/>
      <c r="I314" s="327"/>
    </row>
    <row r="315" spans="1:9" ht="19.5" hidden="1" customHeight="1">
      <c r="A315" s="438"/>
      <c r="B315" s="454"/>
      <c r="C315" s="458"/>
      <c r="D315" s="459"/>
      <c r="E315" s="872" t="s">
        <v>238</v>
      </c>
      <c r="F315" s="873" t="s">
        <v>239</v>
      </c>
      <c r="G315" s="872" t="s">
        <v>223</v>
      </c>
      <c r="H315" s="873"/>
      <c r="I315" s="327"/>
    </row>
    <row r="316" spans="1:9" ht="47.25" hidden="1" customHeight="1">
      <c r="A316" s="438"/>
      <c r="B316" s="454"/>
      <c r="C316" s="458"/>
      <c r="D316" s="404" t="s">
        <v>240</v>
      </c>
      <c r="E316" s="952"/>
      <c r="F316" s="953"/>
      <c r="G316" s="952"/>
      <c r="H316" s="953"/>
      <c r="I316" s="327"/>
    </row>
    <row r="317" spans="1:9" ht="17.25" hidden="1" customHeight="1">
      <c r="A317" s="440" t="s">
        <v>224</v>
      </c>
      <c r="B317" s="938" t="s">
        <v>225</v>
      </c>
      <c r="C317" s="947"/>
      <c r="D317" s="460"/>
      <c r="E317" s="954"/>
      <c r="F317" s="955"/>
      <c r="G317" s="954"/>
      <c r="H317" s="955"/>
      <c r="I317" s="327"/>
    </row>
    <row r="318" spans="1:9" ht="17.25" hidden="1" customHeight="1">
      <c r="A318" s="440"/>
      <c r="B318" s="938" t="s">
        <v>241</v>
      </c>
      <c r="C318" s="939"/>
      <c r="D318" s="947"/>
      <c r="E318" s="442" t="s">
        <v>28</v>
      </c>
      <c r="F318" s="443"/>
      <c r="G318" s="443"/>
      <c r="H318" s="444"/>
      <c r="I318" s="327"/>
    </row>
    <row r="319" spans="1:9" ht="15.75" hidden="1" customHeight="1">
      <c r="A319" s="440">
        <v>1</v>
      </c>
      <c r="B319" s="965" t="s">
        <v>242</v>
      </c>
      <c r="C319" s="966"/>
      <c r="D319" s="474"/>
      <c r="E319" s="467"/>
      <c r="F319" s="468"/>
      <c r="G319" s="986"/>
      <c r="H319" s="987"/>
      <c r="I319" s="327"/>
    </row>
    <row r="320" spans="1:9" ht="15.75" hidden="1" customHeight="1">
      <c r="A320" s="440">
        <v>2</v>
      </c>
      <c r="B320" s="965" t="s">
        <v>243</v>
      </c>
      <c r="C320" s="966"/>
      <c r="D320" s="448"/>
      <c r="E320" s="449"/>
      <c r="F320" s="450"/>
      <c r="G320" s="957"/>
      <c r="H320" s="958"/>
    </row>
    <row r="321" spans="1:9" ht="15.75" hidden="1" customHeight="1">
      <c r="A321" s="440">
        <v>3</v>
      </c>
      <c r="B321" s="464" t="s">
        <v>244</v>
      </c>
      <c r="C321" s="465"/>
      <c r="D321" s="448"/>
      <c r="E321" s="449"/>
      <c r="F321" s="450"/>
      <c r="G321" s="957"/>
      <c r="H321" s="958"/>
      <c r="I321" s="327"/>
    </row>
    <row r="322" spans="1:9" ht="16.5" hidden="1" customHeight="1">
      <c r="A322" s="440">
        <v>4</v>
      </c>
      <c r="B322" s="464" t="s">
        <v>245</v>
      </c>
      <c r="C322" s="465"/>
      <c r="D322" s="448"/>
      <c r="E322" s="449"/>
      <c r="F322" s="450"/>
      <c r="G322" s="957"/>
      <c r="H322" s="958"/>
      <c r="I322" s="327"/>
    </row>
    <row r="323" spans="1:9" ht="15.75" hidden="1" customHeight="1">
      <c r="A323" s="440">
        <v>5</v>
      </c>
      <c r="B323" s="464" t="s">
        <v>246</v>
      </c>
      <c r="C323" s="465"/>
      <c r="D323" s="448"/>
      <c r="E323" s="449"/>
      <c r="F323" s="450"/>
      <c r="G323" s="957"/>
      <c r="H323" s="958"/>
      <c r="I323" s="327"/>
    </row>
    <row r="324" spans="1:9" hidden="1">
      <c r="A324" s="440">
        <v>6</v>
      </c>
      <c r="B324" s="464" t="s">
        <v>247</v>
      </c>
      <c r="C324" s="465"/>
      <c r="D324" s="451"/>
      <c r="E324" s="452"/>
      <c r="F324" s="453"/>
      <c r="G324" s="959"/>
      <c r="H324" s="960"/>
      <c r="I324" s="327"/>
    </row>
    <row r="325" spans="1:9" ht="32.25" hidden="1" customHeight="1">
      <c r="A325" s="435"/>
      <c r="B325" s="961" t="s">
        <v>248</v>
      </c>
      <c r="C325" s="961"/>
      <c r="D325" s="961"/>
      <c r="E325" s="961"/>
      <c r="F325" s="961"/>
      <c r="G325" s="961"/>
      <c r="H325" s="962"/>
      <c r="I325" s="327"/>
    </row>
    <row r="326" spans="1:9" ht="32.25" hidden="1" customHeight="1">
      <c r="A326" s="405"/>
      <c r="B326" s="461"/>
      <c r="C326" s="461"/>
      <c r="D326" s="461"/>
      <c r="E326" s="461"/>
      <c r="F326" s="461"/>
      <c r="G326" s="461"/>
      <c r="H326" s="461"/>
      <c r="I326" s="327"/>
    </row>
    <row r="327" spans="1:9" ht="20.25" hidden="1" customHeight="1">
      <c r="A327" s="438" t="s">
        <v>89</v>
      </c>
      <c r="B327" s="927" t="s">
        <v>228</v>
      </c>
      <c r="C327" s="928"/>
      <c r="D327" s="928"/>
      <c r="E327" s="928"/>
      <c r="F327" s="928"/>
      <c r="G327" s="928"/>
      <c r="H327" s="928"/>
      <c r="I327" s="327"/>
    </row>
    <row r="328" spans="1:9" ht="19.5" hidden="1" customHeight="1">
      <c r="A328" s="438"/>
      <c r="B328" s="462"/>
      <c r="C328" s="458"/>
      <c r="D328" s="459"/>
      <c r="E328" s="872" t="s">
        <v>238</v>
      </c>
      <c r="F328" s="873" t="s">
        <v>239</v>
      </c>
      <c r="G328" s="872" t="s">
        <v>223</v>
      </c>
      <c r="H328" s="873"/>
      <c r="I328" s="327"/>
    </row>
    <row r="329" spans="1:9" ht="47.25" hidden="1" customHeight="1">
      <c r="A329" s="438"/>
      <c r="B329" s="462"/>
      <c r="C329" s="458"/>
      <c r="D329" s="404" t="s">
        <v>249</v>
      </c>
      <c r="E329" s="952"/>
      <c r="F329" s="953"/>
      <c r="G329" s="952"/>
      <c r="H329" s="953"/>
      <c r="I329" s="327"/>
    </row>
    <row r="330" spans="1:9" ht="17.25" hidden="1" customHeight="1">
      <c r="A330" s="440" t="s">
        <v>224</v>
      </c>
      <c r="B330" s="883" t="s">
        <v>225</v>
      </c>
      <c r="C330" s="942"/>
      <c r="D330" s="463"/>
      <c r="E330" s="954"/>
      <c r="F330" s="955"/>
      <c r="G330" s="963"/>
      <c r="H330" s="964"/>
      <c r="I330" s="327"/>
    </row>
    <row r="331" spans="1:9" ht="17.25" hidden="1" customHeight="1">
      <c r="A331" s="440"/>
      <c r="B331" s="939" t="s">
        <v>241</v>
      </c>
      <c r="C331" s="939"/>
      <c r="D331" s="883"/>
      <c r="E331" s="442" t="s">
        <v>28</v>
      </c>
      <c r="F331" s="443"/>
      <c r="G331" s="443"/>
      <c r="H331" s="444"/>
      <c r="I331" s="327"/>
    </row>
    <row r="332" spans="1:9" ht="15.75" hidden="1" customHeight="1">
      <c r="A332" s="440">
        <v>1</v>
      </c>
      <c r="B332" s="965" t="s">
        <v>242</v>
      </c>
      <c r="C332" s="966"/>
      <c r="D332" s="466"/>
      <c r="E332" s="467"/>
      <c r="F332" s="468"/>
      <c r="G332" s="967"/>
      <c r="H332" s="968"/>
      <c r="I332" s="327"/>
    </row>
    <row r="333" spans="1:9" ht="15.75" hidden="1" customHeight="1">
      <c r="A333" s="440">
        <v>2</v>
      </c>
      <c r="B333" s="965" t="s">
        <v>243</v>
      </c>
      <c r="C333" s="966"/>
      <c r="D333" s="469"/>
      <c r="E333" s="449"/>
      <c r="F333" s="450"/>
      <c r="G333" s="969"/>
      <c r="H333" s="970"/>
    </row>
    <row r="334" spans="1:9" ht="15.75" hidden="1" customHeight="1">
      <c r="A334" s="440">
        <v>3</v>
      </c>
      <c r="B334" s="464" t="s">
        <v>244</v>
      </c>
      <c r="C334" s="465"/>
      <c r="D334" s="469"/>
      <c r="E334" s="449"/>
      <c r="F334" s="450"/>
      <c r="G334" s="969"/>
      <c r="H334" s="970"/>
      <c r="I334" s="327"/>
    </row>
    <row r="335" spans="1:9" ht="16.5" hidden="1" customHeight="1">
      <c r="A335" s="440">
        <v>4</v>
      </c>
      <c r="B335" s="464" t="s">
        <v>245</v>
      </c>
      <c r="C335" s="465"/>
      <c r="D335" s="469"/>
      <c r="E335" s="449"/>
      <c r="F335" s="450"/>
      <c r="G335" s="969"/>
      <c r="H335" s="970"/>
      <c r="I335" s="327"/>
    </row>
    <row r="336" spans="1:9" ht="15.75" hidden="1" customHeight="1">
      <c r="A336" s="440">
        <v>5</v>
      </c>
      <c r="B336" s="464" t="s">
        <v>246</v>
      </c>
      <c r="C336" s="465"/>
      <c r="D336" s="469"/>
      <c r="E336" s="449"/>
      <c r="F336" s="450"/>
      <c r="G336" s="969"/>
      <c r="H336" s="970"/>
      <c r="I336" s="327"/>
    </row>
    <row r="337" spans="1:9" ht="15.75" hidden="1" customHeight="1">
      <c r="A337" s="440">
        <v>6</v>
      </c>
      <c r="B337" s="464" t="s">
        <v>247</v>
      </c>
      <c r="C337" s="465"/>
      <c r="D337" s="469"/>
      <c r="E337" s="449"/>
      <c r="F337" s="450"/>
      <c r="G337" s="969"/>
      <c r="H337" s="970"/>
      <c r="I337" s="327"/>
    </row>
    <row r="338" spans="1:9" ht="32.25" hidden="1" customHeight="1">
      <c r="A338" s="440"/>
      <c r="B338" s="988" t="s">
        <v>230</v>
      </c>
      <c r="C338" s="988"/>
      <c r="D338" s="470"/>
      <c r="E338" s="452"/>
      <c r="F338" s="453"/>
      <c r="G338" s="971"/>
      <c r="H338" s="972"/>
      <c r="I338" s="327"/>
    </row>
    <row r="339" spans="1:9" ht="32.25" hidden="1" customHeight="1">
      <c r="A339" s="435"/>
      <c r="B339" s="989" t="s">
        <v>248</v>
      </c>
      <c r="C339" s="989"/>
      <c r="D339" s="989"/>
      <c r="E339" s="989"/>
      <c r="F339" s="989"/>
      <c r="G339" s="989"/>
      <c r="H339" s="990"/>
      <c r="I339" s="327"/>
    </row>
    <row r="340" spans="1:9" ht="16.5" hidden="1" customHeight="1">
      <c r="A340" s="435"/>
      <c r="B340" s="325"/>
      <c r="C340" s="325"/>
      <c r="D340" s="432"/>
      <c r="E340" s="432"/>
      <c r="F340" s="432"/>
      <c r="G340" s="432"/>
      <c r="H340" s="432"/>
      <c r="I340" s="327"/>
    </row>
    <row r="341" spans="1:9" ht="16.5" hidden="1" customHeight="1">
      <c r="A341" s="438" t="s">
        <v>231</v>
      </c>
      <c r="B341" s="974" t="s">
        <v>232</v>
      </c>
      <c r="C341" s="974"/>
      <c r="D341" s="456"/>
      <c r="E341" s="975"/>
      <c r="F341" s="976"/>
      <c r="G341" s="977"/>
      <c r="H341" s="978"/>
      <c r="I341" s="327"/>
    </row>
    <row r="342" spans="1:9" ht="28.5" hidden="1" customHeight="1">
      <c r="A342" s="438"/>
      <c r="B342" s="927"/>
      <c r="C342" s="944"/>
      <c r="D342" s="457"/>
      <c r="E342" s="979" t="s">
        <v>250</v>
      </c>
      <c r="F342" s="980"/>
      <c r="G342" s="981" t="s">
        <v>238</v>
      </c>
      <c r="H342" s="982"/>
      <c r="I342" s="327"/>
    </row>
    <row r="343" spans="1:9" ht="56.25" hidden="1" customHeight="1">
      <c r="A343" s="440"/>
      <c r="B343" s="946" t="s">
        <v>234</v>
      </c>
      <c r="C343" s="946"/>
      <c r="D343" s="446"/>
      <c r="E343" s="983"/>
      <c r="F343" s="984"/>
      <c r="G343" s="985"/>
      <c r="H343" s="985"/>
    </row>
    <row r="344" spans="1:9" ht="15.75" hidden="1" customHeight="1">
      <c r="A344" s="440"/>
      <c r="B344" s="943" t="s">
        <v>235</v>
      </c>
      <c r="C344" s="943"/>
      <c r="D344" s="455"/>
      <c r="E344" s="938"/>
      <c r="F344" s="947"/>
      <c r="G344" s="948"/>
      <c r="H344" s="949"/>
      <c r="I344" s="327"/>
    </row>
    <row r="345" spans="1:9" ht="49.5" hidden="1" customHeight="1">
      <c r="A345" s="440"/>
      <c r="B345" s="946" t="s">
        <v>236</v>
      </c>
      <c r="C345" s="946"/>
      <c r="D345" s="446"/>
      <c r="E345" s="983"/>
      <c r="F345" s="984"/>
      <c r="G345" s="985"/>
      <c r="H345" s="985"/>
      <c r="I345" s="327"/>
    </row>
    <row r="346" spans="1:9" ht="22.5" hidden="1" customHeight="1">
      <c r="A346" s="435"/>
      <c r="B346" s="472"/>
      <c r="C346" s="472"/>
      <c r="D346" s="473"/>
      <c r="E346" s="473"/>
      <c r="F346" s="473"/>
      <c r="G346" s="473"/>
      <c r="H346" s="473"/>
      <c r="I346" s="327"/>
    </row>
    <row r="347" spans="1:9" ht="17.25" hidden="1" customHeight="1">
      <c r="A347" s="475" t="s">
        <v>251</v>
      </c>
      <c r="B347" s="991" t="s">
        <v>252</v>
      </c>
      <c r="C347" s="991"/>
      <c r="D347" s="991"/>
      <c r="E347" s="991"/>
      <c r="F347" s="991"/>
      <c r="G347" s="991"/>
      <c r="H347" s="991"/>
      <c r="I347" s="327"/>
    </row>
    <row r="348" spans="1:9" ht="12" hidden="1" customHeight="1">
      <c r="A348" s="327"/>
      <c r="B348" s="391"/>
      <c r="C348" s="391"/>
      <c r="D348" s="391"/>
      <c r="E348" s="391"/>
      <c r="F348" s="391"/>
      <c r="G348" s="391"/>
      <c r="H348" s="327"/>
      <c r="I348" s="327"/>
    </row>
    <row r="349" spans="1:9" ht="75" hidden="1" customHeight="1">
      <c r="A349" s="476"/>
      <c r="B349" s="992" t="s">
        <v>253</v>
      </c>
      <c r="C349" s="992"/>
      <c r="D349" s="992"/>
      <c r="E349" s="992"/>
      <c r="F349" s="992"/>
      <c r="G349" s="992"/>
      <c r="H349" s="992"/>
      <c r="I349" s="327"/>
    </row>
    <row r="350" spans="1:9" ht="185.25" hidden="1" customHeight="1">
      <c r="A350" s="435"/>
      <c r="B350" s="993" t="s">
        <v>254</v>
      </c>
      <c r="C350" s="993"/>
      <c r="D350" s="993"/>
      <c r="E350" s="993"/>
      <c r="F350" s="993"/>
      <c r="G350" s="993"/>
      <c r="H350" s="993"/>
    </row>
    <row r="351" spans="1:9" ht="40.15" hidden="1" customHeight="1">
      <c r="A351" s="435"/>
      <c r="B351" s="992"/>
      <c r="C351" s="992"/>
      <c r="D351" s="992"/>
      <c r="E351" s="992"/>
      <c r="F351" s="992"/>
      <c r="G351" s="992"/>
      <c r="H351" s="992"/>
      <c r="I351" s="327"/>
    </row>
    <row r="352" spans="1:9" ht="9" hidden="1" customHeight="1">
      <c r="A352" s="327"/>
      <c r="B352" s="327"/>
      <c r="C352" s="327"/>
      <c r="D352" s="327"/>
      <c r="E352" s="327"/>
      <c r="F352" s="327"/>
      <c r="G352" s="327"/>
      <c r="H352" s="327"/>
      <c r="I352" s="327"/>
    </row>
    <row r="353" spans="1:9" ht="33.75" hidden="1" customHeight="1">
      <c r="A353" s="435"/>
      <c r="B353" s="992"/>
      <c r="C353" s="992"/>
      <c r="D353" s="992"/>
      <c r="E353" s="992"/>
      <c r="F353" s="992"/>
      <c r="G353" s="992"/>
      <c r="H353" s="992"/>
      <c r="I353" s="327"/>
    </row>
    <row r="354" spans="1:9" hidden="1">
      <c r="B354" s="391"/>
      <c r="C354" s="391"/>
      <c r="D354" s="391"/>
      <c r="E354" s="391"/>
      <c r="F354" s="391"/>
      <c r="G354" s="391"/>
    </row>
    <row r="355" spans="1:9" ht="42" hidden="1" customHeight="1">
      <c r="A355" s="434"/>
      <c r="B355" s="992"/>
      <c r="C355" s="992"/>
      <c r="D355" s="992"/>
      <c r="E355" s="992"/>
      <c r="F355" s="992"/>
      <c r="G355" s="992"/>
      <c r="H355" s="992"/>
      <c r="I355" s="327"/>
    </row>
    <row r="356" spans="1:9" hidden="1">
      <c r="A356" s="327"/>
      <c r="B356" s="327"/>
      <c r="C356" s="327"/>
      <c r="D356" s="327"/>
      <c r="E356" s="327"/>
      <c r="F356" s="327"/>
      <c r="G356" s="327"/>
      <c r="H356" s="327"/>
      <c r="I356" s="327"/>
    </row>
    <row r="357" spans="1:9" ht="19.5" hidden="1" customHeight="1">
      <c r="A357" s="434"/>
      <c r="B357" s="992" t="s">
        <v>255</v>
      </c>
      <c r="C357" s="992"/>
      <c r="D357" s="992"/>
      <c r="E357" s="992"/>
      <c r="F357" s="992"/>
      <c r="G357" s="992"/>
      <c r="H357" s="992"/>
      <c r="I357" s="327"/>
    </row>
    <row r="358" spans="1:9" hidden="1">
      <c r="A358" s="327"/>
      <c r="B358" s="391"/>
      <c r="C358" s="391"/>
      <c r="D358" s="391"/>
      <c r="E358" s="391"/>
      <c r="F358" s="391"/>
      <c r="G358" s="391"/>
      <c r="H358" s="327"/>
      <c r="I358" s="327"/>
    </row>
    <row r="359" spans="1:9" ht="40.15" hidden="1" customHeight="1">
      <c r="A359" s="434" t="s">
        <v>256</v>
      </c>
      <c r="B359" s="993" t="s">
        <v>257</v>
      </c>
      <c r="C359" s="993"/>
      <c r="D359" s="993"/>
      <c r="E359" s="993"/>
      <c r="F359" s="993"/>
      <c r="G359" s="993"/>
      <c r="H359" s="993"/>
      <c r="I359" s="327"/>
    </row>
    <row r="360" spans="1:9" hidden="1">
      <c r="A360" s="327"/>
      <c r="B360" s="391"/>
      <c r="C360" s="391"/>
      <c r="D360" s="391"/>
      <c r="E360" s="391"/>
      <c r="F360" s="391"/>
      <c r="G360" s="391"/>
      <c r="H360" s="327"/>
      <c r="I360" s="327"/>
    </row>
    <row r="361" spans="1:9" ht="90" hidden="1" customHeight="1">
      <c r="A361" s="434" t="s">
        <v>258</v>
      </c>
      <c r="B361" s="993" t="s">
        <v>259</v>
      </c>
      <c r="C361" s="993"/>
      <c r="D361" s="993"/>
      <c r="E361" s="993"/>
      <c r="F361" s="993"/>
      <c r="G361" s="993"/>
      <c r="H361" s="993"/>
    </row>
    <row r="362" spans="1:9" hidden="1">
      <c r="A362" s="327"/>
      <c r="B362" s="327"/>
      <c r="C362" s="327"/>
      <c r="D362" s="327"/>
      <c r="E362" s="327"/>
      <c r="F362" s="327"/>
      <c r="G362" s="327"/>
      <c r="H362" s="327"/>
      <c r="I362" s="327"/>
    </row>
    <row r="363" spans="1:9" ht="48" hidden="1" customHeight="1">
      <c r="A363" s="434" t="s">
        <v>260</v>
      </c>
      <c r="B363" s="992" t="s">
        <v>261</v>
      </c>
      <c r="C363" s="992"/>
      <c r="D363" s="992"/>
      <c r="E363" s="992"/>
      <c r="F363" s="992"/>
      <c r="G363" s="992"/>
      <c r="H363" s="992"/>
      <c r="I363" s="327"/>
    </row>
    <row r="364" spans="1:9" ht="17.25" hidden="1" customHeight="1">
      <c r="A364" s="327"/>
      <c r="B364" s="327"/>
      <c r="C364" s="327"/>
      <c r="D364" s="326"/>
      <c r="E364" s="327"/>
      <c r="F364" s="327"/>
      <c r="G364" s="327"/>
      <c r="H364" s="327"/>
      <c r="I364" s="327"/>
    </row>
    <row r="365" spans="1:9" ht="21" hidden="1" customHeight="1">
      <c r="A365" s="434" t="s">
        <v>262</v>
      </c>
      <c r="B365" s="992" t="s">
        <v>263</v>
      </c>
      <c r="C365" s="992"/>
      <c r="D365" s="992"/>
      <c r="E365" s="992"/>
      <c r="F365" s="992"/>
      <c r="G365" s="992"/>
      <c r="H365" s="992"/>
      <c r="I365" s="327"/>
    </row>
    <row r="366" spans="1:9" ht="29.25" hidden="1" customHeight="1">
      <c r="A366" s="434"/>
      <c r="B366" s="994" t="s">
        <v>264</v>
      </c>
      <c r="C366" s="994"/>
      <c r="D366" s="994"/>
      <c r="E366" s="994"/>
      <c r="F366" s="994"/>
      <c r="G366" s="994"/>
      <c r="H366" s="994"/>
      <c r="I366" s="327"/>
    </row>
    <row r="367" spans="1:9" ht="17.25" hidden="1" customHeight="1">
      <c r="A367" s="434"/>
      <c r="B367" s="477"/>
      <c r="C367" s="477"/>
      <c r="D367" s="477"/>
      <c r="E367" s="477"/>
      <c r="F367" s="477"/>
      <c r="G367" s="477"/>
      <c r="H367" s="477"/>
    </row>
    <row r="368" spans="1:9" ht="72" hidden="1" customHeight="1">
      <c r="A368" s="435">
        <v>4.0999999999999996</v>
      </c>
      <c r="B368" s="865" t="s">
        <v>265</v>
      </c>
      <c r="C368" s="865"/>
      <c r="D368" s="865"/>
      <c r="E368" s="865"/>
      <c r="F368" s="865"/>
      <c r="G368" s="865"/>
      <c r="H368" s="865"/>
    </row>
    <row r="369" spans="1:9" ht="16.5" hidden="1" customHeight="1">
      <c r="A369" s="390" t="s">
        <v>81</v>
      </c>
      <c r="B369" s="995" t="str">
        <f>"For  " &amp;B244</f>
        <v>For  Name of the Bidder</v>
      </c>
      <c r="C369" s="995"/>
      <c r="D369" s="995"/>
      <c r="E369" s="995"/>
      <c r="F369" s="995"/>
      <c r="G369" s="327"/>
      <c r="H369" s="327"/>
      <c r="I369" s="327"/>
    </row>
    <row r="370" spans="1:9" ht="15.75" hidden="1" customHeight="1">
      <c r="A370" s="327"/>
      <c r="B370" s="478" t="s">
        <v>75</v>
      </c>
      <c r="C370" s="996"/>
      <c r="D370" s="997"/>
      <c r="E370" s="997"/>
      <c r="F370" s="997"/>
      <c r="G370" s="997"/>
      <c r="H370" s="998"/>
      <c r="I370" s="327"/>
    </row>
    <row r="371" spans="1:9" ht="15.75" hidden="1" customHeight="1">
      <c r="A371" s="327"/>
      <c r="B371" s="478" t="s">
        <v>76</v>
      </c>
      <c r="C371" s="996"/>
      <c r="D371" s="997"/>
      <c r="E371" s="997"/>
      <c r="F371" s="997"/>
      <c r="G371" s="997"/>
      <c r="H371" s="998"/>
      <c r="I371" s="327"/>
    </row>
    <row r="372" spans="1:9" ht="15.75" hidden="1" customHeight="1">
      <c r="A372" s="327"/>
      <c r="B372" s="478" t="s">
        <v>77</v>
      </c>
      <c r="C372" s="996"/>
      <c r="D372" s="997"/>
      <c r="E372" s="997"/>
      <c r="F372" s="997"/>
      <c r="G372" s="997"/>
      <c r="H372" s="998"/>
      <c r="I372" s="327"/>
    </row>
    <row r="373" spans="1:9" ht="15.75" hidden="1" customHeight="1">
      <c r="A373" s="327"/>
      <c r="B373" s="478" t="s">
        <v>167</v>
      </c>
      <c r="C373" s="996"/>
      <c r="D373" s="997"/>
      <c r="E373" s="997"/>
      <c r="F373" s="997"/>
      <c r="G373" s="997"/>
      <c r="H373" s="998"/>
      <c r="I373" s="327"/>
    </row>
    <row r="374" spans="1:9" ht="15.75" hidden="1" customHeight="1">
      <c r="A374" s="327"/>
      <c r="B374" s="478" t="s">
        <v>168</v>
      </c>
      <c r="C374" s="996"/>
      <c r="D374" s="997"/>
      <c r="E374" s="997"/>
      <c r="F374" s="997"/>
      <c r="G374" s="997"/>
      <c r="H374" s="998"/>
      <c r="I374" s="327"/>
    </row>
    <row r="375" spans="1:9" ht="15.75" hidden="1" customHeight="1">
      <c r="A375" s="327"/>
      <c r="B375" s="478" t="s">
        <v>170</v>
      </c>
      <c r="C375" s="996"/>
      <c r="D375" s="997"/>
      <c r="E375" s="997"/>
      <c r="F375" s="997"/>
      <c r="G375" s="997"/>
      <c r="H375" s="998"/>
      <c r="I375" s="327"/>
    </row>
    <row r="376" spans="1:9" ht="15.75" hidden="1" customHeight="1">
      <c r="A376" s="327"/>
      <c r="B376" s="478" t="s">
        <v>172</v>
      </c>
      <c r="C376" s="996"/>
      <c r="D376" s="997"/>
      <c r="E376" s="997"/>
      <c r="F376" s="997"/>
      <c r="G376" s="997"/>
      <c r="H376" s="998"/>
      <c r="I376" s="327"/>
    </row>
    <row r="377" spans="1:9" ht="15.75" hidden="1" customHeight="1">
      <c r="A377" s="327"/>
      <c r="B377" s="478" t="s">
        <v>266</v>
      </c>
      <c r="C377" s="996"/>
      <c r="D377" s="997"/>
      <c r="E377" s="997"/>
      <c r="F377" s="997"/>
      <c r="G377" s="997"/>
      <c r="H377" s="998"/>
      <c r="I377" s="327"/>
    </row>
    <row r="378" spans="1:9" ht="15.75" hidden="1" customHeight="1">
      <c r="A378" s="327"/>
      <c r="B378" s="478" t="s">
        <v>267</v>
      </c>
      <c r="C378" s="996"/>
      <c r="D378" s="997"/>
      <c r="E378" s="997"/>
      <c r="F378" s="997"/>
      <c r="G378" s="997"/>
      <c r="H378" s="998"/>
      <c r="I378" s="327"/>
    </row>
    <row r="379" spans="1:9" ht="15.75" hidden="1" customHeight="1">
      <c r="A379" s="327"/>
      <c r="B379" s="478" t="s">
        <v>268</v>
      </c>
      <c r="C379" s="996"/>
      <c r="D379" s="997"/>
      <c r="E379" s="997"/>
      <c r="F379" s="997"/>
      <c r="G379" s="997"/>
      <c r="H379" s="998"/>
      <c r="I379" s="327"/>
    </row>
    <row r="380" spans="1:9" hidden="1">
      <c r="A380" s="327"/>
      <c r="B380" s="327"/>
      <c r="C380" s="327"/>
      <c r="D380" s="327"/>
      <c r="E380" s="327"/>
      <c r="F380" s="327"/>
      <c r="G380" s="327"/>
      <c r="H380" s="327"/>
      <c r="I380" s="327"/>
    </row>
    <row r="381" spans="1:9" ht="16.5" hidden="1" customHeight="1">
      <c r="A381" s="390" t="s">
        <v>89</v>
      </c>
      <c r="B381" s="995" t="str">
        <f>"For  " &amp;B277</f>
        <v>For  Name of Other Partner-1 of JV</v>
      </c>
      <c r="C381" s="995"/>
      <c r="D381" s="995"/>
      <c r="E381" s="995"/>
      <c r="F381" s="995"/>
      <c r="G381" s="327"/>
      <c r="H381" s="327"/>
      <c r="I381" s="327"/>
    </row>
    <row r="382" spans="1:9" ht="15.75" hidden="1" customHeight="1">
      <c r="A382" s="327"/>
      <c r="B382" s="478" t="s">
        <v>75</v>
      </c>
      <c r="C382" s="996"/>
      <c r="D382" s="997"/>
      <c r="E382" s="997"/>
      <c r="F382" s="997"/>
      <c r="G382" s="997"/>
      <c r="H382" s="998"/>
      <c r="I382" s="327"/>
    </row>
    <row r="383" spans="1:9" ht="15.75" hidden="1" customHeight="1">
      <c r="A383" s="327"/>
      <c r="B383" s="478" t="s">
        <v>76</v>
      </c>
      <c r="C383" s="996"/>
      <c r="D383" s="997"/>
      <c r="E383" s="997"/>
      <c r="F383" s="997"/>
      <c r="G383" s="997"/>
      <c r="H383" s="998"/>
      <c r="I383" s="327"/>
    </row>
    <row r="384" spans="1:9" ht="15.75" hidden="1" customHeight="1">
      <c r="A384" s="327"/>
      <c r="B384" s="478" t="s">
        <v>77</v>
      </c>
      <c r="C384" s="996"/>
      <c r="D384" s="997"/>
      <c r="E384" s="997"/>
      <c r="F384" s="997"/>
      <c r="G384" s="997"/>
      <c r="H384" s="998"/>
      <c r="I384" s="327"/>
    </row>
    <row r="385" spans="1:9" ht="15.75" hidden="1" customHeight="1">
      <c r="A385" s="327"/>
      <c r="B385" s="478" t="s">
        <v>167</v>
      </c>
      <c r="C385" s="996"/>
      <c r="D385" s="997"/>
      <c r="E385" s="997"/>
      <c r="F385" s="997"/>
      <c r="G385" s="997"/>
      <c r="H385" s="998"/>
      <c r="I385" s="327"/>
    </row>
    <row r="386" spans="1:9" ht="15.75" hidden="1" customHeight="1">
      <c r="A386" s="327"/>
      <c r="B386" s="478" t="s">
        <v>168</v>
      </c>
      <c r="C386" s="996"/>
      <c r="D386" s="997"/>
      <c r="E386" s="997"/>
      <c r="F386" s="997"/>
      <c r="G386" s="997"/>
      <c r="H386" s="998"/>
      <c r="I386" s="327"/>
    </row>
    <row r="387" spans="1:9" ht="15.75" hidden="1" customHeight="1">
      <c r="A387" s="327"/>
      <c r="B387" s="478" t="s">
        <v>170</v>
      </c>
      <c r="C387" s="996"/>
      <c r="D387" s="997"/>
      <c r="E387" s="997"/>
      <c r="F387" s="997"/>
      <c r="G387" s="997"/>
      <c r="H387" s="998"/>
      <c r="I387" s="327"/>
    </row>
    <row r="388" spans="1:9" ht="15.75" hidden="1" customHeight="1">
      <c r="A388" s="327"/>
      <c r="B388" s="478" t="s">
        <v>172</v>
      </c>
      <c r="C388" s="996"/>
      <c r="D388" s="997"/>
      <c r="E388" s="997"/>
      <c r="F388" s="997"/>
      <c r="G388" s="997"/>
      <c r="H388" s="998"/>
      <c r="I388" s="327"/>
    </row>
    <row r="389" spans="1:9" ht="15.75" hidden="1" customHeight="1">
      <c r="A389" s="327"/>
      <c r="B389" s="478" t="s">
        <v>266</v>
      </c>
      <c r="C389" s="996"/>
      <c r="D389" s="997"/>
      <c r="E389" s="997"/>
      <c r="F389" s="997"/>
      <c r="G389" s="997"/>
      <c r="H389" s="998"/>
      <c r="I389" s="327"/>
    </row>
    <row r="390" spans="1:9" ht="15.75" hidden="1" customHeight="1">
      <c r="A390" s="327"/>
      <c r="B390" s="478" t="s">
        <v>267</v>
      </c>
      <c r="C390" s="996"/>
      <c r="D390" s="997"/>
      <c r="E390" s="997"/>
      <c r="F390" s="997"/>
      <c r="G390" s="997"/>
      <c r="H390" s="998"/>
      <c r="I390" s="327"/>
    </row>
    <row r="391" spans="1:9" ht="15.75" hidden="1" customHeight="1">
      <c r="A391" s="327"/>
      <c r="B391" s="478" t="s">
        <v>268</v>
      </c>
      <c r="C391" s="996"/>
      <c r="D391" s="997"/>
      <c r="E391" s="997"/>
      <c r="F391" s="997"/>
      <c r="G391" s="997"/>
      <c r="H391" s="998"/>
      <c r="I391" s="327"/>
    </row>
    <row r="392" spans="1:9" hidden="1">
      <c r="A392" s="327"/>
      <c r="B392" s="479"/>
      <c r="C392" s="480"/>
      <c r="D392" s="480"/>
      <c r="E392" s="480"/>
      <c r="F392" s="480"/>
      <c r="G392" s="480"/>
      <c r="H392" s="480"/>
      <c r="I392" s="327"/>
    </row>
    <row r="393" spans="1:9" ht="16.5" hidden="1" customHeight="1">
      <c r="A393" s="390" t="s">
        <v>231</v>
      </c>
      <c r="B393" s="995" t="str">
        <f>"For  "&amp;B313</f>
        <v>For  Name of Other Partner-2 of JV</v>
      </c>
      <c r="C393" s="995"/>
      <c r="D393" s="995"/>
      <c r="E393" s="995"/>
      <c r="F393" s="995"/>
      <c r="G393" s="327"/>
      <c r="H393" s="327"/>
      <c r="I393" s="327"/>
    </row>
    <row r="394" spans="1:9" ht="15.75" hidden="1" customHeight="1">
      <c r="A394" s="327"/>
      <c r="B394" s="478" t="s">
        <v>75</v>
      </c>
      <c r="C394" s="996"/>
      <c r="D394" s="997"/>
      <c r="E394" s="997"/>
      <c r="F394" s="997"/>
      <c r="G394" s="997"/>
      <c r="H394" s="998"/>
      <c r="I394" s="327"/>
    </row>
    <row r="395" spans="1:9" ht="15.75" hidden="1" customHeight="1">
      <c r="A395" s="327"/>
      <c r="B395" s="478" t="s">
        <v>76</v>
      </c>
      <c r="C395" s="996"/>
      <c r="D395" s="997"/>
      <c r="E395" s="997"/>
      <c r="F395" s="997"/>
      <c r="G395" s="997"/>
      <c r="H395" s="998"/>
      <c r="I395" s="327"/>
    </row>
    <row r="396" spans="1:9" ht="15.75" hidden="1" customHeight="1">
      <c r="A396" s="327"/>
      <c r="B396" s="478" t="s">
        <v>77</v>
      </c>
      <c r="C396" s="996"/>
      <c r="D396" s="997"/>
      <c r="E396" s="997"/>
      <c r="F396" s="997"/>
      <c r="G396" s="997"/>
      <c r="H396" s="998"/>
      <c r="I396" s="327"/>
    </row>
    <row r="397" spans="1:9" ht="15.75" hidden="1" customHeight="1">
      <c r="A397" s="327"/>
      <c r="B397" s="478" t="s">
        <v>167</v>
      </c>
      <c r="C397" s="996"/>
      <c r="D397" s="997"/>
      <c r="E397" s="997"/>
      <c r="F397" s="997"/>
      <c r="G397" s="997"/>
      <c r="H397" s="998"/>
      <c r="I397" s="327"/>
    </row>
    <row r="398" spans="1:9" ht="15.75" hidden="1" customHeight="1">
      <c r="A398" s="327"/>
      <c r="B398" s="478" t="s">
        <v>168</v>
      </c>
      <c r="C398" s="996"/>
      <c r="D398" s="997"/>
      <c r="E398" s="997"/>
      <c r="F398" s="997"/>
      <c r="G398" s="997"/>
      <c r="H398" s="998"/>
      <c r="I398" s="327"/>
    </row>
    <row r="399" spans="1:9" ht="15.75" hidden="1" customHeight="1">
      <c r="A399" s="327"/>
      <c r="B399" s="478" t="s">
        <v>170</v>
      </c>
      <c r="C399" s="996"/>
      <c r="D399" s="997"/>
      <c r="E399" s="997"/>
      <c r="F399" s="997"/>
      <c r="G399" s="997"/>
      <c r="H399" s="998"/>
      <c r="I399" s="327"/>
    </row>
    <row r="400" spans="1:9" ht="15.75" hidden="1" customHeight="1">
      <c r="A400" s="327"/>
      <c r="B400" s="478" t="s">
        <v>172</v>
      </c>
      <c r="C400" s="996"/>
      <c r="D400" s="997"/>
      <c r="E400" s="997"/>
      <c r="F400" s="997"/>
      <c r="G400" s="997"/>
      <c r="H400" s="998"/>
      <c r="I400" s="327"/>
    </row>
    <row r="401" spans="1:11" ht="15.75" hidden="1" customHeight="1">
      <c r="A401" s="327"/>
      <c r="B401" s="478" t="s">
        <v>266</v>
      </c>
      <c r="C401" s="996"/>
      <c r="D401" s="997"/>
      <c r="E401" s="997"/>
      <c r="F401" s="997"/>
      <c r="G401" s="997"/>
      <c r="H401" s="998"/>
      <c r="I401" s="327"/>
    </row>
    <row r="402" spans="1:11" ht="15.75" hidden="1" customHeight="1">
      <c r="A402" s="327"/>
      <c r="B402" s="478" t="s">
        <v>267</v>
      </c>
      <c r="C402" s="996"/>
      <c r="D402" s="997"/>
      <c r="E402" s="997"/>
      <c r="F402" s="997"/>
      <c r="G402" s="997"/>
      <c r="H402" s="998"/>
      <c r="I402" s="327"/>
    </row>
    <row r="403" spans="1:11" ht="15.75" hidden="1" customHeight="1">
      <c r="A403" s="327"/>
      <c r="B403" s="478" t="s">
        <v>268</v>
      </c>
      <c r="C403" s="996"/>
      <c r="D403" s="997"/>
      <c r="E403" s="997"/>
      <c r="F403" s="997"/>
      <c r="G403" s="997"/>
      <c r="H403" s="998"/>
      <c r="I403" s="327"/>
    </row>
    <row r="404" spans="1:11">
      <c r="A404" s="327"/>
      <c r="B404" s="479"/>
      <c r="C404" s="480"/>
      <c r="D404" s="480"/>
      <c r="E404" s="480"/>
      <c r="F404" s="480"/>
      <c r="G404" s="480"/>
      <c r="H404" s="480"/>
      <c r="I404" s="327"/>
    </row>
    <row r="405" spans="1:11" ht="24" customHeight="1">
      <c r="A405" s="475" t="s">
        <v>327</v>
      </c>
      <c r="B405" s="863" t="s">
        <v>270</v>
      </c>
      <c r="C405" s="863"/>
      <c r="D405" s="863"/>
      <c r="E405" s="863"/>
      <c r="F405" s="863"/>
      <c r="G405" s="863"/>
      <c r="H405" s="863"/>
      <c r="I405" s="327"/>
    </row>
    <row r="406" spans="1:11" ht="36" customHeight="1">
      <c r="A406" s="435">
        <v>5.0999999999999996</v>
      </c>
      <c r="B406" s="993" t="s">
        <v>271</v>
      </c>
      <c r="C406" s="993"/>
      <c r="D406" s="993"/>
      <c r="E406" s="993"/>
      <c r="F406" s="993"/>
      <c r="G406" s="993"/>
      <c r="H406" s="993"/>
    </row>
    <row r="407" spans="1:11" ht="105.75" customHeight="1">
      <c r="A407" s="327"/>
      <c r="B407" s="434" t="s">
        <v>272</v>
      </c>
      <c r="C407" s="993" t="s">
        <v>273</v>
      </c>
      <c r="D407" s="993"/>
      <c r="E407" s="993"/>
      <c r="F407" s="993"/>
      <c r="G407" s="993"/>
      <c r="H407" s="993"/>
      <c r="I407" s="481"/>
    </row>
    <row r="408" spans="1:11" ht="78" customHeight="1">
      <c r="A408" s="327"/>
      <c r="B408" s="434" t="s">
        <v>274</v>
      </c>
      <c r="C408" s="993" t="s">
        <v>275</v>
      </c>
      <c r="D408" s="993"/>
      <c r="E408" s="993"/>
      <c r="F408" s="993"/>
      <c r="G408" s="993"/>
      <c r="H408" s="993"/>
      <c r="I408" s="327"/>
    </row>
    <row r="409" spans="1:11" ht="9" customHeight="1">
      <c r="A409" s="327"/>
      <c r="B409" s="327"/>
      <c r="C409" s="327"/>
      <c r="D409" s="327"/>
      <c r="E409" s="327"/>
      <c r="F409" s="327"/>
      <c r="G409" s="327"/>
      <c r="H409" s="327"/>
      <c r="I409" s="327"/>
    </row>
    <row r="410" spans="1:11" ht="36.75" customHeight="1">
      <c r="A410" s="435">
        <v>5.2</v>
      </c>
      <c r="B410" s="865" t="s">
        <v>276</v>
      </c>
      <c r="C410" s="865"/>
      <c r="D410" s="865"/>
      <c r="E410" s="865"/>
      <c r="F410" s="865"/>
      <c r="G410" s="865"/>
      <c r="H410" s="865"/>
    </row>
    <row r="411" spans="1:11" ht="10.5" customHeight="1">
      <c r="A411" s="327"/>
      <c r="B411" s="327"/>
      <c r="C411" s="327"/>
      <c r="D411" s="327"/>
      <c r="E411" s="327"/>
      <c r="F411" s="327"/>
      <c r="G411" s="327"/>
      <c r="H411" s="327"/>
      <c r="I411" s="327"/>
    </row>
    <row r="412" spans="1:11" ht="24" customHeight="1">
      <c r="A412" s="276"/>
      <c r="B412" s="865" t="s">
        <v>277</v>
      </c>
      <c r="C412" s="865"/>
      <c r="D412" s="865"/>
      <c r="E412" s="865"/>
      <c r="F412" s="865"/>
      <c r="G412" s="865"/>
      <c r="H412" s="865"/>
      <c r="I412" s="327"/>
    </row>
    <row r="413" spans="1:11" ht="32.25" customHeight="1">
      <c r="A413" s="482"/>
      <c r="B413" s="999"/>
      <c r="C413" s="1000"/>
      <c r="D413" s="483" t="s">
        <v>278</v>
      </c>
      <c r="E413" s="1001"/>
      <c r="F413" s="1002"/>
      <c r="G413" s="1002"/>
      <c r="H413" s="1002"/>
      <c r="I413" s="327"/>
    </row>
    <row r="414" spans="1:11" ht="50.25" customHeight="1">
      <c r="A414" s="484" t="s">
        <v>81</v>
      </c>
      <c r="B414" s="942" t="s">
        <v>279</v>
      </c>
      <c r="C414" s="942"/>
      <c r="D414" s="304" t="s">
        <v>280</v>
      </c>
      <c r="E414" s="327"/>
      <c r="F414" s="327"/>
      <c r="G414" s="327"/>
      <c r="H414" s="327"/>
      <c r="I414" s="327"/>
    </row>
    <row r="415" spans="1:11" ht="21" customHeight="1">
      <c r="A415" s="485"/>
      <c r="B415" s="1003" t="s">
        <v>281</v>
      </c>
      <c r="C415" s="1004"/>
      <c r="D415" s="486"/>
      <c r="E415" s="327"/>
      <c r="F415" s="327"/>
      <c r="G415" s="327"/>
      <c r="H415" s="327"/>
      <c r="I415" s="310"/>
      <c r="J415" s="487"/>
      <c r="K415" s="488"/>
    </row>
    <row r="416" spans="1:11" ht="23.25" customHeight="1">
      <c r="A416" s="485"/>
      <c r="B416" s="1003" t="s">
        <v>282</v>
      </c>
      <c r="C416" s="1004"/>
      <c r="D416" s="486"/>
      <c r="E416" s="327"/>
      <c r="F416" s="327"/>
      <c r="G416" s="327"/>
      <c r="H416" s="327"/>
      <c r="J416" s="489"/>
      <c r="K416" s="490"/>
    </row>
    <row r="417" spans="1:12" ht="21.75" customHeight="1">
      <c r="A417" s="485"/>
      <c r="B417" s="1003" t="s">
        <v>283</v>
      </c>
      <c r="C417" s="1004"/>
      <c r="D417" s="486"/>
      <c r="E417" s="327"/>
      <c r="F417" s="327"/>
      <c r="G417" s="327"/>
      <c r="H417" s="327"/>
      <c r="I417" s="310"/>
      <c r="J417" s="487"/>
      <c r="K417" s="488"/>
      <c r="L417" s="310"/>
    </row>
    <row r="418" spans="1:12" ht="20.25" customHeight="1">
      <c r="A418" s="485"/>
      <c r="B418" s="1003" t="s">
        <v>284</v>
      </c>
      <c r="C418" s="1004"/>
      <c r="D418" s="486"/>
      <c r="E418" s="327"/>
      <c r="F418" s="327"/>
      <c r="G418" s="327"/>
      <c r="H418" s="327"/>
      <c r="I418" s="310"/>
      <c r="J418" s="487"/>
      <c r="K418" s="488"/>
      <c r="L418" s="310"/>
    </row>
    <row r="419" spans="1:12" ht="21.75" customHeight="1">
      <c r="A419" s="485"/>
      <c r="B419" s="894" t="s">
        <v>285</v>
      </c>
      <c r="C419" s="896"/>
      <c r="D419" s="486"/>
      <c r="E419" s="327"/>
      <c r="F419" s="327"/>
      <c r="G419" s="327"/>
      <c r="H419" s="327"/>
      <c r="I419" s="310"/>
      <c r="J419" s="487"/>
      <c r="K419" s="488"/>
      <c r="L419" s="310"/>
    </row>
    <row r="420" spans="1:12" ht="36.75" customHeight="1">
      <c r="A420" s="435">
        <v>6</v>
      </c>
      <c r="B420" s="865" t="s">
        <v>1039</v>
      </c>
      <c r="C420" s="865"/>
      <c r="D420" s="865"/>
      <c r="E420" s="865"/>
      <c r="F420" s="865"/>
      <c r="G420" s="865"/>
      <c r="H420" s="865"/>
    </row>
    <row r="421" spans="1:12">
      <c r="A421" s="327"/>
      <c r="B421" s="327"/>
      <c r="C421" s="327"/>
      <c r="D421" s="327"/>
      <c r="E421" s="327"/>
      <c r="F421" s="327"/>
      <c r="G421" s="327"/>
      <c r="H421" s="327"/>
      <c r="I421" s="327"/>
    </row>
    <row r="423" spans="1:12" ht="16.5">
      <c r="B423" s="308" t="s">
        <v>63</v>
      </c>
      <c r="C423" s="491" t="str">
        <f>'Attach 3(JV)'!B24</f>
        <v>--</v>
      </c>
      <c r="F423" s="307" t="s">
        <v>64</v>
      </c>
      <c r="G423" s="308" t="str">
        <f>'Attach 3(JV)'!E24</f>
        <v/>
      </c>
      <c r="H423" s="308"/>
      <c r="I423" s="308"/>
    </row>
    <row r="424" spans="1:12" ht="16.5">
      <c r="B424" s="308" t="s">
        <v>65</v>
      </c>
      <c r="C424" s="491" t="str">
        <f>'Attach 3(JV)'!B25</f>
        <v/>
      </c>
      <c r="F424" s="307" t="s">
        <v>66</v>
      </c>
      <c r="G424" s="308" t="str">
        <f>'Attach 3(JV)'!E25</f>
        <v/>
      </c>
      <c r="H424" s="308"/>
      <c r="I424" s="308"/>
    </row>
  </sheetData>
  <sheetProtection algorithmName="SHA-512" hashValue="eBpGKhJkPnhXL6xx9vE+NRFUOM92SHEi5JhL0db7OMW8BC+BW+FBImcfkMMVj+OMS+xq46mD5bNBxDTqURVGDw==" saltValue="DqjNTxLqi5NuOhLB7I4K4A==" spinCount="100000" sheet="1" objects="1" scenarios="1"/>
  <customSheetViews>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4"/>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6"/>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7"/>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8"/>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2"/>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3"/>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1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1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6"/>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504">
    <mergeCell ref="B140:E140"/>
    <mergeCell ref="G140:H140"/>
    <mergeCell ref="A141:A142"/>
    <mergeCell ref="B141:E141"/>
    <mergeCell ref="B142:E142"/>
    <mergeCell ref="B143:E143"/>
    <mergeCell ref="G143:H143"/>
    <mergeCell ref="A97:I97"/>
    <mergeCell ref="B135:E135"/>
    <mergeCell ref="B136:E136"/>
    <mergeCell ref="G136:H136"/>
    <mergeCell ref="B137:E137"/>
    <mergeCell ref="F137:G137"/>
    <mergeCell ref="H137:I137"/>
    <mergeCell ref="B138:E138"/>
    <mergeCell ref="G138:H138"/>
    <mergeCell ref="B139:E139"/>
    <mergeCell ref="G139:H139"/>
    <mergeCell ref="B127:E127"/>
    <mergeCell ref="G127:H127"/>
    <mergeCell ref="A128:A134"/>
    <mergeCell ref="B128:E131"/>
    <mergeCell ref="G128:H128"/>
    <mergeCell ref="G129:H129"/>
    <mergeCell ref="G130:H130"/>
    <mergeCell ref="G131:H131"/>
    <mergeCell ref="G132:H132"/>
    <mergeCell ref="G133:H133"/>
    <mergeCell ref="G134:H134"/>
    <mergeCell ref="B121:E121"/>
    <mergeCell ref="G121:H121"/>
    <mergeCell ref="B122:I122"/>
    <mergeCell ref="B123:E123"/>
    <mergeCell ref="B124:E124"/>
    <mergeCell ref="F124:I124"/>
    <mergeCell ref="B125:E125"/>
    <mergeCell ref="F125:I125"/>
    <mergeCell ref="B126:E126"/>
    <mergeCell ref="G126:H126"/>
    <mergeCell ref="B116:E116"/>
    <mergeCell ref="G116:H116"/>
    <mergeCell ref="B117:E117"/>
    <mergeCell ref="G117:H117"/>
    <mergeCell ref="B118:E118"/>
    <mergeCell ref="G118:H118"/>
    <mergeCell ref="A119:A120"/>
    <mergeCell ref="B119:E119"/>
    <mergeCell ref="B120:E120"/>
    <mergeCell ref="G108:H108"/>
    <mergeCell ref="G109:H109"/>
    <mergeCell ref="G110:H110"/>
    <mergeCell ref="G111:H111"/>
    <mergeCell ref="G112:H112"/>
    <mergeCell ref="B113:E113"/>
    <mergeCell ref="B114:E114"/>
    <mergeCell ref="G114:H114"/>
    <mergeCell ref="B115:E115"/>
    <mergeCell ref="F115:G115"/>
    <mergeCell ref="H115:I115"/>
    <mergeCell ref="B420:H420"/>
    <mergeCell ref="B224:H224"/>
    <mergeCell ref="B225:E225"/>
    <mergeCell ref="G225:H225"/>
    <mergeCell ref="G96:H96"/>
    <mergeCell ref="B216:E216"/>
    <mergeCell ref="G216:H216"/>
    <mergeCell ref="A217:A218"/>
    <mergeCell ref="B217:E217"/>
    <mergeCell ref="B218:E218"/>
    <mergeCell ref="B220:H220"/>
    <mergeCell ref="B221:I221"/>
    <mergeCell ref="B222:H222"/>
    <mergeCell ref="A223:I223"/>
    <mergeCell ref="B210:I210"/>
    <mergeCell ref="B211:E211"/>
    <mergeCell ref="B212:E212"/>
    <mergeCell ref="G212:H212"/>
    <mergeCell ref="B213:E213"/>
    <mergeCell ref="B214:E214"/>
    <mergeCell ref="G214:H214"/>
    <mergeCell ref="B215:E215"/>
    <mergeCell ref="G215:H215"/>
    <mergeCell ref="B205:E205"/>
    <mergeCell ref="G205:H205"/>
    <mergeCell ref="B206:E206"/>
    <mergeCell ref="G206:H206"/>
    <mergeCell ref="B207:E207"/>
    <mergeCell ref="G207:H207"/>
    <mergeCell ref="A208:A209"/>
    <mergeCell ref="B208:E208"/>
    <mergeCell ref="B209:E209"/>
    <mergeCell ref="B200:E200"/>
    <mergeCell ref="G200:H200"/>
    <mergeCell ref="B201:E201"/>
    <mergeCell ref="G201:H201"/>
    <mergeCell ref="B202:E202"/>
    <mergeCell ref="B203:E203"/>
    <mergeCell ref="G203:H203"/>
    <mergeCell ref="B204:E204"/>
    <mergeCell ref="G204:H204"/>
    <mergeCell ref="B194:E194"/>
    <mergeCell ref="G194:H194"/>
    <mergeCell ref="B195:E198"/>
    <mergeCell ref="G195:H195"/>
    <mergeCell ref="G196:H196"/>
    <mergeCell ref="G197:H197"/>
    <mergeCell ref="G198:H198"/>
    <mergeCell ref="B199:E199"/>
    <mergeCell ref="G199:H199"/>
    <mergeCell ref="A188:I188"/>
    <mergeCell ref="B189:E189"/>
    <mergeCell ref="F189:I189"/>
    <mergeCell ref="B190:E190"/>
    <mergeCell ref="F190:I190"/>
    <mergeCell ref="B191:E191"/>
    <mergeCell ref="F191:I191"/>
    <mergeCell ref="B192:I192"/>
    <mergeCell ref="B193:E193"/>
    <mergeCell ref="G193:H193"/>
    <mergeCell ref="B179:H179"/>
    <mergeCell ref="B180:E180"/>
    <mergeCell ref="B181:H181"/>
    <mergeCell ref="B182:E182"/>
    <mergeCell ref="B183:H183"/>
    <mergeCell ref="B184:E184"/>
    <mergeCell ref="B185:E185"/>
    <mergeCell ref="G185:H185"/>
    <mergeCell ref="A187:I187"/>
    <mergeCell ref="B173:E173"/>
    <mergeCell ref="G173:H173"/>
    <mergeCell ref="B174:E174"/>
    <mergeCell ref="G174:H174"/>
    <mergeCell ref="B175:E175"/>
    <mergeCell ref="G175:H175"/>
    <mergeCell ref="A176:A177"/>
    <mergeCell ref="B176:E176"/>
    <mergeCell ref="B177:E177"/>
    <mergeCell ref="B165:E165"/>
    <mergeCell ref="G165:H165"/>
    <mergeCell ref="A166:A168"/>
    <mergeCell ref="B166:E166"/>
    <mergeCell ref="B167:E168"/>
    <mergeCell ref="B170:E170"/>
    <mergeCell ref="B171:E171"/>
    <mergeCell ref="G171:H171"/>
    <mergeCell ref="B172:E172"/>
    <mergeCell ref="G172:H172"/>
    <mergeCell ref="B161:E161"/>
    <mergeCell ref="G161:H161"/>
    <mergeCell ref="B162:E162"/>
    <mergeCell ref="G162:H162"/>
    <mergeCell ref="B163:E163"/>
    <mergeCell ref="F163:G163"/>
    <mergeCell ref="H163:I163"/>
    <mergeCell ref="B164:E164"/>
    <mergeCell ref="G164:H164"/>
    <mergeCell ref="A153:A157"/>
    <mergeCell ref="B153:E154"/>
    <mergeCell ref="G153:H153"/>
    <mergeCell ref="G154:H154"/>
    <mergeCell ref="G155:H155"/>
    <mergeCell ref="G156:H156"/>
    <mergeCell ref="G157:H157"/>
    <mergeCell ref="B159:E159"/>
    <mergeCell ref="B160:E160"/>
    <mergeCell ref="G160:H160"/>
    <mergeCell ref="B148:E148"/>
    <mergeCell ref="F148:I148"/>
    <mergeCell ref="B149:E149"/>
    <mergeCell ref="F149:I149"/>
    <mergeCell ref="B150:I150"/>
    <mergeCell ref="B151:E151"/>
    <mergeCell ref="G151:H151"/>
    <mergeCell ref="B152:E152"/>
    <mergeCell ref="G152:H152"/>
    <mergeCell ref="G93:H93"/>
    <mergeCell ref="A94:A95"/>
    <mergeCell ref="B94:E94"/>
    <mergeCell ref="B95:E95"/>
    <mergeCell ref="B96:E96"/>
    <mergeCell ref="A145:I145"/>
    <mergeCell ref="A146:I146"/>
    <mergeCell ref="B147:E147"/>
    <mergeCell ref="F147:I147"/>
    <mergeCell ref="A98:J98"/>
    <mergeCell ref="A99:J99"/>
    <mergeCell ref="B101:E101"/>
    <mergeCell ref="B102:E102"/>
    <mergeCell ref="F102:I102"/>
    <mergeCell ref="B103:E103"/>
    <mergeCell ref="F103:I103"/>
    <mergeCell ref="B104:E104"/>
    <mergeCell ref="G104:H104"/>
    <mergeCell ref="B105:E105"/>
    <mergeCell ref="G105:H105"/>
    <mergeCell ref="A106:A112"/>
    <mergeCell ref="B106:E109"/>
    <mergeCell ref="G106:H106"/>
    <mergeCell ref="G107:H107"/>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4:J74"/>
    <mergeCell ref="B75:J75"/>
    <mergeCell ref="B77:E77"/>
    <mergeCell ref="F77:I77"/>
    <mergeCell ref="B78:E78"/>
    <mergeCell ref="F78:I78"/>
    <mergeCell ref="B79:E79"/>
    <mergeCell ref="G79:H79"/>
    <mergeCell ref="B80:E80"/>
    <mergeCell ref="G80:H80"/>
    <mergeCell ref="A81:A87"/>
    <mergeCell ref="B81:E84"/>
    <mergeCell ref="G81:H81"/>
    <mergeCell ref="G82:H82"/>
    <mergeCell ref="G83:H83"/>
    <mergeCell ref="B234:H234"/>
    <mergeCell ref="B245:H245"/>
    <mergeCell ref="E246:E247"/>
    <mergeCell ref="F246:H247"/>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48:C248"/>
    <mergeCell ref="F248:H248"/>
    <mergeCell ref="B249:D249"/>
    <mergeCell ref="F249:H249"/>
    <mergeCell ref="B236:H236"/>
    <mergeCell ref="B238:H238"/>
    <mergeCell ref="B240:H240"/>
    <mergeCell ref="B243:H243"/>
    <mergeCell ref="B244:D244"/>
    <mergeCell ref="E244:H244"/>
    <mergeCell ref="F255:H255"/>
    <mergeCell ref="B258:H258"/>
    <mergeCell ref="E259:E260"/>
    <mergeCell ref="F259:H260"/>
    <mergeCell ref="B261:C261"/>
    <mergeCell ref="F261:H261"/>
    <mergeCell ref="F250:H250"/>
    <mergeCell ref="F251:H251"/>
    <mergeCell ref="F252:H252"/>
    <mergeCell ref="F254:H254"/>
    <mergeCell ref="B250:C250"/>
    <mergeCell ref="B251:C251"/>
    <mergeCell ref="F265:H265"/>
    <mergeCell ref="F266:H266"/>
    <mergeCell ref="F268:H268"/>
    <mergeCell ref="B269:C269"/>
    <mergeCell ref="F269:H269"/>
    <mergeCell ref="B262:D262"/>
    <mergeCell ref="F262:H262"/>
    <mergeCell ref="F263:H263"/>
    <mergeCell ref="F264:H264"/>
    <mergeCell ref="B263:C263"/>
    <mergeCell ref="B274:C274"/>
    <mergeCell ref="E274:F274"/>
    <mergeCell ref="G274:H274"/>
    <mergeCell ref="B275:C275"/>
    <mergeCell ref="E275:H275"/>
    <mergeCell ref="B277:D277"/>
    <mergeCell ref="E277:H277"/>
    <mergeCell ref="B271:C271"/>
    <mergeCell ref="E271:F271"/>
    <mergeCell ref="G271:H271"/>
    <mergeCell ref="B272:C272"/>
    <mergeCell ref="E272:H272"/>
    <mergeCell ref="B273:C273"/>
    <mergeCell ref="E273:H273"/>
    <mergeCell ref="B282:D282"/>
    <mergeCell ref="B283:C283"/>
    <mergeCell ref="G283:H283"/>
    <mergeCell ref="B284:C284"/>
    <mergeCell ref="G284:H284"/>
    <mergeCell ref="G285:H285"/>
    <mergeCell ref="B278:H278"/>
    <mergeCell ref="E279:E280"/>
    <mergeCell ref="F279:F280"/>
    <mergeCell ref="G279:H280"/>
    <mergeCell ref="B281:C281"/>
    <mergeCell ref="E281:F281"/>
    <mergeCell ref="G281:H281"/>
    <mergeCell ref="B297:C297"/>
    <mergeCell ref="E297:F297"/>
    <mergeCell ref="G297:H297"/>
    <mergeCell ref="B298:D298"/>
    <mergeCell ref="B299:C299"/>
    <mergeCell ref="G299:H299"/>
    <mergeCell ref="G286:H286"/>
    <mergeCell ref="G287:H287"/>
    <mergeCell ref="G288:H288"/>
    <mergeCell ref="B289:H289"/>
    <mergeCell ref="B294:H294"/>
    <mergeCell ref="E295:E296"/>
    <mergeCell ref="F295:F296"/>
    <mergeCell ref="G295:H296"/>
    <mergeCell ref="B305:H305"/>
    <mergeCell ref="B307:C307"/>
    <mergeCell ref="E307:F307"/>
    <mergeCell ref="G307:H307"/>
    <mergeCell ref="B308:C308"/>
    <mergeCell ref="E308:F308"/>
    <mergeCell ref="G308:H308"/>
    <mergeCell ref="B300:C300"/>
    <mergeCell ref="G300:H300"/>
    <mergeCell ref="G301:H301"/>
    <mergeCell ref="G302:H302"/>
    <mergeCell ref="G303:H303"/>
    <mergeCell ref="G304:H304"/>
    <mergeCell ref="B311:C311"/>
    <mergeCell ref="E311:F311"/>
    <mergeCell ref="G311:H311"/>
    <mergeCell ref="B313:D313"/>
    <mergeCell ref="E313:H313"/>
    <mergeCell ref="B314:H314"/>
    <mergeCell ref="B309:C309"/>
    <mergeCell ref="E309:F309"/>
    <mergeCell ref="G309:H309"/>
    <mergeCell ref="B310:C310"/>
    <mergeCell ref="E310:F310"/>
    <mergeCell ref="G310:H310"/>
    <mergeCell ref="B318:D318"/>
    <mergeCell ref="B319:C319"/>
    <mergeCell ref="G319:H319"/>
    <mergeCell ref="B320:C320"/>
    <mergeCell ref="G320:H320"/>
    <mergeCell ref="G321:H321"/>
    <mergeCell ref="E315:E316"/>
    <mergeCell ref="F315:F316"/>
    <mergeCell ref="G315:H316"/>
    <mergeCell ref="B317:C317"/>
    <mergeCell ref="E317:F317"/>
    <mergeCell ref="G317:H317"/>
    <mergeCell ref="B330:C330"/>
    <mergeCell ref="E330:F330"/>
    <mergeCell ref="G330:H330"/>
    <mergeCell ref="B331:D331"/>
    <mergeCell ref="B332:C332"/>
    <mergeCell ref="G332:H332"/>
    <mergeCell ref="G322:H322"/>
    <mergeCell ref="G323:H323"/>
    <mergeCell ref="G324:H324"/>
    <mergeCell ref="B325:H325"/>
    <mergeCell ref="B327:H327"/>
    <mergeCell ref="E328:E329"/>
    <mergeCell ref="F328:F329"/>
    <mergeCell ref="G328:H329"/>
    <mergeCell ref="B338:C338"/>
    <mergeCell ref="G338:H338"/>
    <mergeCell ref="B339:H339"/>
    <mergeCell ref="B341:C341"/>
    <mergeCell ref="E341:F341"/>
    <mergeCell ref="G341:H341"/>
    <mergeCell ref="B333:C333"/>
    <mergeCell ref="G333:H333"/>
    <mergeCell ref="G334:H334"/>
    <mergeCell ref="G335:H335"/>
    <mergeCell ref="G336:H336"/>
    <mergeCell ref="G337:H337"/>
    <mergeCell ref="B344:C344"/>
    <mergeCell ref="E344:F344"/>
    <mergeCell ref="G344:H344"/>
    <mergeCell ref="B345:C345"/>
    <mergeCell ref="E345:F345"/>
    <mergeCell ref="G345:H345"/>
    <mergeCell ref="B342:C342"/>
    <mergeCell ref="E342:F342"/>
    <mergeCell ref="G342:H342"/>
    <mergeCell ref="B343:C343"/>
    <mergeCell ref="E343:F343"/>
    <mergeCell ref="G343:H343"/>
    <mergeCell ref="B357:H357"/>
    <mergeCell ref="B359:H359"/>
    <mergeCell ref="B361:H361"/>
    <mergeCell ref="B363:H363"/>
    <mergeCell ref="B365:H365"/>
    <mergeCell ref="B366:H366"/>
    <mergeCell ref="B347:H347"/>
    <mergeCell ref="B349:H349"/>
    <mergeCell ref="B350:H350"/>
    <mergeCell ref="B351:H351"/>
    <mergeCell ref="B353:H353"/>
    <mergeCell ref="B355:H355"/>
    <mergeCell ref="C374:H374"/>
    <mergeCell ref="C375:H375"/>
    <mergeCell ref="C376:H376"/>
    <mergeCell ref="C377:H377"/>
    <mergeCell ref="C378:H378"/>
    <mergeCell ref="C379:H379"/>
    <mergeCell ref="B368:H368"/>
    <mergeCell ref="B369:F369"/>
    <mergeCell ref="C370:H370"/>
    <mergeCell ref="C371:H371"/>
    <mergeCell ref="C372:H372"/>
    <mergeCell ref="C373:H373"/>
    <mergeCell ref="C387:H387"/>
    <mergeCell ref="C388:H388"/>
    <mergeCell ref="C389:H389"/>
    <mergeCell ref="C390:H390"/>
    <mergeCell ref="C391:H391"/>
    <mergeCell ref="B393:F393"/>
    <mergeCell ref="B381:F381"/>
    <mergeCell ref="C382:H382"/>
    <mergeCell ref="C383:H383"/>
    <mergeCell ref="C384:H384"/>
    <mergeCell ref="C385:H385"/>
    <mergeCell ref="C386:H386"/>
    <mergeCell ref="C400:H400"/>
    <mergeCell ref="C401:H401"/>
    <mergeCell ref="C402:H402"/>
    <mergeCell ref="C403:H403"/>
    <mergeCell ref="B405:H405"/>
    <mergeCell ref="B406:H406"/>
    <mergeCell ref="C394:H394"/>
    <mergeCell ref="C395:H395"/>
    <mergeCell ref="C396:H396"/>
    <mergeCell ref="C397:H397"/>
    <mergeCell ref="C398:H398"/>
    <mergeCell ref="C399:H399"/>
    <mergeCell ref="B414:C414"/>
    <mergeCell ref="B415:C415"/>
    <mergeCell ref="B416:C416"/>
    <mergeCell ref="B417:C417"/>
    <mergeCell ref="B418:C418"/>
    <mergeCell ref="B419:C419"/>
    <mergeCell ref="C407:H407"/>
    <mergeCell ref="C408:H408"/>
    <mergeCell ref="B410:H410"/>
    <mergeCell ref="B412:H412"/>
    <mergeCell ref="B413:C413"/>
    <mergeCell ref="E413:F413"/>
    <mergeCell ref="G413:H413"/>
  </mergeCells>
  <conditionalFormatting sqref="A19">
    <cfRule type="expression" dxfId="49" priority="23" stopIfTrue="1">
      <formula>$M$18="Sole Bidder"</formula>
    </cfRule>
    <cfRule type="expression" dxfId="48" priority="24" stopIfTrue="1">
      <formula>$M$18=1</formula>
    </cfRule>
  </conditionalFormatting>
  <conditionalFormatting sqref="A20:H21">
    <cfRule type="expression" dxfId="47" priority="33" stopIfTrue="1">
      <formula>$M$20=2</formula>
    </cfRule>
  </conditionalFormatting>
  <conditionalFormatting sqref="A22:H22">
    <cfRule type="expression" dxfId="46" priority="32" stopIfTrue="1">
      <formula>AND($M$20=2,$M$21="2 or more")</formula>
    </cfRule>
  </conditionalFormatting>
  <conditionalFormatting sqref="A35:H35">
    <cfRule type="expression" dxfId="45" priority="34" stopIfTrue="1">
      <formula>$M$20&lt;2</formula>
    </cfRule>
  </conditionalFormatting>
  <conditionalFormatting sqref="A277:H277 A290:C298 D290:H311 A305:C311">
    <cfRule type="expression" dxfId="44" priority="25" stopIfTrue="1">
      <formula>$M$241&lt;2</formula>
    </cfRule>
  </conditionalFormatting>
  <conditionalFormatting sqref="A313:H313 A326:C331 A338:H345">
    <cfRule type="expression" dxfId="43" priority="26" stopIfTrue="1">
      <formula>$M$241&lt;2</formula>
    </cfRule>
    <cfRule type="expression" dxfId="42" priority="27" stopIfTrue="1">
      <formula>$M$243=1</formula>
    </cfRule>
  </conditionalFormatting>
  <conditionalFormatting sqref="A347:H365 A366:B366 A367:H368 A392:H392 A404:H404 A405">
    <cfRule type="expression" dxfId="41" priority="21" stopIfTrue="1">
      <formula>$M$18="Sole Bidder"</formula>
    </cfRule>
  </conditionalFormatting>
  <conditionalFormatting sqref="A381:H391 E413:H413">
    <cfRule type="expression" dxfId="40" priority="28" stopIfTrue="1">
      <formula>$M$241&lt;2</formula>
    </cfRule>
  </conditionalFormatting>
  <conditionalFormatting sqref="A393:H403 G413:H413">
    <cfRule type="expression" dxfId="39" priority="30" stopIfTrue="1">
      <formula>$M$243=1</formula>
    </cfRule>
  </conditionalFormatting>
  <conditionalFormatting sqref="A393:H403">
    <cfRule type="expression" dxfId="38" priority="29" stopIfTrue="1">
      <formula>$M$241&lt;2</formula>
    </cfRule>
  </conditionalFormatting>
  <conditionalFormatting sqref="B18:F18 B19:H19">
    <cfRule type="expression" dxfId="37" priority="31" stopIfTrue="1">
      <formula>$M$20&lt;2</formula>
    </cfRule>
  </conditionalFormatting>
  <conditionalFormatting sqref="D415:D419">
    <cfRule type="expression" dxfId="36" priority="15" stopIfTrue="1">
      <formula>$M$241&lt;2</formula>
    </cfRule>
  </conditionalFormatting>
  <conditionalFormatting sqref="D250:F250 A250 A263 D319:H319">
    <cfRule type="expression" dxfId="35" priority="19" stopIfTrue="1">
      <formula>$E$249="No"</formula>
    </cfRule>
  </conditionalFormatting>
  <conditionalFormatting sqref="D263:F263">
    <cfRule type="expression" dxfId="34" priority="22" stopIfTrue="1">
      <formula>$E$249="No"</formula>
    </cfRule>
  </conditionalFormatting>
  <conditionalFormatting sqref="D326:H337">
    <cfRule type="expression" dxfId="33" priority="16" stopIfTrue="1">
      <formula>$M$241&lt;2</formula>
    </cfRule>
    <cfRule type="expression" dxfId="32" priority="17" stopIfTrue="1">
      <formula>$M$243=1</formula>
    </cfRule>
  </conditionalFormatting>
  <conditionalFormatting sqref="E250:F250">
    <cfRule type="expression" dxfId="31" priority="18" stopIfTrue="1">
      <formula>$M$18="Sole Bidder"</formula>
    </cfRule>
  </conditionalFormatting>
  <conditionalFormatting sqref="E319:H324 A25:H25 A33:H34 E246:F246 D246:D247 E248 E251:E255 E259:F259 D259:D260 E261:F261 E263:F263 E264:E269 E270:H270 E273 E274:H274 E275 E279 G279 D279:D280 E281:H281 E283:H288 E312:H312 E315 G315 D315:D316 E317:H317 E346:H346 D413">
    <cfRule type="expression" dxfId="30" priority="20" stopIfTrue="1">
      <formula>$M$18="Sole Bidder"</formula>
    </cfRule>
  </conditionalFormatting>
  <conditionalFormatting sqref="F249">
    <cfRule type="expression" dxfId="29" priority="13" stopIfTrue="1">
      <formula>$M$18="Sole Bidder"</formula>
    </cfRule>
    <cfRule type="expression" dxfId="28" priority="14" stopIfTrue="1">
      <formula>$E$249="No"</formula>
    </cfRule>
  </conditionalFormatting>
  <conditionalFormatting sqref="F262">
    <cfRule type="expression" dxfId="27" priority="1" stopIfTrue="1">
      <formula>$M$18="Sole Bidder"</formula>
    </cfRule>
    <cfRule type="expression" dxfId="26" priority="2" stopIfTrue="1">
      <formula>$E$249="No"</formula>
    </cfRule>
  </conditionalFormatting>
  <dataValidations count="2">
    <dataValidation type="list" allowBlank="1" showInputMessage="1" showErrorMessage="1" sqref="I65755 WVQ983263 WLU983263 WBY983263 VSC983263 VIG983263 UYK983263 UOO983263 UES983263 TUW983263 TLA983263 TBE983263 SRI983263 SHM983263 RXQ983263 RNU983263 RDY983263 QUC983263 QKG983263 QAK983263 PQO983263 PGS983263 OWW983263 ONA983263 ODE983263 NTI983263 NJM983263 MZQ983263 MPU983263 MFY983263 LWC983263 LMG983263 LCK983263 KSO983263 KIS983263 JYW983263 JPA983263 JFE983263 IVI983263 ILM983263 IBQ983263 HRU983263 HHY983263 GYC983263 GOG983263 GEK983263 FUO983263 FKS983263 FAW983263 ERA983263 EHE983263 DXI983263 DNM983263 DDQ983263 CTU983263 CJY983263 CAC983263 BQG983263 BGK983263 AWO983263 AMS983263 ACW983263 TA983263 JE983263 I983263 WVQ917727 WLU917727 WBY917727 VSC917727 VIG917727 UYK917727 UOO917727 UES917727 TUW917727 TLA917727 TBE917727 SRI917727 SHM917727 RXQ917727 RNU917727 RDY917727 QUC917727 QKG917727 QAK917727 PQO917727 PGS917727 OWW917727 ONA917727 ODE917727 NTI917727 NJM917727 MZQ917727 MPU917727 MFY917727 LWC917727 LMG917727 LCK917727 KSO917727 KIS917727 JYW917727 JPA917727 JFE917727 IVI917727 ILM917727 IBQ917727 HRU917727 HHY917727 GYC917727 GOG917727 GEK917727 FUO917727 FKS917727 FAW917727 ERA917727 EHE917727 DXI917727 DNM917727 DDQ917727 CTU917727 CJY917727 CAC917727 BQG917727 BGK917727 AWO917727 AMS917727 ACW917727 TA917727 JE917727 I917727 WVQ852191 WLU852191 WBY852191 VSC852191 VIG852191 UYK852191 UOO852191 UES852191 TUW852191 TLA852191 TBE852191 SRI852191 SHM852191 RXQ852191 RNU852191 RDY852191 QUC852191 QKG852191 QAK852191 PQO852191 PGS852191 OWW852191 ONA852191 ODE852191 NTI852191 NJM852191 MZQ852191 MPU852191 MFY852191 LWC852191 LMG852191 LCK852191 KSO852191 KIS852191 JYW852191 JPA852191 JFE852191 IVI852191 ILM852191 IBQ852191 HRU852191 HHY852191 GYC852191 GOG852191 GEK852191 FUO852191 FKS852191 FAW852191 ERA852191 EHE852191 DXI852191 DNM852191 DDQ852191 CTU852191 CJY852191 CAC852191 BQG852191 BGK852191 AWO852191 AMS852191 ACW852191 TA852191 JE852191 I852191 WVQ786655 WLU786655 WBY786655 VSC786655 VIG786655 UYK786655 UOO786655 UES786655 TUW786655 TLA786655 TBE786655 SRI786655 SHM786655 RXQ786655 RNU786655 RDY786655 QUC786655 QKG786655 QAK786655 PQO786655 PGS786655 OWW786655 ONA786655 ODE786655 NTI786655 NJM786655 MZQ786655 MPU786655 MFY786655 LWC786655 LMG786655 LCK786655 KSO786655 KIS786655 JYW786655 JPA786655 JFE786655 IVI786655 ILM786655 IBQ786655 HRU786655 HHY786655 GYC786655 GOG786655 GEK786655 FUO786655 FKS786655 FAW786655 ERA786655 EHE786655 DXI786655 DNM786655 DDQ786655 CTU786655 CJY786655 CAC786655 BQG786655 BGK786655 AWO786655 AMS786655 ACW786655 TA786655 JE786655 I786655 WVQ721119 WLU721119 WBY721119 VSC721119 VIG721119 UYK721119 UOO721119 UES721119 TUW721119 TLA721119 TBE721119 SRI721119 SHM721119 RXQ721119 RNU721119 RDY721119 QUC721119 QKG721119 QAK721119 PQO721119 PGS721119 OWW721119 ONA721119 ODE721119 NTI721119 NJM721119 MZQ721119 MPU721119 MFY721119 LWC721119 LMG721119 LCK721119 KSO721119 KIS721119 JYW721119 JPA721119 JFE721119 IVI721119 ILM721119 IBQ721119 HRU721119 HHY721119 GYC721119 GOG721119 GEK721119 FUO721119 FKS721119 FAW721119 ERA721119 EHE721119 DXI721119 DNM721119 DDQ721119 CTU721119 CJY721119 CAC721119 BQG721119 BGK721119 AWO721119 AMS721119 ACW721119 TA721119 JE721119 I721119 WVQ655583 WLU655583 WBY655583 VSC655583 VIG655583 UYK655583 UOO655583 UES655583 TUW655583 TLA655583 TBE655583 SRI655583 SHM655583 RXQ655583 RNU655583 RDY655583 QUC655583 QKG655583 QAK655583 PQO655583 PGS655583 OWW655583 ONA655583 ODE655583 NTI655583 NJM655583 MZQ655583 MPU655583 MFY655583 LWC655583 LMG655583 LCK655583 KSO655583 KIS655583 JYW655583 JPA655583 JFE655583 IVI655583 ILM655583 IBQ655583 HRU655583 HHY655583 GYC655583 GOG655583 GEK655583 FUO655583 FKS655583 FAW655583 ERA655583 EHE655583 DXI655583 DNM655583 DDQ655583 CTU655583 CJY655583 CAC655583 BQG655583 BGK655583 AWO655583 AMS655583 ACW655583 TA655583 JE655583 I655583 WVQ590047 WLU590047 WBY590047 VSC590047 VIG590047 UYK590047 UOO590047 UES590047 TUW590047 TLA590047 TBE590047 SRI590047 SHM590047 RXQ590047 RNU590047 RDY590047 QUC590047 QKG590047 QAK590047 PQO590047 PGS590047 OWW590047 ONA590047 ODE590047 NTI590047 NJM590047 MZQ590047 MPU590047 MFY590047 LWC590047 LMG590047 LCK590047 KSO590047 KIS590047 JYW590047 JPA590047 JFE590047 IVI590047 ILM590047 IBQ590047 HRU590047 HHY590047 GYC590047 GOG590047 GEK590047 FUO590047 FKS590047 FAW590047 ERA590047 EHE590047 DXI590047 DNM590047 DDQ590047 CTU590047 CJY590047 CAC590047 BQG590047 BGK590047 AWO590047 AMS590047 ACW590047 TA590047 JE590047 I590047 WVQ524511 WLU524511 WBY524511 VSC524511 VIG524511 UYK524511 UOO524511 UES524511 TUW524511 TLA524511 TBE524511 SRI524511 SHM524511 RXQ524511 RNU524511 RDY524511 QUC524511 QKG524511 QAK524511 PQO524511 PGS524511 OWW524511 ONA524511 ODE524511 NTI524511 NJM524511 MZQ524511 MPU524511 MFY524511 LWC524511 LMG524511 LCK524511 KSO524511 KIS524511 JYW524511 JPA524511 JFE524511 IVI524511 ILM524511 IBQ524511 HRU524511 HHY524511 GYC524511 GOG524511 GEK524511 FUO524511 FKS524511 FAW524511 ERA524511 EHE524511 DXI524511 DNM524511 DDQ524511 CTU524511 CJY524511 CAC524511 BQG524511 BGK524511 AWO524511 AMS524511 ACW524511 TA524511 JE524511 I524511 WVQ458975 WLU458975 WBY458975 VSC458975 VIG458975 UYK458975 UOO458975 UES458975 TUW458975 TLA458975 TBE458975 SRI458975 SHM458975 RXQ458975 RNU458975 RDY458975 QUC458975 QKG458975 QAK458975 PQO458975 PGS458975 OWW458975 ONA458975 ODE458975 NTI458975 NJM458975 MZQ458975 MPU458975 MFY458975 LWC458975 LMG458975 LCK458975 KSO458975 KIS458975 JYW458975 JPA458975 JFE458975 IVI458975 ILM458975 IBQ458975 HRU458975 HHY458975 GYC458975 GOG458975 GEK458975 FUO458975 FKS458975 FAW458975 ERA458975 EHE458975 DXI458975 DNM458975 DDQ458975 CTU458975 CJY458975 CAC458975 BQG458975 BGK458975 AWO458975 AMS458975 ACW458975 TA458975 JE458975 I458975 WVQ393439 WLU393439 WBY393439 VSC393439 VIG393439 UYK393439 UOO393439 UES393439 TUW393439 TLA393439 TBE393439 SRI393439 SHM393439 RXQ393439 RNU393439 RDY393439 QUC393439 QKG393439 QAK393439 PQO393439 PGS393439 OWW393439 ONA393439 ODE393439 NTI393439 NJM393439 MZQ393439 MPU393439 MFY393439 LWC393439 LMG393439 LCK393439 KSO393439 KIS393439 JYW393439 JPA393439 JFE393439 IVI393439 ILM393439 IBQ393439 HRU393439 HHY393439 GYC393439 GOG393439 GEK393439 FUO393439 FKS393439 FAW393439 ERA393439 EHE393439 DXI393439 DNM393439 DDQ393439 CTU393439 CJY393439 CAC393439 BQG393439 BGK393439 AWO393439 AMS393439 ACW393439 TA393439 JE393439 I393439 WVQ327903 WLU327903 WBY327903 VSC327903 VIG327903 UYK327903 UOO327903 UES327903 TUW327903 TLA327903 TBE327903 SRI327903 SHM327903 RXQ327903 RNU327903 RDY327903 QUC327903 QKG327903 QAK327903 PQO327903 PGS327903 OWW327903 ONA327903 ODE327903 NTI327903 NJM327903 MZQ327903 MPU327903 MFY327903 LWC327903 LMG327903 LCK327903 KSO327903 KIS327903 JYW327903 JPA327903 JFE327903 IVI327903 ILM327903 IBQ327903 HRU327903 HHY327903 GYC327903 GOG327903 GEK327903 FUO327903 FKS327903 FAW327903 ERA327903 EHE327903 DXI327903 DNM327903 DDQ327903 CTU327903 CJY327903 CAC327903 BQG327903 BGK327903 AWO327903 AMS327903 ACW327903 TA327903 JE327903 I327903 WVQ262367 WLU262367 WBY262367 VSC262367 VIG262367 UYK262367 UOO262367 UES262367 TUW262367 TLA262367 TBE262367 SRI262367 SHM262367 RXQ262367 RNU262367 RDY262367 QUC262367 QKG262367 QAK262367 PQO262367 PGS262367 OWW262367 ONA262367 ODE262367 NTI262367 NJM262367 MZQ262367 MPU262367 MFY262367 LWC262367 LMG262367 LCK262367 KSO262367 KIS262367 JYW262367 JPA262367 JFE262367 IVI262367 ILM262367 IBQ262367 HRU262367 HHY262367 GYC262367 GOG262367 GEK262367 FUO262367 FKS262367 FAW262367 ERA262367 EHE262367 DXI262367 DNM262367 DDQ262367 CTU262367 CJY262367 CAC262367 BQG262367 BGK262367 AWO262367 AMS262367 ACW262367 TA262367 JE262367 I262367 WVQ196831 WLU196831 WBY196831 VSC196831 VIG196831 UYK196831 UOO196831 UES196831 TUW196831 TLA196831 TBE196831 SRI196831 SHM196831 RXQ196831 RNU196831 RDY196831 QUC196831 QKG196831 QAK196831 PQO196831 PGS196831 OWW196831 ONA196831 ODE196831 NTI196831 NJM196831 MZQ196831 MPU196831 MFY196831 LWC196831 LMG196831 LCK196831 KSO196831 KIS196831 JYW196831 JPA196831 JFE196831 IVI196831 ILM196831 IBQ196831 HRU196831 HHY196831 GYC196831 GOG196831 GEK196831 FUO196831 FKS196831 FAW196831 ERA196831 EHE196831 DXI196831 DNM196831 DDQ196831 CTU196831 CJY196831 CAC196831 BQG196831 BGK196831 AWO196831 AMS196831 ACW196831 TA196831 JE196831 I196831 WVQ131295 WLU131295 WBY131295 VSC131295 VIG131295 UYK131295 UOO131295 UES131295 TUW131295 TLA131295 TBE131295 SRI131295 SHM131295 RXQ131295 RNU131295 RDY131295 QUC131295 QKG131295 QAK131295 PQO131295 PGS131295 OWW131295 ONA131295 ODE131295 NTI131295 NJM131295 MZQ131295 MPU131295 MFY131295 LWC131295 LMG131295 LCK131295 KSO131295 KIS131295 JYW131295 JPA131295 JFE131295 IVI131295 ILM131295 IBQ131295 HRU131295 HHY131295 GYC131295 GOG131295 GEK131295 FUO131295 FKS131295 FAW131295 ERA131295 EHE131295 DXI131295 DNM131295 DDQ131295 CTU131295 CJY131295 CAC131295 BQG131295 BGK131295 AWO131295 AMS131295 ACW131295 TA131295 JE131295 I131295 WVQ65759 WLU65759 WBY65759 VSC65759 VIG65759 UYK65759 UOO65759 UES65759 TUW65759 TLA65759 TBE65759 SRI65759 SHM65759 RXQ65759 RNU65759 RDY65759 QUC65759 QKG65759 QAK65759 PQO65759 PGS65759 OWW65759 ONA65759 ODE65759 NTI65759 NJM65759 MZQ65759 MPU65759 MFY65759 LWC65759 LMG65759 LCK65759 KSO65759 KIS65759 JYW65759 JPA65759 JFE65759 IVI65759 ILM65759 IBQ65759 HRU65759 HHY65759 GYC65759 GOG65759 GEK65759 FUO65759 FKS65759 FAW65759 ERA65759 EHE65759 DXI65759 DNM65759 DDQ65759 CTU65759 CJY65759 CAC65759 BQG65759 BGK65759 AWO65759 AMS65759 ACW65759 TA65759 JE65759 I65759 WVQ983261 WLU983261 WBY983261 VSC983261 VIG983261 UYK983261 UOO983261 UES983261 TUW983261 TLA983261 TBE983261 SRI983261 SHM983261 RXQ983261 RNU983261 RDY983261 QUC983261 QKG983261 QAK983261 PQO983261 PGS983261 OWW983261 ONA983261 ODE983261 NTI983261 NJM983261 MZQ983261 MPU983261 MFY983261 LWC983261 LMG983261 LCK983261 KSO983261 KIS983261 JYW983261 JPA983261 JFE983261 IVI983261 ILM983261 IBQ983261 HRU983261 HHY983261 GYC983261 GOG983261 GEK983261 FUO983261 FKS983261 FAW983261 ERA983261 EHE983261 DXI983261 DNM983261 DDQ983261 CTU983261 CJY983261 CAC983261 BQG983261 BGK983261 AWO983261 AMS983261 ACW983261 TA983261 JE983261 I983261 WVQ917725 WLU917725 WBY917725 VSC917725 VIG917725 UYK917725 UOO917725 UES917725 TUW917725 TLA917725 TBE917725 SRI917725 SHM917725 RXQ917725 RNU917725 RDY917725 QUC917725 QKG917725 QAK917725 PQO917725 PGS917725 OWW917725 ONA917725 ODE917725 NTI917725 NJM917725 MZQ917725 MPU917725 MFY917725 LWC917725 LMG917725 LCK917725 KSO917725 KIS917725 JYW917725 JPA917725 JFE917725 IVI917725 ILM917725 IBQ917725 HRU917725 HHY917725 GYC917725 GOG917725 GEK917725 FUO917725 FKS917725 FAW917725 ERA917725 EHE917725 DXI917725 DNM917725 DDQ917725 CTU917725 CJY917725 CAC917725 BQG917725 BGK917725 AWO917725 AMS917725 ACW917725 TA917725 JE917725 I917725 WVQ852189 WLU852189 WBY852189 VSC852189 VIG852189 UYK852189 UOO852189 UES852189 TUW852189 TLA852189 TBE852189 SRI852189 SHM852189 RXQ852189 RNU852189 RDY852189 QUC852189 QKG852189 QAK852189 PQO852189 PGS852189 OWW852189 ONA852189 ODE852189 NTI852189 NJM852189 MZQ852189 MPU852189 MFY852189 LWC852189 LMG852189 LCK852189 KSO852189 KIS852189 JYW852189 JPA852189 JFE852189 IVI852189 ILM852189 IBQ852189 HRU852189 HHY852189 GYC852189 GOG852189 GEK852189 FUO852189 FKS852189 FAW852189 ERA852189 EHE852189 DXI852189 DNM852189 DDQ852189 CTU852189 CJY852189 CAC852189 BQG852189 BGK852189 AWO852189 AMS852189 ACW852189 TA852189 JE852189 I852189 WVQ786653 WLU786653 WBY786653 VSC786653 VIG786653 UYK786653 UOO786653 UES786653 TUW786653 TLA786653 TBE786653 SRI786653 SHM786653 RXQ786653 RNU786653 RDY786653 QUC786653 QKG786653 QAK786653 PQO786653 PGS786653 OWW786653 ONA786653 ODE786653 NTI786653 NJM786653 MZQ786653 MPU786653 MFY786653 LWC786653 LMG786653 LCK786653 KSO786653 KIS786653 JYW786653 JPA786653 JFE786653 IVI786653 ILM786653 IBQ786653 HRU786653 HHY786653 GYC786653 GOG786653 GEK786653 FUO786653 FKS786653 FAW786653 ERA786653 EHE786653 DXI786653 DNM786653 DDQ786653 CTU786653 CJY786653 CAC786653 BQG786653 BGK786653 AWO786653 AMS786653 ACW786653 TA786653 JE786653 I786653 WVQ721117 WLU721117 WBY721117 VSC721117 VIG721117 UYK721117 UOO721117 UES721117 TUW721117 TLA721117 TBE721117 SRI721117 SHM721117 RXQ721117 RNU721117 RDY721117 QUC721117 QKG721117 QAK721117 PQO721117 PGS721117 OWW721117 ONA721117 ODE721117 NTI721117 NJM721117 MZQ721117 MPU721117 MFY721117 LWC721117 LMG721117 LCK721117 KSO721117 KIS721117 JYW721117 JPA721117 JFE721117 IVI721117 ILM721117 IBQ721117 HRU721117 HHY721117 GYC721117 GOG721117 GEK721117 FUO721117 FKS721117 FAW721117 ERA721117 EHE721117 DXI721117 DNM721117 DDQ721117 CTU721117 CJY721117 CAC721117 BQG721117 BGK721117 AWO721117 AMS721117 ACW721117 TA721117 JE721117 I721117 WVQ655581 WLU655581 WBY655581 VSC655581 VIG655581 UYK655581 UOO655581 UES655581 TUW655581 TLA655581 TBE655581 SRI655581 SHM655581 RXQ655581 RNU655581 RDY655581 QUC655581 QKG655581 QAK655581 PQO655581 PGS655581 OWW655581 ONA655581 ODE655581 NTI655581 NJM655581 MZQ655581 MPU655581 MFY655581 LWC655581 LMG655581 LCK655581 KSO655581 KIS655581 JYW655581 JPA655581 JFE655581 IVI655581 ILM655581 IBQ655581 HRU655581 HHY655581 GYC655581 GOG655581 GEK655581 FUO655581 FKS655581 FAW655581 ERA655581 EHE655581 DXI655581 DNM655581 DDQ655581 CTU655581 CJY655581 CAC655581 BQG655581 BGK655581 AWO655581 AMS655581 ACW655581 TA655581 JE655581 I655581 WVQ590045 WLU590045 WBY590045 VSC590045 VIG590045 UYK590045 UOO590045 UES590045 TUW590045 TLA590045 TBE590045 SRI590045 SHM590045 RXQ590045 RNU590045 RDY590045 QUC590045 QKG590045 QAK590045 PQO590045 PGS590045 OWW590045 ONA590045 ODE590045 NTI590045 NJM590045 MZQ590045 MPU590045 MFY590045 LWC590045 LMG590045 LCK590045 KSO590045 KIS590045 JYW590045 JPA590045 JFE590045 IVI590045 ILM590045 IBQ590045 HRU590045 HHY590045 GYC590045 GOG590045 GEK590045 FUO590045 FKS590045 FAW590045 ERA590045 EHE590045 DXI590045 DNM590045 DDQ590045 CTU590045 CJY590045 CAC590045 BQG590045 BGK590045 AWO590045 AMS590045 ACW590045 TA590045 JE590045 I590045 WVQ524509 WLU524509 WBY524509 VSC524509 VIG524509 UYK524509 UOO524509 UES524509 TUW524509 TLA524509 TBE524509 SRI524509 SHM524509 RXQ524509 RNU524509 RDY524509 QUC524509 QKG524509 QAK524509 PQO524509 PGS524509 OWW524509 ONA524509 ODE524509 NTI524509 NJM524509 MZQ524509 MPU524509 MFY524509 LWC524509 LMG524509 LCK524509 KSO524509 KIS524509 JYW524509 JPA524509 JFE524509 IVI524509 ILM524509 IBQ524509 HRU524509 HHY524509 GYC524509 GOG524509 GEK524509 FUO524509 FKS524509 FAW524509 ERA524509 EHE524509 DXI524509 DNM524509 DDQ524509 CTU524509 CJY524509 CAC524509 BQG524509 BGK524509 AWO524509 AMS524509 ACW524509 TA524509 JE524509 I524509 WVQ458973 WLU458973 WBY458973 VSC458973 VIG458973 UYK458973 UOO458973 UES458973 TUW458973 TLA458973 TBE458973 SRI458973 SHM458973 RXQ458973 RNU458973 RDY458973 QUC458973 QKG458973 QAK458973 PQO458973 PGS458973 OWW458973 ONA458973 ODE458973 NTI458973 NJM458973 MZQ458973 MPU458973 MFY458973 LWC458973 LMG458973 LCK458973 KSO458973 KIS458973 JYW458973 JPA458973 JFE458973 IVI458973 ILM458973 IBQ458973 HRU458973 HHY458973 GYC458973 GOG458973 GEK458973 FUO458973 FKS458973 FAW458973 ERA458973 EHE458973 DXI458973 DNM458973 DDQ458973 CTU458973 CJY458973 CAC458973 BQG458973 BGK458973 AWO458973 AMS458973 ACW458973 TA458973 JE458973 I458973 WVQ393437 WLU393437 WBY393437 VSC393437 VIG393437 UYK393437 UOO393437 UES393437 TUW393437 TLA393437 TBE393437 SRI393437 SHM393437 RXQ393437 RNU393437 RDY393437 QUC393437 QKG393437 QAK393437 PQO393437 PGS393437 OWW393437 ONA393437 ODE393437 NTI393437 NJM393437 MZQ393437 MPU393437 MFY393437 LWC393437 LMG393437 LCK393437 KSO393437 KIS393437 JYW393437 JPA393437 JFE393437 IVI393437 ILM393437 IBQ393437 HRU393437 HHY393437 GYC393437 GOG393437 GEK393437 FUO393437 FKS393437 FAW393437 ERA393437 EHE393437 DXI393437 DNM393437 DDQ393437 CTU393437 CJY393437 CAC393437 BQG393437 BGK393437 AWO393437 AMS393437 ACW393437 TA393437 JE393437 I393437 WVQ327901 WLU327901 WBY327901 VSC327901 VIG327901 UYK327901 UOO327901 UES327901 TUW327901 TLA327901 TBE327901 SRI327901 SHM327901 RXQ327901 RNU327901 RDY327901 QUC327901 QKG327901 QAK327901 PQO327901 PGS327901 OWW327901 ONA327901 ODE327901 NTI327901 NJM327901 MZQ327901 MPU327901 MFY327901 LWC327901 LMG327901 LCK327901 KSO327901 KIS327901 JYW327901 JPA327901 JFE327901 IVI327901 ILM327901 IBQ327901 HRU327901 HHY327901 GYC327901 GOG327901 GEK327901 FUO327901 FKS327901 FAW327901 ERA327901 EHE327901 DXI327901 DNM327901 DDQ327901 CTU327901 CJY327901 CAC327901 BQG327901 BGK327901 AWO327901 AMS327901 ACW327901 TA327901 JE327901 I327901 WVQ262365 WLU262365 WBY262365 VSC262365 VIG262365 UYK262365 UOO262365 UES262365 TUW262365 TLA262365 TBE262365 SRI262365 SHM262365 RXQ262365 RNU262365 RDY262365 QUC262365 QKG262365 QAK262365 PQO262365 PGS262365 OWW262365 ONA262365 ODE262365 NTI262365 NJM262365 MZQ262365 MPU262365 MFY262365 LWC262365 LMG262365 LCK262365 KSO262365 KIS262365 JYW262365 JPA262365 JFE262365 IVI262365 ILM262365 IBQ262365 HRU262365 HHY262365 GYC262365 GOG262365 GEK262365 FUO262365 FKS262365 FAW262365 ERA262365 EHE262365 DXI262365 DNM262365 DDQ262365 CTU262365 CJY262365 CAC262365 BQG262365 BGK262365 AWO262365 AMS262365 ACW262365 TA262365 JE262365 I262365 WVQ196829 WLU196829 WBY196829 VSC196829 VIG196829 UYK196829 UOO196829 UES196829 TUW196829 TLA196829 TBE196829 SRI196829 SHM196829 RXQ196829 RNU196829 RDY196829 QUC196829 QKG196829 QAK196829 PQO196829 PGS196829 OWW196829 ONA196829 ODE196829 NTI196829 NJM196829 MZQ196829 MPU196829 MFY196829 LWC196829 LMG196829 LCK196829 KSO196829 KIS196829 JYW196829 JPA196829 JFE196829 IVI196829 ILM196829 IBQ196829 HRU196829 HHY196829 GYC196829 GOG196829 GEK196829 FUO196829 FKS196829 FAW196829 ERA196829 EHE196829 DXI196829 DNM196829 DDQ196829 CTU196829 CJY196829 CAC196829 BQG196829 BGK196829 AWO196829 AMS196829 ACW196829 TA196829 JE196829 I196829 WVQ131293 WLU131293 WBY131293 VSC131293 VIG131293 UYK131293 UOO131293 UES131293 TUW131293 TLA131293 TBE131293 SRI131293 SHM131293 RXQ131293 RNU131293 RDY131293 QUC131293 QKG131293 QAK131293 PQO131293 PGS131293 OWW131293 ONA131293 ODE131293 NTI131293 NJM131293 MZQ131293 MPU131293 MFY131293 LWC131293 LMG131293 LCK131293 KSO131293 KIS131293 JYW131293 JPA131293 JFE131293 IVI131293 ILM131293 IBQ131293 HRU131293 HHY131293 GYC131293 GOG131293 GEK131293 FUO131293 FKS131293 FAW131293 ERA131293 EHE131293 DXI131293 DNM131293 DDQ131293 CTU131293 CJY131293 CAC131293 BQG131293 BGK131293 AWO131293 AMS131293 ACW131293 TA131293 JE131293 I131293 WVQ65757 WLU65757 WBY65757 VSC65757 VIG65757 UYK65757 UOO65757 UES65757 TUW65757 TLA65757 TBE65757 SRI65757 SHM65757 RXQ65757 RNU65757 RDY65757 QUC65757 QKG65757 QAK65757 PQO65757 PGS65757 OWW65757 ONA65757 ODE65757 NTI65757 NJM65757 MZQ65757 MPU65757 MFY65757 LWC65757 LMG65757 LCK65757 KSO65757 KIS65757 JYW65757 JPA65757 JFE65757 IVI65757 ILM65757 IBQ65757 HRU65757 HHY65757 GYC65757 GOG65757 GEK65757 FUO65757 FKS65757 FAW65757 ERA65757 EHE65757 DXI65757 DNM65757 DDQ65757 CTU65757 CJY65757 CAC65757 BQG65757 BGK65757 AWO65757 AMS65757 ACW65757 TA65757 JE65757 I65757 WVQ983259 WLU983259 WBY983259 VSC983259 VIG983259 UYK983259 UOO983259 UES983259 TUW983259 TLA983259 TBE983259 SRI983259 SHM983259 RXQ983259 RNU983259 RDY983259 QUC983259 QKG983259 QAK983259 PQO983259 PGS983259 OWW983259 ONA983259 ODE983259 NTI983259 NJM983259 MZQ983259 MPU983259 MFY983259 LWC983259 LMG983259 LCK983259 KSO983259 KIS983259 JYW983259 JPA983259 JFE983259 IVI983259 ILM983259 IBQ983259 HRU983259 HHY983259 GYC983259 GOG983259 GEK983259 FUO983259 FKS983259 FAW983259 ERA983259 EHE983259 DXI983259 DNM983259 DDQ983259 CTU983259 CJY983259 CAC983259 BQG983259 BGK983259 AWO983259 AMS983259 ACW983259 TA983259 JE983259 I983259 WVQ917723 WLU917723 WBY917723 VSC917723 VIG917723 UYK917723 UOO917723 UES917723 TUW917723 TLA917723 TBE917723 SRI917723 SHM917723 RXQ917723 RNU917723 RDY917723 QUC917723 QKG917723 QAK917723 PQO917723 PGS917723 OWW917723 ONA917723 ODE917723 NTI917723 NJM917723 MZQ917723 MPU917723 MFY917723 LWC917723 LMG917723 LCK917723 KSO917723 KIS917723 JYW917723 JPA917723 JFE917723 IVI917723 ILM917723 IBQ917723 HRU917723 HHY917723 GYC917723 GOG917723 GEK917723 FUO917723 FKS917723 FAW917723 ERA917723 EHE917723 DXI917723 DNM917723 DDQ917723 CTU917723 CJY917723 CAC917723 BQG917723 BGK917723 AWO917723 AMS917723 ACW917723 TA917723 JE917723 I917723 WVQ852187 WLU852187 WBY852187 VSC852187 VIG852187 UYK852187 UOO852187 UES852187 TUW852187 TLA852187 TBE852187 SRI852187 SHM852187 RXQ852187 RNU852187 RDY852187 QUC852187 QKG852187 QAK852187 PQO852187 PGS852187 OWW852187 ONA852187 ODE852187 NTI852187 NJM852187 MZQ852187 MPU852187 MFY852187 LWC852187 LMG852187 LCK852187 KSO852187 KIS852187 JYW852187 JPA852187 JFE852187 IVI852187 ILM852187 IBQ852187 HRU852187 HHY852187 GYC852187 GOG852187 GEK852187 FUO852187 FKS852187 FAW852187 ERA852187 EHE852187 DXI852187 DNM852187 DDQ852187 CTU852187 CJY852187 CAC852187 BQG852187 BGK852187 AWO852187 AMS852187 ACW852187 TA852187 JE852187 I852187 WVQ786651 WLU786651 WBY786651 VSC786651 VIG786651 UYK786651 UOO786651 UES786651 TUW786651 TLA786651 TBE786651 SRI786651 SHM786651 RXQ786651 RNU786651 RDY786651 QUC786651 QKG786651 QAK786651 PQO786651 PGS786651 OWW786651 ONA786651 ODE786651 NTI786651 NJM786651 MZQ786651 MPU786651 MFY786651 LWC786651 LMG786651 LCK786651 KSO786651 KIS786651 JYW786651 JPA786651 JFE786651 IVI786651 ILM786651 IBQ786651 HRU786651 HHY786651 GYC786651 GOG786651 GEK786651 FUO786651 FKS786651 FAW786651 ERA786651 EHE786651 DXI786651 DNM786651 DDQ786651 CTU786651 CJY786651 CAC786651 BQG786651 BGK786651 AWO786651 AMS786651 ACW786651 TA786651 JE786651 I786651 WVQ721115 WLU721115 WBY721115 VSC721115 VIG721115 UYK721115 UOO721115 UES721115 TUW721115 TLA721115 TBE721115 SRI721115 SHM721115 RXQ721115 RNU721115 RDY721115 QUC721115 QKG721115 QAK721115 PQO721115 PGS721115 OWW721115 ONA721115 ODE721115 NTI721115 NJM721115 MZQ721115 MPU721115 MFY721115 LWC721115 LMG721115 LCK721115 KSO721115 KIS721115 JYW721115 JPA721115 JFE721115 IVI721115 ILM721115 IBQ721115 HRU721115 HHY721115 GYC721115 GOG721115 GEK721115 FUO721115 FKS721115 FAW721115 ERA721115 EHE721115 DXI721115 DNM721115 DDQ721115 CTU721115 CJY721115 CAC721115 BQG721115 BGK721115 AWO721115 AMS721115 ACW721115 TA721115 JE721115 I721115 WVQ655579 WLU655579 WBY655579 VSC655579 VIG655579 UYK655579 UOO655579 UES655579 TUW655579 TLA655579 TBE655579 SRI655579 SHM655579 RXQ655579 RNU655579 RDY655579 QUC655579 QKG655579 QAK655579 PQO655579 PGS655579 OWW655579 ONA655579 ODE655579 NTI655579 NJM655579 MZQ655579 MPU655579 MFY655579 LWC655579 LMG655579 LCK655579 KSO655579 KIS655579 JYW655579 JPA655579 JFE655579 IVI655579 ILM655579 IBQ655579 HRU655579 HHY655579 GYC655579 GOG655579 GEK655579 FUO655579 FKS655579 FAW655579 ERA655579 EHE655579 DXI655579 DNM655579 DDQ655579 CTU655579 CJY655579 CAC655579 BQG655579 BGK655579 AWO655579 AMS655579 ACW655579 TA655579 JE655579 I655579 WVQ590043 WLU590043 WBY590043 VSC590043 VIG590043 UYK590043 UOO590043 UES590043 TUW590043 TLA590043 TBE590043 SRI590043 SHM590043 RXQ590043 RNU590043 RDY590043 QUC590043 QKG590043 QAK590043 PQO590043 PGS590043 OWW590043 ONA590043 ODE590043 NTI590043 NJM590043 MZQ590043 MPU590043 MFY590043 LWC590043 LMG590043 LCK590043 KSO590043 KIS590043 JYW590043 JPA590043 JFE590043 IVI590043 ILM590043 IBQ590043 HRU590043 HHY590043 GYC590043 GOG590043 GEK590043 FUO590043 FKS590043 FAW590043 ERA590043 EHE590043 DXI590043 DNM590043 DDQ590043 CTU590043 CJY590043 CAC590043 BQG590043 BGK590043 AWO590043 AMS590043 ACW590043 TA590043 JE590043 I590043 WVQ524507 WLU524507 WBY524507 VSC524507 VIG524507 UYK524507 UOO524507 UES524507 TUW524507 TLA524507 TBE524507 SRI524507 SHM524507 RXQ524507 RNU524507 RDY524507 QUC524507 QKG524507 QAK524507 PQO524507 PGS524507 OWW524507 ONA524507 ODE524507 NTI524507 NJM524507 MZQ524507 MPU524507 MFY524507 LWC524507 LMG524507 LCK524507 KSO524507 KIS524507 JYW524507 JPA524507 JFE524507 IVI524507 ILM524507 IBQ524507 HRU524507 HHY524507 GYC524507 GOG524507 GEK524507 FUO524507 FKS524507 FAW524507 ERA524507 EHE524507 DXI524507 DNM524507 DDQ524507 CTU524507 CJY524507 CAC524507 BQG524507 BGK524507 AWO524507 AMS524507 ACW524507 TA524507 JE524507 I524507 WVQ458971 WLU458971 WBY458971 VSC458971 VIG458971 UYK458971 UOO458971 UES458971 TUW458971 TLA458971 TBE458971 SRI458971 SHM458971 RXQ458971 RNU458971 RDY458971 QUC458971 QKG458971 QAK458971 PQO458971 PGS458971 OWW458971 ONA458971 ODE458971 NTI458971 NJM458971 MZQ458971 MPU458971 MFY458971 LWC458971 LMG458971 LCK458971 KSO458971 KIS458971 JYW458971 JPA458971 JFE458971 IVI458971 ILM458971 IBQ458971 HRU458971 HHY458971 GYC458971 GOG458971 GEK458971 FUO458971 FKS458971 FAW458971 ERA458971 EHE458971 DXI458971 DNM458971 DDQ458971 CTU458971 CJY458971 CAC458971 BQG458971 BGK458971 AWO458971 AMS458971 ACW458971 TA458971 JE458971 I458971 WVQ393435 WLU393435 WBY393435 VSC393435 VIG393435 UYK393435 UOO393435 UES393435 TUW393435 TLA393435 TBE393435 SRI393435 SHM393435 RXQ393435 RNU393435 RDY393435 QUC393435 QKG393435 QAK393435 PQO393435 PGS393435 OWW393435 ONA393435 ODE393435 NTI393435 NJM393435 MZQ393435 MPU393435 MFY393435 LWC393435 LMG393435 LCK393435 KSO393435 KIS393435 JYW393435 JPA393435 JFE393435 IVI393435 ILM393435 IBQ393435 HRU393435 HHY393435 GYC393435 GOG393435 GEK393435 FUO393435 FKS393435 FAW393435 ERA393435 EHE393435 DXI393435 DNM393435 DDQ393435 CTU393435 CJY393435 CAC393435 BQG393435 BGK393435 AWO393435 AMS393435 ACW393435 TA393435 JE393435 I393435 WVQ327899 WLU327899 WBY327899 VSC327899 VIG327899 UYK327899 UOO327899 UES327899 TUW327899 TLA327899 TBE327899 SRI327899 SHM327899 RXQ327899 RNU327899 RDY327899 QUC327899 QKG327899 QAK327899 PQO327899 PGS327899 OWW327899 ONA327899 ODE327899 NTI327899 NJM327899 MZQ327899 MPU327899 MFY327899 LWC327899 LMG327899 LCK327899 KSO327899 KIS327899 JYW327899 JPA327899 JFE327899 IVI327899 ILM327899 IBQ327899 HRU327899 HHY327899 GYC327899 GOG327899 GEK327899 FUO327899 FKS327899 FAW327899 ERA327899 EHE327899 DXI327899 DNM327899 DDQ327899 CTU327899 CJY327899 CAC327899 BQG327899 BGK327899 AWO327899 AMS327899 ACW327899 TA327899 JE327899 I327899 WVQ262363 WLU262363 WBY262363 VSC262363 VIG262363 UYK262363 UOO262363 UES262363 TUW262363 TLA262363 TBE262363 SRI262363 SHM262363 RXQ262363 RNU262363 RDY262363 QUC262363 QKG262363 QAK262363 PQO262363 PGS262363 OWW262363 ONA262363 ODE262363 NTI262363 NJM262363 MZQ262363 MPU262363 MFY262363 LWC262363 LMG262363 LCK262363 KSO262363 KIS262363 JYW262363 JPA262363 JFE262363 IVI262363 ILM262363 IBQ262363 HRU262363 HHY262363 GYC262363 GOG262363 GEK262363 FUO262363 FKS262363 FAW262363 ERA262363 EHE262363 DXI262363 DNM262363 DDQ262363 CTU262363 CJY262363 CAC262363 BQG262363 BGK262363 AWO262363 AMS262363 ACW262363 TA262363 JE262363 I262363 WVQ196827 WLU196827 WBY196827 VSC196827 VIG196827 UYK196827 UOO196827 UES196827 TUW196827 TLA196827 TBE196827 SRI196827 SHM196827 RXQ196827 RNU196827 RDY196827 QUC196827 QKG196827 QAK196827 PQO196827 PGS196827 OWW196827 ONA196827 ODE196827 NTI196827 NJM196827 MZQ196827 MPU196827 MFY196827 LWC196827 LMG196827 LCK196827 KSO196827 KIS196827 JYW196827 JPA196827 JFE196827 IVI196827 ILM196827 IBQ196827 HRU196827 HHY196827 GYC196827 GOG196827 GEK196827 FUO196827 FKS196827 FAW196827 ERA196827 EHE196827 DXI196827 DNM196827 DDQ196827 CTU196827 CJY196827 CAC196827 BQG196827 BGK196827 AWO196827 AMS196827 ACW196827 TA196827 JE196827 I196827 WVQ131291 WLU131291 WBY131291 VSC131291 VIG131291 UYK131291 UOO131291 UES131291 TUW131291 TLA131291 TBE131291 SRI131291 SHM131291 RXQ131291 RNU131291 RDY131291 QUC131291 QKG131291 QAK131291 PQO131291 PGS131291 OWW131291 ONA131291 ODE131291 NTI131291 NJM131291 MZQ131291 MPU131291 MFY131291 LWC131291 LMG131291 LCK131291 KSO131291 KIS131291 JYW131291 JPA131291 JFE131291 IVI131291 ILM131291 IBQ131291 HRU131291 HHY131291 GYC131291 GOG131291 GEK131291 FUO131291 FKS131291 FAW131291 ERA131291 EHE131291 DXI131291 DNM131291 DDQ131291 CTU131291 CJY131291 CAC131291 BQG131291 BGK131291 AWO131291 AMS131291 ACW131291 TA131291 JE131291 I131291 WVQ65755 WLU65755 WBY65755 VSC65755 VIG65755 UYK65755 UOO65755 UES65755 TUW65755 TLA65755 TBE65755 SRI65755 SHM65755 RXQ65755 RNU65755 RDY65755 QUC65755 QKG65755 QAK65755 PQO65755 PGS65755 OWW65755 ONA65755 ODE65755 NTI65755 NJM65755 MZQ65755 MPU65755 MFY65755 LWC65755 LMG65755 LCK65755 KSO65755 KIS65755 JYW65755 JPA65755 JFE65755 IVI65755 ILM65755 IBQ65755 HRU65755 HHY65755 GYC65755 GOG65755 GEK65755 FUO65755 FKS65755 FAW65755 ERA65755 EHE65755 DXI65755 DNM65755 DDQ65755 CTU65755 CJY65755 CAC65755 BQG65755 BGK65755 AWO65755 AMS65755 ACW65755 TA65755 JE65755" xr:uid="{00000000-0002-0000-0600-000000000000}">
      <formula1>#REF!</formula1>
    </dataValidation>
    <dataValidation type="list" allowBlank="1" showInputMessage="1" showErrorMessage="1" sqref="I222 I220 I224" xr:uid="{5D4B1008-3F59-4371-A803-DA363F52933E}">
      <formula1>"YES,NO"</formula1>
    </dataValidation>
  </dataValidations>
  <printOptions horizontalCentered="1"/>
  <pageMargins left="0.42" right="0.28999999999999998" top="0.4" bottom="0.31" header="0.32" footer="0.24"/>
  <pageSetup paperSize="9" scale="65" fitToHeight="0" orientation="portrait" r:id="rId22"/>
  <headerFooter alignWithMargins="0"/>
  <rowBreaks count="1" manualBreakCount="1">
    <brk id="245"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1095375</xdr:colOff>
                    <xdr:row>205</xdr:row>
                    <xdr:rowOff>95250</xdr:rowOff>
                  </from>
                  <to>
                    <xdr:col>6</xdr:col>
                    <xdr:colOff>1095375</xdr:colOff>
                    <xdr:row>205</xdr:row>
                    <xdr:rowOff>95250</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1095375</xdr:colOff>
                    <xdr:row>205</xdr:row>
                    <xdr:rowOff>95250</xdr:rowOff>
                  </from>
                  <to>
                    <xdr:col>6</xdr:col>
                    <xdr:colOff>1095375</xdr:colOff>
                    <xdr:row>205</xdr:row>
                    <xdr:rowOff>95250</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1095375</xdr:colOff>
                    <xdr:row>205</xdr:row>
                    <xdr:rowOff>95250</xdr:rowOff>
                  </from>
                  <to>
                    <xdr:col>6</xdr:col>
                    <xdr:colOff>1095375</xdr:colOff>
                    <xdr:row>205</xdr:row>
                    <xdr:rowOff>95250</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1095375</xdr:colOff>
                    <xdr:row>205</xdr:row>
                    <xdr:rowOff>95250</xdr:rowOff>
                  </from>
                  <to>
                    <xdr:col>6</xdr:col>
                    <xdr:colOff>1095375</xdr:colOff>
                    <xdr:row>205</xdr:row>
                    <xdr:rowOff>95250</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1095375</xdr:colOff>
                    <xdr:row>205</xdr:row>
                    <xdr:rowOff>95250</xdr:rowOff>
                  </from>
                  <to>
                    <xdr:col>6</xdr:col>
                    <xdr:colOff>1095375</xdr:colOff>
                    <xdr:row>205</xdr:row>
                    <xdr:rowOff>95250</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209550</xdr:colOff>
                    <xdr:row>86</xdr:row>
                    <xdr:rowOff>200025</xdr:rowOff>
                  </from>
                  <to>
                    <xdr:col>5</xdr:col>
                    <xdr:colOff>209550</xdr:colOff>
                    <xdr:row>86</xdr:row>
                    <xdr:rowOff>200025</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24</xdr:col>
                    <xdr:colOff>314325</xdr:colOff>
                    <xdr:row>205</xdr:row>
                    <xdr:rowOff>95250</xdr:rowOff>
                  </from>
                  <to>
                    <xdr:col>24</xdr:col>
                    <xdr:colOff>314325</xdr:colOff>
                    <xdr:row>205</xdr:row>
                    <xdr:rowOff>95250</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24</xdr:col>
                    <xdr:colOff>314325</xdr:colOff>
                    <xdr:row>205</xdr:row>
                    <xdr:rowOff>95250</xdr:rowOff>
                  </from>
                  <to>
                    <xdr:col>24</xdr:col>
                    <xdr:colOff>314325</xdr:colOff>
                    <xdr:row>205</xdr:row>
                    <xdr:rowOff>95250</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24</xdr:col>
                    <xdr:colOff>314325</xdr:colOff>
                    <xdr:row>205</xdr:row>
                    <xdr:rowOff>95250</xdr:rowOff>
                  </from>
                  <to>
                    <xdr:col>24</xdr:col>
                    <xdr:colOff>314325</xdr:colOff>
                    <xdr:row>205</xdr:row>
                    <xdr:rowOff>95250</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24</xdr:col>
                    <xdr:colOff>314325</xdr:colOff>
                    <xdr:row>205</xdr:row>
                    <xdr:rowOff>95250</xdr:rowOff>
                  </from>
                  <to>
                    <xdr:col>24</xdr:col>
                    <xdr:colOff>314325</xdr:colOff>
                    <xdr:row>205</xdr:row>
                    <xdr:rowOff>95250</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24</xdr:col>
                    <xdr:colOff>314325</xdr:colOff>
                    <xdr:row>205</xdr:row>
                    <xdr:rowOff>95250</xdr:rowOff>
                  </from>
                  <to>
                    <xdr:col>24</xdr:col>
                    <xdr:colOff>314325</xdr:colOff>
                    <xdr:row>205</xdr:row>
                    <xdr:rowOff>95250</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285750</xdr:colOff>
                    <xdr:row>86</xdr:row>
                    <xdr:rowOff>200025</xdr:rowOff>
                  </from>
                  <to>
                    <xdr:col>7</xdr:col>
                    <xdr:colOff>285750</xdr:colOff>
                    <xdr:row>86</xdr:row>
                    <xdr:rowOff>200025</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238125</xdr:colOff>
                    <xdr:row>92</xdr:row>
                    <xdr:rowOff>466725</xdr:rowOff>
                  </from>
                  <to>
                    <xdr:col>5</xdr:col>
                    <xdr:colOff>619125</xdr:colOff>
                    <xdr:row>93</xdr:row>
                    <xdr:rowOff>142875</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762000</xdr:colOff>
                    <xdr:row>92</xdr:row>
                    <xdr:rowOff>466725</xdr:rowOff>
                  </from>
                  <to>
                    <xdr:col>5</xdr:col>
                    <xdr:colOff>1304925</xdr:colOff>
                    <xdr:row>93</xdr:row>
                    <xdr:rowOff>142875</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228600</xdr:colOff>
                    <xdr:row>93</xdr:row>
                    <xdr:rowOff>152400</xdr:rowOff>
                  </from>
                  <to>
                    <xdr:col>5</xdr:col>
                    <xdr:colOff>714375</xdr:colOff>
                    <xdr:row>94</xdr:row>
                    <xdr:rowOff>57150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771525</xdr:colOff>
                    <xdr:row>93</xdr:row>
                    <xdr:rowOff>161925</xdr:rowOff>
                  </from>
                  <to>
                    <xdr:col>6</xdr:col>
                    <xdr:colOff>209550</xdr:colOff>
                    <xdr:row>94</xdr:row>
                    <xdr:rowOff>66675</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333375</xdr:colOff>
                    <xdr:row>92</xdr:row>
                    <xdr:rowOff>523875</xdr:rowOff>
                  </from>
                  <to>
                    <xdr:col>6</xdr:col>
                    <xdr:colOff>828675</xdr:colOff>
                    <xdr:row>94</xdr:row>
                    <xdr:rowOff>95250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1009650</xdr:colOff>
                    <xdr:row>92</xdr:row>
                    <xdr:rowOff>523875</xdr:rowOff>
                  </from>
                  <to>
                    <xdr:col>7</xdr:col>
                    <xdr:colOff>390525</xdr:colOff>
                    <xdr:row>94</xdr:row>
                    <xdr:rowOff>95250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323850</xdr:colOff>
                    <xdr:row>94</xdr:row>
                    <xdr:rowOff>123825</xdr:rowOff>
                  </from>
                  <to>
                    <xdr:col>6</xdr:col>
                    <xdr:colOff>952500</xdr:colOff>
                    <xdr:row>94</xdr:row>
                    <xdr:rowOff>561975</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1019175</xdr:colOff>
                    <xdr:row>94</xdr:row>
                    <xdr:rowOff>123825</xdr:rowOff>
                  </from>
                  <to>
                    <xdr:col>7</xdr:col>
                    <xdr:colOff>781050</xdr:colOff>
                    <xdr:row>94</xdr:row>
                    <xdr:rowOff>581025</xdr:rowOff>
                  </to>
                </anchor>
              </controlPr>
            </control>
          </mc:Choice>
        </mc:AlternateContent>
        <mc:AlternateContent xmlns:mc="http://schemas.openxmlformats.org/markup-compatibility/2006">
          <mc:Choice Requires="x14">
            <control shapeId="141369" r:id="rId45" name="Check Box 57">
              <controlPr defaultSize="0" autoFill="0" autoLine="0" autoPict="0">
                <anchor moveWithCells="1" sizeWithCells="1">
                  <from>
                    <xdr:col>5</xdr:col>
                    <xdr:colOff>180975</xdr:colOff>
                    <xdr:row>164</xdr:row>
                    <xdr:rowOff>304800</xdr:rowOff>
                  </from>
                  <to>
                    <xdr:col>5</xdr:col>
                    <xdr:colOff>723900</xdr:colOff>
                    <xdr:row>165</xdr:row>
                    <xdr:rowOff>333375</xdr:rowOff>
                  </to>
                </anchor>
              </controlPr>
            </control>
          </mc:Choice>
        </mc:AlternateContent>
        <mc:AlternateContent xmlns:mc="http://schemas.openxmlformats.org/markup-compatibility/2006">
          <mc:Choice Requires="x14">
            <control shapeId="141370" r:id="rId46" name="Check Box 58">
              <controlPr defaultSize="0" autoFill="0" autoLine="0" autoPict="0">
                <anchor moveWithCells="1" sizeWithCells="1">
                  <from>
                    <xdr:col>5</xdr:col>
                    <xdr:colOff>171450</xdr:colOff>
                    <xdr:row>165</xdr:row>
                    <xdr:rowOff>209550</xdr:rowOff>
                  </from>
                  <to>
                    <xdr:col>5</xdr:col>
                    <xdr:colOff>962025</xdr:colOff>
                    <xdr:row>165</xdr:row>
                    <xdr:rowOff>657225</xdr:rowOff>
                  </to>
                </anchor>
              </controlPr>
            </control>
          </mc:Choice>
        </mc:AlternateContent>
        <mc:AlternateContent xmlns:mc="http://schemas.openxmlformats.org/markup-compatibility/2006">
          <mc:Choice Requires="x14">
            <control shapeId="141371" r:id="rId47" name="Check Box 59">
              <controlPr defaultSize="0" autoFill="0" autoLine="0" autoPict="0">
                <anchor moveWithCells="1" sizeWithCells="1">
                  <from>
                    <xdr:col>5</xdr:col>
                    <xdr:colOff>1019175</xdr:colOff>
                    <xdr:row>165</xdr:row>
                    <xdr:rowOff>219075</xdr:rowOff>
                  </from>
                  <to>
                    <xdr:col>6</xdr:col>
                    <xdr:colOff>209550</xdr:colOff>
                    <xdr:row>165</xdr:row>
                    <xdr:rowOff>666750</xdr:rowOff>
                  </to>
                </anchor>
              </controlPr>
            </control>
          </mc:Choice>
        </mc:AlternateContent>
        <mc:AlternateContent xmlns:mc="http://schemas.openxmlformats.org/markup-compatibility/2006">
          <mc:Choice Requires="x14">
            <control shapeId="141372" r:id="rId48" name="Check Box 60">
              <controlPr defaultSize="0" autoFill="0" autoLine="0" autoPict="0">
                <anchor moveWithCells="1" sizeWithCells="1">
                  <from>
                    <xdr:col>6</xdr:col>
                    <xdr:colOff>285750</xdr:colOff>
                    <xdr:row>164</xdr:row>
                    <xdr:rowOff>400050</xdr:rowOff>
                  </from>
                  <to>
                    <xdr:col>6</xdr:col>
                    <xdr:colOff>990600</xdr:colOff>
                    <xdr:row>165</xdr:row>
                    <xdr:rowOff>371475</xdr:rowOff>
                  </to>
                </anchor>
              </controlPr>
            </control>
          </mc:Choice>
        </mc:AlternateContent>
        <mc:AlternateContent xmlns:mc="http://schemas.openxmlformats.org/markup-compatibility/2006">
          <mc:Choice Requires="x14">
            <control shapeId="141373" r:id="rId49" name="Check Box 61">
              <controlPr defaultSize="0" autoFill="0" autoLine="0" autoPict="0">
                <anchor moveWithCells="1" sizeWithCells="1">
                  <from>
                    <xdr:col>6</xdr:col>
                    <xdr:colOff>285750</xdr:colOff>
                    <xdr:row>165</xdr:row>
                    <xdr:rowOff>266700</xdr:rowOff>
                  </from>
                  <to>
                    <xdr:col>6</xdr:col>
                    <xdr:colOff>1304925</xdr:colOff>
                    <xdr:row>165</xdr:row>
                    <xdr:rowOff>657225</xdr:rowOff>
                  </to>
                </anchor>
              </controlPr>
            </control>
          </mc:Choice>
        </mc:AlternateContent>
        <mc:AlternateContent xmlns:mc="http://schemas.openxmlformats.org/markup-compatibility/2006">
          <mc:Choice Requires="x14">
            <control shapeId="141374" r:id="rId50" name="Check Box 62">
              <controlPr defaultSize="0" autoFill="0" autoLine="0" autoPict="0">
                <anchor moveWithCells="1" sizeWithCells="1">
                  <from>
                    <xdr:col>7</xdr:col>
                    <xdr:colOff>66675</xdr:colOff>
                    <xdr:row>165</xdr:row>
                    <xdr:rowOff>276225</xdr:rowOff>
                  </from>
                  <to>
                    <xdr:col>7</xdr:col>
                    <xdr:colOff>828675</xdr:colOff>
                    <xdr:row>165</xdr:row>
                    <xdr:rowOff>666750</xdr:rowOff>
                  </to>
                </anchor>
              </controlPr>
            </control>
          </mc:Choice>
        </mc:AlternateContent>
        <mc:AlternateContent xmlns:mc="http://schemas.openxmlformats.org/markup-compatibility/2006">
          <mc:Choice Requires="x14">
            <control shapeId="141375" r:id="rId51" name="Check Box 63">
              <controlPr defaultSize="0" autoFill="0" autoLine="0" autoPict="0">
                <anchor moveWithCells="1" sizeWithCells="1">
                  <from>
                    <xdr:col>8</xdr:col>
                    <xdr:colOff>371475</xdr:colOff>
                    <xdr:row>164</xdr:row>
                    <xdr:rowOff>381000</xdr:rowOff>
                  </from>
                  <to>
                    <xdr:col>8</xdr:col>
                    <xdr:colOff>923925</xdr:colOff>
                    <xdr:row>164</xdr:row>
                    <xdr:rowOff>409575</xdr:rowOff>
                  </to>
                </anchor>
              </controlPr>
            </control>
          </mc:Choice>
        </mc:AlternateContent>
        <mc:AlternateContent xmlns:mc="http://schemas.openxmlformats.org/markup-compatibility/2006">
          <mc:Choice Requires="x14">
            <control shapeId="141376" r:id="rId52" name="Check Box 64">
              <controlPr defaultSize="0" autoFill="0" autoLine="0" autoPict="0">
                <anchor moveWithCells="1" sizeWithCells="1">
                  <from>
                    <xdr:col>8</xdr:col>
                    <xdr:colOff>371475</xdr:colOff>
                    <xdr:row>164</xdr:row>
                    <xdr:rowOff>400050</xdr:rowOff>
                  </from>
                  <to>
                    <xdr:col>8</xdr:col>
                    <xdr:colOff>1171575</xdr:colOff>
                    <xdr:row>165</xdr:row>
                    <xdr:rowOff>9525</xdr:rowOff>
                  </to>
                </anchor>
              </controlPr>
            </control>
          </mc:Choice>
        </mc:AlternateContent>
        <mc:AlternateContent xmlns:mc="http://schemas.openxmlformats.org/markup-compatibility/2006">
          <mc:Choice Requires="x14">
            <control shapeId="141377" r:id="rId53" name="Check Box 65">
              <controlPr defaultSize="0" autoFill="0" autoLine="0" autoPict="0">
                <anchor moveWithCells="1" sizeWithCells="1">
                  <from>
                    <xdr:col>8</xdr:col>
                    <xdr:colOff>1219200</xdr:colOff>
                    <xdr:row>164</xdr:row>
                    <xdr:rowOff>400050</xdr:rowOff>
                  </from>
                  <to>
                    <xdr:col>24</xdr:col>
                    <xdr:colOff>276225</xdr:colOff>
                    <xdr:row>165</xdr:row>
                    <xdr:rowOff>9525</xdr:rowOff>
                  </to>
                </anchor>
              </controlPr>
            </control>
          </mc:Choice>
        </mc:AlternateContent>
        <mc:AlternateContent xmlns:mc="http://schemas.openxmlformats.org/markup-compatibility/2006">
          <mc:Choice Requires="x14">
            <control shapeId="141378" r:id="rId54" name="Check Box 66">
              <controlPr defaultSize="0" autoFill="0" autoLine="0" autoPict="0">
                <anchor moveWithCells="1" sizeWithCells="1">
                  <from>
                    <xdr:col>5</xdr:col>
                    <xdr:colOff>114300</xdr:colOff>
                    <xdr:row>174</xdr:row>
                    <xdr:rowOff>209550</xdr:rowOff>
                  </from>
                  <to>
                    <xdr:col>5</xdr:col>
                    <xdr:colOff>1047750</xdr:colOff>
                    <xdr:row>175</xdr:row>
                    <xdr:rowOff>371475</xdr:rowOff>
                  </to>
                </anchor>
              </controlPr>
            </control>
          </mc:Choice>
        </mc:AlternateContent>
        <mc:AlternateContent xmlns:mc="http://schemas.openxmlformats.org/markup-compatibility/2006">
          <mc:Choice Requires="x14">
            <control shapeId="141379" r:id="rId55" name="Check Box 67">
              <controlPr defaultSize="0" autoFill="0" autoLine="0" autoPict="0">
                <anchor moveWithCells="1" sizeWithCells="1">
                  <from>
                    <xdr:col>5</xdr:col>
                    <xdr:colOff>104775</xdr:colOff>
                    <xdr:row>175</xdr:row>
                    <xdr:rowOff>238125</xdr:rowOff>
                  </from>
                  <to>
                    <xdr:col>5</xdr:col>
                    <xdr:colOff>933450</xdr:colOff>
                    <xdr:row>176</xdr:row>
                    <xdr:rowOff>76200</xdr:rowOff>
                  </to>
                </anchor>
              </controlPr>
            </control>
          </mc:Choice>
        </mc:AlternateContent>
        <mc:AlternateContent xmlns:mc="http://schemas.openxmlformats.org/markup-compatibility/2006">
          <mc:Choice Requires="x14">
            <control shapeId="141380" r:id="rId56" name="Check Box 68">
              <controlPr defaultSize="0" autoFill="0" autoLine="0" autoPict="0">
                <anchor moveWithCells="1" sizeWithCells="1">
                  <from>
                    <xdr:col>5</xdr:col>
                    <xdr:colOff>990600</xdr:colOff>
                    <xdr:row>175</xdr:row>
                    <xdr:rowOff>247650</xdr:rowOff>
                  </from>
                  <to>
                    <xdr:col>6</xdr:col>
                    <xdr:colOff>209550</xdr:colOff>
                    <xdr:row>176</xdr:row>
                    <xdr:rowOff>95250</xdr:rowOff>
                  </to>
                </anchor>
              </controlPr>
            </control>
          </mc:Choice>
        </mc:AlternateContent>
        <mc:AlternateContent xmlns:mc="http://schemas.openxmlformats.org/markup-compatibility/2006">
          <mc:Choice Requires="x14">
            <control shapeId="141381" r:id="rId57" name="Check Box 69">
              <controlPr defaultSize="0" autoFill="0" autoLine="0" autoPict="0">
                <anchor moveWithCells="1" sizeWithCells="1">
                  <from>
                    <xdr:col>6</xdr:col>
                    <xdr:colOff>333375</xdr:colOff>
                    <xdr:row>174</xdr:row>
                    <xdr:rowOff>171450</xdr:rowOff>
                  </from>
                  <to>
                    <xdr:col>6</xdr:col>
                    <xdr:colOff>1047750</xdr:colOff>
                    <xdr:row>175</xdr:row>
                    <xdr:rowOff>190500</xdr:rowOff>
                  </to>
                </anchor>
              </controlPr>
            </control>
          </mc:Choice>
        </mc:AlternateContent>
        <mc:AlternateContent xmlns:mc="http://schemas.openxmlformats.org/markup-compatibility/2006">
          <mc:Choice Requires="x14">
            <control shapeId="141382" r:id="rId58" name="Check Box 70">
              <controlPr defaultSize="0" autoFill="0" autoLine="0" autoPict="0">
                <anchor moveWithCells="1" sizeWithCells="1">
                  <from>
                    <xdr:col>6</xdr:col>
                    <xdr:colOff>333375</xdr:colOff>
                    <xdr:row>175</xdr:row>
                    <xdr:rowOff>85725</xdr:rowOff>
                  </from>
                  <to>
                    <xdr:col>7</xdr:col>
                    <xdr:colOff>57150</xdr:colOff>
                    <xdr:row>175</xdr:row>
                    <xdr:rowOff>457200</xdr:rowOff>
                  </to>
                </anchor>
              </controlPr>
            </control>
          </mc:Choice>
        </mc:AlternateContent>
        <mc:AlternateContent xmlns:mc="http://schemas.openxmlformats.org/markup-compatibility/2006">
          <mc:Choice Requires="x14">
            <control shapeId="141383" r:id="rId59" name="Check Box 71">
              <controlPr defaultSize="0" autoFill="0" autoLine="0" autoPict="0">
                <anchor moveWithCells="1" sizeWithCells="1">
                  <from>
                    <xdr:col>7</xdr:col>
                    <xdr:colOff>123825</xdr:colOff>
                    <xdr:row>175</xdr:row>
                    <xdr:rowOff>95250</xdr:rowOff>
                  </from>
                  <to>
                    <xdr:col>7</xdr:col>
                    <xdr:colOff>895350</xdr:colOff>
                    <xdr:row>175</xdr:row>
                    <xdr:rowOff>466725</xdr:rowOff>
                  </to>
                </anchor>
              </controlPr>
            </control>
          </mc:Choice>
        </mc:AlternateContent>
        <mc:AlternateContent xmlns:mc="http://schemas.openxmlformats.org/markup-compatibility/2006">
          <mc:Choice Requires="x14">
            <control shapeId="141384" r:id="rId60" name="Check Box 72">
              <controlPr defaultSize="0" autoFill="0" autoLine="0" autoPict="0">
                <anchor moveWithCells="1" sizeWithCells="1">
                  <from>
                    <xdr:col>8</xdr:col>
                    <xdr:colOff>390525</xdr:colOff>
                    <xdr:row>174</xdr:row>
                    <xdr:rowOff>171450</xdr:rowOff>
                  </from>
                  <to>
                    <xdr:col>8</xdr:col>
                    <xdr:colOff>1333500</xdr:colOff>
                    <xdr:row>175</xdr:row>
                    <xdr:rowOff>190500</xdr:rowOff>
                  </to>
                </anchor>
              </controlPr>
            </control>
          </mc:Choice>
        </mc:AlternateContent>
        <mc:AlternateContent xmlns:mc="http://schemas.openxmlformats.org/markup-compatibility/2006">
          <mc:Choice Requires="x14">
            <control shapeId="141385" r:id="rId61" name="Check Box 73">
              <controlPr defaultSize="0" autoFill="0" autoLine="0" autoPict="0">
                <anchor moveWithCells="1" sizeWithCells="1">
                  <from>
                    <xdr:col>8</xdr:col>
                    <xdr:colOff>390525</xdr:colOff>
                    <xdr:row>175</xdr:row>
                    <xdr:rowOff>85725</xdr:rowOff>
                  </from>
                  <to>
                    <xdr:col>8</xdr:col>
                    <xdr:colOff>1019175</xdr:colOff>
                    <xdr:row>175</xdr:row>
                    <xdr:rowOff>457200</xdr:rowOff>
                  </to>
                </anchor>
              </controlPr>
            </control>
          </mc:Choice>
        </mc:AlternateContent>
        <mc:AlternateContent xmlns:mc="http://schemas.openxmlformats.org/markup-compatibility/2006">
          <mc:Choice Requires="x14">
            <control shapeId="141386" r:id="rId62" name="Check Box 74">
              <controlPr defaultSize="0" autoFill="0" autoLine="0" autoPict="0">
                <anchor moveWithCells="1" sizeWithCells="1">
                  <from>
                    <xdr:col>8</xdr:col>
                    <xdr:colOff>1066800</xdr:colOff>
                    <xdr:row>175</xdr:row>
                    <xdr:rowOff>95250</xdr:rowOff>
                  </from>
                  <to>
                    <xdr:col>8</xdr:col>
                    <xdr:colOff>1533525</xdr:colOff>
                    <xdr:row>175</xdr:row>
                    <xdr:rowOff>466725</xdr:rowOff>
                  </to>
                </anchor>
              </controlPr>
            </control>
          </mc:Choice>
        </mc:AlternateContent>
        <mc:AlternateContent xmlns:mc="http://schemas.openxmlformats.org/markup-compatibility/2006">
          <mc:Choice Requires="x14">
            <control shapeId="141387" r:id="rId63" name="Check Box 75">
              <controlPr defaultSize="0" autoFill="0" autoLine="0" autoPict="0">
                <anchor moveWithCells="1" sizeWithCells="1">
                  <from>
                    <xdr:col>5</xdr:col>
                    <xdr:colOff>171450</xdr:colOff>
                    <xdr:row>206</xdr:row>
                    <xdr:rowOff>285750</xdr:rowOff>
                  </from>
                  <to>
                    <xdr:col>5</xdr:col>
                    <xdr:colOff>714375</xdr:colOff>
                    <xdr:row>207</xdr:row>
                    <xdr:rowOff>152400</xdr:rowOff>
                  </to>
                </anchor>
              </controlPr>
            </control>
          </mc:Choice>
        </mc:AlternateContent>
        <mc:AlternateContent xmlns:mc="http://schemas.openxmlformats.org/markup-compatibility/2006">
          <mc:Choice Requires="x14">
            <control shapeId="141388" r:id="rId64" name="Check Box 76">
              <controlPr defaultSize="0" autoFill="0" autoLine="0" autoPict="0">
                <anchor moveWithCells="1" sizeWithCells="1">
                  <from>
                    <xdr:col>5</xdr:col>
                    <xdr:colOff>161925</xdr:colOff>
                    <xdr:row>207</xdr:row>
                    <xdr:rowOff>57150</xdr:rowOff>
                  </from>
                  <to>
                    <xdr:col>5</xdr:col>
                    <xdr:colOff>962025</xdr:colOff>
                    <xdr:row>207</xdr:row>
                    <xdr:rowOff>400050</xdr:rowOff>
                  </to>
                </anchor>
              </controlPr>
            </control>
          </mc:Choice>
        </mc:AlternateContent>
        <mc:AlternateContent xmlns:mc="http://schemas.openxmlformats.org/markup-compatibility/2006">
          <mc:Choice Requires="x14">
            <control shapeId="141389" r:id="rId65" name="Check Box 77">
              <controlPr defaultSize="0" autoFill="0" autoLine="0" autoPict="0">
                <anchor moveWithCells="1" sizeWithCells="1">
                  <from>
                    <xdr:col>5</xdr:col>
                    <xdr:colOff>1009650</xdr:colOff>
                    <xdr:row>207</xdr:row>
                    <xdr:rowOff>66675</xdr:rowOff>
                  </from>
                  <to>
                    <xdr:col>6</xdr:col>
                    <xdr:colOff>209550</xdr:colOff>
                    <xdr:row>207</xdr:row>
                    <xdr:rowOff>409575</xdr:rowOff>
                  </to>
                </anchor>
              </controlPr>
            </control>
          </mc:Choice>
        </mc:AlternateContent>
        <mc:AlternateContent xmlns:mc="http://schemas.openxmlformats.org/markup-compatibility/2006">
          <mc:Choice Requires="x14">
            <control shapeId="141390" r:id="rId66" name="Check Box 78">
              <controlPr defaultSize="0" autoFill="0" autoLine="0" autoPict="0">
                <anchor moveWithCells="1" sizeWithCells="1">
                  <from>
                    <xdr:col>6</xdr:col>
                    <xdr:colOff>304800</xdr:colOff>
                    <xdr:row>206</xdr:row>
                    <xdr:rowOff>238125</xdr:rowOff>
                  </from>
                  <to>
                    <xdr:col>6</xdr:col>
                    <xdr:colOff>1019175</xdr:colOff>
                    <xdr:row>207</xdr:row>
                    <xdr:rowOff>104775</xdr:rowOff>
                  </to>
                </anchor>
              </controlPr>
            </control>
          </mc:Choice>
        </mc:AlternateContent>
        <mc:AlternateContent xmlns:mc="http://schemas.openxmlformats.org/markup-compatibility/2006">
          <mc:Choice Requires="x14">
            <control shapeId="141391" r:id="rId67" name="Check Box 79">
              <controlPr defaultSize="0" autoFill="0" autoLine="0" autoPict="0">
                <anchor moveWithCells="1" sizeWithCells="1">
                  <from>
                    <xdr:col>6</xdr:col>
                    <xdr:colOff>304800</xdr:colOff>
                    <xdr:row>207</xdr:row>
                    <xdr:rowOff>9525</xdr:rowOff>
                  </from>
                  <to>
                    <xdr:col>7</xdr:col>
                    <xdr:colOff>28575</xdr:colOff>
                    <xdr:row>207</xdr:row>
                    <xdr:rowOff>352425</xdr:rowOff>
                  </to>
                </anchor>
              </controlPr>
            </control>
          </mc:Choice>
        </mc:AlternateContent>
        <mc:AlternateContent xmlns:mc="http://schemas.openxmlformats.org/markup-compatibility/2006">
          <mc:Choice Requires="x14">
            <control shapeId="141392" r:id="rId68" name="Check Box 80">
              <controlPr defaultSize="0" autoFill="0" autoLine="0" autoPict="0">
                <anchor moveWithCells="1" sizeWithCells="1">
                  <from>
                    <xdr:col>7</xdr:col>
                    <xdr:colOff>95250</xdr:colOff>
                    <xdr:row>207</xdr:row>
                    <xdr:rowOff>19050</xdr:rowOff>
                  </from>
                  <to>
                    <xdr:col>7</xdr:col>
                    <xdr:colOff>866775</xdr:colOff>
                    <xdr:row>207</xdr:row>
                    <xdr:rowOff>361950</xdr:rowOff>
                  </to>
                </anchor>
              </controlPr>
            </control>
          </mc:Choice>
        </mc:AlternateContent>
        <mc:AlternateContent xmlns:mc="http://schemas.openxmlformats.org/markup-compatibility/2006">
          <mc:Choice Requires="x14">
            <control shapeId="141393" r:id="rId69" name="Check Box 81">
              <controlPr defaultSize="0" autoFill="0" autoLine="0" autoPict="0">
                <anchor moveWithCells="1" sizeWithCells="1">
                  <from>
                    <xdr:col>8</xdr:col>
                    <xdr:colOff>390525</xdr:colOff>
                    <xdr:row>206</xdr:row>
                    <xdr:rowOff>285750</xdr:rowOff>
                  </from>
                  <to>
                    <xdr:col>8</xdr:col>
                    <xdr:colOff>952500</xdr:colOff>
                    <xdr:row>207</xdr:row>
                    <xdr:rowOff>152400</xdr:rowOff>
                  </to>
                </anchor>
              </controlPr>
            </control>
          </mc:Choice>
        </mc:AlternateContent>
        <mc:AlternateContent xmlns:mc="http://schemas.openxmlformats.org/markup-compatibility/2006">
          <mc:Choice Requires="x14">
            <control shapeId="141394" r:id="rId70" name="Check Box 82">
              <controlPr defaultSize="0" autoFill="0" autoLine="0" autoPict="0">
                <anchor moveWithCells="1" sizeWithCells="1">
                  <from>
                    <xdr:col>8</xdr:col>
                    <xdr:colOff>390525</xdr:colOff>
                    <xdr:row>207</xdr:row>
                    <xdr:rowOff>57150</xdr:rowOff>
                  </from>
                  <to>
                    <xdr:col>8</xdr:col>
                    <xdr:colOff>1200150</xdr:colOff>
                    <xdr:row>207</xdr:row>
                    <xdr:rowOff>400050</xdr:rowOff>
                  </to>
                </anchor>
              </controlPr>
            </control>
          </mc:Choice>
        </mc:AlternateContent>
        <mc:AlternateContent xmlns:mc="http://schemas.openxmlformats.org/markup-compatibility/2006">
          <mc:Choice Requires="x14">
            <control shapeId="141395" r:id="rId71" name="Check Box 83">
              <controlPr defaultSize="0" autoFill="0" autoLine="0" autoPict="0">
                <anchor moveWithCells="1" sizeWithCells="1">
                  <from>
                    <xdr:col>8</xdr:col>
                    <xdr:colOff>1257300</xdr:colOff>
                    <xdr:row>207</xdr:row>
                    <xdr:rowOff>66675</xdr:rowOff>
                  </from>
                  <to>
                    <xdr:col>24</xdr:col>
                    <xdr:colOff>314325</xdr:colOff>
                    <xdr:row>207</xdr:row>
                    <xdr:rowOff>409575</xdr:rowOff>
                  </to>
                </anchor>
              </controlPr>
            </control>
          </mc:Choice>
        </mc:AlternateContent>
        <mc:AlternateContent xmlns:mc="http://schemas.openxmlformats.org/markup-compatibility/2006">
          <mc:Choice Requires="x14">
            <control shapeId="141396" r:id="rId72" name="Check Box 84">
              <controlPr defaultSize="0" autoFill="0" autoLine="0" autoPict="0">
                <anchor moveWithCells="1" sizeWithCells="1">
                  <from>
                    <xdr:col>5</xdr:col>
                    <xdr:colOff>123825</xdr:colOff>
                    <xdr:row>215</xdr:row>
                    <xdr:rowOff>219075</xdr:rowOff>
                  </from>
                  <to>
                    <xdr:col>5</xdr:col>
                    <xdr:colOff>942975</xdr:colOff>
                    <xdr:row>216</xdr:row>
                    <xdr:rowOff>142875</xdr:rowOff>
                  </to>
                </anchor>
              </controlPr>
            </control>
          </mc:Choice>
        </mc:AlternateContent>
        <mc:AlternateContent xmlns:mc="http://schemas.openxmlformats.org/markup-compatibility/2006">
          <mc:Choice Requires="x14">
            <control shapeId="141397" r:id="rId73" name="Check Box 85">
              <controlPr defaultSize="0" autoFill="0" autoLine="0" autoPict="0">
                <anchor moveWithCells="1" sizeWithCells="1">
                  <from>
                    <xdr:col>5</xdr:col>
                    <xdr:colOff>114300</xdr:colOff>
                    <xdr:row>216</xdr:row>
                    <xdr:rowOff>57150</xdr:rowOff>
                  </from>
                  <to>
                    <xdr:col>5</xdr:col>
                    <xdr:colOff>942975</xdr:colOff>
                    <xdr:row>216</xdr:row>
                    <xdr:rowOff>390525</xdr:rowOff>
                  </to>
                </anchor>
              </controlPr>
            </control>
          </mc:Choice>
        </mc:AlternateContent>
        <mc:AlternateContent xmlns:mc="http://schemas.openxmlformats.org/markup-compatibility/2006">
          <mc:Choice Requires="x14">
            <control shapeId="141398" r:id="rId74" name="Check Box 86">
              <controlPr defaultSize="0" autoFill="0" autoLine="0" autoPict="0">
                <anchor moveWithCells="1" sizeWithCells="1">
                  <from>
                    <xdr:col>5</xdr:col>
                    <xdr:colOff>990600</xdr:colOff>
                    <xdr:row>216</xdr:row>
                    <xdr:rowOff>57150</xdr:rowOff>
                  </from>
                  <to>
                    <xdr:col>6</xdr:col>
                    <xdr:colOff>209550</xdr:colOff>
                    <xdr:row>216</xdr:row>
                    <xdr:rowOff>400050</xdr:rowOff>
                  </to>
                </anchor>
              </controlPr>
            </control>
          </mc:Choice>
        </mc:AlternateContent>
        <mc:AlternateContent xmlns:mc="http://schemas.openxmlformats.org/markup-compatibility/2006">
          <mc:Choice Requires="x14">
            <control shapeId="141399" r:id="rId75" name="Check Box 87">
              <controlPr defaultSize="0" autoFill="0" autoLine="0" autoPict="0">
                <anchor moveWithCells="1" sizeWithCells="1">
                  <from>
                    <xdr:col>6</xdr:col>
                    <xdr:colOff>381000</xdr:colOff>
                    <xdr:row>215</xdr:row>
                    <xdr:rowOff>247650</xdr:rowOff>
                  </from>
                  <to>
                    <xdr:col>6</xdr:col>
                    <xdr:colOff>1095375</xdr:colOff>
                    <xdr:row>216</xdr:row>
                    <xdr:rowOff>171450</xdr:rowOff>
                  </to>
                </anchor>
              </controlPr>
            </control>
          </mc:Choice>
        </mc:AlternateContent>
        <mc:AlternateContent xmlns:mc="http://schemas.openxmlformats.org/markup-compatibility/2006">
          <mc:Choice Requires="x14">
            <control shapeId="141400" r:id="rId76" name="Check Box 88">
              <controlPr defaultSize="0" autoFill="0" autoLine="0" autoPict="0">
                <anchor moveWithCells="1" sizeWithCells="1">
                  <from>
                    <xdr:col>6</xdr:col>
                    <xdr:colOff>381000</xdr:colOff>
                    <xdr:row>216</xdr:row>
                    <xdr:rowOff>85725</xdr:rowOff>
                  </from>
                  <to>
                    <xdr:col>7</xdr:col>
                    <xdr:colOff>104775</xdr:colOff>
                    <xdr:row>216</xdr:row>
                    <xdr:rowOff>419100</xdr:rowOff>
                  </to>
                </anchor>
              </controlPr>
            </control>
          </mc:Choice>
        </mc:AlternateContent>
        <mc:AlternateContent xmlns:mc="http://schemas.openxmlformats.org/markup-compatibility/2006">
          <mc:Choice Requires="x14">
            <control shapeId="141401" r:id="rId77" name="Check Box 89">
              <controlPr defaultSize="0" autoFill="0" autoLine="0" autoPict="0">
                <anchor moveWithCells="1" sizeWithCells="1">
                  <from>
                    <xdr:col>7</xdr:col>
                    <xdr:colOff>171450</xdr:colOff>
                    <xdr:row>216</xdr:row>
                    <xdr:rowOff>85725</xdr:rowOff>
                  </from>
                  <to>
                    <xdr:col>7</xdr:col>
                    <xdr:colOff>942975</xdr:colOff>
                    <xdr:row>216</xdr:row>
                    <xdr:rowOff>428625</xdr:rowOff>
                  </to>
                </anchor>
              </controlPr>
            </control>
          </mc:Choice>
        </mc:AlternateContent>
        <mc:AlternateContent xmlns:mc="http://schemas.openxmlformats.org/markup-compatibility/2006">
          <mc:Choice Requires="x14">
            <control shapeId="141402" r:id="rId78" name="Check Box 90">
              <controlPr defaultSize="0" autoFill="0" autoLine="0" autoPict="0">
                <anchor moveWithCells="1" sizeWithCells="1">
                  <from>
                    <xdr:col>8</xdr:col>
                    <xdr:colOff>428625</xdr:colOff>
                    <xdr:row>215</xdr:row>
                    <xdr:rowOff>228600</xdr:rowOff>
                  </from>
                  <to>
                    <xdr:col>8</xdr:col>
                    <xdr:colOff>1266825</xdr:colOff>
                    <xdr:row>216</xdr:row>
                    <xdr:rowOff>152400</xdr:rowOff>
                  </to>
                </anchor>
              </controlPr>
            </control>
          </mc:Choice>
        </mc:AlternateContent>
        <mc:AlternateContent xmlns:mc="http://schemas.openxmlformats.org/markup-compatibility/2006">
          <mc:Choice Requires="x14">
            <control shapeId="141403" r:id="rId79" name="Check Box 91">
              <controlPr defaultSize="0" autoFill="0" autoLine="0" autoPict="0">
                <anchor moveWithCells="1" sizeWithCells="1">
                  <from>
                    <xdr:col>8</xdr:col>
                    <xdr:colOff>428625</xdr:colOff>
                    <xdr:row>216</xdr:row>
                    <xdr:rowOff>66675</xdr:rowOff>
                  </from>
                  <to>
                    <xdr:col>8</xdr:col>
                    <xdr:colOff>1190625</xdr:colOff>
                    <xdr:row>216</xdr:row>
                    <xdr:rowOff>400050</xdr:rowOff>
                  </to>
                </anchor>
              </controlPr>
            </control>
          </mc:Choice>
        </mc:AlternateContent>
        <mc:AlternateContent xmlns:mc="http://schemas.openxmlformats.org/markup-compatibility/2006">
          <mc:Choice Requires="x14">
            <control shapeId="141404" r:id="rId80" name="Check Box 92">
              <controlPr defaultSize="0" autoFill="0" autoLine="0" autoPict="0">
                <anchor moveWithCells="1" sizeWithCells="1">
                  <from>
                    <xdr:col>8</xdr:col>
                    <xdr:colOff>1247775</xdr:colOff>
                    <xdr:row>216</xdr:row>
                    <xdr:rowOff>66675</xdr:rowOff>
                  </from>
                  <to>
                    <xdr:col>24</xdr:col>
                    <xdr:colOff>276225</xdr:colOff>
                    <xdr:row>216</xdr:row>
                    <xdr:rowOff>409575</xdr:rowOff>
                  </to>
                </anchor>
              </controlPr>
            </control>
          </mc:Choice>
        </mc:AlternateContent>
        <mc:AlternateContent xmlns:mc="http://schemas.openxmlformats.org/markup-compatibility/2006">
          <mc:Choice Requires="x14">
            <control shapeId="141405" r:id="rId81" name="Check Box 93">
              <controlPr defaultSize="0" autoFill="0" autoLine="0" autoPict="0">
                <anchor moveWithCells="1" sizeWithCells="1">
                  <from>
                    <xdr:col>8</xdr:col>
                    <xdr:colOff>342900</xdr:colOff>
                    <xdr:row>92</xdr:row>
                    <xdr:rowOff>438150</xdr:rowOff>
                  </from>
                  <to>
                    <xdr:col>8</xdr:col>
                    <xdr:colOff>838200</xdr:colOff>
                    <xdr:row>94</xdr:row>
                    <xdr:rowOff>9525</xdr:rowOff>
                  </to>
                </anchor>
              </controlPr>
            </control>
          </mc:Choice>
        </mc:AlternateContent>
        <mc:AlternateContent xmlns:mc="http://schemas.openxmlformats.org/markup-compatibility/2006">
          <mc:Choice Requires="x14">
            <control shapeId="141406" r:id="rId82" name="Check Box 94">
              <controlPr defaultSize="0" autoFill="0" autoLine="0" autoPict="0">
                <anchor moveWithCells="1" sizeWithCells="1">
                  <from>
                    <xdr:col>8</xdr:col>
                    <xdr:colOff>1019175</xdr:colOff>
                    <xdr:row>92</xdr:row>
                    <xdr:rowOff>438150</xdr:rowOff>
                  </from>
                  <to>
                    <xdr:col>24</xdr:col>
                    <xdr:colOff>171450</xdr:colOff>
                    <xdr:row>94</xdr:row>
                    <xdr:rowOff>9525</xdr:rowOff>
                  </to>
                </anchor>
              </controlPr>
            </control>
          </mc:Choice>
        </mc:AlternateContent>
        <mc:AlternateContent xmlns:mc="http://schemas.openxmlformats.org/markup-compatibility/2006">
          <mc:Choice Requires="x14">
            <control shapeId="141407" r:id="rId83" name="Check Box 95">
              <controlPr defaultSize="0" autoFill="0" autoLine="0" autoPict="0">
                <anchor moveWithCells="1" sizeWithCells="1">
                  <from>
                    <xdr:col>8</xdr:col>
                    <xdr:colOff>333375</xdr:colOff>
                    <xdr:row>94</xdr:row>
                    <xdr:rowOff>28575</xdr:rowOff>
                  </from>
                  <to>
                    <xdr:col>8</xdr:col>
                    <xdr:colOff>962025</xdr:colOff>
                    <xdr:row>94</xdr:row>
                    <xdr:rowOff>476250</xdr:rowOff>
                  </to>
                </anchor>
              </controlPr>
            </control>
          </mc:Choice>
        </mc:AlternateContent>
        <mc:AlternateContent xmlns:mc="http://schemas.openxmlformats.org/markup-compatibility/2006">
          <mc:Choice Requires="x14">
            <control shapeId="141408" r:id="rId84" name="Check Box 96">
              <controlPr defaultSize="0" autoFill="0" autoLine="0" autoPict="0">
                <anchor moveWithCells="1" sizeWithCells="1">
                  <from>
                    <xdr:col>8</xdr:col>
                    <xdr:colOff>1028700</xdr:colOff>
                    <xdr:row>94</xdr:row>
                    <xdr:rowOff>38100</xdr:rowOff>
                  </from>
                  <to>
                    <xdr:col>24</xdr:col>
                    <xdr:colOff>561975</xdr:colOff>
                    <xdr:row>94</xdr:row>
                    <xdr:rowOff>495300</xdr:rowOff>
                  </to>
                </anchor>
              </controlPr>
            </control>
          </mc:Choice>
        </mc:AlternateContent>
        <mc:AlternateContent xmlns:mc="http://schemas.openxmlformats.org/markup-compatibility/2006">
          <mc:Choice Requires="x14">
            <control shapeId="141409" r:id="rId85" name="Check Box 97">
              <controlPr defaultSize="0" autoFill="0" autoLine="0" autoPict="0">
                <anchor moveWithCells="1" sizeWithCells="1">
                  <from>
                    <xdr:col>5</xdr:col>
                    <xdr:colOff>66675</xdr:colOff>
                    <xdr:row>118</xdr:row>
                    <xdr:rowOff>57150</xdr:rowOff>
                  </from>
                  <to>
                    <xdr:col>5</xdr:col>
                    <xdr:colOff>438150</xdr:colOff>
                    <xdr:row>118</xdr:row>
                    <xdr:rowOff>285750</xdr:rowOff>
                  </to>
                </anchor>
              </controlPr>
            </control>
          </mc:Choice>
        </mc:AlternateContent>
        <mc:AlternateContent xmlns:mc="http://schemas.openxmlformats.org/markup-compatibility/2006">
          <mc:Choice Requires="x14">
            <control shapeId="141410" r:id="rId86" name="Check Box 98">
              <controlPr defaultSize="0" autoFill="0" autoLine="0" autoPict="0">
                <anchor moveWithCells="1" sizeWithCells="1">
                  <from>
                    <xdr:col>5</xdr:col>
                    <xdr:colOff>581025</xdr:colOff>
                    <xdr:row>118</xdr:row>
                    <xdr:rowOff>57150</xdr:rowOff>
                  </from>
                  <to>
                    <xdr:col>5</xdr:col>
                    <xdr:colOff>1104900</xdr:colOff>
                    <xdr:row>118</xdr:row>
                    <xdr:rowOff>285750</xdr:rowOff>
                  </to>
                </anchor>
              </controlPr>
            </control>
          </mc:Choice>
        </mc:AlternateContent>
        <mc:AlternateContent xmlns:mc="http://schemas.openxmlformats.org/markup-compatibility/2006">
          <mc:Choice Requires="x14">
            <control shapeId="141411" r:id="rId87" name="Check Box 99">
              <controlPr defaultSize="0" autoFill="0" autoLine="0" autoPict="0">
                <anchor moveWithCells="1" sizeWithCells="1">
                  <from>
                    <xdr:col>5</xdr:col>
                    <xdr:colOff>57150</xdr:colOff>
                    <xdr:row>118</xdr:row>
                    <xdr:rowOff>295275</xdr:rowOff>
                  </from>
                  <to>
                    <xdr:col>5</xdr:col>
                    <xdr:colOff>533400</xdr:colOff>
                    <xdr:row>119</xdr:row>
                    <xdr:rowOff>209550</xdr:rowOff>
                  </to>
                </anchor>
              </controlPr>
            </control>
          </mc:Choice>
        </mc:AlternateContent>
        <mc:AlternateContent xmlns:mc="http://schemas.openxmlformats.org/markup-compatibility/2006">
          <mc:Choice Requires="x14">
            <control shapeId="141412" r:id="rId88" name="Check Box 100">
              <controlPr defaultSize="0" autoFill="0" autoLine="0" autoPict="0">
                <anchor moveWithCells="1" sizeWithCells="1">
                  <from>
                    <xdr:col>5</xdr:col>
                    <xdr:colOff>590550</xdr:colOff>
                    <xdr:row>118</xdr:row>
                    <xdr:rowOff>304800</xdr:rowOff>
                  </from>
                  <to>
                    <xdr:col>6</xdr:col>
                    <xdr:colOff>0</xdr:colOff>
                    <xdr:row>119</xdr:row>
                    <xdr:rowOff>209550</xdr:rowOff>
                  </to>
                </anchor>
              </controlPr>
            </control>
          </mc:Choice>
        </mc:AlternateContent>
        <mc:AlternateContent xmlns:mc="http://schemas.openxmlformats.org/markup-compatibility/2006">
          <mc:Choice Requires="x14">
            <control shapeId="141413" r:id="rId89" name="Check Box 101">
              <controlPr defaultSize="0" autoFill="0" autoLine="0" autoPict="0">
                <anchor moveWithCells="1" sizeWithCells="1">
                  <from>
                    <xdr:col>6</xdr:col>
                    <xdr:colOff>133350</xdr:colOff>
                    <xdr:row>118</xdr:row>
                    <xdr:rowOff>114300</xdr:rowOff>
                  </from>
                  <to>
                    <xdr:col>6</xdr:col>
                    <xdr:colOff>609600</xdr:colOff>
                    <xdr:row>119</xdr:row>
                    <xdr:rowOff>409575</xdr:rowOff>
                  </to>
                </anchor>
              </controlPr>
            </control>
          </mc:Choice>
        </mc:AlternateContent>
        <mc:AlternateContent xmlns:mc="http://schemas.openxmlformats.org/markup-compatibility/2006">
          <mc:Choice Requires="x14">
            <control shapeId="141414" r:id="rId90" name="Check Box 102">
              <controlPr defaultSize="0" autoFill="0" autoLine="0" autoPict="0">
                <anchor moveWithCells="1" sizeWithCells="1">
                  <from>
                    <xdr:col>6</xdr:col>
                    <xdr:colOff>790575</xdr:colOff>
                    <xdr:row>118</xdr:row>
                    <xdr:rowOff>114300</xdr:rowOff>
                  </from>
                  <to>
                    <xdr:col>7</xdr:col>
                    <xdr:colOff>152400</xdr:colOff>
                    <xdr:row>119</xdr:row>
                    <xdr:rowOff>409575</xdr:rowOff>
                  </to>
                </anchor>
              </controlPr>
            </control>
          </mc:Choice>
        </mc:AlternateContent>
        <mc:AlternateContent xmlns:mc="http://schemas.openxmlformats.org/markup-compatibility/2006">
          <mc:Choice Requires="x14">
            <control shapeId="141415" r:id="rId91" name="Check Box 103">
              <controlPr defaultSize="0" autoFill="0" autoLine="0" autoPict="0">
                <anchor moveWithCells="1" sizeWithCells="1">
                  <from>
                    <xdr:col>6</xdr:col>
                    <xdr:colOff>123825</xdr:colOff>
                    <xdr:row>119</xdr:row>
                    <xdr:rowOff>438150</xdr:rowOff>
                  </from>
                  <to>
                    <xdr:col>6</xdr:col>
                    <xdr:colOff>733425</xdr:colOff>
                    <xdr:row>119</xdr:row>
                    <xdr:rowOff>1047750</xdr:rowOff>
                  </to>
                </anchor>
              </controlPr>
            </control>
          </mc:Choice>
        </mc:AlternateContent>
        <mc:AlternateContent xmlns:mc="http://schemas.openxmlformats.org/markup-compatibility/2006">
          <mc:Choice Requires="x14">
            <control shapeId="141416" r:id="rId92" name="Check Box 104">
              <controlPr defaultSize="0" autoFill="0" autoLine="0" autoPict="0">
                <anchor moveWithCells="1" sizeWithCells="1">
                  <from>
                    <xdr:col>6</xdr:col>
                    <xdr:colOff>800100</xdr:colOff>
                    <xdr:row>119</xdr:row>
                    <xdr:rowOff>447675</xdr:rowOff>
                  </from>
                  <to>
                    <xdr:col>7</xdr:col>
                    <xdr:colOff>542925</xdr:colOff>
                    <xdr:row>120</xdr:row>
                    <xdr:rowOff>19050</xdr:rowOff>
                  </to>
                </anchor>
              </controlPr>
            </control>
          </mc:Choice>
        </mc:AlternateContent>
        <mc:AlternateContent xmlns:mc="http://schemas.openxmlformats.org/markup-compatibility/2006">
          <mc:Choice Requires="x14">
            <control shapeId="141417" r:id="rId93" name="Check Box 105">
              <controlPr defaultSize="0" autoFill="0" autoLine="0" autoPict="0">
                <anchor moveWithCells="1" sizeWithCells="1">
                  <from>
                    <xdr:col>8</xdr:col>
                    <xdr:colOff>66675</xdr:colOff>
                    <xdr:row>118</xdr:row>
                    <xdr:rowOff>28575</xdr:rowOff>
                  </from>
                  <to>
                    <xdr:col>8</xdr:col>
                    <xdr:colOff>552450</xdr:colOff>
                    <xdr:row>118</xdr:row>
                    <xdr:rowOff>295275</xdr:rowOff>
                  </to>
                </anchor>
              </controlPr>
            </control>
          </mc:Choice>
        </mc:AlternateContent>
        <mc:AlternateContent xmlns:mc="http://schemas.openxmlformats.org/markup-compatibility/2006">
          <mc:Choice Requires="x14">
            <control shapeId="141418" r:id="rId94" name="Check Box 106">
              <controlPr defaultSize="0" autoFill="0" autoLine="0" autoPict="0">
                <anchor moveWithCells="1" sizeWithCells="1">
                  <from>
                    <xdr:col>8</xdr:col>
                    <xdr:colOff>733425</xdr:colOff>
                    <xdr:row>118</xdr:row>
                    <xdr:rowOff>28575</xdr:rowOff>
                  </from>
                  <to>
                    <xdr:col>8</xdr:col>
                    <xdr:colOff>1400175</xdr:colOff>
                    <xdr:row>118</xdr:row>
                    <xdr:rowOff>295275</xdr:rowOff>
                  </to>
                </anchor>
              </controlPr>
            </control>
          </mc:Choice>
        </mc:AlternateContent>
        <mc:AlternateContent xmlns:mc="http://schemas.openxmlformats.org/markup-compatibility/2006">
          <mc:Choice Requires="x14">
            <control shapeId="141419" r:id="rId95" name="Check Box 107">
              <controlPr defaultSize="0" autoFill="0" autoLine="0" autoPict="0">
                <anchor moveWithCells="1" sizeWithCells="1">
                  <from>
                    <xdr:col>8</xdr:col>
                    <xdr:colOff>57150</xdr:colOff>
                    <xdr:row>118</xdr:row>
                    <xdr:rowOff>304800</xdr:rowOff>
                  </from>
                  <to>
                    <xdr:col>8</xdr:col>
                    <xdr:colOff>666750</xdr:colOff>
                    <xdr:row>119</xdr:row>
                    <xdr:rowOff>247650</xdr:rowOff>
                  </to>
                </anchor>
              </controlPr>
            </control>
          </mc:Choice>
        </mc:AlternateContent>
        <mc:AlternateContent xmlns:mc="http://schemas.openxmlformats.org/markup-compatibility/2006">
          <mc:Choice Requires="x14">
            <control shapeId="141420" r:id="rId96" name="Check Box 108">
              <controlPr defaultSize="0" autoFill="0" autoLine="0" autoPict="0">
                <anchor moveWithCells="1" sizeWithCells="1">
                  <from>
                    <xdr:col>8</xdr:col>
                    <xdr:colOff>733425</xdr:colOff>
                    <xdr:row>118</xdr:row>
                    <xdr:rowOff>314325</xdr:rowOff>
                  </from>
                  <to>
                    <xdr:col>24</xdr:col>
                    <xdr:colOff>247650</xdr:colOff>
                    <xdr:row>119</xdr:row>
                    <xdr:rowOff>257175</xdr:rowOff>
                  </to>
                </anchor>
              </controlPr>
            </control>
          </mc:Choice>
        </mc:AlternateContent>
        <mc:AlternateContent xmlns:mc="http://schemas.openxmlformats.org/markup-compatibility/2006">
          <mc:Choice Requires="x14">
            <control shapeId="141421" r:id="rId97" name="Check Box 109">
              <controlPr defaultSize="0" autoFill="0" autoLine="0" autoPict="0">
                <anchor moveWithCells="1" sizeWithCells="1">
                  <from>
                    <xdr:col>5</xdr:col>
                    <xdr:colOff>66675</xdr:colOff>
                    <xdr:row>140</xdr:row>
                    <xdr:rowOff>47625</xdr:rowOff>
                  </from>
                  <to>
                    <xdr:col>5</xdr:col>
                    <xdr:colOff>438150</xdr:colOff>
                    <xdr:row>140</xdr:row>
                    <xdr:rowOff>285750</xdr:rowOff>
                  </to>
                </anchor>
              </controlPr>
            </control>
          </mc:Choice>
        </mc:AlternateContent>
        <mc:AlternateContent xmlns:mc="http://schemas.openxmlformats.org/markup-compatibility/2006">
          <mc:Choice Requires="x14">
            <control shapeId="141422" r:id="rId98" name="Check Box 110">
              <controlPr defaultSize="0" autoFill="0" autoLine="0" autoPict="0">
                <anchor moveWithCells="1" sizeWithCells="1">
                  <from>
                    <xdr:col>5</xdr:col>
                    <xdr:colOff>581025</xdr:colOff>
                    <xdr:row>140</xdr:row>
                    <xdr:rowOff>47625</xdr:rowOff>
                  </from>
                  <to>
                    <xdr:col>5</xdr:col>
                    <xdr:colOff>1104900</xdr:colOff>
                    <xdr:row>140</xdr:row>
                    <xdr:rowOff>285750</xdr:rowOff>
                  </to>
                </anchor>
              </controlPr>
            </control>
          </mc:Choice>
        </mc:AlternateContent>
        <mc:AlternateContent xmlns:mc="http://schemas.openxmlformats.org/markup-compatibility/2006">
          <mc:Choice Requires="x14">
            <control shapeId="141423" r:id="rId99" name="Check Box 111">
              <controlPr defaultSize="0" autoFill="0" autoLine="0" autoPict="0">
                <anchor moveWithCells="1" sizeWithCells="1">
                  <from>
                    <xdr:col>5</xdr:col>
                    <xdr:colOff>57150</xdr:colOff>
                    <xdr:row>140</xdr:row>
                    <xdr:rowOff>295275</xdr:rowOff>
                  </from>
                  <to>
                    <xdr:col>5</xdr:col>
                    <xdr:colOff>533400</xdr:colOff>
                    <xdr:row>141</xdr:row>
                    <xdr:rowOff>200025</xdr:rowOff>
                  </to>
                </anchor>
              </controlPr>
            </control>
          </mc:Choice>
        </mc:AlternateContent>
        <mc:AlternateContent xmlns:mc="http://schemas.openxmlformats.org/markup-compatibility/2006">
          <mc:Choice Requires="x14">
            <control shapeId="141424" r:id="rId100" name="Check Box 112">
              <controlPr defaultSize="0" autoFill="0" autoLine="0" autoPict="0">
                <anchor moveWithCells="1" sizeWithCells="1">
                  <from>
                    <xdr:col>5</xdr:col>
                    <xdr:colOff>590550</xdr:colOff>
                    <xdr:row>140</xdr:row>
                    <xdr:rowOff>295275</xdr:rowOff>
                  </from>
                  <to>
                    <xdr:col>6</xdr:col>
                    <xdr:colOff>0</xdr:colOff>
                    <xdr:row>141</xdr:row>
                    <xdr:rowOff>209550</xdr:rowOff>
                  </to>
                </anchor>
              </controlPr>
            </control>
          </mc:Choice>
        </mc:AlternateContent>
        <mc:AlternateContent xmlns:mc="http://schemas.openxmlformats.org/markup-compatibility/2006">
          <mc:Choice Requires="x14">
            <control shapeId="141425" r:id="rId101" name="Check Box 113">
              <controlPr defaultSize="0" autoFill="0" autoLine="0" autoPict="0">
                <anchor moveWithCells="1" sizeWithCells="1">
                  <from>
                    <xdr:col>6</xdr:col>
                    <xdr:colOff>133350</xdr:colOff>
                    <xdr:row>140</xdr:row>
                    <xdr:rowOff>114300</xdr:rowOff>
                  </from>
                  <to>
                    <xdr:col>6</xdr:col>
                    <xdr:colOff>609600</xdr:colOff>
                    <xdr:row>141</xdr:row>
                    <xdr:rowOff>400050</xdr:rowOff>
                  </to>
                </anchor>
              </controlPr>
            </control>
          </mc:Choice>
        </mc:AlternateContent>
        <mc:AlternateContent xmlns:mc="http://schemas.openxmlformats.org/markup-compatibility/2006">
          <mc:Choice Requires="x14">
            <control shapeId="141426" r:id="rId102" name="Check Box 114">
              <controlPr defaultSize="0" autoFill="0" autoLine="0" autoPict="0">
                <anchor moveWithCells="1" sizeWithCells="1">
                  <from>
                    <xdr:col>6</xdr:col>
                    <xdr:colOff>790575</xdr:colOff>
                    <xdr:row>140</xdr:row>
                    <xdr:rowOff>114300</xdr:rowOff>
                  </from>
                  <to>
                    <xdr:col>7</xdr:col>
                    <xdr:colOff>152400</xdr:colOff>
                    <xdr:row>141</xdr:row>
                    <xdr:rowOff>400050</xdr:rowOff>
                  </to>
                </anchor>
              </controlPr>
            </control>
          </mc:Choice>
        </mc:AlternateContent>
        <mc:AlternateContent xmlns:mc="http://schemas.openxmlformats.org/markup-compatibility/2006">
          <mc:Choice Requires="x14">
            <control shapeId="141427" r:id="rId103" name="Check Box 115">
              <controlPr defaultSize="0" autoFill="0" autoLine="0" autoPict="0">
                <anchor moveWithCells="1" sizeWithCells="1">
                  <from>
                    <xdr:col>6</xdr:col>
                    <xdr:colOff>123825</xdr:colOff>
                    <xdr:row>141</xdr:row>
                    <xdr:rowOff>428625</xdr:rowOff>
                  </from>
                  <to>
                    <xdr:col>6</xdr:col>
                    <xdr:colOff>733425</xdr:colOff>
                    <xdr:row>141</xdr:row>
                    <xdr:rowOff>1047750</xdr:rowOff>
                  </to>
                </anchor>
              </controlPr>
            </control>
          </mc:Choice>
        </mc:AlternateContent>
        <mc:AlternateContent xmlns:mc="http://schemas.openxmlformats.org/markup-compatibility/2006">
          <mc:Choice Requires="x14">
            <control shapeId="141428" r:id="rId104" name="Check Box 116">
              <controlPr defaultSize="0" autoFill="0" autoLine="0" autoPict="0">
                <anchor moveWithCells="1" sizeWithCells="1">
                  <from>
                    <xdr:col>6</xdr:col>
                    <xdr:colOff>800100</xdr:colOff>
                    <xdr:row>141</xdr:row>
                    <xdr:rowOff>447675</xdr:rowOff>
                  </from>
                  <to>
                    <xdr:col>7</xdr:col>
                    <xdr:colOff>542925</xdr:colOff>
                    <xdr:row>142</xdr:row>
                    <xdr:rowOff>9525</xdr:rowOff>
                  </to>
                </anchor>
              </controlPr>
            </control>
          </mc:Choice>
        </mc:AlternateContent>
        <mc:AlternateContent xmlns:mc="http://schemas.openxmlformats.org/markup-compatibility/2006">
          <mc:Choice Requires="x14">
            <control shapeId="141429" r:id="rId105" name="Check Box 117">
              <controlPr defaultSize="0" autoFill="0" autoLine="0" autoPict="0">
                <anchor moveWithCells="1" sizeWithCells="1">
                  <from>
                    <xdr:col>8</xdr:col>
                    <xdr:colOff>66675</xdr:colOff>
                    <xdr:row>140</xdr:row>
                    <xdr:rowOff>19050</xdr:rowOff>
                  </from>
                  <to>
                    <xdr:col>8</xdr:col>
                    <xdr:colOff>552450</xdr:colOff>
                    <xdr:row>140</xdr:row>
                    <xdr:rowOff>285750</xdr:rowOff>
                  </to>
                </anchor>
              </controlPr>
            </control>
          </mc:Choice>
        </mc:AlternateContent>
        <mc:AlternateContent xmlns:mc="http://schemas.openxmlformats.org/markup-compatibility/2006">
          <mc:Choice Requires="x14">
            <control shapeId="141430" r:id="rId106" name="Check Box 118">
              <controlPr defaultSize="0" autoFill="0" autoLine="0" autoPict="0">
                <anchor moveWithCells="1" sizeWithCells="1">
                  <from>
                    <xdr:col>8</xdr:col>
                    <xdr:colOff>733425</xdr:colOff>
                    <xdr:row>140</xdr:row>
                    <xdr:rowOff>19050</xdr:rowOff>
                  </from>
                  <to>
                    <xdr:col>8</xdr:col>
                    <xdr:colOff>1400175</xdr:colOff>
                    <xdr:row>140</xdr:row>
                    <xdr:rowOff>285750</xdr:rowOff>
                  </to>
                </anchor>
              </controlPr>
            </control>
          </mc:Choice>
        </mc:AlternateContent>
        <mc:AlternateContent xmlns:mc="http://schemas.openxmlformats.org/markup-compatibility/2006">
          <mc:Choice Requires="x14">
            <control shapeId="141431" r:id="rId107" name="Check Box 119">
              <controlPr defaultSize="0" autoFill="0" autoLine="0" autoPict="0">
                <anchor moveWithCells="1" sizeWithCells="1">
                  <from>
                    <xdr:col>8</xdr:col>
                    <xdr:colOff>57150</xdr:colOff>
                    <xdr:row>140</xdr:row>
                    <xdr:rowOff>304800</xdr:rowOff>
                  </from>
                  <to>
                    <xdr:col>8</xdr:col>
                    <xdr:colOff>666750</xdr:colOff>
                    <xdr:row>141</xdr:row>
                    <xdr:rowOff>247650</xdr:rowOff>
                  </to>
                </anchor>
              </controlPr>
            </control>
          </mc:Choice>
        </mc:AlternateContent>
        <mc:AlternateContent xmlns:mc="http://schemas.openxmlformats.org/markup-compatibility/2006">
          <mc:Choice Requires="x14">
            <control shapeId="141432" r:id="rId108" name="Check Box 120">
              <controlPr defaultSize="0" autoFill="0" autoLine="0" autoPict="0">
                <anchor moveWithCells="1" sizeWithCells="1">
                  <from>
                    <xdr:col>8</xdr:col>
                    <xdr:colOff>733425</xdr:colOff>
                    <xdr:row>140</xdr:row>
                    <xdr:rowOff>304800</xdr:rowOff>
                  </from>
                  <to>
                    <xdr:col>24</xdr:col>
                    <xdr:colOff>247650</xdr:colOff>
                    <xdr:row>141</xdr:row>
                    <xdr:rowOff>247650</xdr:rowOff>
                  </to>
                </anchor>
              </controlPr>
            </control>
          </mc:Choice>
        </mc:AlternateContent>
        <mc:AlternateContent xmlns:mc="http://schemas.openxmlformats.org/markup-compatibility/2006">
          <mc:Choice Requires="x14">
            <control shapeId="141433" r:id="rId109" name="Check Box 121">
              <controlPr defaultSize="0" autoFill="0" autoLine="0" autoPict="0">
                <anchor moveWithCells="1" sizeWithCells="1">
                  <from>
                    <xdr:col>5</xdr:col>
                    <xdr:colOff>0</xdr:colOff>
                    <xdr:row>207</xdr:row>
                    <xdr:rowOff>171450</xdr:rowOff>
                  </from>
                  <to>
                    <xdr:col>5</xdr:col>
                    <xdr:colOff>533400</xdr:colOff>
                    <xdr:row>207</xdr:row>
                    <xdr:rowOff>514350</xdr:rowOff>
                  </to>
                </anchor>
              </controlPr>
            </control>
          </mc:Choice>
        </mc:AlternateContent>
        <mc:AlternateContent xmlns:mc="http://schemas.openxmlformats.org/markup-compatibility/2006">
          <mc:Choice Requires="x14">
            <control shapeId="141434" r:id="rId110" name="Check Box 122">
              <controlPr defaultSize="0" autoFill="0" autoLine="0" autoPict="0">
                <anchor moveWithCells="1" sizeWithCells="1">
                  <from>
                    <xdr:col>4</xdr:col>
                    <xdr:colOff>962025</xdr:colOff>
                    <xdr:row>207</xdr:row>
                    <xdr:rowOff>419100</xdr:rowOff>
                  </from>
                  <to>
                    <xdr:col>5</xdr:col>
                    <xdr:colOff>771525</xdr:colOff>
                    <xdr:row>208</xdr:row>
                    <xdr:rowOff>133350</xdr:rowOff>
                  </to>
                </anchor>
              </controlPr>
            </control>
          </mc:Choice>
        </mc:AlternateContent>
        <mc:AlternateContent xmlns:mc="http://schemas.openxmlformats.org/markup-compatibility/2006">
          <mc:Choice Requires="x14">
            <control shapeId="141435" r:id="rId111" name="Check Box 123">
              <controlPr defaultSize="0" autoFill="0" autoLine="0" autoPict="0">
                <anchor moveWithCells="1" sizeWithCells="1">
                  <from>
                    <xdr:col>5</xdr:col>
                    <xdr:colOff>819150</xdr:colOff>
                    <xdr:row>207</xdr:row>
                    <xdr:rowOff>428625</xdr:rowOff>
                  </from>
                  <to>
                    <xdr:col>6</xdr:col>
                    <xdr:colOff>0</xdr:colOff>
                    <xdr:row>208</xdr:row>
                    <xdr:rowOff>152400</xdr:rowOff>
                  </to>
                </anchor>
              </controlPr>
            </control>
          </mc:Choice>
        </mc:AlternateContent>
        <mc:AlternateContent xmlns:mc="http://schemas.openxmlformats.org/markup-compatibility/2006">
          <mc:Choice Requires="x14">
            <control shapeId="141436" r:id="rId112" name="Check Box 124">
              <controlPr defaultSize="0" autoFill="0" autoLine="0" autoPict="0">
                <anchor moveWithCells="1" sizeWithCells="1">
                  <from>
                    <xdr:col>5</xdr:col>
                    <xdr:colOff>0</xdr:colOff>
                    <xdr:row>207</xdr:row>
                    <xdr:rowOff>171450</xdr:rowOff>
                  </from>
                  <to>
                    <xdr:col>5</xdr:col>
                    <xdr:colOff>1200150</xdr:colOff>
                    <xdr:row>207</xdr:row>
                    <xdr:rowOff>514350</xdr:rowOff>
                  </to>
                </anchor>
              </controlPr>
            </control>
          </mc:Choice>
        </mc:AlternateContent>
        <mc:AlternateContent xmlns:mc="http://schemas.openxmlformats.org/markup-compatibility/2006">
          <mc:Choice Requires="x14">
            <control shapeId="141437" r:id="rId113" name="Check Box 125">
              <controlPr defaultSize="0" autoFill="0" autoLine="0" autoPict="0">
                <anchor moveWithCells="1" sizeWithCells="1">
                  <from>
                    <xdr:col>4</xdr:col>
                    <xdr:colOff>962025</xdr:colOff>
                    <xdr:row>207</xdr:row>
                    <xdr:rowOff>419100</xdr:rowOff>
                  </from>
                  <to>
                    <xdr:col>5</xdr:col>
                    <xdr:colOff>771525</xdr:colOff>
                    <xdr:row>208</xdr:row>
                    <xdr:rowOff>133350</xdr:rowOff>
                  </to>
                </anchor>
              </controlPr>
            </control>
          </mc:Choice>
        </mc:AlternateContent>
        <mc:AlternateContent xmlns:mc="http://schemas.openxmlformats.org/markup-compatibility/2006">
          <mc:Choice Requires="x14">
            <control shapeId="141438" r:id="rId114" name="Check Box 126">
              <controlPr defaultSize="0" autoFill="0" autoLine="0" autoPict="0">
                <anchor moveWithCells="1" sizeWithCells="1">
                  <from>
                    <xdr:col>5</xdr:col>
                    <xdr:colOff>819150</xdr:colOff>
                    <xdr:row>207</xdr:row>
                    <xdr:rowOff>428625</xdr:rowOff>
                  </from>
                  <to>
                    <xdr:col>5</xdr:col>
                    <xdr:colOff>1400175</xdr:colOff>
                    <xdr:row>208</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G415:G419 JC415:JC419 SY415:SY419 ACU415:ACU419 AMQ415:AMQ419 AWM415:AWM419 BGI415:BGI419 BQE415:BQE419 CAA415:CAA419 CJW415:CJW419 CTS415:CTS419 DDO415:DDO419 DNK415:DNK419 DXG415:DXG419 EHC415:EHC419 EQY415:EQY419 FAU415:FAU419 FKQ415:FKQ419 FUM415:FUM419 GEI415:GEI419 GOE415:GOE419 GYA415:GYA419 HHW415:HHW419 HRS415:HRS419 IBO415:IBO419 ILK415:ILK419 IVG415:IVG419 JFC415:JFC419 JOY415:JOY419 JYU415:JYU419 KIQ415:KIQ419 KSM415:KSM419 LCI415:LCI419 LME415:LME419 LWA415:LWA419 MFW415:MFW419 MPS415:MPS419 MZO415:MZO419 NJK415:NJK419 NTG415:NTG419 ODC415:ODC419 OMY415:OMY419 OWU415:OWU419 PGQ415:PGQ419 PQM415:PQM419 QAI415:QAI419 QKE415:QKE419 QUA415:QUA419 RDW415:RDW419 RNS415:RNS419 RXO415:RXO419 SHK415:SHK419 SRG415:SRG419 TBC415:TBC419 TKY415:TKY419 TUU415:TUU419 UEQ415:UEQ419 UOM415:UOM419 UYI415:UYI419 VIE415:VIE419 VSA415:VSA419 WBW415:WBW419 WLS415:WLS419 WVO415:WVO419 G65951:G65955 JC65951:JC65955 SY65951:SY65955 ACU65951:ACU65955 AMQ65951:AMQ65955 AWM65951:AWM65955 BGI65951:BGI65955 BQE65951:BQE65955 CAA65951:CAA65955 CJW65951:CJW65955 CTS65951:CTS65955 DDO65951:DDO65955 DNK65951:DNK65955 DXG65951:DXG65955 EHC65951:EHC65955 EQY65951:EQY65955 FAU65951:FAU65955 FKQ65951:FKQ65955 FUM65951:FUM65955 GEI65951:GEI65955 GOE65951:GOE65955 GYA65951:GYA65955 HHW65951:HHW65955 HRS65951:HRS65955 IBO65951:IBO65955 ILK65951:ILK65955 IVG65951:IVG65955 JFC65951:JFC65955 JOY65951:JOY65955 JYU65951:JYU65955 KIQ65951:KIQ65955 KSM65951:KSM65955 LCI65951:LCI65955 LME65951:LME65955 LWA65951:LWA65955 MFW65951:MFW65955 MPS65951:MPS65955 MZO65951:MZO65955 NJK65951:NJK65955 NTG65951:NTG65955 ODC65951:ODC65955 OMY65951:OMY65955 OWU65951:OWU65955 PGQ65951:PGQ65955 PQM65951:PQM65955 QAI65951:QAI65955 QKE65951:QKE65955 QUA65951:QUA65955 RDW65951:RDW65955 RNS65951:RNS65955 RXO65951:RXO65955 SHK65951:SHK65955 SRG65951:SRG65955 TBC65951:TBC65955 TKY65951:TKY65955 TUU65951:TUU65955 UEQ65951:UEQ65955 UOM65951:UOM65955 UYI65951:UYI65955 VIE65951:VIE65955 VSA65951:VSA65955 WBW65951:WBW65955 WLS65951:WLS65955 WVO65951:WVO65955 G131487:G131491 JC131487:JC131491 SY131487:SY131491 ACU131487:ACU131491 AMQ131487:AMQ131491 AWM131487:AWM131491 BGI131487:BGI131491 BQE131487:BQE131491 CAA131487:CAA131491 CJW131487:CJW131491 CTS131487:CTS131491 DDO131487:DDO131491 DNK131487:DNK131491 DXG131487:DXG131491 EHC131487:EHC131491 EQY131487:EQY131491 FAU131487:FAU131491 FKQ131487:FKQ131491 FUM131487:FUM131491 GEI131487:GEI131491 GOE131487:GOE131491 GYA131487:GYA131491 HHW131487:HHW131491 HRS131487:HRS131491 IBO131487:IBO131491 ILK131487:ILK131491 IVG131487:IVG131491 JFC131487:JFC131491 JOY131487:JOY131491 JYU131487:JYU131491 KIQ131487:KIQ131491 KSM131487:KSM131491 LCI131487:LCI131491 LME131487:LME131491 LWA131487:LWA131491 MFW131487:MFW131491 MPS131487:MPS131491 MZO131487:MZO131491 NJK131487:NJK131491 NTG131487:NTG131491 ODC131487:ODC131491 OMY131487:OMY131491 OWU131487:OWU131491 PGQ131487:PGQ131491 PQM131487:PQM131491 QAI131487:QAI131491 QKE131487:QKE131491 QUA131487:QUA131491 RDW131487:RDW131491 RNS131487:RNS131491 RXO131487:RXO131491 SHK131487:SHK131491 SRG131487:SRG131491 TBC131487:TBC131491 TKY131487:TKY131491 TUU131487:TUU131491 UEQ131487:UEQ131491 UOM131487:UOM131491 UYI131487:UYI131491 VIE131487:VIE131491 VSA131487:VSA131491 WBW131487:WBW131491 WLS131487:WLS131491 WVO131487:WVO131491 G197023:G197027 JC197023:JC197027 SY197023:SY197027 ACU197023:ACU197027 AMQ197023:AMQ197027 AWM197023:AWM197027 BGI197023:BGI197027 BQE197023:BQE197027 CAA197023:CAA197027 CJW197023:CJW197027 CTS197023:CTS197027 DDO197023:DDO197027 DNK197023:DNK197027 DXG197023:DXG197027 EHC197023:EHC197027 EQY197023:EQY197027 FAU197023:FAU197027 FKQ197023:FKQ197027 FUM197023:FUM197027 GEI197023:GEI197027 GOE197023:GOE197027 GYA197023:GYA197027 HHW197023:HHW197027 HRS197023:HRS197027 IBO197023:IBO197027 ILK197023:ILK197027 IVG197023:IVG197027 JFC197023:JFC197027 JOY197023:JOY197027 JYU197023:JYU197027 KIQ197023:KIQ197027 KSM197023:KSM197027 LCI197023:LCI197027 LME197023:LME197027 LWA197023:LWA197027 MFW197023:MFW197027 MPS197023:MPS197027 MZO197023:MZO197027 NJK197023:NJK197027 NTG197023:NTG197027 ODC197023:ODC197027 OMY197023:OMY197027 OWU197023:OWU197027 PGQ197023:PGQ197027 PQM197023:PQM197027 QAI197023:QAI197027 QKE197023:QKE197027 QUA197023:QUA197027 RDW197023:RDW197027 RNS197023:RNS197027 RXO197023:RXO197027 SHK197023:SHK197027 SRG197023:SRG197027 TBC197023:TBC197027 TKY197023:TKY197027 TUU197023:TUU197027 UEQ197023:UEQ197027 UOM197023:UOM197027 UYI197023:UYI197027 VIE197023:VIE197027 VSA197023:VSA197027 WBW197023:WBW197027 WLS197023:WLS197027 WVO197023:WVO197027 G262559:G262563 JC262559:JC262563 SY262559:SY262563 ACU262559:ACU262563 AMQ262559:AMQ262563 AWM262559:AWM262563 BGI262559:BGI262563 BQE262559:BQE262563 CAA262559:CAA262563 CJW262559:CJW262563 CTS262559:CTS262563 DDO262559:DDO262563 DNK262559:DNK262563 DXG262559:DXG262563 EHC262559:EHC262563 EQY262559:EQY262563 FAU262559:FAU262563 FKQ262559:FKQ262563 FUM262559:FUM262563 GEI262559:GEI262563 GOE262559:GOE262563 GYA262559:GYA262563 HHW262559:HHW262563 HRS262559:HRS262563 IBO262559:IBO262563 ILK262559:ILK262563 IVG262559:IVG262563 JFC262559:JFC262563 JOY262559:JOY262563 JYU262559:JYU262563 KIQ262559:KIQ262563 KSM262559:KSM262563 LCI262559:LCI262563 LME262559:LME262563 LWA262559:LWA262563 MFW262559:MFW262563 MPS262559:MPS262563 MZO262559:MZO262563 NJK262559:NJK262563 NTG262559:NTG262563 ODC262559:ODC262563 OMY262559:OMY262563 OWU262559:OWU262563 PGQ262559:PGQ262563 PQM262559:PQM262563 QAI262559:QAI262563 QKE262559:QKE262563 QUA262559:QUA262563 RDW262559:RDW262563 RNS262559:RNS262563 RXO262559:RXO262563 SHK262559:SHK262563 SRG262559:SRG262563 TBC262559:TBC262563 TKY262559:TKY262563 TUU262559:TUU262563 UEQ262559:UEQ262563 UOM262559:UOM262563 UYI262559:UYI262563 VIE262559:VIE262563 VSA262559:VSA262563 WBW262559:WBW262563 WLS262559:WLS262563 WVO262559:WVO262563 G328095:G328099 JC328095:JC328099 SY328095:SY328099 ACU328095:ACU328099 AMQ328095:AMQ328099 AWM328095:AWM328099 BGI328095:BGI328099 BQE328095:BQE328099 CAA328095:CAA328099 CJW328095:CJW328099 CTS328095:CTS328099 DDO328095:DDO328099 DNK328095:DNK328099 DXG328095:DXG328099 EHC328095:EHC328099 EQY328095:EQY328099 FAU328095:FAU328099 FKQ328095:FKQ328099 FUM328095:FUM328099 GEI328095:GEI328099 GOE328095:GOE328099 GYA328095:GYA328099 HHW328095:HHW328099 HRS328095:HRS328099 IBO328095:IBO328099 ILK328095:ILK328099 IVG328095:IVG328099 JFC328095:JFC328099 JOY328095:JOY328099 JYU328095:JYU328099 KIQ328095:KIQ328099 KSM328095:KSM328099 LCI328095:LCI328099 LME328095:LME328099 LWA328095:LWA328099 MFW328095:MFW328099 MPS328095:MPS328099 MZO328095:MZO328099 NJK328095:NJK328099 NTG328095:NTG328099 ODC328095:ODC328099 OMY328095:OMY328099 OWU328095:OWU328099 PGQ328095:PGQ328099 PQM328095:PQM328099 QAI328095:QAI328099 QKE328095:QKE328099 QUA328095:QUA328099 RDW328095:RDW328099 RNS328095:RNS328099 RXO328095:RXO328099 SHK328095:SHK328099 SRG328095:SRG328099 TBC328095:TBC328099 TKY328095:TKY328099 TUU328095:TUU328099 UEQ328095:UEQ328099 UOM328095:UOM328099 UYI328095:UYI328099 VIE328095:VIE328099 VSA328095:VSA328099 WBW328095:WBW328099 WLS328095:WLS328099 WVO328095:WVO328099 G393631:G393635 JC393631:JC393635 SY393631:SY393635 ACU393631:ACU393635 AMQ393631:AMQ393635 AWM393631:AWM393635 BGI393631:BGI393635 BQE393631:BQE393635 CAA393631:CAA393635 CJW393631:CJW393635 CTS393631:CTS393635 DDO393631:DDO393635 DNK393631:DNK393635 DXG393631:DXG393635 EHC393631:EHC393635 EQY393631:EQY393635 FAU393631:FAU393635 FKQ393631:FKQ393635 FUM393631:FUM393635 GEI393631:GEI393635 GOE393631:GOE393635 GYA393631:GYA393635 HHW393631:HHW393635 HRS393631:HRS393635 IBO393631:IBO393635 ILK393631:ILK393635 IVG393631:IVG393635 JFC393631:JFC393635 JOY393631:JOY393635 JYU393631:JYU393635 KIQ393631:KIQ393635 KSM393631:KSM393635 LCI393631:LCI393635 LME393631:LME393635 LWA393631:LWA393635 MFW393631:MFW393635 MPS393631:MPS393635 MZO393631:MZO393635 NJK393631:NJK393635 NTG393631:NTG393635 ODC393631:ODC393635 OMY393631:OMY393635 OWU393631:OWU393635 PGQ393631:PGQ393635 PQM393631:PQM393635 QAI393631:QAI393635 QKE393631:QKE393635 QUA393631:QUA393635 RDW393631:RDW393635 RNS393631:RNS393635 RXO393631:RXO393635 SHK393631:SHK393635 SRG393631:SRG393635 TBC393631:TBC393635 TKY393631:TKY393635 TUU393631:TUU393635 UEQ393631:UEQ393635 UOM393631:UOM393635 UYI393631:UYI393635 VIE393631:VIE393635 VSA393631:VSA393635 WBW393631:WBW393635 WLS393631:WLS393635 WVO393631:WVO393635 G459167:G459171 JC459167:JC459171 SY459167:SY459171 ACU459167:ACU459171 AMQ459167:AMQ459171 AWM459167:AWM459171 BGI459167:BGI459171 BQE459167:BQE459171 CAA459167:CAA459171 CJW459167:CJW459171 CTS459167:CTS459171 DDO459167:DDO459171 DNK459167:DNK459171 DXG459167:DXG459171 EHC459167:EHC459171 EQY459167:EQY459171 FAU459167:FAU459171 FKQ459167:FKQ459171 FUM459167:FUM459171 GEI459167:GEI459171 GOE459167:GOE459171 GYA459167:GYA459171 HHW459167:HHW459171 HRS459167:HRS459171 IBO459167:IBO459171 ILK459167:ILK459171 IVG459167:IVG459171 JFC459167:JFC459171 JOY459167:JOY459171 JYU459167:JYU459171 KIQ459167:KIQ459171 KSM459167:KSM459171 LCI459167:LCI459171 LME459167:LME459171 LWA459167:LWA459171 MFW459167:MFW459171 MPS459167:MPS459171 MZO459167:MZO459171 NJK459167:NJK459171 NTG459167:NTG459171 ODC459167:ODC459171 OMY459167:OMY459171 OWU459167:OWU459171 PGQ459167:PGQ459171 PQM459167:PQM459171 QAI459167:QAI459171 QKE459167:QKE459171 QUA459167:QUA459171 RDW459167:RDW459171 RNS459167:RNS459171 RXO459167:RXO459171 SHK459167:SHK459171 SRG459167:SRG459171 TBC459167:TBC459171 TKY459167:TKY459171 TUU459167:TUU459171 UEQ459167:UEQ459171 UOM459167:UOM459171 UYI459167:UYI459171 VIE459167:VIE459171 VSA459167:VSA459171 WBW459167:WBW459171 WLS459167:WLS459171 WVO459167:WVO459171 G524703:G524707 JC524703:JC524707 SY524703:SY524707 ACU524703:ACU524707 AMQ524703:AMQ524707 AWM524703:AWM524707 BGI524703:BGI524707 BQE524703:BQE524707 CAA524703:CAA524707 CJW524703:CJW524707 CTS524703:CTS524707 DDO524703:DDO524707 DNK524703:DNK524707 DXG524703:DXG524707 EHC524703:EHC524707 EQY524703:EQY524707 FAU524703:FAU524707 FKQ524703:FKQ524707 FUM524703:FUM524707 GEI524703:GEI524707 GOE524703:GOE524707 GYA524703:GYA524707 HHW524703:HHW524707 HRS524703:HRS524707 IBO524703:IBO524707 ILK524703:ILK524707 IVG524703:IVG524707 JFC524703:JFC524707 JOY524703:JOY524707 JYU524703:JYU524707 KIQ524703:KIQ524707 KSM524703:KSM524707 LCI524703:LCI524707 LME524703:LME524707 LWA524703:LWA524707 MFW524703:MFW524707 MPS524703:MPS524707 MZO524703:MZO524707 NJK524703:NJK524707 NTG524703:NTG524707 ODC524703:ODC524707 OMY524703:OMY524707 OWU524703:OWU524707 PGQ524703:PGQ524707 PQM524703:PQM524707 QAI524703:QAI524707 QKE524703:QKE524707 QUA524703:QUA524707 RDW524703:RDW524707 RNS524703:RNS524707 RXO524703:RXO524707 SHK524703:SHK524707 SRG524703:SRG524707 TBC524703:TBC524707 TKY524703:TKY524707 TUU524703:TUU524707 UEQ524703:UEQ524707 UOM524703:UOM524707 UYI524703:UYI524707 VIE524703:VIE524707 VSA524703:VSA524707 WBW524703:WBW524707 WLS524703:WLS524707 WVO524703:WVO524707 G590239:G590243 JC590239:JC590243 SY590239:SY590243 ACU590239:ACU590243 AMQ590239:AMQ590243 AWM590239:AWM590243 BGI590239:BGI590243 BQE590239:BQE590243 CAA590239:CAA590243 CJW590239:CJW590243 CTS590239:CTS590243 DDO590239:DDO590243 DNK590239:DNK590243 DXG590239:DXG590243 EHC590239:EHC590243 EQY590239:EQY590243 FAU590239:FAU590243 FKQ590239:FKQ590243 FUM590239:FUM590243 GEI590239:GEI590243 GOE590239:GOE590243 GYA590239:GYA590243 HHW590239:HHW590243 HRS590239:HRS590243 IBO590239:IBO590243 ILK590239:ILK590243 IVG590239:IVG590243 JFC590239:JFC590243 JOY590239:JOY590243 JYU590239:JYU590243 KIQ590239:KIQ590243 KSM590239:KSM590243 LCI590239:LCI590243 LME590239:LME590243 LWA590239:LWA590243 MFW590239:MFW590243 MPS590239:MPS590243 MZO590239:MZO590243 NJK590239:NJK590243 NTG590239:NTG590243 ODC590239:ODC590243 OMY590239:OMY590243 OWU590239:OWU590243 PGQ590239:PGQ590243 PQM590239:PQM590243 QAI590239:QAI590243 QKE590239:QKE590243 QUA590239:QUA590243 RDW590239:RDW590243 RNS590239:RNS590243 RXO590239:RXO590243 SHK590239:SHK590243 SRG590239:SRG590243 TBC590239:TBC590243 TKY590239:TKY590243 TUU590239:TUU590243 UEQ590239:UEQ590243 UOM590239:UOM590243 UYI590239:UYI590243 VIE590239:VIE590243 VSA590239:VSA590243 WBW590239:WBW590243 WLS590239:WLS590243 WVO590239:WVO590243 G655775:G655779 JC655775:JC655779 SY655775:SY655779 ACU655775:ACU655779 AMQ655775:AMQ655779 AWM655775:AWM655779 BGI655775:BGI655779 BQE655775:BQE655779 CAA655775:CAA655779 CJW655775:CJW655779 CTS655775:CTS655779 DDO655775:DDO655779 DNK655775:DNK655779 DXG655775:DXG655779 EHC655775:EHC655779 EQY655775:EQY655779 FAU655775:FAU655779 FKQ655775:FKQ655779 FUM655775:FUM655779 GEI655775:GEI655779 GOE655775:GOE655779 GYA655775:GYA655779 HHW655775:HHW655779 HRS655775:HRS655779 IBO655775:IBO655779 ILK655775:ILK655779 IVG655775:IVG655779 JFC655775:JFC655779 JOY655775:JOY655779 JYU655775:JYU655779 KIQ655775:KIQ655779 KSM655775:KSM655779 LCI655775:LCI655779 LME655775:LME655779 LWA655775:LWA655779 MFW655775:MFW655779 MPS655775:MPS655779 MZO655775:MZO655779 NJK655775:NJK655779 NTG655775:NTG655779 ODC655775:ODC655779 OMY655775:OMY655779 OWU655775:OWU655779 PGQ655775:PGQ655779 PQM655775:PQM655779 QAI655775:QAI655779 QKE655775:QKE655779 QUA655775:QUA655779 RDW655775:RDW655779 RNS655775:RNS655779 RXO655775:RXO655779 SHK655775:SHK655779 SRG655775:SRG655779 TBC655775:TBC655779 TKY655775:TKY655779 TUU655775:TUU655779 UEQ655775:UEQ655779 UOM655775:UOM655779 UYI655775:UYI655779 VIE655775:VIE655779 VSA655775:VSA655779 WBW655775:WBW655779 WLS655775:WLS655779 WVO655775:WVO655779 G721311:G721315 JC721311:JC721315 SY721311:SY721315 ACU721311:ACU721315 AMQ721311:AMQ721315 AWM721311:AWM721315 BGI721311:BGI721315 BQE721311:BQE721315 CAA721311:CAA721315 CJW721311:CJW721315 CTS721311:CTS721315 DDO721311:DDO721315 DNK721311:DNK721315 DXG721311:DXG721315 EHC721311:EHC721315 EQY721311:EQY721315 FAU721311:FAU721315 FKQ721311:FKQ721315 FUM721311:FUM721315 GEI721311:GEI721315 GOE721311:GOE721315 GYA721311:GYA721315 HHW721311:HHW721315 HRS721311:HRS721315 IBO721311:IBO721315 ILK721311:ILK721315 IVG721311:IVG721315 JFC721311:JFC721315 JOY721311:JOY721315 JYU721311:JYU721315 KIQ721311:KIQ721315 KSM721311:KSM721315 LCI721311:LCI721315 LME721311:LME721315 LWA721311:LWA721315 MFW721311:MFW721315 MPS721311:MPS721315 MZO721311:MZO721315 NJK721311:NJK721315 NTG721311:NTG721315 ODC721311:ODC721315 OMY721311:OMY721315 OWU721311:OWU721315 PGQ721311:PGQ721315 PQM721311:PQM721315 QAI721311:QAI721315 QKE721311:QKE721315 QUA721311:QUA721315 RDW721311:RDW721315 RNS721311:RNS721315 RXO721311:RXO721315 SHK721311:SHK721315 SRG721311:SRG721315 TBC721311:TBC721315 TKY721311:TKY721315 TUU721311:TUU721315 UEQ721311:UEQ721315 UOM721311:UOM721315 UYI721311:UYI721315 VIE721311:VIE721315 VSA721311:VSA721315 WBW721311:WBW721315 WLS721311:WLS721315 WVO721311:WVO721315 G786847:G786851 JC786847:JC786851 SY786847:SY786851 ACU786847:ACU786851 AMQ786847:AMQ786851 AWM786847:AWM786851 BGI786847:BGI786851 BQE786847:BQE786851 CAA786847:CAA786851 CJW786847:CJW786851 CTS786847:CTS786851 DDO786847:DDO786851 DNK786847:DNK786851 DXG786847:DXG786851 EHC786847:EHC786851 EQY786847:EQY786851 FAU786847:FAU786851 FKQ786847:FKQ786851 FUM786847:FUM786851 GEI786847:GEI786851 GOE786847:GOE786851 GYA786847:GYA786851 HHW786847:HHW786851 HRS786847:HRS786851 IBO786847:IBO786851 ILK786847:ILK786851 IVG786847:IVG786851 JFC786847:JFC786851 JOY786847:JOY786851 JYU786847:JYU786851 KIQ786847:KIQ786851 KSM786847:KSM786851 LCI786847:LCI786851 LME786847:LME786851 LWA786847:LWA786851 MFW786847:MFW786851 MPS786847:MPS786851 MZO786847:MZO786851 NJK786847:NJK786851 NTG786847:NTG786851 ODC786847:ODC786851 OMY786847:OMY786851 OWU786847:OWU786851 PGQ786847:PGQ786851 PQM786847:PQM786851 QAI786847:QAI786851 QKE786847:QKE786851 QUA786847:QUA786851 RDW786847:RDW786851 RNS786847:RNS786851 RXO786847:RXO786851 SHK786847:SHK786851 SRG786847:SRG786851 TBC786847:TBC786851 TKY786847:TKY786851 TUU786847:TUU786851 UEQ786847:UEQ786851 UOM786847:UOM786851 UYI786847:UYI786851 VIE786847:VIE786851 VSA786847:VSA786851 WBW786847:WBW786851 WLS786847:WLS786851 WVO786847:WVO786851 G852383:G852387 JC852383:JC852387 SY852383:SY852387 ACU852383:ACU852387 AMQ852383:AMQ852387 AWM852383:AWM852387 BGI852383:BGI852387 BQE852383:BQE852387 CAA852383:CAA852387 CJW852383:CJW852387 CTS852383:CTS852387 DDO852383:DDO852387 DNK852383:DNK852387 DXG852383:DXG852387 EHC852383:EHC852387 EQY852383:EQY852387 FAU852383:FAU852387 FKQ852383:FKQ852387 FUM852383:FUM852387 GEI852383:GEI852387 GOE852383:GOE852387 GYA852383:GYA852387 HHW852383:HHW852387 HRS852383:HRS852387 IBO852383:IBO852387 ILK852383:ILK852387 IVG852383:IVG852387 JFC852383:JFC852387 JOY852383:JOY852387 JYU852383:JYU852387 KIQ852383:KIQ852387 KSM852383:KSM852387 LCI852383:LCI852387 LME852383:LME852387 LWA852383:LWA852387 MFW852383:MFW852387 MPS852383:MPS852387 MZO852383:MZO852387 NJK852383:NJK852387 NTG852383:NTG852387 ODC852383:ODC852387 OMY852383:OMY852387 OWU852383:OWU852387 PGQ852383:PGQ852387 PQM852383:PQM852387 QAI852383:QAI852387 QKE852383:QKE852387 QUA852383:QUA852387 RDW852383:RDW852387 RNS852383:RNS852387 RXO852383:RXO852387 SHK852383:SHK852387 SRG852383:SRG852387 TBC852383:TBC852387 TKY852383:TKY852387 TUU852383:TUU852387 UEQ852383:UEQ852387 UOM852383:UOM852387 UYI852383:UYI852387 VIE852383:VIE852387 VSA852383:VSA852387 WBW852383:WBW852387 WLS852383:WLS852387 WVO852383:WVO852387 G917919:G917923 JC917919:JC917923 SY917919:SY917923 ACU917919:ACU917923 AMQ917919:AMQ917923 AWM917919:AWM917923 BGI917919:BGI917923 BQE917919:BQE917923 CAA917919:CAA917923 CJW917919:CJW917923 CTS917919:CTS917923 DDO917919:DDO917923 DNK917919:DNK917923 DXG917919:DXG917923 EHC917919:EHC917923 EQY917919:EQY917923 FAU917919:FAU917923 FKQ917919:FKQ917923 FUM917919:FUM917923 GEI917919:GEI917923 GOE917919:GOE917923 GYA917919:GYA917923 HHW917919:HHW917923 HRS917919:HRS917923 IBO917919:IBO917923 ILK917919:ILK917923 IVG917919:IVG917923 JFC917919:JFC917923 JOY917919:JOY917923 JYU917919:JYU917923 KIQ917919:KIQ917923 KSM917919:KSM917923 LCI917919:LCI917923 LME917919:LME917923 LWA917919:LWA917923 MFW917919:MFW917923 MPS917919:MPS917923 MZO917919:MZO917923 NJK917919:NJK917923 NTG917919:NTG917923 ODC917919:ODC917923 OMY917919:OMY917923 OWU917919:OWU917923 PGQ917919:PGQ917923 PQM917919:PQM917923 QAI917919:QAI917923 QKE917919:QKE917923 QUA917919:QUA917923 RDW917919:RDW917923 RNS917919:RNS917923 RXO917919:RXO917923 SHK917919:SHK917923 SRG917919:SRG917923 TBC917919:TBC917923 TKY917919:TKY917923 TUU917919:TUU917923 UEQ917919:UEQ917923 UOM917919:UOM917923 UYI917919:UYI917923 VIE917919:VIE917923 VSA917919:VSA917923 WBW917919:WBW917923 WLS917919:WLS917923 WVO917919:WVO917923 G983455:G983459 JC983455:JC983459 SY983455:SY983459 ACU983455:ACU983459 AMQ983455:AMQ983459 AWM983455:AWM983459 BGI983455:BGI983459 BQE983455:BQE983459 CAA983455:CAA983459 CJW983455:CJW983459 CTS983455:CTS983459 DDO983455:DDO983459 DNK983455:DNK983459 DXG983455:DXG983459 EHC983455:EHC983459 EQY983455:EQY983459 FAU983455:FAU983459 FKQ983455:FKQ983459 FUM983455:FUM983459 GEI983455:GEI983459 GOE983455:GOE983459 GYA983455:GYA983459 HHW983455:HHW983459 HRS983455:HRS983459 IBO983455:IBO983459 ILK983455:ILK983459 IVG983455:IVG983459 JFC983455:JFC983459 JOY983455:JOY983459 JYU983455:JYU983459 KIQ983455:KIQ983459 KSM983455:KSM983459 LCI983455:LCI983459 LME983455:LME983459 LWA983455:LWA983459 MFW983455:MFW983459 MPS983455:MPS983459 MZO983455:MZO983459 NJK983455:NJK983459 NTG983455:NTG983459 ODC983455:ODC983459 OMY983455:OMY983459 OWU983455:OWU983459 PGQ983455:PGQ983459 PQM983455:PQM983459 QAI983455:QAI983459 QKE983455:QKE983459 QUA983455:QUA983459 RDW983455:RDW983459 RNS983455:RNS983459 RXO983455:RXO983459 SHK983455:SHK983459 SRG983455:SRG983459 TBC983455:TBC983459 TKY983455:TKY983459 TUU983455:TUU983459 UEQ983455:UEQ983459 UOM983455:UOM983459 UYI983455:UYI983459 VIE983455:VIE983459 VSA983455:VSA983459 WBW983455:WBW983459 WLS983455:WLS983459 WVO983455:WVO983459 E318 JA318 SW318 ACS318 AMO318 AWK318 BGG318 BQC318 BZY318 CJU318 CTQ318 DDM318 DNI318 DXE318 EHA318 EQW318 FAS318 FKO318 FUK318 GEG318 GOC318 GXY318 HHU318 HRQ318 IBM318 ILI318 IVE318 JFA318 JOW318 JYS318 KIO318 KSK318 LCG318 LMC318 LVY318 MFU318 MPQ318 MZM318 NJI318 NTE318 ODA318 OMW318 OWS318 PGO318 PQK318 QAG318 QKC318 QTY318 RDU318 RNQ318 RXM318 SHI318 SRE318 TBA318 TKW318 TUS318 UEO318 UOK318 UYG318 VIC318 VRY318 WBU318 WLQ318 WVM318 E65854 JA65854 SW65854 ACS65854 AMO65854 AWK65854 BGG65854 BQC65854 BZY65854 CJU65854 CTQ65854 DDM65854 DNI65854 DXE65854 EHA65854 EQW65854 FAS65854 FKO65854 FUK65854 GEG65854 GOC65854 GXY65854 HHU65854 HRQ65854 IBM65854 ILI65854 IVE65854 JFA65854 JOW65854 JYS65854 KIO65854 KSK65854 LCG65854 LMC65854 LVY65854 MFU65854 MPQ65854 MZM65854 NJI65854 NTE65854 ODA65854 OMW65854 OWS65854 PGO65854 PQK65854 QAG65854 QKC65854 QTY65854 RDU65854 RNQ65854 RXM65854 SHI65854 SRE65854 TBA65854 TKW65854 TUS65854 UEO65854 UOK65854 UYG65854 VIC65854 VRY65854 WBU65854 WLQ65854 WVM65854 E131390 JA131390 SW131390 ACS131390 AMO131390 AWK131390 BGG131390 BQC131390 BZY131390 CJU131390 CTQ131390 DDM131390 DNI131390 DXE131390 EHA131390 EQW131390 FAS131390 FKO131390 FUK131390 GEG131390 GOC131390 GXY131390 HHU131390 HRQ131390 IBM131390 ILI131390 IVE131390 JFA131390 JOW131390 JYS131390 KIO131390 KSK131390 LCG131390 LMC131390 LVY131390 MFU131390 MPQ131390 MZM131390 NJI131390 NTE131390 ODA131390 OMW131390 OWS131390 PGO131390 PQK131390 QAG131390 QKC131390 QTY131390 RDU131390 RNQ131390 RXM131390 SHI131390 SRE131390 TBA131390 TKW131390 TUS131390 UEO131390 UOK131390 UYG131390 VIC131390 VRY131390 WBU131390 WLQ131390 WVM131390 E196926 JA196926 SW196926 ACS196926 AMO196926 AWK196926 BGG196926 BQC196926 BZY196926 CJU196926 CTQ196926 DDM196926 DNI196926 DXE196926 EHA196926 EQW196926 FAS196926 FKO196926 FUK196926 GEG196926 GOC196926 GXY196926 HHU196926 HRQ196926 IBM196926 ILI196926 IVE196926 JFA196926 JOW196926 JYS196926 KIO196926 KSK196926 LCG196926 LMC196926 LVY196926 MFU196926 MPQ196926 MZM196926 NJI196926 NTE196926 ODA196926 OMW196926 OWS196926 PGO196926 PQK196926 QAG196926 QKC196926 QTY196926 RDU196926 RNQ196926 RXM196926 SHI196926 SRE196926 TBA196926 TKW196926 TUS196926 UEO196926 UOK196926 UYG196926 VIC196926 VRY196926 WBU196926 WLQ196926 WVM196926 E262462 JA262462 SW262462 ACS262462 AMO262462 AWK262462 BGG262462 BQC262462 BZY262462 CJU262462 CTQ262462 DDM262462 DNI262462 DXE262462 EHA262462 EQW262462 FAS262462 FKO262462 FUK262462 GEG262462 GOC262462 GXY262462 HHU262462 HRQ262462 IBM262462 ILI262462 IVE262462 JFA262462 JOW262462 JYS262462 KIO262462 KSK262462 LCG262462 LMC262462 LVY262462 MFU262462 MPQ262462 MZM262462 NJI262462 NTE262462 ODA262462 OMW262462 OWS262462 PGO262462 PQK262462 QAG262462 QKC262462 QTY262462 RDU262462 RNQ262462 RXM262462 SHI262462 SRE262462 TBA262462 TKW262462 TUS262462 UEO262462 UOK262462 UYG262462 VIC262462 VRY262462 WBU262462 WLQ262462 WVM262462 E327998 JA327998 SW327998 ACS327998 AMO327998 AWK327998 BGG327998 BQC327998 BZY327998 CJU327998 CTQ327998 DDM327998 DNI327998 DXE327998 EHA327998 EQW327998 FAS327998 FKO327998 FUK327998 GEG327998 GOC327998 GXY327998 HHU327998 HRQ327998 IBM327998 ILI327998 IVE327998 JFA327998 JOW327998 JYS327998 KIO327998 KSK327998 LCG327998 LMC327998 LVY327998 MFU327998 MPQ327998 MZM327998 NJI327998 NTE327998 ODA327998 OMW327998 OWS327998 PGO327998 PQK327998 QAG327998 QKC327998 QTY327998 RDU327998 RNQ327998 RXM327998 SHI327998 SRE327998 TBA327998 TKW327998 TUS327998 UEO327998 UOK327998 UYG327998 VIC327998 VRY327998 WBU327998 WLQ327998 WVM327998 E393534 JA393534 SW393534 ACS393534 AMO393534 AWK393534 BGG393534 BQC393534 BZY393534 CJU393534 CTQ393534 DDM393534 DNI393534 DXE393534 EHA393534 EQW393534 FAS393534 FKO393534 FUK393534 GEG393534 GOC393534 GXY393534 HHU393534 HRQ393534 IBM393534 ILI393534 IVE393534 JFA393534 JOW393534 JYS393534 KIO393534 KSK393534 LCG393534 LMC393534 LVY393534 MFU393534 MPQ393534 MZM393534 NJI393534 NTE393534 ODA393534 OMW393534 OWS393534 PGO393534 PQK393534 QAG393534 QKC393534 QTY393534 RDU393534 RNQ393534 RXM393534 SHI393534 SRE393534 TBA393534 TKW393534 TUS393534 UEO393534 UOK393534 UYG393534 VIC393534 VRY393534 WBU393534 WLQ393534 WVM393534 E459070 JA459070 SW459070 ACS459070 AMO459070 AWK459070 BGG459070 BQC459070 BZY459070 CJU459070 CTQ459070 DDM459070 DNI459070 DXE459070 EHA459070 EQW459070 FAS459070 FKO459070 FUK459070 GEG459070 GOC459070 GXY459070 HHU459070 HRQ459070 IBM459070 ILI459070 IVE459070 JFA459070 JOW459070 JYS459070 KIO459070 KSK459070 LCG459070 LMC459070 LVY459070 MFU459070 MPQ459070 MZM459070 NJI459070 NTE459070 ODA459070 OMW459070 OWS459070 PGO459070 PQK459070 QAG459070 QKC459070 QTY459070 RDU459070 RNQ459070 RXM459070 SHI459070 SRE459070 TBA459070 TKW459070 TUS459070 UEO459070 UOK459070 UYG459070 VIC459070 VRY459070 WBU459070 WLQ459070 WVM459070 E524606 JA524606 SW524606 ACS524606 AMO524606 AWK524606 BGG524606 BQC524606 BZY524606 CJU524606 CTQ524606 DDM524606 DNI524606 DXE524606 EHA524606 EQW524606 FAS524606 FKO524606 FUK524606 GEG524606 GOC524606 GXY524606 HHU524606 HRQ524606 IBM524606 ILI524606 IVE524606 JFA524606 JOW524606 JYS524606 KIO524606 KSK524606 LCG524606 LMC524606 LVY524606 MFU524606 MPQ524606 MZM524606 NJI524606 NTE524606 ODA524606 OMW524606 OWS524606 PGO524606 PQK524606 QAG524606 QKC524606 QTY524606 RDU524606 RNQ524606 RXM524606 SHI524606 SRE524606 TBA524606 TKW524606 TUS524606 UEO524606 UOK524606 UYG524606 VIC524606 VRY524606 WBU524606 WLQ524606 WVM524606 E590142 JA590142 SW590142 ACS590142 AMO590142 AWK590142 BGG590142 BQC590142 BZY590142 CJU590142 CTQ590142 DDM590142 DNI590142 DXE590142 EHA590142 EQW590142 FAS590142 FKO590142 FUK590142 GEG590142 GOC590142 GXY590142 HHU590142 HRQ590142 IBM590142 ILI590142 IVE590142 JFA590142 JOW590142 JYS590142 KIO590142 KSK590142 LCG590142 LMC590142 LVY590142 MFU590142 MPQ590142 MZM590142 NJI590142 NTE590142 ODA590142 OMW590142 OWS590142 PGO590142 PQK590142 QAG590142 QKC590142 QTY590142 RDU590142 RNQ590142 RXM590142 SHI590142 SRE590142 TBA590142 TKW590142 TUS590142 UEO590142 UOK590142 UYG590142 VIC590142 VRY590142 WBU590142 WLQ590142 WVM590142 E655678 JA655678 SW655678 ACS655678 AMO655678 AWK655678 BGG655678 BQC655678 BZY655678 CJU655678 CTQ655678 DDM655678 DNI655678 DXE655678 EHA655678 EQW655678 FAS655678 FKO655678 FUK655678 GEG655678 GOC655678 GXY655678 HHU655678 HRQ655678 IBM655678 ILI655678 IVE655678 JFA655678 JOW655678 JYS655678 KIO655678 KSK655678 LCG655678 LMC655678 LVY655678 MFU655678 MPQ655678 MZM655678 NJI655678 NTE655678 ODA655678 OMW655678 OWS655678 PGO655678 PQK655678 QAG655678 QKC655678 QTY655678 RDU655678 RNQ655678 RXM655678 SHI655678 SRE655678 TBA655678 TKW655678 TUS655678 UEO655678 UOK655678 UYG655678 VIC655678 VRY655678 WBU655678 WLQ655678 WVM655678 E721214 JA721214 SW721214 ACS721214 AMO721214 AWK721214 BGG721214 BQC721214 BZY721214 CJU721214 CTQ721214 DDM721214 DNI721214 DXE721214 EHA721214 EQW721214 FAS721214 FKO721214 FUK721214 GEG721214 GOC721214 GXY721214 HHU721214 HRQ721214 IBM721214 ILI721214 IVE721214 JFA721214 JOW721214 JYS721214 KIO721214 KSK721214 LCG721214 LMC721214 LVY721214 MFU721214 MPQ721214 MZM721214 NJI721214 NTE721214 ODA721214 OMW721214 OWS721214 PGO721214 PQK721214 QAG721214 QKC721214 QTY721214 RDU721214 RNQ721214 RXM721214 SHI721214 SRE721214 TBA721214 TKW721214 TUS721214 UEO721214 UOK721214 UYG721214 VIC721214 VRY721214 WBU721214 WLQ721214 WVM721214 E786750 JA786750 SW786750 ACS786750 AMO786750 AWK786750 BGG786750 BQC786750 BZY786750 CJU786750 CTQ786750 DDM786750 DNI786750 DXE786750 EHA786750 EQW786750 FAS786750 FKO786750 FUK786750 GEG786750 GOC786750 GXY786750 HHU786750 HRQ786750 IBM786750 ILI786750 IVE786750 JFA786750 JOW786750 JYS786750 KIO786750 KSK786750 LCG786750 LMC786750 LVY786750 MFU786750 MPQ786750 MZM786750 NJI786750 NTE786750 ODA786750 OMW786750 OWS786750 PGO786750 PQK786750 QAG786750 QKC786750 QTY786750 RDU786750 RNQ786750 RXM786750 SHI786750 SRE786750 TBA786750 TKW786750 TUS786750 UEO786750 UOK786750 UYG786750 VIC786750 VRY786750 WBU786750 WLQ786750 WVM786750 E852286 JA852286 SW852286 ACS852286 AMO852286 AWK852286 BGG852286 BQC852286 BZY852286 CJU852286 CTQ852286 DDM852286 DNI852286 DXE852286 EHA852286 EQW852286 FAS852286 FKO852286 FUK852286 GEG852286 GOC852286 GXY852286 HHU852286 HRQ852286 IBM852286 ILI852286 IVE852286 JFA852286 JOW852286 JYS852286 KIO852286 KSK852286 LCG852286 LMC852286 LVY852286 MFU852286 MPQ852286 MZM852286 NJI852286 NTE852286 ODA852286 OMW852286 OWS852286 PGO852286 PQK852286 QAG852286 QKC852286 QTY852286 RDU852286 RNQ852286 RXM852286 SHI852286 SRE852286 TBA852286 TKW852286 TUS852286 UEO852286 UOK852286 UYG852286 VIC852286 VRY852286 WBU852286 WLQ852286 WVM852286 E917822 JA917822 SW917822 ACS917822 AMO917822 AWK917822 BGG917822 BQC917822 BZY917822 CJU917822 CTQ917822 DDM917822 DNI917822 DXE917822 EHA917822 EQW917822 FAS917822 FKO917822 FUK917822 GEG917822 GOC917822 GXY917822 HHU917822 HRQ917822 IBM917822 ILI917822 IVE917822 JFA917822 JOW917822 JYS917822 KIO917822 KSK917822 LCG917822 LMC917822 LVY917822 MFU917822 MPQ917822 MZM917822 NJI917822 NTE917822 ODA917822 OMW917822 OWS917822 PGO917822 PQK917822 QAG917822 QKC917822 QTY917822 RDU917822 RNQ917822 RXM917822 SHI917822 SRE917822 TBA917822 TKW917822 TUS917822 UEO917822 UOK917822 UYG917822 VIC917822 VRY917822 WBU917822 WLQ917822 WVM917822 E983358 JA983358 SW983358 ACS983358 AMO983358 AWK983358 BGG983358 BQC983358 BZY983358 CJU983358 CTQ983358 DDM983358 DNI983358 DXE983358 EHA983358 EQW983358 FAS983358 FKO983358 FUK983358 GEG983358 GOC983358 GXY983358 HHU983358 HRQ983358 IBM983358 ILI983358 IVE983358 JFA983358 JOW983358 JYS983358 KIO983358 KSK983358 LCG983358 LMC983358 LVY983358 MFU983358 MPQ983358 MZM983358 NJI983358 NTE983358 ODA983358 OMW983358 OWS983358 PGO983358 PQK983358 QAG983358 QKC983358 QTY983358 RDU983358 RNQ983358 RXM983358 SHI983358 SRE983358 TBA983358 TKW983358 TUS983358 UEO983358 UOK983358 UYG983358 VIC983358 VRY983358 WBU983358 WLQ983358 WVM983358 E282 JA282 SW282 ACS282 AMO282 AWK282 BGG282 BQC282 BZY282 CJU282 CTQ282 DDM282 DNI282 DXE282 EHA282 EQW282 FAS282 FKO282 FUK282 GEG282 GOC282 GXY282 HHU282 HRQ282 IBM282 ILI282 IVE282 JFA282 JOW282 JYS282 KIO282 KSK282 LCG282 LMC282 LVY282 MFU282 MPQ282 MZM282 NJI282 NTE282 ODA282 OMW282 OWS282 PGO282 PQK282 QAG282 QKC282 QTY282 RDU282 RNQ282 RXM282 SHI282 SRE282 TBA282 TKW282 TUS282 UEO282 UOK282 UYG282 VIC282 VRY282 WBU282 WLQ282 WVM282 E65818 JA65818 SW65818 ACS65818 AMO65818 AWK65818 BGG65818 BQC65818 BZY65818 CJU65818 CTQ65818 DDM65818 DNI65818 DXE65818 EHA65818 EQW65818 FAS65818 FKO65818 FUK65818 GEG65818 GOC65818 GXY65818 HHU65818 HRQ65818 IBM65818 ILI65818 IVE65818 JFA65818 JOW65818 JYS65818 KIO65818 KSK65818 LCG65818 LMC65818 LVY65818 MFU65818 MPQ65818 MZM65818 NJI65818 NTE65818 ODA65818 OMW65818 OWS65818 PGO65818 PQK65818 QAG65818 QKC65818 QTY65818 RDU65818 RNQ65818 RXM65818 SHI65818 SRE65818 TBA65818 TKW65818 TUS65818 UEO65818 UOK65818 UYG65818 VIC65818 VRY65818 WBU65818 WLQ65818 WVM65818 E131354 JA131354 SW131354 ACS131354 AMO131354 AWK131354 BGG131354 BQC131354 BZY131354 CJU131354 CTQ131354 DDM131354 DNI131354 DXE131354 EHA131354 EQW131354 FAS131354 FKO131354 FUK131354 GEG131354 GOC131354 GXY131354 HHU131354 HRQ131354 IBM131354 ILI131354 IVE131354 JFA131354 JOW131354 JYS131354 KIO131354 KSK131354 LCG131354 LMC131354 LVY131354 MFU131354 MPQ131354 MZM131354 NJI131354 NTE131354 ODA131354 OMW131354 OWS131354 PGO131354 PQK131354 QAG131354 QKC131354 QTY131354 RDU131354 RNQ131354 RXM131354 SHI131354 SRE131354 TBA131354 TKW131354 TUS131354 UEO131354 UOK131354 UYG131354 VIC131354 VRY131354 WBU131354 WLQ131354 WVM131354 E196890 JA196890 SW196890 ACS196890 AMO196890 AWK196890 BGG196890 BQC196890 BZY196890 CJU196890 CTQ196890 DDM196890 DNI196890 DXE196890 EHA196890 EQW196890 FAS196890 FKO196890 FUK196890 GEG196890 GOC196890 GXY196890 HHU196890 HRQ196890 IBM196890 ILI196890 IVE196890 JFA196890 JOW196890 JYS196890 KIO196890 KSK196890 LCG196890 LMC196890 LVY196890 MFU196890 MPQ196890 MZM196890 NJI196890 NTE196890 ODA196890 OMW196890 OWS196890 PGO196890 PQK196890 QAG196890 QKC196890 QTY196890 RDU196890 RNQ196890 RXM196890 SHI196890 SRE196890 TBA196890 TKW196890 TUS196890 UEO196890 UOK196890 UYG196890 VIC196890 VRY196890 WBU196890 WLQ196890 WVM196890 E262426 JA262426 SW262426 ACS262426 AMO262426 AWK262426 BGG262426 BQC262426 BZY262426 CJU262426 CTQ262426 DDM262426 DNI262426 DXE262426 EHA262426 EQW262426 FAS262426 FKO262426 FUK262426 GEG262426 GOC262426 GXY262426 HHU262426 HRQ262426 IBM262426 ILI262426 IVE262426 JFA262426 JOW262426 JYS262426 KIO262426 KSK262426 LCG262426 LMC262426 LVY262426 MFU262426 MPQ262426 MZM262426 NJI262426 NTE262426 ODA262426 OMW262426 OWS262426 PGO262426 PQK262426 QAG262426 QKC262426 QTY262426 RDU262426 RNQ262426 RXM262426 SHI262426 SRE262426 TBA262426 TKW262426 TUS262426 UEO262426 UOK262426 UYG262426 VIC262426 VRY262426 WBU262426 WLQ262426 WVM262426 E327962 JA327962 SW327962 ACS327962 AMO327962 AWK327962 BGG327962 BQC327962 BZY327962 CJU327962 CTQ327962 DDM327962 DNI327962 DXE327962 EHA327962 EQW327962 FAS327962 FKO327962 FUK327962 GEG327962 GOC327962 GXY327962 HHU327962 HRQ327962 IBM327962 ILI327962 IVE327962 JFA327962 JOW327962 JYS327962 KIO327962 KSK327962 LCG327962 LMC327962 LVY327962 MFU327962 MPQ327962 MZM327962 NJI327962 NTE327962 ODA327962 OMW327962 OWS327962 PGO327962 PQK327962 QAG327962 QKC327962 QTY327962 RDU327962 RNQ327962 RXM327962 SHI327962 SRE327962 TBA327962 TKW327962 TUS327962 UEO327962 UOK327962 UYG327962 VIC327962 VRY327962 WBU327962 WLQ327962 WVM327962 E393498 JA393498 SW393498 ACS393498 AMO393498 AWK393498 BGG393498 BQC393498 BZY393498 CJU393498 CTQ393498 DDM393498 DNI393498 DXE393498 EHA393498 EQW393498 FAS393498 FKO393498 FUK393498 GEG393498 GOC393498 GXY393498 HHU393498 HRQ393498 IBM393498 ILI393498 IVE393498 JFA393498 JOW393498 JYS393498 KIO393498 KSK393498 LCG393498 LMC393498 LVY393498 MFU393498 MPQ393498 MZM393498 NJI393498 NTE393498 ODA393498 OMW393498 OWS393498 PGO393498 PQK393498 QAG393498 QKC393498 QTY393498 RDU393498 RNQ393498 RXM393498 SHI393498 SRE393498 TBA393498 TKW393498 TUS393498 UEO393498 UOK393498 UYG393498 VIC393498 VRY393498 WBU393498 WLQ393498 WVM393498 E459034 JA459034 SW459034 ACS459034 AMO459034 AWK459034 BGG459034 BQC459034 BZY459034 CJU459034 CTQ459034 DDM459034 DNI459034 DXE459034 EHA459034 EQW459034 FAS459034 FKO459034 FUK459034 GEG459034 GOC459034 GXY459034 HHU459034 HRQ459034 IBM459034 ILI459034 IVE459034 JFA459034 JOW459034 JYS459034 KIO459034 KSK459034 LCG459034 LMC459034 LVY459034 MFU459034 MPQ459034 MZM459034 NJI459034 NTE459034 ODA459034 OMW459034 OWS459034 PGO459034 PQK459034 QAG459034 QKC459034 QTY459034 RDU459034 RNQ459034 RXM459034 SHI459034 SRE459034 TBA459034 TKW459034 TUS459034 UEO459034 UOK459034 UYG459034 VIC459034 VRY459034 WBU459034 WLQ459034 WVM459034 E524570 JA524570 SW524570 ACS524570 AMO524570 AWK524570 BGG524570 BQC524570 BZY524570 CJU524570 CTQ524570 DDM524570 DNI524570 DXE524570 EHA524570 EQW524570 FAS524570 FKO524570 FUK524570 GEG524570 GOC524570 GXY524570 HHU524570 HRQ524570 IBM524570 ILI524570 IVE524570 JFA524570 JOW524570 JYS524570 KIO524570 KSK524570 LCG524570 LMC524570 LVY524570 MFU524570 MPQ524570 MZM524570 NJI524570 NTE524570 ODA524570 OMW524570 OWS524570 PGO524570 PQK524570 QAG524570 QKC524570 QTY524570 RDU524570 RNQ524570 RXM524570 SHI524570 SRE524570 TBA524570 TKW524570 TUS524570 UEO524570 UOK524570 UYG524570 VIC524570 VRY524570 WBU524570 WLQ524570 WVM524570 E590106 JA590106 SW590106 ACS590106 AMO590106 AWK590106 BGG590106 BQC590106 BZY590106 CJU590106 CTQ590106 DDM590106 DNI590106 DXE590106 EHA590106 EQW590106 FAS590106 FKO590106 FUK590106 GEG590106 GOC590106 GXY590106 HHU590106 HRQ590106 IBM590106 ILI590106 IVE590106 JFA590106 JOW590106 JYS590106 KIO590106 KSK590106 LCG590106 LMC590106 LVY590106 MFU590106 MPQ590106 MZM590106 NJI590106 NTE590106 ODA590106 OMW590106 OWS590106 PGO590106 PQK590106 QAG590106 QKC590106 QTY590106 RDU590106 RNQ590106 RXM590106 SHI590106 SRE590106 TBA590106 TKW590106 TUS590106 UEO590106 UOK590106 UYG590106 VIC590106 VRY590106 WBU590106 WLQ590106 WVM590106 E655642 JA655642 SW655642 ACS655642 AMO655642 AWK655642 BGG655642 BQC655642 BZY655642 CJU655642 CTQ655642 DDM655642 DNI655642 DXE655642 EHA655642 EQW655642 FAS655642 FKO655642 FUK655642 GEG655642 GOC655642 GXY655642 HHU655642 HRQ655642 IBM655642 ILI655642 IVE655642 JFA655642 JOW655642 JYS655642 KIO655642 KSK655642 LCG655642 LMC655642 LVY655642 MFU655642 MPQ655642 MZM655642 NJI655642 NTE655642 ODA655642 OMW655642 OWS655642 PGO655642 PQK655642 QAG655642 QKC655642 QTY655642 RDU655642 RNQ655642 RXM655642 SHI655642 SRE655642 TBA655642 TKW655642 TUS655642 UEO655642 UOK655642 UYG655642 VIC655642 VRY655642 WBU655642 WLQ655642 WVM655642 E721178 JA721178 SW721178 ACS721178 AMO721178 AWK721178 BGG721178 BQC721178 BZY721178 CJU721178 CTQ721178 DDM721178 DNI721178 DXE721178 EHA721178 EQW721178 FAS721178 FKO721178 FUK721178 GEG721178 GOC721178 GXY721178 HHU721178 HRQ721178 IBM721178 ILI721178 IVE721178 JFA721178 JOW721178 JYS721178 KIO721178 KSK721178 LCG721178 LMC721178 LVY721178 MFU721178 MPQ721178 MZM721178 NJI721178 NTE721178 ODA721178 OMW721178 OWS721178 PGO721178 PQK721178 QAG721178 QKC721178 QTY721178 RDU721178 RNQ721178 RXM721178 SHI721178 SRE721178 TBA721178 TKW721178 TUS721178 UEO721178 UOK721178 UYG721178 VIC721178 VRY721178 WBU721178 WLQ721178 WVM721178 E786714 JA786714 SW786714 ACS786714 AMO786714 AWK786714 BGG786714 BQC786714 BZY786714 CJU786714 CTQ786714 DDM786714 DNI786714 DXE786714 EHA786714 EQW786714 FAS786714 FKO786714 FUK786714 GEG786714 GOC786714 GXY786714 HHU786714 HRQ786714 IBM786714 ILI786714 IVE786714 JFA786714 JOW786714 JYS786714 KIO786714 KSK786714 LCG786714 LMC786714 LVY786714 MFU786714 MPQ786714 MZM786714 NJI786714 NTE786714 ODA786714 OMW786714 OWS786714 PGO786714 PQK786714 QAG786714 QKC786714 QTY786714 RDU786714 RNQ786714 RXM786714 SHI786714 SRE786714 TBA786714 TKW786714 TUS786714 UEO786714 UOK786714 UYG786714 VIC786714 VRY786714 WBU786714 WLQ786714 WVM786714 E852250 JA852250 SW852250 ACS852250 AMO852250 AWK852250 BGG852250 BQC852250 BZY852250 CJU852250 CTQ852250 DDM852250 DNI852250 DXE852250 EHA852250 EQW852250 FAS852250 FKO852250 FUK852250 GEG852250 GOC852250 GXY852250 HHU852250 HRQ852250 IBM852250 ILI852250 IVE852250 JFA852250 JOW852250 JYS852250 KIO852250 KSK852250 LCG852250 LMC852250 LVY852250 MFU852250 MPQ852250 MZM852250 NJI852250 NTE852250 ODA852250 OMW852250 OWS852250 PGO852250 PQK852250 QAG852250 QKC852250 QTY852250 RDU852250 RNQ852250 RXM852250 SHI852250 SRE852250 TBA852250 TKW852250 TUS852250 UEO852250 UOK852250 UYG852250 VIC852250 VRY852250 WBU852250 WLQ852250 WVM852250 E917786 JA917786 SW917786 ACS917786 AMO917786 AWK917786 BGG917786 BQC917786 BZY917786 CJU917786 CTQ917786 DDM917786 DNI917786 DXE917786 EHA917786 EQW917786 FAS917786 FKO917786 FUK917786 GEG917786 GOC917786 GXY917786 HHU917786 HRQ917786 IBM917786 ILI917786 IVE917786 JFA917786 JOW917786 JYS917786 KIO917786 KSK917786 LCG917786 LMC917786 LVY917786 MFU917786 MPQ917786 MZM917786 NJI917786 NTE917786 ODA917786 OMW917786 OWS917786 PGO917786 PQK917786 QAG917786 QKC917786 QTY917786 RDU917786 RNQ917786 RXM917786 SHI917786 SRE917786 TBA917786 TKW917786 TUS917786 UEO917786 UOK917786 UYG917786 VIC917786 VRY917786 WBU917786 WLQ917786 WVM917786 E983322 JA983322 SW983322 ACS983322 AMO983322 AWK983322 BGG983322 BQC983322 BZY983322 CJU983322 CTQ983322 DDM983322 DNI983322 DXE983322 EHA983322 EQW983322 FAS983322 FKO983322 FUK983322 GEG983322 GOC983322 GXY983322 HHU983322 HRQ983322 IBM983322 ILI983322 IVE983322 JFA983322 JOW983322 JYS983322 KIO983322 KSK983322 LCG983322 LMC983322 LVY983322 MFU983322 MPQ983322 MZM983322 NJI983322 NTE983322 ODA983322 OMW983322 OWS983322 PGO983322 PQK983322 QAG983322 QKC983322 QTY983322 RDU983322 RNQ983322 RXM983322 SHI983322 SRE983322 TBA983322 TKW983322 TUS983322 UEO983322 UOK983322 UYG983322 VIC983322 VRY983322 WBU983322 WLQ983322 WVM983322 E331 JA331 SW331 ACS331 AMO331 AWK331 BGG331 BQC331 BZY331 CJU331 CTQ331 DDM331 DNI331 DXE331 EHA331 EQW331 FAS331 FKO331 FUK331 GEG331 GOC331 GXY331 HHU331 HRQ331 IBM331 ILI331 IVE331 JFA331 JOW331 JYS331 KIO331 KSK331 LCG331 LMC331 LVY331 MFU331 MPQ331 MZM331 NJI331 NTE331 ODA331 OMW331 OWS331 PGO331 PQK331 QAG331 QKC331 QTY331 RDU331 RNQ331 RXM331 SHI331 SRE331 TBA331 TKW331 TUS331 UEO331 UOK331 UYG331 VIC331 VRY331 WBU331 WLQ331 WVM331 E65867 JA65867 SW65867 ACS65867 AMO65867 AWK65867 BGG65867 BQC65867 BZY65867 CJU65867 CTQ65867 DDM65867 DNI65867 DXE65867 EHA65867 EQW65867 FAS65867 FKO65867 FUK65867 GEG65867 GOC65867 GXY65867 HHU65867 HRQ65867 IBM65867 ILI65867 IVE65867 JFA65867 JOW65867 JYS65867 KIO65867 KSK65867 LCG65867 LMC65867 LVY65867 MFU65867 MPQ65867 MZM65867 NJI65867 NTE65867 ODA65867 OMW65867 OWS65867 PGO65867 PQK65867 QAG65867 QKC65867 QTY65867 RDU65867 RNQ65867 RXM65867 SHI65867 SRE65867 TBA65867 TKW65867 TUS65867 UEO65867 UOK65867 UYG65867 VIC65867 VRY65867 WBU65867 WLQ65867 WVM65867 E131403 JA131403 SW131403 ACS131403 AMO131403 AWK131403 BGG131403 BQC131403 BZY131403 CJU131403 CTQ131403 DDM131403 DNI131403 DXE131403 EHA131403 EQW131403 FAS131403 FKO131403 FUK131403 GEG131403 GOC131403 GXY131403 HHU131403 HRQ131403 IBM131403 ILI131403 IVE131403 JFA131403 JOW131403 JYS131403 KIO131403 KSK131403 LCG131403 LMC131403 LVY131403 MFU131403 MPQ131403 MZM131403 NJI131403 NTE131403 ODA131403 OMW131403 OWS131403 PGO131403 PQK131403 QAG131403 QKC131403 QTY131403 RDU131403 RNQ131403 RXM131403 SHI131403 SRE131403 TBA131403 TKW131403 TUS131403 UEO131403 UOK131403 UYG131403 VIC131403 VRY131403 WBU131403 WLQ131403 WVM131403 E196939 JA196939 SW196939 ACS196939 AMO196939 AWK196939 BGG196939 BQC196939 BZY196939 CJU196939 CTQ196939 DDM196939 DNI196939 DXE196939 EHA196939 EQW196939 FAS196939 FKO196939 FUK196939 GEG196939 GOC196939 GXY196939 HHU196939 HRQ196939 IBM196939 ILI196939 IVE196939 JFA196939 JOW196939 JYS196939 KIO196939 KSK196939 LCG196939 LMC196939 LVY196939 MFU196939 MPQ196939 MZM196939 NJI196939 NTE196939 ODA196939 OMW196939 OWS196939 PGO196939 PQK196939 QAG196939 QKC196939 QTY196939 RDU196939 RNQ196939 RXM196939 SHI196939 SRE196939 TBA196939 TKW196939 TUS196939 UEO196939 UOK196939 UYG196939 VIC196939 VRY196939 WBU196939 WLQ196939 WVM196939 E262475 JA262475 SW262475 ACS262475 AMO262475 AWK262475 BGG262475 BQC262475 BZY262475 CJU262475 CTQ262475 DDM262475 DNI262475 DXE262475 EHA262475 EQW262475 FAS262475 FKO262475 FUK262475 GEG262475 GOC262475 GXY262475 HHU262475 HRQ262475 IBM262475 ILI262475 IVE262475 JFA262475 JOW262475 JYS262475 KIO262475 KSK262475 LCG262475 LMC262475 LVY262475 MFU262475 MPQ262475 MZM262475 NJI262475 NTE262475 ODA262475 OMW262475 OWS262475 PGO262475 PQK262475 QAG262475 QKC262475 QTY262475 RDU262475 RNQ262475 RXM262475 SHI262475 SRE262475 TBA262475 TKW262475 TUS262475 UEO262475 UOK262475 UYG262475 VIC262475 VRY262475 WBU262475 WLQ262475 WVM262475 E328011 JA328011 SW328011 ACS328011 AMO328011 AWK328011 BGG328011 BQC328011 BZY328011 CJU328011 CTQ328011 DDM328011 DNI328011 DXE328011 EHA328011 EQW328011 FAS328011 FKO328011 FUK328011 GEG328011 GOC328011 GXY328011 HHU328011 HRQ328011 IBM328011 ILI328011 IVE328011 JFA328011 JOW328011 JYS328011 KIO328011 KSK328011 LCG328011 LMC328011 LVY328011 MFU328011 MPQ328011 MZM328011 NJI328011 NTE328011 ODA328011 OMW328011 OWS328011 PGO328011 PQK328011 QAG328011 QKC328011 QTY328011 RDU328011 RNQ328011 RXM328011 SHI328011 SRE328011 TBA328011 TKW328011 TUS328011 UEO328011 UOK328011 UYG328011 VIC328011 VRY328011 WBU328011 WLQ328011 WVM328011 E393547 JA393547 SW393547 ACS393547 AMO393547 AWK393547 BGG393547 BQC393547 BZY393547 CJU393547 CTQ393547 DDM393547 DNI393547 DXE393547 EHA393547 EQW393547 FAS393547 FKO393547 FUK393547 GEG393547 GOC393547 GXY393547 HHU393547 HRQ393547 IBM393547 ILI393547 IVE393547 JFA393547 JOW393547 JYS393547 KIO393547 KSK393547 LCG393547 LMC393547 LVY393547 MFU393547 MPQ393547 MZM393547 NJI393547 NTE393547 ODA393547 OMW393547 OWS393547 PGO393547 PQK393547 QAG393547 QKC393547 QTY393547 RDU393547 RNQ393547 RXM393547 SHI393547 SRE393547 TBA393547 TKW393547 TUS393547 UEO393547 UOK393547 UYG393547 VIC393547 VRY393547 WBU393547 WLQ393547 WVM393547 E459083 JA459083 SW459083 ACS459083 AMO459083 AWK459083 BGG459083 BQC459083 BZY459083 CJU459083 CTQ459083 DDM459083 DNI459083 DXE459083 EHA459083 EQW459083 FAS459083 FKO459083 FUK459083 GEG459083 GOC459083 GXY459083 HHU459083 HRQ459083 IBM459083 ILI459083 IVE459083 JFA459083 JOW459083 JYS459083 KIO459083 KSK459083 LCG459083 LMC459083 LVY459083 MFU459083 MPQ459083 MZM459083 NJI459083 NTE459083 ODA459083 OMW459083 OWS459083 PGO459083 PQK459083 QAG459083 QKC459083 QTY459083 RDU459083 RNQ459083 RXM459083 SHI459083 SRE459083 TBA459083 TKW459083 TUS459083 UEO459083 UOK459083 UYG459083 VIC459083 VRY459083 WBU459083 WLQ459083 WVM459083 E524619 JA524619 SW524619 ACS524619 AMO524619 AWK524619 BGG524619 BQC524619 BZY524619 CJU524619 CTQ524619 DDM524619 DNI524619 DXE524619 EHA524619 EQW524619 FAS524619 FKO524619 FUK524619 GEG524619 GOC524619 GXY524619 HHU524619 HRQ524619 IBM524619 ILI524619 IVE524619 JFA524619 JOW524619 JYS524619 KIO524619 KSK524619 LCG524619 LMC524619 LVY524619 MFU524619 MPQ524619 MZM524619 NJI524619 NTE524619 ODA524619 OMW524619 OWS524619 PGO524619 PQK524619 QAG524619 QKC524619 QTY524619 RDU524619 RNQ524619 RXM524619 SHI524619 SRE524619 TBA524619 TKW524619 TUS524619 UEO524619 UOK524619 UYG524619 VIC524619 VRY524619 WBU524619 WLQ524619 WVM524619 E590155 JA590155 SW590155 ACS590155 AMO590155 AWK590155 BGG590155 BQC590155 BZY590155 CJU590155 CTQ590155 DDM590155 DNI590155 DXE590155 EHA590155 EQW590155 FAS590155 FKO590155 FUK590155 GEG590155 GOC590155 GXY590155 HHU590155 HRQ590155 IBM590155 ILI590155 IVE590155 JFA590155 JOW590155 JYS590155 KIO590155 KSK590155 LCG590155 LMC590155 LVY590155 MFU590155 MPQ590155 MZM590155 NJI590155 NTE590155 ODA590155 OMW590155 OWS590155 PGO590155 PQK590155 QAG590155 QKC590155 QTY590155 RDU590155 RNQ590155 RXM590155 SHI590155 SRE590155 TBA590155 TKW590155 TUS590155 UEO590155 UOK590155 UYG590155 VIC590155 VRY590155 WBU590155 WLQ590155 WVM590155 E655691 JA655691 SW655691 ACS655691 AMO655691 AWK655691 BGG655691 BQC655691 BZY655691 CJU655691 CTQ655691 DDM655691 DNI655691 DXE655691 EHA655691 EQW655691 FAS655691 FKO655691 FUK655691 GEG655691 GOC655691 GXY655691 HHU655691 HRQ655691 IBM655691 ILI655691 IVE655691 JFA655691 JOW655691 JYS655691 KIO655691 KSK655691 LCG655691 LMC655691 LVY655691 MFU655691 MPQ655691 MZM655691 NJI655691 NTE655691 ODA655691 OMW655691 OWS655691 PGO655691 PQK655691 QAG655691 QKC655691 QTY655691 RDU655691 RNQ655691 RXM655691 SHI655691 SRE655691 TBA655691 TKW655691 TUS655691 UEO655691 UOK655691 UYG655691 VIC655691 VRY655691 WBU655691 WLQ655691 WVM655691 E721227 JA721227 SW721227 ACS721227 AMO721227 AWK721227 BGG721227 BQC721227 BZY721227 CJU721227 CTQ721227 DDM721227 DNI721227 DXE721227 EHA721227 EQW721227 FAS721227 FKO721227 FUK721227 GEG721227 GOC721227 GXY721227 HHU721227 HRQ721227 IBM721227 ILI721227 IVE721227 JFA721227 JOW721227 JYS721227 KIO721227 KSK721227 LCG721227 LMC721227 LVY721227 MFU721227 MPQ721227 MZM721227 NJI721227 NTE721227 ODA721227 OMW721227 OWS721227 PGO721227 PQK721227 QAG721227 QKC721227 QTY721227 RDU721227 RNQ721227 RXM721227 SHI721227 SRE721227 TBA721227 TKW721227 TUS721227 UEO721227 UOK721227 UYG721227 VIC721227 VRY721227 WBU721227 WLQ721227 WVM721227 E786763 JA786763 SW786763 ACS786763 AMO786763 AWK786763 BGG786763 BQC786763 BZY786763 CJU786763 CTQ786763 DDM786763 DNI786763 DXE786763 EHA786763 EQW786763 FAS786763 FKO786763 FUK786763 GEG786763 GOC786763 GXY786763 HHU786763 HRQ786763 IBM786763 ILI786763 IVE786763 JFA786763 JOW786763 JYS786763 KIO786763 KSK786763 LCG786763 LMC786763 LVY786763 MFU786763 MPQ786763 MZM786763 NJI786763 NTE786763 ODA786763 OMW786763 OWS786763 PGO786763 PQK786763 QAG786763 QKC786763 QTY786763 RDU786763 RNQ786763 RXM786763 SHI786763 SRE786763 TBA786763 TKW786763 TUS786763 UEO786763 UOK786763 UYG786763 VIC786763 VRY786763 WBU786763 WLQ786763 WVM786763 E852299 JA852299 SW852299 ACS852299 AMO852299 AWK852299 BGG852299 BQC852299 BZY852299 CJU852299 CTQ852299 DDM852299 DNI852299 DXE852299 EHA852299 EQW852299 FAS852299 FKO852299 FUK852299 GEG852299 GOC852299 GXY852299 HHU852299 HRQ852299 IBM852299 ILI852299 IVE852299 JFA852299 JOW852299 JYS852299 KIO852299 KSK852299 LCG852299 LMC852299 LVY852299 MFU852299 MPQ852299 MZM852299 NJI852299 NTE852299 ODA852299 OMW852299 OWS852299 PGO852299 PQK852299 QAG852299 QKC852299 QTY852299 RDU852299 RNQ852299 RXM852299 SHI852299 SRE852299 TBA852299 TKW852299 TUS852299 UEO852299 UOK852299 UYG852299 VIC852299 VRY852299 WBU852299 WLQ852299 WVM852299 E917835 JA917835 SW917835 ACS917835 AMO917835 AWK917835 BGG917835 BQC917835 BZY917835 CJU917835 CTQ917835 DDM917835 DNI917835 DXE917835 EHA917835 EQW917835 FAS917835 FKO917835 FUK917835 GEG917835 GOC917835 GXY917835 HHU917835 HRQ917835 IBM917835 ILI917835 IVE917835 JFA917835 JOW917835 JYS917835 KIO917835 KSK917835 LCG917835 LMC917835 LVY917835 MFU917835 MPQ917835 MZM917835 NJI917835 NTE917835 ODA917835 OMW917835 OWS917835 PGO917835 PQK917835 QAG917835 QKC917835 QTY917835 RDU917835 RNQ917835 RXM917835 SHI917835 SRE917835 TBA917835 TKW917835 TUS917835 UEO917835 UOK917835 UYG917835 VIC917835 VRY917835 WBU917835 WLQ917835 WVM917835 E983371 JA983371 SW983371 ACS983371 AMO983371 AWK983371 BGG983371 BQC983371 BZY983371 CJU983371 CTQ983371 DDM983371 DNI983371 DXE983371 EHA983371 EQW983371 FAS983371 FKO983371 FUK983371 GEG983371 GOC983371 GXY983371 HHU983371 HRQ983371 IBM983371 ILI983371 IVE983371 JFA983371 JOW983371 JYS983371 KIO983371 KSK983371 LCG983371 LMC983371 LVY983371 MFU983371 MPQ983371 MZM983371 NJI983371 NTE983371 ODA983371 OMW983371 OWS983371 PGO983371 PQK983371 QAG983371 QKC983371 QTY983371 RDU983371 RNQ983371 RXM983371 SHI983371 SRE983371 TBA983371 TKW983371 TUS983371 UEO983371 UOK983371 UYG983371 VIC983371 VRY983371 WBU983371 WLQ983371 WVM983371 E298 JA298 SW298 ACS298 AMO298 AWK298 BGG298 BQC298 BZY298 CJU298 CTQ298 DDM298 DNI298 DXE298 EHA298 EQW298 FAS298 FKO298 FUK298 GEG298 GOC298 GXY298 HHU298 HRQ298 IBM298 ILI298 IVE298 JFA298 JOW298 JYS298 KIO298 KSK298 LCG298 LMC298 LVY298 MFU298 MPQ298 MZM298 NJI298 NTE298 ODA298 OMW298 OWS298 PGO298 PQK298 QAG298 QKC298 QTY298 RDU298 RNQ298 RXM298 SHI298 SRE298 TBA298 TKW298 TUS298 UEO298 UOK298 UYG298 VIC298 VRY298 WBU298 WLQ298 WVM298 E65834 JA65834 SW65834 ACS65834 AMO65834 AWK65834 BGG65834 BQC65834 BZY65834 CJU65834 CTQ65834 DDM65834 DNI65834 DXE65834 EHA65834 EQW65834 FAS65834 FKO65834 FUK65834 GEG65834 GOC65834 GXY65834 HHU65834 HRQ65834 IBM65834 ILI65834 IVE65834 JFA65834 JOW65834 JYS65834 KIO65834 KSK65834 LCG65834 LMC65834 LVY65834 MFU65834 MPQ65834 MZM65834 NJI65834 NTE65834 ODA65834 OMW65834 OWS65834 PGO65834 PQK65834 QAG65834 QKC65834 QTY65834 RDU65834 RNQ65834 RXM65834 SHI65834 SRE65834 TBA65834 TKW65834 TUS65834 UEO65834 UOK65834 UYG65834 VIC65834 VRY65834 WBU65834 WLQ65834 WVM65834 E131370 JA131370 SW131370 ACS131370 AMO131370 AWK131370 BGG131370 BQC131370 BZY131370 CJU131370 CTQ131370 DDM131370 DNI131370 DXE131370 EHA131370 EQW131370 FAS131370 FKO131370 FUK131370 GEG131370 GOC131370 GXY131370 HHU131370 HRQ131370 IBM131370 ILI131370 IVE131370 JFA131370 JOW131370 JYS131370 KIO131370 KSK131370 LCG131370 LMC131370 LVY131370 MFU131370 MPQ131370 MZM131370 NJI131370 NTE131370 ODA131370 OMW131370 OWS131370 PGO131370 PQK131370 QAG131370 QKC131370 QTY131370 RDU131370 RNQ131370 RXM131370 SHI131370 SRE131370 TBA131370 TKW131370 TUS131370 UEO131370 UOK131370 UYG131370 VIC131370 VRY131370 WBU131370 WLQ131370 WVM131370 E196906 JA196906 SW196906 ACS196906 AMO196906 AWK196906 BGG196906 BQC196906 BZY196906 CJU196906 CTQ196906 DDM196906 DNI196906 DXE196906 EHA196906 EQW196906 FAS196906 FKO196906 FUK196906 GEG196906 GOC196906 GXY196906 HHU196906 HRQ196906 IBM196906 ILI196906 IVE196906 JFA196906 JOW196906 JYS196906 KIO196906 KSK196906 LCG196906 LMC196906 LVY196906 MFU196906 MPQ196906 MZM196906 NJI196906 NTE196906 ODA196906 OMW196906 OWS196906 PGO196906 PQK196906 QAG196906 QKC196906 QTY196906 RDU196906 RNQ196906 RXM196906 SHI196906 SRE196906 TBA196906 TKW196906 TUS196906 UEO196906 UOK196906 UYG196906 VIC196906 VRY196906 WBU196906 WLQ196906 WVM196906 E262442 JA262442 SW262442 ACS262442 AMO262442 AWK262442 BGG262442 BQC262442 BZY262442 CJU262442 CTQ262442 DDM262442 DNI262442 DXE262442 EHA262442 EQW262442 FAS262442 FKO262442 FUK262442 GEG262442 GOC262442 GXY262442 HHU262442 HRQ262442 IBM262442 ILI262442 IVE262442 JFA262442 JOW262442 JYS262442 KIO262442 KSK262442 LCG262442 LMC262442 LVY262442 MFU262442 MPQ262442 MZM262442 NJI262442 NTE262442 ODA262442 OMW262442 OWS262442 PGO262442 PQK262442 QAG262442 QKC262442 QTY262442 RDU262442 RNQ262442 RXM262442 SHI262442 SRE262442 TBA262442 TKW262442 TUS262442 UEO262442 UOK262442 UYG262442 VIC262442 VRY262442 WBU262442 WLQ262442 WVM262442 E327978 JA327978 SW327978 ACS327978 AMO327978 AWK327978 BGG327978 BQC327978 BZY327978 CJU327978 CTQ327978 DDM327978 DNI327978 DXE327978 EHA327978 EQW327978 FAS327978 FKO327978 FUK327978 GEG327978 GOC327978 GXY327978 HHU327978 HRQ327978 IBM327978 ILI327978 IVE327978 JFA327978 JOW327978 JYS327978 KIO327978 KSK327978 LCG327978 LMC327978 LVY327978 MFU327978 MPQ327978 MZM327978 NJI327978 NTE327978 ODA327978 OMW327978 OWS327978 PGO327978 PQK327978 QAG327978 QKC327978 QTY327978 RDU327978 RNQ327978 RXM327978 SHI327978 SRE327978 TBA327978 TKW327978 TUS327978 UEO327978 UOK327978 UYG327978 VIC327978 VRY327978 WBU327978 WLQ327978 WVM327978 E393514 JA393514 SW393514 ACS393514 AMO393514 AWK393514 BGG393514 BQC393514 BZY393514 CJU393514 CTQ393514 DDM393514 DNI393514 DXE393514 EHA393514 EQW393514 FAS393514 FKO393514 FUK393514 GEG393514 GOC393514 GXY393514 HHU393514 HRQ393514 IBM393514 ILI393514 IVE393514 JFA393514 JOW393514 JYS393514 KIO393514 KSK393514 LCG393514 LMC393514 LVY393514 MFU393514 MPQ393514 MZM393514 NJI393514 NTE393514 ODA393514 OMW393514 OWS393514 PGO393514 PQK393514 QAG393514 QKC393514 QTY393514 RDU393514 RNQ393514 RXM393514 SHI393514 SRE393514 TBA393514 TKW393514 TUS393514 UEO393514 UOK393514 UYG393514 VIC393514 VRY393514 WBU393514 WLQ393514 WVM393514 E459050 JA459050 SW459050 ACS459050 AMO459050 AWK459050 BGG459050 BQC459050 BZY459050 CJU459050 CTQ459050 DDM459050 DNI459050 DXE459050 EHA459050 EQW459050 FAS459050 FKO459050 FUK459050 GEG459050 GOC459050 GXY459050 HHU459050 HRQ459050 IBM459050 ILI459050 IVE459050 JFA459050 JOW459050 JYS459050 KIO459050 KSK459050 LCG459050 LMC459050 LVY459050 MFU459050 MPQ459050 MZM459050 NJI459050 NTE459050 ODA459050 OMW459050 OWS459050 PGO459050 PQK459050 QAG459050 QKC459050 QTY459050 RDU459050 RNQ459050 RXM459050 SHI459050 SRE459050 TBA459050 TKW459050 TUS459050 UEO459050 UOK459050 UYG459050 VIC459050 VRY459050 WBU459050 WLQ459050 WVM459050 E524586 JA524586 SW524586 ACS524586 AMO524586 AWK524586 BGG524586 BQC524586 BZY524586 CJU524586 CTQ524586 DDM524586 DNI524586 DXE524586 EHA524586 EQW524586 FAS524586 FKO524586 FUK524586 GEG524586 GOC524586 GXY524586 HHU524586 HRQ524586 IBM524586 ILI524586 IVE524586 JFA524586 JOW524586 JYS524586 KIO524586 KSK524586 LCG524586 LMC524586 LVY524586 MFU524586 MPQ524586 MZM524586 NJI524586 NTE524586 ODA524586 OMW524586 OWS524586 PGO524586 PQK524586 QAG524586 QKC524586 QTY524586 RDU524586 RNQ524586 RXM524586 SHI524586 SRE524586 TBA524586 TKW524586 TUS524586 UEO524586 UOK524586 UYG524586 VIC524586 VRY524586 WBU524586 WLQ524586 WVM524586 E590122 JA590122 SW590122 ACS590122 AMO590122 AWK590122 BGG590122 BQC590122 BZY590122 CJU590122 CTQ590122 DDM590122 DNI590122 DXE590122 EHA590122 EQW590122 FAS590122 FKO590122 FUK590122 GEG590122 GOC590122 GXY590122 HHU590122 HRQ590122 IBM590122 ILI590122 IVE590122 JFA590122 JOW590122 JYS590122 KIO590122 KSK590122 LCG590122 LMC590122 LVY590122 MFU590122 MPQ590122 MZM590122 NJI590122 NTE590122 ODA590122 OMW590122 OWS590122 PGO590122 PQK590122 QAG590122 QKC590122 QTY590122 RDU590122 RNQ590122 RXM590122 SHI590122 SRE590122 TBA590122 TKW590122 TUS590122 UEO590122 UOK590122 UYG590122 VIC590122 VRY590122 WBU590122 WLQ590122 WVM590122 E655658 JA655658 SW655658 ACS655658 AMO655658 AWK655658 BGG655658 BQC655658 BZY655658 CJU655658 CTQ655658 DDM655658 DNI655658 DXE655658 EHA655658 EQW655658 FAS655658 FKO655658 FUK655658 GEG655658 GOC655658 GXY655658 HHU655658 HRQ655658 IBM655658 ILI655658 IVE655658 JFA655658 JOW655658 JYS655658 KIO655658 KSK655658 LCG655658 LMC655658 LVY655658 MFU655658 MPQ655658 MZM655658 NJI655658 NTE655658 ODA655658 OMW655658 OWS655658 PGO655658 PQK655658 QAG655658 QKC655658 QTY655658 RDU655658 RNQ655658 RXM655658 SHI655658 SRE655658 TBA655658 TKW655658 TUS655658 UEO655658 UOK655658 UYG655658 VIC655658 VRY655658 WBU655658 WLQ655658 WVM655658 E721194 JA721194 SW721194 ACS721194 AMO721194 AWK721194 BGG721194 BQC721194 BZY721194 CJU721194 CTQ721194 DDM721194 DNI721194 DXE721194 EHA721194 EQW721194 FAS721194 FKO721194 FUK721194 GEG721194 GOC721194 GXY721194 HHU721194 HRQ721194 IBM721194 ILI721194 IVE721194 JFA721194 JOW721194 JYS721194 KIO721194 KSK721194 LCG721194 LMC721194 LVY721194 MFU721194 MPQ721194 MZM721194 NJI721194 NTE721194 ODA721194 OMW721194 OWS721194 PGO721194 PQK721194 QAG721194 QKC721194 QTY721194 RDU721194 RNQ721194 RXM721194 SHI721194 SRE721194 TBA721194 TKW721194 TUS721194 UEO721194 UOK721194 UYG721194 VIC721194 VRY721194 WBU721194 WLQ721194 WVM721194 E786730 JA786730 SW786730 ACS786730 AMO786730 AWK786730 BGG786730 BQC786730 BZY786730 CJU786730 CTQ786730 DDM786730 DNI786730 DXE786730 EHA786730 EQW786730 FAS786730 FKO786730 FUK786730 GEG786730 GOC786730 GXY786730 HHU786730 HRQ786730 IBM786730 ILI786730 IVE786730 JFA786730 JOW786730 JYS786730 KIO786730 KSK786730 LCG786730 LMC786730 LVY786730 MFU786730 MPQ786730 MZM786730 NJI786730 NTE786730 ODA786730 OMW786730 OWS786730 PGO786730 PQK786730 QAG786730 QKC786730 QTY786730 RDU786730 RNQ786730 RXM786730 SHI786730 SRE786730 TBA786730 TKW786730 TUS786730 UEO786730 UOK786730 UYG786730 VIC786730 VRY786730 WBU786730 WLQ786730 WVM786730 E852266 JA852266 SW852266 ACS852266 AMO852266 AWK852266 BGG852266 BQC852266 BZY852266 CJU852266 CTQ852266 DDM852266 DNI852266 DXE852266 EHA852266 EQW852266 FAS852266 FKO852266 FUK852266 GEG852266 GOC852266 GXY852266 HHU852266 HRQ852266 IBM852266 ILI852266 IVE852266 JFA852266 JOW852266 JYS852266 KIO852266 KSK852266 LCG852266 LMC852266 LVY852266 MFU852266 MPQ852266 MZM852266 NJI852266 NTE852266 ODA852266 OMW852266 OWS852266 PGO852266 PQK852266 QAG852266 QKC852266 QTY852266 RDU852266 RNQ852266 RXM852266 SHI852266 SRE852266 TBA852266 TKW852266 TUS852266 UEO852266 UOK852266 UYG852266 VIC852266 VRY852266 WBU852266 WLQ852266 WVM852266 E917802 JA917802 SW917802 ACS917802 AMO917802 AWK917802 BGG917802 BQC917802 BZY917802 CJU917802 CTQ917802 DDM917802 DNI917802 DXE917802 EHA917802 EQW917802 FAS917802 FKO917802 FUK917802 GEG917802 GOC917802 GXY917802 HHU917802 HRQ917802 IBM917802 ILI917802 IVE917802 JFA917802 JOW917802 JYS917802 KIO917802 KSK917802 LCG917802 LMC917802 LVY917802 MFU917802 MPQ917802 MZM917802 NJI917802 NTE917802 ODA917802 OMW917802 OWS917802 PGO917802 PQK917802 QAG917802 QKC917802 QTY917802 RDU917802 RNQ917802 RXM917802 SHI917802 SRE917802 TBA917802 TKW917802 TUS917802 UEO917802 UOK917802 UYG917802 VIC917802 VRY917802 WBU917802 WLQ917802 WVM917802 E983338 JA983338 SW983338 ACS983338 AMO983338 AWK983338 BGG983338 BQC983338 BZY983338 CJU983338 CTQ983338 DDM983338 DNI983338 DXE983338 EHA983338 EQW983338 FAS983338 FKO983338 FUK983338 GEG983338 GOC983338 GXY983338 HHU983338 HRQ983338 IBM983338 ILI983338 IVE983338 JFA983338 JOW983338 JYS983338 KIO983338 KSK983338 LCG983338 LMC983338 LVY983338 MFU983338 MPQ983338 MZM983338 NJI983338 NTE983338 ODA983338 OMW983338 OWS983338 PGO983338 PQK983338 QAG983338 QKC983338 QTY983338 RDU983338 RNQ983338 RXM983338 SHI983338 SRE983338 TBA983338 TKW983338 TUS983338 UEO983338 UOK983338 UYG983338 VIC983338 VRY983338 WBU983338 WLQ983338 WVM983338 E262 JA262 SW262 ACS262 AMO262 AWK262 BGG262 BQC262 BZY262 CJU262 CTQ262 DDM262 DNI262 DXE262 EHA262 EQW262 FAS262 FKO262 FUK262 GEG262 GOC262 GXY262 HHU262 HRQ262 IBM262 ILI262 IVE262 JFA262 JOW262 JYS262 KIO262 KSK262 LCG262 LMC262 LVY262 MFU262 MPQ262 MZM262 NJI262 NTE262 ODA262 OMW262 OWS262 PGO262 PQK262 QAG262 QKC262 QTY262 RDU262 RNQ262 RXM262 SHI262 SRE262 TBA262 TKW262 TUS262 UEO262 UOK262 UYG262 VIC262 VRY262 WBU262 WLQ262 WVM262 E65798 JA65798 SW65798 ACS65798 AMO65798 AWK65798 BGG65798 BQC65798 BZY65798 CJU65798 CTQ65798 DDM65798 DNI65798 DXE65798 EHA65798 EQW65798 FAS65798 FKO65798 FUK65798 GEG65798 GOC65798 GXY65798 HHU65798 HRQ65798 IBM65798 ILI65798 IVE65798 JFA65798 JOW65798 JYS65798 KIO65798 KSK65798 LCG65798 LMC65798 LVY65798 MFU65798 MPQ65798 MZM65798 NJI65798 NTE65798 ODA65798 OMW65798 OWS65798 PGO65798 PQK65798 QAG65798 QKC65798 QTY65798 RDU65798 RNQ65798 RXM65798 SHI65798 SRE65798 TBA65798 TKW65798 TUS65798 UEO65798 UOK65798 UYG65798 VIC65798 VRY65798 WBU65798 WLQ65798 WVM65798 E131334 JA131334 SW131334 ACS131334 AMO131334 AWK131334 BGG131334 BQC131334 BZY131334 CJU131334 CTQ131334 DDM131334 DNI131334 DXE131334 EHA131334 EQW131334 FAS131334 FKO131334 FUK131334 GEG131334 GOC131334 GXY131334 HHU131334 HRQ131334 IBM131334 ILI131334 IVE131334 JFA131334 JOW131334 JYS131334 KIO131334 KSK131334 LCG131334 LMC131334 LVY131334 MFU131334 MPQ131334 MZM131334 NJI131334 NTE131334 ODA131334 OMW131334 OWS131334 PGO131334 PQK131334 QAG131334 QKC131334 QTY131334 RDU131334 RNQ131334 RXM131334 SHI131334 SRE131334 TBA131334 TKW131334 TUS131334 UEO131334 UOK131334 UYG131334 VIC131334 VRY131334 WBU131334 WLQ131334 WVM131334 E196870 JA196870 SW196870 ACS196870 AMO196870 AWK196870 BGG196870 BQC196870 BZY196870 CJU196870 CTQ196870 DDM196870 DNI196870 DXE196870 EHA196870 EQW196870 FAS196870 FKO196870 FUK196870 GEG196870 GOC196870 GXY196870 HHU196870 HRQ196870 IBM196870 ILI196870 IVE196870 JFA196870 JOW196870 JYS196870 KIO196870 KSK196870 LCG196870 LMC196870 LVY196870 MFU196870 MPQ196870 MZM196870 NJI196870 NTE196870 ODA196870 OMW196870 OWS196870 PGO196870 PQK196870 QAG196870 QKC196870 QTY196870 RDU196870 RNQ196870 RXM196870 SHI196870 SRE196870 TBA196870 TKW196870 TUS196870 UEO196870 UOK196870 UYG196870 VIC196870 VRY196870 WBU196870 WLQ196870 WVM196870 E262406 JA262406 SW262406 ACS262406 AMO262406 AWK262406 BGG262406 BQC262406 BZY262406 CJU262406 CTQ262406 DDM262406 DNI262406 DXE262406 EHA262406 EQW262406 FAS262406 FKO262406 FUK262406 GEG262406 GOC262406 GXY262406 HHU262406 HRQ262406 IBM262406 ILI262406 IVE262406 JFA262406 JOW262406 JYS262406 KIO262406 KSK262406 LCG262406 LMC262406 LVY262406 MFU262406 MPQ262406 MZM262406 NJI262406 NTE262406 ODA262406 OMW262406 OWS262406 PGO262406 PQK262406 QAG262406 QKC262406 QTY262406 RDU262406 RNQ262406 RXM262406 SHI262406 SRE262406 TBA262406 TKW262406 TUS262406 UEO262406 UOK262406 UYG262406 VIC262406 VRY262406 WBU262406 WLQ262406 WVM262406 E327942 JA327942 SW327942 ACS327942 AMO327942 AWK327942 BGG327942 BQC327942 BZY327942 CJU327942 CTQ327942 DDM327942 DNI327942 DXE327942 EHA327942 EQW327942 FAS327942 FKO327942 FUK327942 GEG327942 GOC327942 GXY327942 HHU327942 HRQ327942 IBM327942 ILI327942 IVE327942 JFA327942 JOW327942 JYS327942 KIO327942 KSK327942 LCG327942 LMC327942 LVY327942 MFU327942 MPQ327942 MZM327942 NJI327942 NTE327942 ODA327942 OMW327942 OWS327942 PGO327942 PQK327942 QAG327942 QKC327942 QTY327942 RDU327942 RNQ327942 RXM327942 SHI327942 SRE327942 TBA327942 TKW327942 TUS327942 UEO327942 UOK327942 UYG327942 VIC327942 VRY327942 WBU327942 WLQ327942 WVM327942 E393478 JA393478 SW393478 ACS393478 AMO393478 AWK393478 BGG393478 BQC393478 BZY393478 CJU393478 CTQ393478 DDM393478 DNI393478 DXE393478 EHA393478 EQW393478 FAS393478 FKO393478 FUK393478 GEG393478 GOC393478 GXY393478 HHU393478 HRQ393478 IBM393478 ILI393478 IVE393478 JFA393478 JOW393478 JYS393478 KIO393478 KSK393478 LCG393478 LMC393478 LVY393478 MFU393478 MPQ393478 MZM393478 NJI393478 NTE393478 ODA393478 OMW393478 OWS393478 PGO393478 PQK393478 QAG393478 QKC393478 QTY393478 RDU393478 RNQ393478 RXM393478 SHI393478 SRE393478 TBA393478 TKW393478 TUS393478 UEO393478 UOK393478 UYG393478 VIC393478 VRY393478 WBU393478 WLQ393478 WVM393478 E459014 JA459014 SW459014 ACS459014 AMO459014 AWK459014 BGG459014 BQC459014 BZY459014 CJU459014 CTQ459014 DDM459014 DNI459014 DXE459014 EHA459014 EQW459014 FAS459014 FKO459014 FUK459014 GEG459014 GOC459014 GXY459014 HHU459014 HRQ459014 IBM459014 ILI459014 IVE459014 JFA459014 JOW459014 JYS459014 KIO459014 KSK459014 LCG459014 LMC459014 LVY459014 MFU459014 MPQ459014 MZM459014 NJI459014 NTE459014 ODA459014 OMW459014 OWS459014 PGO459014 PQK459014 QAG459014 QKC459014 QTY459014 RDU459014 RNQ459014 RXM459014 SHI459014 SRE459014 TBA459014 TKW459014 TUS459014 UEO459014 UOK459014 UYG459014 VIC459014 VRY459014 WBU459014 WLQ459014 WVM459014 E524550 JA524550 SW524550 ACS524550 AMO524550 AWK524550 BGG524550 BQC524550 BZY524550 CJU524550 CTQ524550 DDM524550 DNI524550 DXE524550 EHA524550 EQW524550 FAS524550 FKO524550 FUK524550 GEG524550 GOC524550 GXY524550 HHU524550 HRQ524550 IBM524550 ILI524550 IVE524550 JFA524550 JOW524550 JYS524550 KIO524550 KSK524550 LCG524550 LMC524550 LVY524550 MFU524550 MPQ524550 MZM524550 NJI524550 NTE524550 ODA524550 OMW524550 OWS524550 PGO524550 PQK524550 QAG524550 QKC524550 QTY524550 RDU524550 RNQ524550 RXM524550 SHI524550 SRE524550 TBA524550 TKW524550 TUS524550 UEO524550 UOK524550 UYG524550 VIC524550 VRY524550 WBU524550 WLQ524550 WVM524550 E590086 JA590086 SW590086 ACS590086 AMO590086 AWK590086 BGG590086 BQC590086 BZY590086 CJU590086 CTQ590086 DDM590086 DNI590086 DXE590086 EHA590086 EQW590086 FAS590086 FKO590086 FUK590086 GEG590086 GOC590086 GXY590086 HHU590086 HRQ590086 IBM590086 ILI590086 IVE590086 JFA590086 JOW590086 JYS590086 KIO590086 KSK590086 LCG590086 LMC590086 LVY590086 MFU590086 MPQ590086 MZM590086 NJI590086 NTE590086 ODA590086 OMW590086 OWS590086 PGO590086 PQK590086 QAG590086 QKC590086 QTY590086 RDU590086 RNQ590086 RXM590086 SHI590086 SRE590086 TBA590086 TKW590086 TUS590086 UEO590086 UOK590086 UYG590086 VIC590086 VRY590086 WBU590086 WLQ590086 WVM590086 E655622 JA655622 SW655622 ACS655622 AMO655622 AWK655622 BGG655622 BQC655622 BZY655622 CJU655622 CTQ655622 DDM655622 DNI655622 DXE655622 EHA655622 EQW655622 FAS655622 FKO655622 FUK655622 GEG655622 GOC655622 GXY655622 HHU655622 HRQ655622 IBM655622 ILI655622 IVE655622 JFA655622 JOW655622 JYS655622 KIO655622 KSK655622 LCG655622 LMC655622 LVY655622 MFU655622 MPQ655622 MZM655622 NJI655622 NTE655622 ODA655622 OMW655622 OWS655622 PGO655622 PQK655622 QAG655622 QKC655622 QTY655622 RDU655622 RNQ655622 RXM655622 SHI655622 SRE655622 TBA655622 TKW655622 TUS655622 UEO655622 UOK655622 UYG655622 VIC655622 VRY655622 WBU655622 WLQ655622 WVM655622 E721158 JA721158 SW721158 ACS721158 AMO721158 AWK721158 BGG721158 BQC721158 BZY721158 CJU721158 CTQ721158 DDM721158 DNI721158 DXE721158 EHA721158 EQW721158 FAS721158 FKO721158 FUK721158 GEG721158 GOC721158 GXY721158 HHU721158 HRQ721158 IBM721158 ILI721158 IVE721158 JFA721158 JOW721158 JYS721158 KIO721158 KSK721158 LCG721158 LMC721158 LVY721158 MFU721158 MPQ721158 MZM721158 NJI721158 NTE721158 ODA721158 OMW721158 OWS721158 PGO721158 PQK721158 QAG721158 QKC721158 QTY721158 RDU721158 RNQ721158 RXM721158 SHI721158 SRE721158 TBA721158 TKW721158 TUS721158 UEO721158 UOK721158 UYG721158 VIC721158 VRY721158 WBU721158 WLQ721158 WVM721158 E786694 JA786694 SW786694 ACS786694 AMO786694 AWK786694 BGG786694 BQC786694 BZY786694 CJU786694 CTQ786694 DDM786694 DNI786694 DXE786694 EHA786694 EQW786694 FAS786694 FKO786694 FUK786694 GEG786694 GOC786694 GXY786694 HHU786694 HRQ786694 IBM786694 ILI786694 IVE786694 JFA786694 JOW786694 JYS786694 KIO786694 KSK786694 LCG786694 LMC786694 LVY786694 MFU786694 MPQ786694 MZM786694 NJI786694 NTE786694 ODA786694 OMW786694 OWS786694 PGO786694 PQK786694 QAG786694 QKC786694 QTY786694 RDU786694 RNQ786694 RXM786694 SHI786694 SRE786694 TBA786694 TKW786694 TUS786694 UEO786694 UOK786694 UYG786694 VIC786694 VRY786694 WBU786694 WLQ786694 WVM786694 E852230 JA852230 SW852230 ACS852230 AMO852230 AWK852230 BGG852230 BQC852230 BZY852230 CJU852230 CTQ852230 DDM852230 DNI852230 DXE852230 EHA852230 EQW852230 FAS852230 FKO852230 FUK852230 GEG852230 GOC852230 GXY852230 HHU852230 HRQ852230 IBM852230 ILI852230 IVE852230 JFA852230 JOW852230 JYS852230 KIO852230 KSK852230 LCG852230 LMC852230 LVY852230 MFU852230 MPQ852230 MZM852230 NJI852230 NTE852230 ODA852230 OMW852230 OWS852230 PGO852230 PQK852230 QAG852230 QKC852230 QTY852230 RDU852230 RNQ852230 RXM852230 SHI852230 SRE852230 TBA852230 TKW852230 TUS852230 UEO852230 UOK852230 UYG852230 VIC852230 VRY852230 WBU852230 WLQ852230 WVM852230 E917766 JA917766 SW917766 ACS917766 AMO917766 AWK917766 BGG917766 BQC917766 BZY917766 CJU917766 CTQ917766 DDM917766 DNI917766 DXE917766 EHA917766 EQW917766 FAS917766 FKO917766 FUK917766 GEG917766 GOC917766 GXY917766 HHU917766 HRQ917766 IBM917766 ILI917766 IVE917766 JFA917766 JOW917766 JYS917766 KIO917766 KSK917766 LCG917766 LMC917766 LVY917766 MFU917766 MPQ917766 MZM917766 NJI917766 NTE917766 ODA917766 OMW917766 OWS917766 PGO917766 PQK917766 QAG917766 QKC917766 QTY917766 RDU917766 RNQ917766 RXM917766 SHI917766 SRE917766 TBA917766 TKW917766 TUS917766 UEO917766 UOK917766 UYG917766 VIC917766 VRY917766 WBU917766 WLQ917766 WVM917766 E983302 JA983302 SW983302 ACS983302 AMO983302 AWK983302 BGG983302 BQC983302 BZY983302 CJU983302 CTQ983302 DDM983302 DNI983302 DXE983302 EHA983302 EQW983302 FAS983302 FKO983302 FUK983302 GEG983302 GOC983302 GXY983302 HHU983302 HRQ983302 IBM983302 ILI983302 IVE983302 JFA983302 JOW983302 JYS983302 KIO983302 KSK983302 LCG983302 LMC983302 LVY983302 MFU983302 MPQ983302 MZM983302 NJI983302 NTE983302 ODA983302 OMW983302 OWS983302 PGO983302 PQK983302 QAG983302 QKC983302 QTY983302 RDU983302 RNQ983302 RXM983302 SHI983302 SRE983302 TBA983302 TKW983302 TUS983302 UEO983302 UOK983302 UYG983302 VIC983302 VRY983302 WBU983302 WLQ983302 WVM983302 E249 JA249 SW249 ACS249 AMO249 AWK249 BGG249 BQC249 BZY249 CJU249 CTQ249 DDM249 DNI249 DXE249 EHA249 EQW249 FAS249 FKO249 FUK249 GEG249 GOC249 GXY249 HHU249 HRQ249 IBM249 ILI249 IVE249 JFA249 JOW249 JYS249 KIO249 KSK249 LCG249 LMC249 LVY249 MFU249 MPQ249 MZM249 NJI249 NTE249 ODA249 OMW249 OWS249 PGO249 PQK249 QAG249 QKC249 QTY249 RDU249 RNQ249 RXM249 SHI249 SRE249 TBA249 TKW249 TUS249 UEO249 UOK249 UYG249 VIC249 VRY249 WBU249 WLQ249 WVM249 E65785 JA65785 SW65785 ACS65785 AMO65785 AWK65785 BGG65785 BQC65785 BZY65785 CJU65785 CTQ65785 DDM65785 DNI65785 DXE65785 EHA65785 EQW65785 FAS65785 FKO65785 FUK65785 GEG65785 GOC65785 GXY65785 HHU65785 HRQ65785 IBM65785 ILI65785 IVE65785 JFA65785 JOW65785 JYS65785 KIO65785 KSK65785 LCG65785 LMC65785 LVY65785 MFU65785 MPQ65785 MZM65785 NJI65785 NTE65785 ODA65785 OMW65785 OWS65785 PGO65785 PQK65785 QAG65785 QKC65785 QTY65785 RDU65785 RNQ65785 RXM65785 SHI65785 SRE65785 TBA65785 TKW65785 TUS65785 UEO65785 UOK65785 UYG65785 VIC65785 VRY65785 WBU65785 WLQ65785 WVM65785 E131321 JA131321 SW131321 ACS131321 AMO131321 AWK131321 BGG131321 BQC131321 BZY131321 CJU131321 CTQ131321 DDM131321 DNI131321 DXE131321 EHA131321 EQW131321 FAS131321 FKO131321 FUK131321 GEG131321 GOC131321 GXY131321 HHU131321 HRQ131321 IBM131321 ILI131321 IVE131321 JFA131321 JOW131321 JYS131321 KIO131321 KSK131321 LCG131321 LMC131321 LVY131321 MFU131321 MPQ131321 MZM131321 NJI131321 NTE131321 ODA131321 OMW131321 OWS131321 PGO131321 PQK131321 QAG131321 QKC131321 QTY131321 RDU131321 RNQ131321 RXM131321 SHI131321 SRE131321 TBA131321 TKW131321 TUS131321 UEO131321 UOK131321 UYG131321 VIC131321 VRY131321 WBU131321 WLQ131321 WVM131321 E196857 JA196857 SW196857 ACS196857 AMO196857 AWK196857 BGG196857 BQC196857 BZY196857 CJU196857 CTQ196857 DDM196857 DNI196857 DXE196857 EHA196857 EQW196857 FAS196857 FKO196857 FUK196857 GEG196857 GOC196857 GXY196857 HHU196857 HRQ196857 IBM196857 ILI196857 IVE196857 JFA196857 JOW196857 JYS196857 KIO196857 KSK196857 LCG196857 LMC196857 LVY196857 MFU196857 MPQ196857 MZM196857 NJI196857 NTE196857 ODA196857 OMW196857 OWS196857 PGO196857 PQK196857 QAG196857 QKC196857 QTY196857 RDU196857 RNQ196857 RXM196857 SHI196857 SRE196857 TBA196857 TKW196857 TUS196857 UEO196857 UOK196857 UYG196857 VIC196857 VRY196857 WBU196857 WLQ196857 WVM196857 E262393 JA262393 SW262393 ACS262393 AMO262393 AWK262393 BGG262393 BQC262393 BZY262393 CJU262393 CTQ262393 DDM262393 DNI262393 DXE262393 EHA262393 EQW262393 FAS262393 FKO262393 FUK262393 GEG262393 GOC262393 GXY262393 HHU262393 HRQ262393 IBM262393 ILI262393 IVE262393 JFA262393 JOW262393 JYS262393 KIO262393 KSK262393 LCG262393 LMC262393 LVY262393 MFU262393 MPQ262393 MZM262393 NJI262393 NTE262393 ODA262393 OMW262393 OWS262393 PGO262393 PQK262393 QAG262393 QKC262393 QTY262393 RDU262393 RNQ262393 RXM262393 SHI262393 SRE262393 TBA262393 TKW262393 TUS262393 UEO262393 UOK262393 UYG262393 VIC262393 VRY262393 WBU262393 WLQ262393 WVM262393 E327929 JA327929 SW327929 ACS327929 AMO327929 AWK327929 BGG327929 BQC327929 BZY327929 CJU327929 CTQ327929 DDM327929 DNI327929 DXE327929 EHA327929 EQW327929 FAS327929 FKO327929 FUK327929 GEG327929 GOC327929 GXY327929 HHU327929 HRQ327929 IBM327929 ILI327929 IVE327929 JFA327929 JOW327929 JYS327929 KIO327929 KSK327929 LCG327929 LMC327929 LVY327929 MFU327929 MPQ327929 MZM327929 NJI327929 NTE327929 ODA327929 OMW327929 OWS327929 PGO327929 PQK327929 QAG327929 QKC327929 QTY327929 RDU327929 RNQ327929 RXM327929 SHI327929 SRE327929 TBA327929 TKW327929 TUS327929 UEO327929 UOK327929 UYG327929 VIC327929 VRY327929 WBU327929 WLQ327929 WVM327929 E393465 JA393465 SW393465 ACS393465 AMO393465 AWK393465 BGG393465 BQC393465 BZY393465 CJU393465 CTQ393465 DDM393465 DNI393465 DXE393465 EHA393465 EQW393465 FAS393465 FKO393465 FUK393465 GEG393465 GOC393465 GXY393465 HHU393465 HRQ393465 IBM393465 ILI393465 IVE393465 JFA393465 JOW393465 JYS393465 KIO393465 KSK393465 LCG393465 LMC393465 LVY393465 MFU393465 MPQ393465 MZM393465 NJI393465 NTE393465 ODA393465 OMW393465 OWS393465 PGO393465 PQK393465 QAG393465 QKC393465 QTY393465 RDU393465 RNQ393465 RXM393465 SHI393465 SRE393465 TBA393465 TKW393465 TUS393465 UEO393465 UOK393465 UYG393465 VIC393465 VRY393465 WBU393465 WLQ393465 WVM393465 E459001 JA459001 SW459001 ACS459001 AMO459001 AWK459001 BGG459001 BQC459001 BZY459001 CJU459001 CTQ459001 DDM459001 DNI459001 DXE459001 EHA459001 EQW459001 FAS459001 FKO459001 FUK459001 GEG459001 GOC459001 GXY459001 HHU459001 HRQ459001 IBM459001 ILI459001 IVE459001 JFA459001 JOW459001 JYS459001 KIO459001 KSK459001 LCG459001 LMC459001 LVY459001 MFU459001 MPQ459001 MZM459001 NJI459001 NTE459001 ODA459001 OMW459001 OWS459001 PGO459001 PQK459001 QAG459001 QKC459001 QTY459001 RDU459001 RNQ459001 RXM459001 SHI459001 SRE459001 TBA459001 TKW459001 TUS459001 UEO459001 UOK459001 UYG459001 VIC459001 VRY459001 WBU459001 WLQ459001 WVM459001 E524537 JA524537 SW524537 ACS524537 AMO524537 AWK524537 BGG524537 BQC524537 BZY524537 CJU524537 CTQ524537 DDM524537 DNI524537 DXE524537 EHA524537 EQW524537 FAS524537 FKO524537 FUK524537 GEG524537 GOC524537 GXY524537 HHU524537 HRQ524537 IBM524537 ILI524537 IVE524537 JFA524537 JOW524537 JYS524537 KIO524537 KSK524537 LCG524537 LMC524537 LVY524537 MFU524537 MPQ524537 MZM524537 NJI524537 NTE524537 ODA524537 OMW524537 OWS524537 PGO524537 PQK524537 QAG524537 QKC524537 QTY524537 RDU524537 RNQ524537 RXM524537 SHI524537 SRE524537 TBA524537 TKW524537 TUS524537 UEO524537 UOK524537 UYG524537 VIC524537 VRY524537 WBU524537 WLQ524537 WVM524537 E590073 JA590073 SW590073 ACS590073 AMO590073 AWK590073 BGG590073 BQC590073 BZY590073 CJU590073 CTQ590073 DDM590073 DNI590073 DXE590073 EHA590073 EQW590073 FAS590073 FKO590073 FUK590073 GEG590073 GOC590073 GXY590073 HHU590073 HRQ590073 IBM590073 ILI590073 IVE590073 JFA590073 JOW590073 JYS590073 KIO590073 KSK590073 LCG590073 LMC590073 LVY590073 MFU590073 MPQ590073 MZM590073 NJI590073 NTE590073 ODA590073 OMW590073 OWS590073 PGO590073 PQK590073 QAG590073 QKC590073 QTY590073 RDU590073 RNQ590073 RXM590073 SHI590073 SRE590073 TBA590073 TKW590073 TUS590073 UEO590073 UOK590073 UYG590073 VIC590073 VRY590073 WBU590073 WLQ590073 WVM590073 E655609 JA655609 SW655609 ACS655609 AMO655609 AWK655609 BGG655609 BQC655609 BZY655609 CJU655609 CTQ655609 DDM655609 DNI655609 DXE655609 EHA655609 EQW655609 FAS655609 FKO655609 FUK655609 GEG655609 GOC655609 GXY655609 HHU655609 HRQ655609 IBM655609 ILI655609 IVE655609 JFA655609 JOW655609 JYS655609 KIO655609 KSK655609 LCG655609 LMC655609 LVY655609 MFU655609 MPQ655609 MZM655609 NJI655609 NTE655609 ODA655609 OMW655609 OWS655609 PGO655609 PQK655609 QAG655609 QKC655609 QTY655609 RDU655609 RNQ655609 RXM655609 SHI655609 SRE655609 TBA655609 TKW655609 TUS655609 UEO655609 UOK655609 UYG655609 VIC655609 VRY655609 WBU655609 WLQ655609 WVM655609 E721145 JA721145 SW721145 ACS721145 AMO721145 AWK721145 BGG721145 BQC721145 BZY721145 CJU721145 CTQ721145 DDM721145 DNI721145 DXE721145 EHA721145 EQW721145 FAS721145 FKO721145 FUK721145 GEG721145 GOC721145 GXY721145 HHU721145 HRQ721145 IBM721145 ILI721145 IVE721145 JFA721145 JOW721145 JYS721145 KIO721145 KSK721145 LCG721145 LMC721145 LVY721145 MFU721145 MPQ721145 MZM721145 NJI721145 NTE721145 ODA721145 OMW721145 OWS721145 PGO721145 PQK721145 QAG721145 QKC721145 QTY721145 RDU721145 RNQ721145 RXM721145 SHI721145 SRE721145 TBA721145 TKW721145 TUS721145 UEO721145 UOK721145 UYG721145 VIC721145 VRY721145 WBU721145 WLQ721145 WVM721145 E786681 JA786681 SW786681 ACS786681 AMO786681 AWK786681 BGG786681 BQC786681 BZY786681 CJU786681 CTQ786681 DDM786681 DNI786681 DXE786681 EHA786681 EQW786681 FAS786681 FKO786681 FUK786681 GEG786681 GOC786681 GXY786681 HHU786681 HRQ786681 IBM786681 ILI786681 IVE786681 JFA786681 JOW786681 JYS786681 KIO786681 KSK786681 LCG786681 LMC786681 LVY786681 MFU786681 MPQ786681 MZM786681 NJI786681 NTE786681 ODA786681 OMW786681 OWS786681 PGO786681 PQK786681 QAG786681 QKC786681 QTY786681 RDU786681 RNQ786681 RXM786681 SHI786681 SRE786681 TBA786681 TKW786681 TUS786681 UEO786681 UOK786681 UYG786681 VIC786681 VRY786681 WBU786681 WLQ786681 WVM786681 E852217 JA852217 SW852217 ACS852217 AMO852217 AWK852217 BGG852217 BQC852217 BZY852217 CJU852217 CTQ852217 DDM852217 DNI852217 DXE852217 EHA852217 EQW852217 FAS852217 FKO852217 FUK852217 GEG852217 GOC852217 GXY852217 HHU852217 HRQ852217 IBM852217 ILI852217 IVE852217 JFA852217 JOW852217 JYS852217 KIO852217 KSK852217 LCG852217 LMC852217 LVY852217 MFU852217 MPQ852217 MZM852217 NJI852217 NTE852217 ODA852217 OMW852217 OWS852217 PGO852217 PQK852217 QAG852217 QKC852217 QTY852217 RDU852217 RNQ852217 RXM852217 SHI852217 SRE852217 TBA852217 TKW852217 TUS852217 UEO852217 UOK852217 UYG852217 VIC852217 VRY852217 WBU852217 WLQ852217 WVM852217 E917753 JA917753 SW917753 ACS917753 AMO917753 AWK917753 BGG917753 BQC917753 BZY917753 CJU917753 CTQ917753 DDM917753 DNI917753 DXE917753 EHA917753 EQW917753 FAS917753 FKO917753 FUK917753 GEG917753 GOC917753 GXY917753 HHU917753 HRQ917753 IBM917753 ILI917753 IVE917753 JFA917753 JOW917753 JYS917753 KIO917753 KSK917753 LCG917753 LMC917753 LVY917753 MFU917753 MPQ917753 MZM917753 NJI917753 NTE917753 ODA917753 OMW917753 OWS917753 PGO917753 PQK917753 QAG917753 QKC917753 QTY917753 RDU917753 RNQ917753 RXM917753 SHI917753 SRE917753 TBA917753 TKW917753 TUS917753 UEO917753 UOK917753 UYG917753 VIC917753 VRY917753 WBU917753 WLQ917753 WVM917753 E983289 JA983289 SW983289 ACS983289 AMO983289 AWK983289 BGG983289 BQC983289 BZY983289 CJU983289 CTQ983289 DDM983289 DNI983289 DXE983289 EHA983289 EQW983289 FAS983289 FKO983289 FUK983289 GEG983289 GOC983289 GXY983289 HHU983289 HRQ983289 IBM983289 ILI983289 IVE983289 JFA983289 JOW983289 JYS983289 KIO983289 KSK983289 LCG983289 LMC983289 LVY983289 MFU983289 MPQ983289 MZM983289 NJI983289 NTE983289 ODA983289 OMW983289 OWS983289 PGO983289 PQK983289 QAG983289 QKC983289 QTY983289 RDU983289 RNQ983289 RXM983289 SHI983289 SRE983289 TBA983289 TKW983289 TUS983289 UEO983289 UOK983289 UYG983289 VIC983289 VRY983289 WBU983289 WLQ983289 WVM983289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G65667:G65668 JC65667:JC65668 SY65667:SY65668 ACU65667:ACU65668 AMQ65667:AMQ65668 AWM65667:AWM65668 BGI65667:BGI65668 BQE65667:BQE65668 CAA65667:CAA65668 CJW65667:CJW65668 CTS65667:CTS65668 DDO65667:DDO65668 DNK65667:DNK65668 DXG65667:DXG65668 EHC65667:EHC65668 EQY65667:EQY65668 FAU65667:FAU65668 FKQ65667:FKQ65668 FUM65667:FUM65668 GEI65667:GEI65668 GOE65667:GOE65668 GYA65667:GYA65668 HHW65667:HHW65668 HRS65667:HRS65668 IBO65667:IBO65668 ILK65667:ILK65668 IVG65667:IVG65668 JFC65667:JFC65668 JOY65667:JOY65668 JYU65667:JYU65668 KIQ65667:KIQ65668 KSM65667:KSM65668 LCI65667:LCI65668 LME65667:LME65668 LWA65667:LWA65668 MFW65667:MFW65668 MPS65667:MPS65668 MZO65667:MZO65668 NJK65667:NJK65668 NTG65667:NTG65668 ODC65667:ODC65668 OMY65667:OMY65668 OWU65667:OWU65668 PGQ65667:PGQ65668 PQM65667:PQM65668 QAI65667:QAI65668 QKE65667:QKE65668 QUA65667:QUA65668 RDW65667:RDW65668 RNS65667:RNS65668 RXO65667:RXO65668 SHK65667:SHK65668 SRG65667:SRG65668 TBC65667:TBC65668 TKY65667:TKY65668 TUU65667:TUU65668 UEQ65667:UEQ65668 UOM65667:UOM65668 UYI65667:UYI65668 VIE65667:VIE65668 VSA65667:VSA65668 WBW65667:WBW65668 WLS65667:WLS65668 WVO65667:WVO65668 G131203:G131204 JC131203:JC131204 SY131203:SY131204 ACU131203:ACU131204 AMQ131203:AMQ131204 AWM131203:AWM131204 BGI131203:BGI131204 BQE131203:BQE131204 CAA131203:CAA131204 CJW131203:CJW131204 CTS131203:CTS131204 DDO131203:DDO131204 DNK131203:DNK131204 DXG131203:DXG131204 EHC131203:EHC131204 EQY131203:EQY131204 FAU131203:FAU131204 FKQ131203:FKQ131204 FUM131203:FUM131204 GEI131203:GEI131204 GOE131203:GOE131204 GYA131203:GYA131204 HHW131203:HHW131204 HRS131203:HRS131204 IBO131203:IBO131204 ILK131203:ILK131204 IVG131203:IVG131204 JFC131203:JFC131204 JOY131203:JOY131204 JYU131203:JYU131204 KIQ131203:KIQ131204 KSM131203:KSM131204 LCI131203:LCI131204 LME131203:LME131204 LWA131203:LWA131204 MFW131203:MFW131204 MPS131203:MPS131204 MZO131203:MZO131204 NJK131203:NJK131204 NTG131203:NTG131204 ODC131203:ODC131204 OMY131203:OMY131204 OWU131203:OWU131204 PGQ131203:PGQ131204 PQM131203:PQM131204 QAI131203:QAI131204 QKE131203:QKE131204 QUA131203:QUA131204 RDW131203:RDW131204 RNS131203:RNS131204 RXO131203:RXO131204 SHK131203:SHK131204 SRG131203:SRG131204 TBC131203:TBC131204 TKY131203:TKY131204 TUU131203:TUU131204 UEQ131203:UEQ131204 UOM131203:UOM131204 UYI131203:UYI131204 VIE131203:VIE131204 VSA131203:VSA131204 WBW131203:WBW131204 WLS131203:WLS131204 WVO131203:WVO131204 G196739:G196740 JC196739:JC196740 SY196739:SY196740 ACU196739:ACU196740 AMQ196739:AMQ196740 AWM196739:AWM196740 BGI196739:BGI196740 BQE196739:BQE196740 CAA196739:CAA196740 CJW196739:CJW196740 CTS196739:CTS196740 DDO196739:DDO196740 DNK196739:DNK196740 DXG196739:DXG196740 EHC196739:EHC196740 EQY196739:EQY196740 FAU196739:FAU196740 FKQ196739:FKQ196740 FUM196739:FUM196740 GEI196739:GEI196740 GOE196739:GOE196740 GYA196739:GYA196740 HHW196739:HHW196740 HRS196739:HRS196740 IBO196739:IBO196740 ILK196739:ILK196740 IVG196739:IVG196740 JFC196739:JFC196740 JOY196739:JOY196740 JYU196739:JYU196740 KIQ196739:KIQ196740 KSM196739:KSM196740 LCI196739:LCI196740 LME196739:LME196740 LWA196739:LWA196740 MFW196739:MFW196740 MPS196739:MPS196740 MZO196739:MZO196740 NJK196739:NJK196740 NTG196739:NTG196740 ODC196739:ODC196740 OMY196739:OMY196740 OWU196739:OWU196740 PGQ196739:PGQ196740 PQM196739:PQM196740 QAI196739:QAI196740 QKE196739:QKE196740 QUA196739:QUA196740 RDW196739:RDW196740 RNS196739:RNS196740 RXO196739:RXO196740 SHK196739:SHK196740 SRG196739:SRG196740 TBC196739:TBC196740 TKY196739:TKY196740 TUU196739:TUU196740 UEQ196739:UEQ196740 UOM196739:UOM196740 UYI196739:UYI196740 VIE196739:VIE196740 VSA196739:VSA196740 WBW196739:WBW196740 WLS196739:WLS196740 WVO196739:WVO196740 G262275:G262276 JC262275:JC262276 SY262275:SY262276 ACU262275:ACU262276 AMQ262275:AMQ262276 AWM262275:AWM262276 BGI262275:BGI262276 BQE262275:BQE262276 CAA262275:CAA262276 CJW262275:CJW262276 CTS262275:CTS262276 DDO262275:DDO262276 DNK262275:DNK262276 DXG262275:DXG262276 EHC262275:EHC262276 EQY262275:EQY262276 FAU262275:FAU262276 FKQ262275:FKQ262276 FUM262275:FUM262276 GEI262275:GEI262276 GOE262275:GOE262276 GYA262275:GYA262276 HHW262275:HHW262276 HRS262275:HRS262276 IBO262275:IBO262276 ILK262275:ILK262276 IVG262275:IVG262276 JFC262275:JFC262276 JOY262275:JOY262276 JYU262275:JYU262276 KIQ262275:KIQ262276 KSM262275:KSM262276 LCI262275:LCI262276 LME262275:LME262276 LWA262275:LWA262276 MFW262275:MFW262276 MPS262275:MPS262276 MZO262275:MZO262276 NJK262275:NJK262276 NTG262275:NTG262276 ODC262275:ODC262276 OMY262275:OMY262276 OWU262275:OWU262276 PGQ262275:PGQ262276 PQM262275:PQM262276 QAI262275:QAI262276 QKE262275:QKE262276 QUA262275:QUA262276 RDW262275:RDW262276 RNS262275:RNS262276 RXO262275:RXO262276 SHK262275:SHK262276 SRG262275:SRG262276 TBC262275:TBC262276 TKY262275:TKY262276 TUU262275:TUU262276 UEQ262275:UEQ262276 UOM262275:UOM262276 UYI262275:UYI262276 VIE262275:VIE262276 VSA262275:VSA262276 WBW262275:WBW262276 WLS262275:WLS262276 WVO262275:WVO262276 G327811:G327812 JC327811:JC327812 SY327811:SY327812 ACU327811:ACU327812 AMQ327811:AMQ327812 AWM327811:AWM327812 BGI327811:BGI327812 BQE327811:BQE327812 CAA327811:CAA327812 CJW327811:CJW327812 CTS327811:CTS327812 DDO327811:DDO327812 DNK327811:DNK327812 DXG327811:DXG327812 EHC327811:EHC327812 EQY327811:EQY327812 FAU327811:FAU327812 FKQ327811:FKQ327812 FUM327811:FUM327812 GEI327811:GEI327812 GOE327811:GOE327812 GYA327811:GYA327812 HHW327811:HHW327812 HRS327811:HRS327812 IBO327811:IBO327812 ILK327811:ILK327812 IVG327811:IVG327812 JFC327811:JFC327812 JOY327811:JOY327812 JYU327811:JYU327812 KIQ327811:KIQ327812 KSM327811:KSM327812 LCI327811:LCI327812 LME327811:LME327812 LWA327811:LWA327812 MFW327811:MFW327812 MPS327811:MPS327812 MZO327811:MZO327812 NJK327811:NJK327812 NTG327811:NTG327812 ODC327811:ODC327812 OMY327811:OMY327812 OWU327811:OWU327812 PGQ327811:PGQ327812 PQM327811:PQM327812 QAI327811:QAI327812 QKE327811:QKE327812 QUA327811:QUA327812 RDW327811:RDW327812 RNS327811:RNS327812 RXO327811:RXO327812 SHK327811:SHK327812 SRG327811:SRG327812 TBC327811:TBC327812 TKY327811:TKY327812 TUU327811:TUU327812 UEQ327811:UEQ327812 UOM327811:UOM327812 UYI327811:UYI327812 VIE327811:VIE327812 VSA327811:VSA327812 WBW327811:WBW327812 WLS327811:WLS327812 WVO327811:WVO327812 G393347:G393348 JC393347:JC393348 SY393347:SY393348 ACU393347:ACU393348 AMQ393347:AMQ393348 AWM393347:AWM393348 BGI393347:BGI393348 BQE393347:BQE393348 CAA393347:CAA393348 CJW393347:CJW393348 CTS393347:CTS393348 DDO393347:DDO393348 DNK393347:DNK393348 DXG393347:DXG393348 EHC393347:EHC393348 EQY393347:EQY393348 FAU393347:FAU393348 FKQ393347:FKQ393348 FUM393347:FUM393348 GEI393347:GEI393348 GOE393347:GOE393348 GYA393347:GYA393348 HHW393347:HHW393348 HRS393347:HRS393348 IBO393347:IBO393348 ILK393347:ILK393348 IVG393347:IVG393348 JFC393347:JFC393348 JOY393347:JOY393348 JYU393347:JYU393348 KIQ393347:KIQ393348 KSM393347:KSM393348 LCI393347:LCI393348 LME393347:LME393348 LWA393347:LWA393348 MFW393347:MFW393348 MPS393347:MPS393348 MZO393347:MZO393348 NJK393347:NJK393348 NTG393347:NTG393348 ODC393347:ODC393348 OMY393347:OMY393348 OWU393347:OWU393348 PGQ393347:PGQ393348 PQM393347:PQM393348 QAI393347:QAI393348 QKE393347:QKE393348 QUA393347:QUA393348 RDW393347:RDW393348 RNS393347:RNS393348 RXO393347:RXO393348 SHK393347:SHK393348 SRG393347:SRG393348 TBC393347:TBC393348 TKY393347:TKY393348 TUU393347:TUU393348 UEQ393347:UEQ393348 UOM393347:UOM393348 UYI393347:UYI393348 VIE393347:VIE393348 VSA393347:VSA393348 WBW393347:WBW393348 WLS393347:WLS393348 WVO393347:WVO393348 G458883:G458884 JC458883:JC458884 SY458883:SY458884 ACU458883:ACU458884 AMQ458883:AMQ458884 AWM458883:AWM458884 BGI458883:BGI458884 BQE458883:BQE458884 CAA458883:CAA458884 CJW458883:CJW458884 CTS458883:CTS458884 DDO458883:DDO458884 DNK458883:DNK458884 DXG458883:DXG458884 EHC458883:EHC458884 EQY458883:EQY458884 FAU458883:FAU458884 FKQ458883:FKQ458884 FUM458883:FUM458884 GEI458883:GEI458884 GOE458883:GOE458884 GYA458883:GYA458884 HHW458883:HHW458884 HRS458883:HRS458884 IBO458883:IBO458884 ILK458883:ILK458884 IVG458883:IVG458884 JFC458883:JFC458884 JOY458883:JOY458884 JYU458883:JYU458884 KIQ458883:KIQ458884 KSM458883:KSM458884 LCI458883:LCI458884 LME458883:LME458884 LWA458883:LWA458884 MFW458883:MFW458884 MPS458883:MPS458884 MZO458883:MZO458884 NJK458883:NJK458884 NTG458883:NTG458884 ODC458883:ODC458884 OMY458883:OMY458884 OWU458883:OWU458884 PGQ458883:PGQ458884 PQM458883:PQM458884 QAI458883:QAI458884 QKE458883:QKE458884 QUA458883:QUA458884 RDW458883:RDW458884 RNS458883:RNS458884 RXO458883:RXO458884 SHK458883:SHK458884 SRG458883:SRG458884 TBC458883:TBC458884 TKY458883:TKY458884 TUU458883:TUU458884 UEQ458883:UEQ458884 UOM458883:UOM458884 UYI458883:UYI458884 VIE458883:VIE458884 VSA458883:VSA458884 WBW458883:WBW458884 WLS458883:WLS458884 WVO458883:WVO458884 G524419:G524420 JC524419:JC524420 SY524419:SY524420 ACU524419:ACU524420 AMQ524419:AMQ524420 AWM524419:AWM524420 BGI524419:BGI524420 BQE524419:BQE524420 CAA524419:CAA524420 CJW524419:CJW524420 CTS524419:CTS524420 DDO524419:DDO524420 DNK524419:DNK524420 DXG524419:DXG524420 EHC524419:EHC524420 EQY524419:EQY524420 FAU524419:FAU524420 FKQ524419:FKQ524420 FUM524419:FUM524420 GEI524419:GEI524420 GOE524419:GOE524420 GYA524419:GYA524420 HHW524419:HHW524420 HRS524419:HRS524420 IBO524419:IBO524420 ILK524419:ILK524420 IVG524419:IVG524420 JFC524419:JFC524420 JOY524419:JOY524420 JYU524419:JYU524420 KIQ524419:KIQ524420 KSM524419:KSM524420 LCI524419:LCI524420 LME524419:LME524420 LWA524419:LWA524420 MFW524419:MFW524420 MPS524419:MPS524420 MZO524419:MZO524420 NJK524419:NJK524420 NTG524419:NTG524420 ODC524419:ODC524420 OMY524419:OMY524420 OWU524419:OWU524420 PGQ524419:PGQ524420 PQM524419:PQM524420 QAI524419:QAI524420 QKE524419:QKE524420 QUA524419:QUA524420 RDW524419:RDW524420 RNS524419:RNS524420 RXO524419:RXO524420 SHK524419:SHK524420 SRG524419:SRG524420 TBC524419:TBC524420 TKY524419:TKY524420 TUU524419:TUU524420 UEQ524419:UEQ524420 UOM524419:UOM524420 UYI524419:UYI524420 VIE524419:VIE524420 VSA524419:VSA524420 WBW524419:WBW524420 WLS524419:WLS524420 WVO524419:WVO524420 G589955:G589956 JC589955:JC589956 SY589955:SY589956 ACU589955:ACU589956 AMQ589955:AMQ589956 AWM589955:AWM589956 BGI589955:BGI589956 BQE589955:BQE589956 CAA589955:CAA589956 CJW589955:CJW589956 CTS589955:CTS589956 DDO589955:DDO589956 DNK589955:DNK589956 DXG589955:DXG589956 EHC589955:EHC589956 EQY589955:EQY589956 FAU589955:FAU589956 FKQ589955:FKQ589956 FUM589955:FUM589956 GEI589955:GEI589956 GOE589955:GOE589956 GYA589955:GYA589956 HHW589955:HHW589956 HRS589955:HRS589956 IBO589955:IBO589956 ILK589955:ILK589956 IVG589955:IVG589956 JFC589955:JFC589956 JOY589955:JOY589956 JYU589955:JYU589956 KIQ589955:KIQ589956 KSM589955:KSM589956 LCI589955:LCI589956 LME589955:LME589956 LWA589955:LWA589956 MFW589955:MFW589956 MPS589955:MPS589956 MZO589955:MZO589956 NJK589955:NJK589956 NTG589955:NTG589956 ODC589955:ODC589956 OMY589955:OMY589956 OWU589955:OWU589956 PGQ589955:PGQ589956 PQM589955:PQM589956 QAI589955:QAI589956 QKE589955:QKE589956 QUA589955:QUA589956 RDW589955:RDW589956 RNS589955:RNS589956 RXO589955:RXO589956 SHK589955:SHK589956 SRG589955:SRG589956 TBC589955:TBC589956 TKY589955:TKY589956 TUU589955:TUU589956 UEQ589955:UEQ589956 UOM589955:UOM589956 UYI589955:UYI589956 VIE589955:VIE589956 VSA589955:VSA589956 WBW589955:WBW589956 WLS589955:WLS589956 WVO589955:WVO589956 G655491:G655492 JC655491:JC655492 SY655491:SY655492 ACU655491:ACU655492 AMQ655491:AMQ655492 AWM655491:AWM655492 BGI655491:BGI655492 BQE655491:BQE655492 CAA655491:CAA655492 CJW655491:CJW655492 CTS655491:CTS655492 DDO655491:DDO655492 DNK655491:DNK655492 DXG655491:DXG655492 EHC655491:EHC655492 EQY655491:EQY655492 FAU655491:FAU655492 FKQ655491:FKQ655492 FUM655491:FUM655492 GEI655491:GEI655492 GOE655491:GOE655492 GYA655491:GYA655492 HHW655491:HHW655492 HRS655491:HRS655492 IBO655491:IBO655492 ILK655491:ILK655492 IVG655491:IVG655492 JFC655491:JFC655492 JOY655491:JOY655492 JYU655491:JYU655492 KIQ655491:KIQ655492 KSM655491:KSM655492 LCI655491:LCI655492 LME655491:LME655492 LWA655491:LWA655492 MFW655491:MFW655492 MPS655491:MPS655492 MZO655491:MZO655492 NJK655491:NJK655492 NTG655491:NTG655492 ODC655491:ODC655492 OMY655491:OMY655492 OWU655491:OWU655492 PGQ655491:PGQ655492 PQM655491:PQM655492 QAI655491:QAI655492 QKE655491:QKE655492 QUA655491:QUA655492 RDW655491:RDW655492 RNS655491:RNS655492 RXO655491:RXO655492 SHK655491:SHK655492 SRG655491:SRG655492 TBC655491:TBC655492 TKY655491:TKY655492 TUU655491:TUU655492 UEQ655491:UEQ655492 UOM655491:UOM655492 UYI655491:UYI655492 VIE655491:VIE655492 VSA655491:VSA655492 WBW655491:WBW655492 WLS655491:WLS655492 WVO655491:WVO655492 G721027:G721028 JC721027:JC721028 SY721027:SY721028 ACU721027:ACU721028 AMQ721027:AMQ721028 AWM721027:AWM721028 BGI721027:BGI721028 BQE721027:BQE721028 CAA721027:CAA721028 CJW721027:CJW721028 CTS721027:CTS721028 DDO721027:DDO721028 DNK721027:DNK721028 DXG721027:DXG721028 EHC721027:EHC721028 EQY721027:EQY721028 FAU721027:FAU721028 FKQ721027:FKQ721028 FUM721027:FUM721028 GEI721027:GEI721028 GOE721027:GOE721028 GYA721027:GYA721028 HHW721027:HHW721028 HRS721027:HRS721028 IBO721027:IBO721028 ILK721027:ILK721028 IVG721027:IVG721028 JFC721027:JFC721028 JOY721027:JOY721028 JYU721027:JYU721028 KIQ721027:KIQ721028 KSM721027:KSM721028 LCI721027:LCI721028 LME721027:LME721028 LWA721027:LWA721028 MFW721027:MFW721028 MPS721027:MPS721028 MZO721027:MZO721028 NJK721027:NJK721028 NTG721027:NTG721028 ODC721027:ODC721028 OMY721027:OMY721028 OWU721027:OWU721028 PGQ721027:PGQ721028 PQM721027:PQM721028 QAI721027:QAI721028 QKE721027:QKE721028 QUA721027:QUA721028 RDW721027:RDW721028 RNS721027:RNS721028 RXO721027:RXO721028 SHK721027:SHK721028 SRG721027:SRG721028 TBC721027:TBC721028 TKY721027:TKY721028 TUU721027:TUU721028 UEQ721027:UEQ721028 UOM721027:UOM721028 UYI721027:UYI721028 VIE721027:VIE721028 VSA721027:VSA721028 WBW721027:WBW721028 WLS721027:WLS721028 WVO721027:WVO721028 G786563:G786564 JC786563:JC786564 SY786563:SY786564 ACU786563:ACU786564 AMQ786563:AMQ786564 AWM786563:AWM786564 BGI786563:BGI786564 BQE786563:BQE786564 CAA786563:CAA786564 CJW786563:CJW786564 CTS786563:CTS786564 DDO786563:DDO786564 DNK786563:DNK786564 DXG786563:DXG786564 EHC786563:EHC786564 EQY786563:EQY786564 FAU786563:FAU786564 FKQ786563:FKQ786564 FUM786563:FUM786564 GEI786563:GEI786564 GOE786563:GOE786564 GYA786563:GYA786564 HHW786563:HHW786564 HRS786563:HRS786564 IBO786563:IBO786564 ILK786563:ILK786564 IVG786563:IVG786564 JFC786563:JFC786564 JOY786563:JOY786564 JYU786563:JYU786564 KIQ786563:KIQ786564 KSM786563:KSM786564 LCI786563:LCI786564 LME786563:LME786564 LWA786563:LWA786564 MFW786563:MFW786564 MPS786563:MPS786564 MZO786563:MZO786564 NJK786563:NJK786564 NTG786563:NTG786564 ODC786563:ODC786564 OMY786563:OMY786564 OWU786563:OWU786564 PGQ786563:PGQ786564 PQM786563:PQM786564 QAI786563:QAI786564 QKE786563:QKE786564 QUA786563:QUA786564 RDW786563:RDW786564 RNS786563:RNS786564 RXO786563:RXO786564 SHK786563:SHK786564 SRG786563:SRG786564 TBC786563:TBC786564 TKY786563:TKY786564 TUU786563:TUU786564 UEQ786563:UEQ786564 UOM786563:UOM786564 UYI786563:UYI786564 VIE786563:VIE786564 VSA786563:VSA786564 WBW786563:WBW786564 WLS786563:WLS786564 WVO786563:WVO786564 G852099:G852100 JC852099:JC852100 SY852099:SY852100 ACU852099:ACU852100 AMQ852099:AMQ852100 AWM852099:AWM852100 BGI852099:BGI852100 BQE852099:BQE852100 CAA852099:CAA852100 CJW852099:CJW852100 CTS852099:CTS852100 DDO852099:DDO852100 DNK852099:DNK852100 DXG852099:DXG852100 EHC852099:EHC852100 EQY852099:EQY852100 FAU852099:FAU852100 FKQ852099:FKQ852100 FUM852099:FUM852100 GEI852099:GEI852100 GOE852099:GOE852100 GYA852099:GYA852100 HHW852099:HHW852100 HRS852099:HRS852100 IBO852099:IBO852100 ILK852099:ILK852100 IVG852099:IVG852100 JFC852099:JFC852100 JOY852099:JOY852100 JYU852099:JYU852100 KIQ852099:KIQ852100 KSM852099:KSM852100 LCI852099:LCI852100 LME852099:LME852100 LWA852099:LWA852100 MFW852099:MFW852100 MPS852099:MPS852100 MZO852099:MZO852100 NJK852099:NJK852100 NTG852099:NTG852100 ODC852099:ODC852100 OMY852099:OMY852100 OWU852099:OWU852100 PGQ852099:PGQ852100 PQM852099:PQM852100 QAI852099:QAI852100 QKE852099:QKE852100 QUA852099:QUA852100 RDW852099:RDW852100 RNS852099:RNS852100 RXO852099:RXO852100 SHK852099:SHK852100 SRG852099:SRG852100 TBC852099:TBC852100 TKY852099:TKY852100 TUU852099:TUU852100 UEQ852099:UEQ852100 UOM852099:UOM852100 UYI852099:UYI852100 VIE852099:VIE852100 VSA852099:VSA852100 WBW852099:WBW852100 WLS852099:WLS852100 WVO852099:WVO852100 G917635:G917636 JC917635:JC917636 SY917635:SY917636 ACU917635:ACU917636 AMQ917635:AMQ917636 AWM917635:AWM917636 BGI917635:BGI917636 BQE917635:BQE917636 CAA917635:CAA917636 CJW917635:CJW917636 CTS917635:CTS917636 DDO917635:DDO917636 DNK917635:DNK917636 DXG917635:DXG917636 EHC917635:EHC917636 EQY917635:EQY917636 FAU917635:FAU917636 FKQ917635:FKQ917636 FUM917635:FUM917636 GEI917635:GEI917636 GOE917635:GOE917636 GYA917635:GYA917636 HHW917635:HHW917636 HRS917635:HRS917636 IBO917635:IBO917636 ILK917635:ILK917636 IVG917635:IVG917636 JFC917635:JFC917636 JOY917635:JOY917636 JYU917635:JYU917636 KIQ917635:KIQ917636 KSM917635:KSM917636 LCI917635:LCI917636 LME917635:LME917636 LWA917635:LWA917636 MFW917635:MFW917636 MPS917635:MPS917636 MZO917635:MZO917636 NJK917635:NJK917636 NTG917635:NTG917636 ODC917635:ODC917636 OMY917635:OMY917636 OWU917635:OWU917636 PGQ917635:PGQ917636 PQM917635:PQM917636 QAI917635:QAI917636 QKE917635:QKE917636 QUA917635:QUA917636 RDW917635:RDW917636 RNS917635:RNS917636 RXO917635:RXO917636 SHK917635:SHK917636 SRG917635:SRG917636 TBC917635:TBC917636 TKY917635:TKY917636 TUU917635:TUU917636 UEQ917635:UEQ917636 UOM917635:UOM917636 UYI917635:UYI917636 VIE917635:VIE917636 VSA917635:VSA917636 WBW917635:WBW917636 WLS917635:WLS917636 WVO917635:WVO917636 G983171:G983172 JC983171:JC983172 SY983171:SY983172 ACU983171:ACU983172 AMQ983171:AMQ983172 AWM983171:AWM983172 BGI983171:BGI983172 BQE983171:BQE983172 CAA983171:CAA983172 CJW983171:CJW983172 CTS983171:CTS983172 DDO983171:DDO983172 DNK983171:DNK983172 DXG983171:DXG983172 EHC983171:EHC983172 EQY983171:EQY983172 FAU983171:FAU983172 FKQ983171:FKQ983172 FUM983171:FUM983172 GEI983171:GEI983172 GOE983171:GOE983172 GYA983171:GYA983172 HHW983171:HHW983172 HRS983171:HRS983172 IBO983171:IBO983172 ILK983171:ILK983172 IVG983171:IVG983172 JFC983171:JFC983172 JOY983171:JOY983172 JYU983171:JYU983172 KIQ983171:KIQ983172 KSM983171:KSM983172 LCI983171:LCI983172 LME983171:LME983172 LWA983171:LWA983172 MFW983171:MFW983172 MPS983171:MPS983172 MZO983171:MZO983172 NJK983171:NJK983172 NTG983171:NTG983172 ODC983171:ODC983172 OMY983171:OMY983172 OWU983171:OWU983172 PGQ983171:PGQ983172 PQM983171:PQM983172 QAI983171:QAI983172 QKE983171:QKE983172 QUA983171:QUA983172 RDW983171:RDW983172 RNS983171:RNS983172 RXO983171:RXO983172 SHK983171:SHK983172 SRG983171:SRG983172 TBC983171:TBC983172 TKY983171:TKY983172 TUU983171:TUU983172 UEQ983171:UEQ983172 UOM983171:UOM983172 UYI983171:UYI983172 VIE983171:VIE983172 VSA983171:VSA983172 WBW983171:WBW983172 WLS983171:WLS983172 WVO983171:WVO983172 D415:E419 IZ415:JA419 SV415:SW419 ACR415:ACS419 AMN415:AMO419 AWJ415:AWK419 BGF415:BGG419 BQB415:BQC419 BZX415:BZY419 CJT415:CJU419 CTP415:CTQ419 DDL415:DDM419 DNH415:DNI419 DXD415:DXE419 EGZ415:EHA419 EQV415:EQW419 FAR415:FAS419 FKN415:FKO419 FUJ415:FUK419 GEF415:GEG419 GOB415:GOC419 GXX415:GXY419 HHT415:HHU419 HRP415:HRQ419 IBL415:IBM419 ILH415:ILI419 IVD415:IVE419 JEZ415:JFA419 JOV415:JOW419 JYR415:JYS419 KIN415:KIO419 KSJ415:KSK419 LCF415:LCG419 LMB415:LMC419 LVX415:LVY419 MFT415:MFU419 MPP415:MPQ419 MZL415:MZM419 NJH415:NJI419 NTD415:NTE419 OCZ415:ODA419 OMV415:OMW419 OWR415:OWS419 PGN415:PGO419 PQJ415:PQK419 QAF415:QAG419 QKB415:QKC419 QTX415:QTY419 RDT415:RDU419 RNP415:RNQ419 RXL415:RXM419 SHH415:SHI419 SRD415:SRE419 TAZ415:TBA419 TKV415:TKW419 TUR415:TUS419 UEN415:UEO419 UOJ415:UOK419 UYF415:UYG419 VIB415:VIC419 VRX415:VRY419 WBT415:WBU419 WLP415:WLQ419 WVL415:WVM419 D65951:E65955 IZ65951:JA65955 SV65951:SW65955 ACR65951:ACS65955 AMN65951:AMO65955 AWJ65951:AWK65955 BGF65951:BGG65955 BQB65951:BQC65955 BZX65951:BZY65955 CJT65951:CJU65955 CTP65951:CTQ65955 DDL65951:DDM65955 DNH65951:DNI65955 DXD65951:DXE65955 EGZ65951:EHA65955 EQV65951:EQW65955 FAR65951:FAS65955 FKN65951:FKO65955 FUJ65951:FUK65955 GEF65951:GEG65955 GOB65951:GOC65955 GXX65951:GXY65955 HHT65951:HHU65955 HRP65951:HRQ65955 IBL65951:IBM65955 ILH65951:ILI65955 IVD65951:IVE65955 JEZ65951:JFA65955 JOV65951:JOW65955 JYR65951:JYS65955 KIN65951:KIO65955 KSJ65951:KSK65955 LCF65951:LCG65955 LMB65951:LMC65955 LVX65951:LVY65955 MFT65951:MFU65955 MPP65951:MPQ65955 MZL65951:MZM65955 NJH65951:NJI65955 NTD65951:NTE65955 OCZ65951:ODA65955 OMV65951:OMW65955 OWR65951:OWS65955 PGN65951:PGO65955 PQJ65951:PQK65955 QAF65951:QAG65955 QKB65951:QKC65955 QTX65951:QTY65955 RDT65951:RDU65955 RNP65951:RNQ65955 RXL65951:RXM65955 SHH65951:SHI65955 SRD65951:SRE65955 TAZ65951:TBA65955 TKV65951:TKW65955 TUR65951:TUS65955 UEN65951:UEO65955 UOJ65951:UOK65955 UYF65951:UYG65955 VIB65951:VIC65955 VRX65951:VRY65955 WBT65951:WBU65955 WLP65951:WLQ65955 WVL65951:WVM65955 D131487:E131491 IZ131487:JA131491 SV131487:SW131491 ACR131487:ACS131491 AMN131487:AMO131491 AWJ131487:AWK131491 BGF131487:BGG131491 BQB131487:BQC131491 BZX131487:BZY131491 CJT131487:CJU131491 CTP131487:CTQ131491 DDL131487:DDM131491 DNH131487:DNI131491 DXD131487:DXE131491 EGZ131487:EHA131491 EQV131487:EQW131491 FAR131487:FAS131491 FKN131487:FKO131491 FUJ131487:FUK131491 GEF131487:GEG131491 GOB131487:GOC131491 GXX131487:GXY131491 HHT131487:HHU131491 HRP131487:HRQ131491 IBL131487:IBM131491 ILH131487:ILI131491 IVD131487:IVE131491 JEZ131487:JFA131491 JOV131487:JOW131491 JYR131487:JYS131491 KIN131487:KIO131491 KSJ131487:KSK131491 LCF131487:LCG131491 LMB131487:LMC131491 LVX131487:LVY131491 MFT131487:MFU131491 MPP131487:MPQ131491 MZL131487:MZM131491 NJH131487:NJI131491 NTD131487:NTE131491 OCZ131487:ODA131491 OMV131487:OMW131491 OWR131487:OWS131491 PGN131487:PGO131491 PQJ131487:PQK131491 QAF131487:QAG131491 QKB131487:QKC131491 QTX131487:QTY131491 RDT131487:RDU131491 RNP131487:RNQ131491 RXL131487:RXM131491 SHH131487:SHI131491 SRD131487:SRE131491 TAZ131487:TBA131491 TKV131487:TKW131491 TUR131487:TUS131491 UEN131487:UEO131491 UOJ131487:UOK131491 UYF131487:UYG131491 VIB131487:VIC131491 VRX131487:VRY131491 WBT131487:WBU131491 WLP131487:WLQ131491 WVL131487:WVM131491 D197023:E197027 IZ197023:JA197027 SV197023:SW197027 ACR197023:ACS197027 AMN197023:AMO197027 AWJ197023:AWK197027 BGF197023:BGG197027 BQB197023:BQC197027 BZX197023:BZY197027 CJT197023:CJU197027 CTP197023:CTQ197027 DDL197023:DDM197027 DNH197023:DNI197027 DXD197023:DXE197027 EGZ197023:EHA197027 EQV197023:EQW197027 FAR197023:FAS197027 FKN197023:FKO197027 FUJ197023:FUK197027 GEF197023:GEG197027 GOB197023:GOC197027 GXX197023:GXY197027 HHT197023:HHU197027 HRP197023:HRQ197027 IBL197023:IBM197027 ILH197023:ILI197027 IVD197023:IVE197027 JEZ197023:JFA197027 JOV197023:JOW197027 JYR197023:JYS197027 KIN197023:KIO197027 KSJ197023:KSK197027 LCF197023:LCG197027 LMB197023:LMC197027 LVX197023:LVY197027 MFT197023:MFU197027 MPP197023:MPQ197027 MZL197023:MZM197027 NJH197023:NJI197027 NTD197023:NTE197027 OCZ197023:ODA197027 OMV197023:OMW197027 OWR197023:OWS197027 PGN197023:PGO197027 PQJ197023:PQK197027 QAF197023:QAG197027 QKB197023:QKC197027 QTX197023:QTY197027 RDT197023:RDU197027 RNP197023:RNQ197027 RXL197023:RXM197027 SHH197023:SHI197027 SRD197023:SRE197027 TAZ197023:TBA197027 TKV197023:TKW197027 TUR197023:TUS197027 UEN197023:UEO197027 UOJ197023:UOK197027 UYF197023:UYG197027 VIB197023:VIC197027 VRX197023:VRY197027 WBT197023:WBU197027 WLP197023:WLQ197027 WVL197023:WVM197027 D262559:E262563 IZ262559:JA262563 SV262559:SW262563 ACR262559:ACS262563 AMN262559:AMO262563 AWJ262559:AWK262563 BGF262559:BGG262563 BQB262559:BQC262563 BZX262559:BZY262563 CJT262559:CJU262563 CTP262559:CTQ262563 DDL262559:DDM262563 DNH262559:DNI262563 DXD262559:DXE262563 EGZ262559:EHA262563 EQV262559:EQW262563 FAR262559:FAS262563 FKN262559:FKO262563 FUJ262559:FUK262563 GEF262559:GEG262563 GOB262559:GOC262563 GXX262559:GXY262563 HHT262559:HHU262563 HRP262559:HRQ262563 IBL262559:IBM262563 ILH262559:ILI262563 IVD262559:IVE262563 JEZ262559:JFA262563 JOV262559:JOW262563 JYR262559:JYS262563 KIN262559:KIO262563 KSJ262559:KSK262563 LCF262559:LCG262563 LMB262559:LMC262563 LVX262559:LVY262563 MFT262559:MFU262563 MPP262559:MPQ262563 MZL262559:MZM262563 NJH262559:NJI262563 NTD262559:NTE262563 OCZ262559:ODA262563 OMV262559:OMW262563 OWR262559:OWS262563 PGN262559:PGO262563 PQJ262559:PQK262563 QAF262559:QAG262563 QKB262559:QKC262563 QTX262559:QTY262563 RDT262559:RDU262563 RNP262559:RNQ262563 RXL262559:RXM262563 SHH262559:SHI262563 SRD262559:SRE262563 TAZ262559:TBA262563 TKV262559:TKW262563 TUR262559:TUS262563 UEN262559:UEO262563 UOJ262559:UOK262563 UYF262559:UYG262563 VIB262559:VIC262563 VRX262559:VRY262563 WBT262559:WBU262563 WLP262559:WLQ262563 WVL262559:WVM262563 D328095:E328099 IZ328095:JA328099 SV328095:SW328099 ACR328095:ACS328099 AMN328095:AMO328099 AWJ328095:AWK328099 BGF328095:BGG328099 BQB328095:BQC328099 BZX328095:BZY328099 CJT328095:CJU328099 CTP328095:CTQ328099 DDL328095:DDM328099 DNH328095:DNI328099 DXD328095:DXE328099 EGZ328095:EHA328099 EQV328095:EQW328099 FAR328095:FAS328099 FKN328095:FKO328099 FUJ328095:FUK328099 GEF328095:GEG328099 GOB328095:GOC328099 GXX328095:GXY328099 HHT328095:HHU328099 HRP328095:HRQ328099 IBL328095:IBM328099 ILH328095:ILI328099 IVD328095:IVE328099 JEZ328095:JFA328099 JOV328095:JOW328099 JYR328095:JYS328099 KIN328095:KIO328099 KSJ328095:KSK328099 LCF328095:LCG328099 LMB328095:LMC328099 LVX328095:LVY328099 MFT328095:MFU328099 MPP328095:MPQ328099 MZL328095:MZM328099 NJH328095:NJI328099 NTD328095:NTE328099 OCZ328095:ODA328099 OMV328095:OMW328099 OWR328095:OWS328099 PGN328095:PGO328099 PQJ328095:PQK328099 QAF328095:QAG328099 QKB328095:QKC328099 QTX328095:QTY328099 RDT328095:RDU328099 RNP328095:RNQ328099 RXL328095:RXM328099 SHH328095:SHI328099 SRD328095:SRE328099 TAZ328095:TBA328099 TKV328095:TKW328099 TUR328095:TUS328099 UEN328095:UEO328099 UOJ328095:UOK328099 UYF328095:UYG328099 VIB328095:VIC328099 VRX328095:VRY328099 WBT328095:WBU328099 WLP328095:WLQ328099 WVL328095:WVM328099 D393631:E393635 IZ393631:JA393635 SV393631:SW393635 ACR393631:ACS393635 AMN393631:AMO393635 AWJ393631:AWK393635 BGF393631:BGG393635 BQB393631:BQC393635 BZX393631:BZY393635 CJT393631:CJU393635 CTP393631:CTQ393635 DDL393631:DDM393635 DNH393631:DNI393635 DXD393631:DXE393635 EGZ393631:EHA393635 EQV393631:EQW393635 FAR393631:FAS393635 FKN393631:FKO393635 FUJ393631:FUK393635 GEF393631:GEG393635 GOB393631:GOC393635 GXX393631:GXY393635 HHT393631:HHU393635 HRP393631:HRQ393635 IBL393631:IBM393635 ILH393631:ILI393635 IVD393631:IVE393635 JEZ393631:JFA393635 JOV393631:JOW393635 JYR393631:JYS393635 KIN393631:KIO393635 KSJ393631:KSK393635 LCF393631:LCG393635 LMB393631:LMC393635 LVX393631:LVY393635 MFT393631:MFU393635 MPP393631:MPQ393635 MZL393631:MZM393635 NJH393631:NJI393635 NTD393631:NTE393635 OCZ393631:ODA393635 OMV393631:OMW393635 OWR393631:OWS393635 PGN393631:PGO393635 PQJ393631:PQK393635 QAF393631:QAG393635 QKB393631:QKC393635 QTX393631:QTY393635 RDT393631:RDU393635 RNP393631:RNQ393635 RXL393631:RXM393635 SHH393631:SHI393635 SRD393631:SRE393635 TAZ393631:TBA393635 TKV393631:TKW393635 TUR393631:TUS393635 UEN393631:UEO393635 UOJ393631:UOK393635 UYF393631:UYG393635 VIB393631:VIC393635 VRX393631:VRY393635 WBT393631:WBU393635 WLP393631:WLQ393635 WVL393631:WVM393635 D459167:E459171 IZ459167:JA459171 SV459167:SW459171 ACR459167:ACS459171 AMN459167:AMO459171 AWJ459167:AWK459171 BGF459167:BGG459171 BQB459167:BQC459171 BZX459167:BZY459171 CJT459167:CJU459171 CTP459167:CTQ459171 DDL459167:DDM459171 DNH459167:DNI459171 DXD459167:DXE459171 EGZ459167:EHA459171 EQV459167:EQW459171 FAR459167:FAS459171 FKN459167:FKO459171 FUJ459167:FUK459171 GEF459167:GEG459171 GOB459167:GOC459171 GXX459167:GXY459171 HHT459167:HHU459171 HRP459167:HRQ459171 IBL459167:IBM459171 ILH459167:ILI459171 IVD459167:IVE459171 JEZ459167:JFA459171 JOV459167:JOW459171 JYR459167:JYS459171 KIN459167:KIO459171 KSJ459167:KSK459171 LCF459167:LCG459171 LMB459167:LMC459171 LVX459167:LVY459171 MFT459167:MFU459171 MPP459167:MPQ459171 MZL459167:MZM459171 NJH459167:NJI459171 NTD459167:NTE459171 OCZ459167:ODA459171 OMV459167:OMW459171 OWR459167:OWS459171 PGN459167:PGO459171 PQJ459167:PQK459171 QAF459167:QAG459171 QKB459167:QKC459171 QTX459167:QTY459171 RDT459167:RDU459171 RNP459167:RNQ459171 RXL459167:RXM459171 SHH459167:SHI459171 SRD459167:SRE459171 TAZ459167:TBA459171 TKV459167:TKW459171 TUR459167:TUS459171 UEN459167:UEO459171 UOJ459167:UOK459171 UYF459167:UYG459171 VIB459167:VIC459171 VRX459167:VRY459171 WBT459167:WBU459171 WLP459167:WLQ459171 WVL459167:WVM459171 D524703:E524707 IZ524703:JA524707 SV524703:SW524707 ACR524703:ACS524707 AMN524703:AMO524707 AWJ524703:AWK524707 BGF524703:BGG524707 BQB524703:BQC524707 BZX524703:BZY524707 CJT524703:CJU524707 CTP524703:CTQ524707 DDL524703:DDM524707 DNH524703:DNI524707 DXD524703:DXE524707 EGZ524703:EHA524707 EQV524703:EQW524707 FAR524703:FAS524707 FKN524703:FKO524707 FUJ524703:FUK524707 GEF524703:GEG524707 GOB524703:GOC524707 GXX524703:GXY524707 HHT524703:HHU524707 HRP524703:HRQ524707 IBL524703:IBM524707 ILH524703:ILI524707 IVD524703:IVE524707 JEZ524703:JFA524707 JOV524703:JOW524707 JYR524703:JYS524707 KIN524703:KIO524707 KSJ524703:KSK524707 LCF524703:LCG524707 LMB524703:LMC524707 LVX524703:LVY524707 MFT524703:MFU524707 MPP524703:MPQ524707 MZL524703:MZM524707 NJH524703:NJI524707 NTD524703:NTE524707 OCZ524703:ODA524707 OMV524703:OMW524707 OWR524703:OWS524707 PGN524703:PGO524707 PQJ524703:PQK524707 QAF524703:QAG524707 QKB524703:QKC524707 QTX524703:QTY524707 RDT524703:RDU524707 RNP524703:RNQ524707 RXL524703:RXM524707 SHH524703:SHI524707 SRD524703:SRE524707 TAZ524703:TBA524707 TKV524703:TKW524707 TUR524703:TUS524707 UEN524703:UEO524707 UOJ524703:UOK524707 UYF524703:UYG524707 VIB524703:VIC524707 VRX524703:VRY524707 WBT524703:WBU524707 WLP524703:WLQ524707 WVL524703:WVM524707 D590239:E590243 IZ590239:JA590243 SV590239:SW590243 ACR590239:ACS590243 AMN590239:AMO590243 AWJ590239:AWK590243 BGF590239:BGG590243 BQB590239:BQC590243 BZX590239:BZY590243 CJT590239:CJU590243 CTP590239:CTQ590243 DDL590239:DDM590243 DNH590239:DNI590243 DXD590239:DXE590243 EGZ590239:EHA590243 EQV590239:EQW590243 FAR590239:FAS590243 FKN590239:FKO590243 FUJ590239:FUK590243 GEF590239:GEG590243 GOB590239:GOC590243 GXX590239:GXY590243 HHT590239:HHU590243 HRP590239:HRQ590243 IBL590239:IBM590243 ILH590239:ILI590243 IVD590239:IVE590243 JEZ590239:JFA590243 JOV590239:JOW590243 JYR590239:JYS590243 KIN590239:KIO590243 KSJ590239:KSK590243 LCF590239:LCG590243 LMB590239:LMC590243 LVX590239:LVY590243 MFT590239:MFU590243 MPP590239:MPQ590243 MZL590239:MZM590243 NJH590239:NJI590243 NTD590239:NTE590243 OCZ590239:ODA590243 OMV590239:OMW590243 OWR590239:OWS590243 PGN590239:PGO590243 PQJ590239:PQK590243 QAF590239:QAG590243 QKB590239:QKC590243 QTX590239:QTY590243 RDT590239:RDU590243 RNP590239:RNQ590243 RXL590239:RXM590243 SHH590239:SHI590243 SRD590239:SRE590243 TAZ590239:TBA590243 TKV590239:TKW590243 TUR590239:TUS590243 UEN590239:UEO590243 UOJ590239:UOK590243 UYF590239:UYG590243 VIB590239:VIC590243 VRX590239:VRY590243 WBT590239:WBU590243 WLP590239:WLQ590243 WVL590239:WVM590243 D655775:E655779 IZ655775:JA655779 SV655775:SW655779 ACR655775:ACS655779 AMN655775:AMO655779 AWJ655775:AWK655779 BGF655775:BGG655779 BQB655775:BQC655779 BZX655775:BZY655779 CJT655775:CJU655779 CTP655775:CTQ655779 DDL655775:DDM655779 DNH655775:DNI655779 DXD655775:DXE655779 EGZ655775:EHA655779 EQV655775:EQW655779 FAR655775:FAS655779 FKN655775:FKO655779 FUJ655775:FUK655779 GEF655775:GEG655779 GOB655775:GOC655779 GXX655775:GXY655779 HHT655775:HHU655779 HRP655775:HRQ655779 IBL655775:IBM655779 ILH655775:ILI655779 IVD655775:IVE655779 JEZ655775:JFA655779 JOV655775:JOW655779 JYR655775:JYS655779 KIN655775:KIO655779 KSJ655775:KSK655779 LCF655775:LCG655779 LMB655775:LMC655779 LVX655775:LVY655779 MFT655775:MFU655779 MPP655775:MPQ655779 MZL655775:MZM655779 NJH655775:NJI655779 NTD655775:NTE655779 OCZ655775:ODA655779 OMV655775:OMW655779 OWR655775:OWS655779 PGN655775:PGO655779 PQJ655775:PQK655779 QAF655775:QAG655779 QKB655775:QKC655779 QTX655775:QTY655779 RDT655775:RDU655779 RNP655775:RNQ655779 RXL655775:RXM655779 SHH655775:SHI655779 SRD655775:SRE655779 TAZ655775:TBA655779 TKV655775:TKW655779 TUR655775:TUS655779 UEN655775:UEO655779 UOJ655775:UOK655779 UYF655775:UYG655779 VIB655775:VIC655779 VRX655775:VRY655779 WBT655775:WBU655779 WLP655775:WLQ655779 WVL655775:WVM655779 D721311:E721315 IZ721311:JA721315 SV721311:SW721315 ACR721311:ACS721315 AMN721311:AMO721315 AWJ721311:AWK721315 BGF721311:BGG721315 BQB721311:BQC721315 BZX721311:BZY721315 CJT721311:CJU721315 CTP721311:CTQ721315 DDL721311:DDM721315 DNH721311:DNI721315 DXD721311:DXE721315 EGZ721311:EHA721315 EQV721311:EQW721315 FAR721311:FAS721315 FKN721311:FKO721315 FUJ721311:FUK721315 GEF721311:GEG721315 GOB721311:GOC721315 GXX721311:GXY721315 HHT721311:HHU721315 HRP721311:HRQ721315 IBL721311:IBM721315 ILH721311:ILI721315 IVD721311:IVE721315 JEZ721311:JFA721315 JOV721311:JOW721315 JYR721311:JYS721315 KIN721311:KIO721315 KSJ721311:KSK721315 LCF721311:LCG721315 LMB721311:LMC721315 LVX721311:LVY721315 MFT721311:MFU721315 MPP721311:MPQ721315 MZL721311:MZM721315 NJH721311:NJI721315 NTD721311:NTE721315 OCZ721311:ODA721315 OMV721311:OMW721315 OWR721311:OWS721315 PGN721311:PGO721315 PQJ721311:PQK721315 QAF721311:QAG721315 QKB721311:QKC721315 QTX721311:QTY721315 RDT721311:RDU721315 RNP721311:RNQ721315 RXL721311:RXM721315 SHH721311:SHI721315 SRD721311:SRE721315 TAZ721311:TBA721315 TKV721311:TKW721315 TUR721311:TUS721315 UEN721311:UEO721315 UOJ721311:UOK721315 UYF721311:UYG721315 VIB721311:VIC721315 VRX721311:VRY721315 WBT721311:WBU721315 WLP721311:WLQ721315 WVL721311:WVM721315 D786847:E786851 IZ786847:JA786851 SV786847:SW786851 ACR786847:ACS786851 AMN786847:AMO786851 AWJ786847:AWK786851 BGF786847:BGG786851 BQB786847:BQC786851 BZX786847:BZY786851 CJT786847:CJU786851 CTP786847:CTQ786851 DDL786847:DDM786851 DNH786847:DNI786851 DXD786847:DXE786851 EGZ786847:EHA786851 EQV786847:EQW786851 FAR786847:FAS786851 FKN786847:FKO786851 FUJ786847:FUK786851 GEF786847:GEG786851 GOB786847:GOC786851 GXX786847:GXY786851 HHT786847:HHU786851 HRP786847:HRQ786851 IBL786847:IBM786851 ILH786847:ILI786851 IVD786847:IVE786851 JEZ786847:JFA786851 JOV786847:JOW786851 JYR786847:JYS786851 KIN786847:KIO786851 KSJ786847:KSK786851 LCF786847:LCG786851 LMB786847:LMC786851 LVX786847:LVY786851 MFT786847:MFU786851 MPP786847:MPQ786851 MZL786847:MZM786851 NJH786847:NJI786851 NTD786847:NTE786851 OCZ786847:ODA786851 OMV786847:OMW786851 OWR786847:OWS786851 PGN786847:PGO786851 PQJ786847:PQK786851 QAF786847:QAG786851 QKB786847:QKC786851 QTX786847:QTY786851 RDT786847:RDU786851 RNP786847:RNQ786851 RXL786847:RXM786851 SHH786847:SHI786851 SRD786847:SRE786851 TAZ786847:TBA786851 TKV786847:TKW786851 TUR786847:TUS786851 UEN786847:UEO786851 UOJ786847:UOK786851 UYF786847:UYG786851 VIB786847:VIC786851 VRX786847:VRY786851 WBT786847:WBU786851 WLP786847:WLQ786851 WVL786847:WVM786851 D852383:E852387 IZ852383:JA852387 SV852383:SW852387 ACR852383:ACS852387 AMN852383:AMO852387 AWJ852383:AWK852387 BGF852383:BGG852387 BQB852383:BQC852387 BZX852383:BZY852387 CJT852383:CJU852387 CTP852383:CTQ852387 DDL852383:DDM852387 DNH852383:DNI852387 DXD852383:DXE852387 EGZ852383:EHA852387 EQV852383:EQW852387 FAR852383:FAS852387 FKN852383:FKO852387 FUJ852383:FUK852387 GEF852383:GEG852387 GOB852383:GOC852387 GXX852383:GXY852387 HHT852383:HHU852387 HRP852383:HRQ852387 IBL852383:IBM852387 ILH852383:ILI852387 IVD852383:IVE852387 JEZ852383:JFA852387 JOV852383:JOW852387 JYR852383:JYS852387 KIN852383:KIO852387 KSJ852383:KSK852387 LCF852383:LCG852387 LMB852383:LMC852387 LVX852383:LVY852387 MFT852383:MFU852387 MPP852383:MPQ852387 MZL852383:MZM852387 NJH852383:NJI852387 NTD852383:NTE852387 OCZ852383:ODA852387 OMV852383:OMW852387 OWR852383:OWS852387 PGN852383:PGO852387 PQJ852383:PQK852387 QAF852383:QAG852387 QKB852383:QKC852387 QTX852383:QTY852387 RDT852383:RDU852387 RNP852383:RNQ852387 RXL852383:RXM852387 SHH852383:SHI852387 SRD852383:SRE852387 TAZ852383:TBA852387 TKV852383:TKW852387 TUR852383:TUS852387 UEN852383:UEO852387 UOJ852383:UOK852387 UYF852383:UYG852387 VIB852383:VIC852387 VRX852383:VRY852387 WBT852383:WBU852387 WLP852383:WLQ852387 WVL852383:WVM852387 D917919:E917923 IZ917919:JA917923 SV917919:SW917923 ACR917919:ACS917923 AMN917919:AMO917923 AWJ917919:AWK917923 BGF917919:BGG917923 BQB917919:BQC917923 BZX917919:BZY917923 CJT917919:CJU917923 CTP917919:CTQ917923 DDL917919:DDM917923 DNH917919:DNI917923 DXD917919:DXE917923 EGZ917919:EHA917923 EQV917919:EQW917923 FAR917919:FAS917923 FKN917919:FKO917923 FUJ917919:FUK917923 GEF917919:GEG917923 GOB917919:GOC917923 GXX917919:GXY917923 HHT917919:HHU917923 HRP917919:HRQ917923 IBL917919:IBM917923 ILH917919:ILI917923 IVD917919:IVE917923 JEZ917919:JFA917923 JOV917919:JOW917923 JYR917919:JYS917923 KIN917919:KIO917923 KSJ917919:KSK917923 LCF917919:LCG917923 LMB917919:LMC917923 LVX917919:LVY917923 MFT917919:MFU917923 MPP917919:MPQ917923 MZL917919:MZM917923 NJH917919:NJI917923 NTD917919:NTE917923 OCZ917919:ODA917923 OMV917919:OMW917923 OWR917919:OWS917923 PGN917919:PGO917923 PQJ917919:PQK917923 QAF917919:QAG917923 QKB917919:QKC917923 QTX917919:QTY917923 RDT917919:RDU917923 RNP917919:RNQ917923 RXL917919:RXM917923 SHH917919:SHI917923 SRD917919:SRE917923 TAZ917919:TBA917923 TKV917919:TKW917923 TUR917919:TUS917923 UEN917919:UEO917923 UOJ917919:UOK917923 UYF917919:UYG917923 VIB917919:VIC917923 VRX917919:VRY917923 WBT917919:WBU917923 WLP917919:WLQ917923 WVL917919:WVM917923 D983455:E983459 IZ983455:JA983459 SV983455:SW983459 ACR983455:ACS983459 AMN983455:AMO983459 AWJ983455:AWK983459 BGF983455:BGG983459 BQB983455:BQC983459 BZX983455:BZY983459 CJT983455:CJU983459 CTP983455:CTQ983459 DDL983455:DDM983459 DNH983455:DNI983459 DXD983455:DXE983459 EGZ983455:EHA983459 EQV983455:EQW983459 FAR983455:FAS983459 FKN983455:FKO983459 FUJ983455:FUK983459 GEF983455:GEG983459 GOB983455:GOC983459 GXX983455:GXY983459 HHT983455:HHU983459 HRP983455:HRQ983459 IBL983455:IBM983459 ILH983455:ILI983459 IVD983455:IVE983459 JEZ983455:JFA983459 JOV983455:JOW983459 JYR983455:JYS983459 KIN983455:KIO983459 KSJ983455:KSK983459 LCF983455:LCG983459 LMB983455:LMC983459 LVX983455:LVY983459 MFT983455:MFU983459 MPP983455:MPQ983459 MZL983455:MZM983459 NJH983455:NJI983459 NTD983455:NTE983459 OCZ983455:ODA983459 OMV983455:OMW983459 OWR983455:OWS983459 PGN983455:PGO983459 PQJ983455:PQK983459 QAF983455:QAG983459 QKB983455:QKC983459 QTX983455:QTY983459 RDT983455:RDU983459 RNP983455:RNQ983459 RXL983455:RXM983459 SHH983455:SHI983459 SRD983455:SRE983459 TAZ983455:TBA983459 TKV983455:TKW983459 TUR983455:TUS983459 UEN983455:UEO983459 UOJ983455:UOK983459 UYF983455:UYG983459 VIB983455:VIC983459 VRX983455:VRY983459 WBT983455:WBU983459 WLP983455:WLQ983459 WVL983455:WVM983459 I183 F148:I148 F190:I190 I179 I181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3" zoomScale="80" zoomScaleSheetLayoutView="80" workbookViewId="0">
      <selection activeCell="G18" sqref="G18"/>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0" customWidth="1"/>
    <col min="8" max="9" width="0" style="114" hidden="1" customWidth="1"/>
    <col min="10" max="15" width="0" style="25" hidden="1" customWidth="1"/>
    <col min="16" max="16384" width="9.140625" style="25"/>
  </cols>
  <sheetData>
    <row r="1" spans="1:9" s="77" customFormat="1" ht="22.5" customHeight="1">
      <c r="A1" s="1171" t="str">
        <f>'Attach 3(JV)'!A1</f>
        <v>Specification No.: CC/NT/W-RT/DOM/A02/25/10872</v>
      </c>
      <c r="B1" s="1171"/>
      <c r="C1" s="1171"/>
      <c r="D1" s="1171"/>
      <c r="E1" s="529"/>
      <c r="F1" s="530"/>
      <c r="G1" s="510" t="str">
        <f>"Attachment-4 " &amp; 'Attach 3(JV)'!AV1</f>
        <v xml:space="preserve">Attachment-4 </v>
      </c>
      <c r="H1" s="114"/>
      <c r="I1" s="114"/>
    </row>
    <row r="3" spans="1:9" ht="54" customHeight="1">
      <c r="A3" s="822" t="str">
        <f>'Attach 3(JV)'!A3</f>
        <v>765kV Reactor Package 7RT-23-BULK for 13 x 80 MVAR, 765kV 1-Ph Reactors under Bulk Procurement of 765kV &amp; 400kV class Transformers &amp; Reactors of various Capacities (Lot-6)</v>
      </c>
      <c r="B3" s="823"/>
      <c r="C3" s="823"/>
      <c r="D3" s="823"/>
      <c r="E3" s="823"/>
      <c r="F3" s="823"/>
      <c r="G3" s="823"/>
    </row>
    <row r="4" spans="1:9" ht="20.100000000000001" customHeight="1">
      <c r="A4" s="28"/>
      <c r="H4" s="776"/>
    </row>
    <row r="5" spans="1:9" ht="20.100000000000001" customHeight="1">
      <c r="A5" s="851" t="s">
        <v>328</v>
      </c>
      <c r="B5" s="851"/>
      <c r="C5" s="851"/>
      <c r="D5" s="851"/>
      <c r="E5" s="851"/>
      <c r="F5" s="851"/>
      <c r="G5" s="851"/>
      <c r="H5" s="776"/>
    </row>
    <row r="6" spans="1:9" ht="20.100000000000001" customHeight="1">
      <c r="A6" s="32"/>
      <c r="H6" s="776"/>
    </row>
    <row r="7" spans="1:9" ht="20.100000000000001" customHeight="1">
      <c r="A7" s="33" t="str">
        <f>'Attach 3(JV)'!A7</f>
        <v>Bidder’s Name and Address  :</v>
      </c>
      <c r="F7" s="15" t="str">
        <f>'Attach 3(JV)'!E7</f>
        <v>To:</v>
      </c>
      <c r="H7" s="776"/>
    </row>
    <row r="8" spans="1:9" ht="36" customHeight="1">
      <c r="A8" s="857" t="str">
        <f>'Attach 3(JV)'!A8</f>
        <v/>
      </c>
      <c r="B8" s="857"/>
      <c r="C8" s="857"/>
      <c r="D8" s="857"/>
      <c r="F8" s="107" t="str">
        <f>'Attach 3(JV)'!E8</f>
        <v>Contract Services</v>
      </c>
      <c r="H8" s="776"/>
    </row>
    <row r="9" spans="1:9" ht="20.100000000000001" customHeight="1">
      <c r="A9" s="13" t="s">
        <v>55</v>
      </c>
      <c r="B9" s="854">
        <f>'Attach 3(JV)'!B9</f>
        <v>0</v>
      </c>
      <c r="C9" s="854"/>
      <c r="D9" s="854"/>
      <c r="F9" s="107" t="str">
        <f>'Attach 3(JV)'!E9</f>
        <v>Power Grid Corporation of India Ltd.,</v>
      </c>
      <c r="H9" s="776"/>
    </row>
    <row r="10" spans="1:9" ht="20.100000000000001" customHeight="1">
      <c r="A10" s="13" t="s">
        <v>57</v>
      </c>
      <c r="B10" s="854">
        <f>'Attach 3(JV)'!B10</f>
        <v>0</v>
      </c>
      <c r="C10" s="854"/>
      <c r="D10" s="854"/>
      <c r="F10" s="107" t="str">
        <f>'Attach 3(JV)'!E10</f>
        <v>"Saudamini", Plot No. 2, Sector 29</v>
      </c>
      <c r="H10" s="776"/>
    </row>
    <row r="11" spans="1:9" ht="20.100000000000001" customHeight="1">
      <c r="B11" s="854">
        <f>'Attach 3(JV)'!B11</f>
        <v>0</v>
      </c>
      <c r="C11" s="854"/>
      <c r="D11" s="854"/>
      <c r="F11" s="107" t="str">
        <f>'Attach 3(JV)'!E11</f>
        <v>Gurugram (Haryana) - 122001</v>
      </c>
    </row>
    <row r="12" spans="1:9" ht="20.100000000000001" customHeight="1">
      <c r="A12" s="32"/>
      <c r="B12" s="854">
        <f>'Attach 3(JV)'!B12</f>
        <v>0</v>
      </c>
      <c r="C12" s="854"/>
      <c r="D12" s="854"/>
      <c r="E12" s="15"/>
    </row>
    <row r="13" spans="1:9" ht="20.100000000000001" customHeight="1">
      <c r="A13" s="32"/>
      <c r="B13" s="102"/>
      <c r="C13" s="102"/>
      <c r="D13" s="102"/>
      <c r="E13" s="25"/>
      <c r="F13" s="121"/>
      <c r="G13" s="121"/>
    </row>
    <row r="14" spans="1:9" ht="20.100000000000001" customHeight="1">
      <c r="A14" s="32"/>
      <c r="B14" s="102"/>
      <c r="C14" s="102"/>
      <c r="D14" s="102"/>
    </row>
    <row r="15" spans="1:9" ht="20.100000000000001" customHeight="1">
      <c r="A15" s="29" t="s">
        <v>61</v>
      </c>
    </row>
    <row r="16" spans="1:9" ht="20.100000000000001" customHeight="1">
      <c r="A16" s="32"/>
    </row>
    <row r="17" spans="1:9" ht="50.1" customHeight="1">
      <c r="A17" s="1173" t="str">
        <f>"We hereby certify that equipment and materials to be supplied are produced in " &amp;H26 &amp; " eligible source " &amp; F26</f>
        <v>We hereby certify that equipment and materials to be supplied are produced in [Name of Countries],  eligible source country.</v>
      </c>
      <c r="B17" s="1173"/>
      <c r="C17" s="1173"/>
      <c r="D17" s="1173"/>
      <c r="E17" s="1173"/>
      <c r="F17" s="122" t="s">
        <v>329</v>
      </c>
      <c r="G17" s="122" t="s">
        <v>330</v>
      </c>
    </row>
    <row r="18" spans="1:9" ht="45" customHeight="1">
      <c r="A18" s="1172" t="str">
        <f>"We hereby certify that our company is incorporated and registered in " &amp;I26 &amp; " eligible source " &amp;G26</f>
        <v>We hereby certify that our company is incorporated and registered in [Name of Countries],  eligible source country.</v>
      </c>
      <c r="B18" s="1172"/>
      <c r="C18" s="1172"/>
      <c r="D18" s="1172"/>
      <c r="E18" s="1172"/>
      <c r="F18" s="126" t="s">
        <v>331</v>
      </c>
      <c r="G18" s="126" t="s">
        <v>331</v>
      </c>
      <c r="H18" s="112" t="str">
        <f t="shared" ref="H18:I25" si="0">IF(F18 = "", "", F18&amp; ", ")</f>
        <v xml:space="preserve">[Name of Countries], </v>
      </c>
      <c r="I18" s="112" t="str">
        <f t="shared" si="0"/>
        <v xml:space="preserve">[Name of Countries], </v>
      </c>
    </row>
    <row r="19" spans="1:9" ht="33" customHeight="1">
      <c r="A19" s="124"/>
      <c r="B19" s="124"/>
      <c r="C19" s="124"/>
      <c r="D19" s="124"/>
      <c r="E19" s="124"/>
      <c r="F19" s="126"/>
      <c r="G19" s="126"/>
      <c r="H19" s="112" t="str">
        <f t="shared" si="0"/>
        <v/>
      </c>
      <c r="I19" s="112" t="str">
        <f t="shared" si="0"/>
        <v/>
      </c>
    </row>
    <row r="20" spans="1:9" ht="33" customHeight="1">
      <c r="A20" s="124"/>
      <c r="B20" s="124"/>
      <c r="C20" s="124"/>
      <c r="D20" s="37"/>
      <c r="E20" s="124"/>
      <c r="F20" s="126"/>
      <c r="G20" s="126"/>
      <c r="H20" s="112" t="str">
        <f t="shared" si="0"/>
        <v/>
      </c>
      <c r="I20" s="112" t="str">
        <f t="shared" si="0"/>
        <v/>
      </c>
    </row>
    <row r="21" spans="1:9" ht="33" customHeight="1">
      <c r="A21" s="36" t="s">
        <v>63</v>
      </c>
      <c r="B21" s="62" t="str">
        <f>'Attach 3(JV)'!B24</f>
        <v>--</v>
      </c>
      <c r="D21" s="37" t="s">
        <v>64</v>
      </c>
      <c r="E21" s="199" t="str">
        <f>'Attach 3(JV)'!E24</f>
        <v/>
      </c>
      <c r="F21" s="126"/>
      <c r="G21" s="126"/>
      <c r="H21" s="112" t="str">
        <f t="shared" si="0"/>
        <v/>
      </c>
      <c r="I21" s="112" t="str">
        <f t="shared" si="0"/>
        <v/>
      </c>
    </row>
    <row r="22" spans="1:9" ht="33" customHeight="1">
      <c r="A22" s="36" t="s">
        <v>65</v>
      </c>
      <c r="B22" s="199" t="str">
        <f>'Attach 3(JV)'!B25</f>
        <v/>
      </c>
      <c r="D22" s="37" t="s">
        <v>66</v>
      </c>
      <c r="E22" s="199" t="str">
        <f>'Attach 3(JV)'!E25</f>
        <v/>
      </c>
      <c r="F22" s="126"/>
      <c r="G22" s="126"/>
      <c r="H22" s="112" t="str">
        <f t="shared" si="0"/>
        <v/>
      </c>
      <c r="I22" s="112" t="str">
        <f t="shared" si="0"/>
        <v/>
      </c>
    </row>
    <row r="23" spans="1:9" ht="33" customHeight="1">
      <c r="D23" s="37"/>
      <c r="F23" s="126"/>
      <c r="G23" s="126"/>
      <c r="H23" s="112" t="str">
        <f t="shared" si="0"/>
        <v/>
      </c>
      <c r="I23" s="112" t="str">
        <f t="shared" si="0"/>
        <v/>
      </c>
    </row>
    <row r="24" spans="1:9" ht="33" customHeight="1">
      <c r="D24" s="37"/>
      <c r="F24" s="126"/>
      <c r="G24" s="126"/>
      <c r="H24" s="112" t="str">
        <f t="shared" si="0"/>
        <v/>
      </c>
      <c r="I24" s="112" t="str">
        <f t="shared" si="0"/>
        <v/>
      </c>
    </row>
    <row r="25" spans="1:9" ht="33" customHeight="1">
      <c r="A25" s="25"/>
      <c r="B25" s="25"/>
      <c r="C25" s="25"/>
      <c r="D25" s="25"/>
      <c r="E25" s="25"/>
      <c r="F25" s="126"/>
      <c r="G25" s="126"/>
      <c r="H25" s="112" t="str">
        <f t="shared" si="0"/>
        <v/>
      </c>
      <c r="I25" s="112" t="str">
        <f t="shared" si="0"/>
        <v/>
      </c>
    </row>
    <row r="26" spans="1:9" ht="33" customHeight="1">
      <c r="A26" s="25"/>
      <c r="B26" s="25"/>
      <c r="C26" s="25"/>
      <c r="D26" s="25"/>
      <c r="E26" s="25"/>
      <c r="F26" s="123" t="str">
        <f>IF((8-COUNTBLANK(F18:F25)) &lt;2, "country.", "countries.")</f>
        <v>country.</v>
      </c>
      <c r="G26" s="123" t="str">
        <f>IF((8-COUNTBLANK(G18:G25)) &lt;2, "country.", "countries.")</f>
        <v>country.</v>
      </c>
      <c r="H26" s="112" t="str">
        <f>IF(COUNTBLANK(F18:F25) =8, "[Enter the name of country where from equipments &amp; material shall be supplied]",CONCATENATE(H18,H19,H20,H21,H22,H23,H24,H25))</f>
        <v xml:space="preserve">[Name of Countries], </v>
      </c>
      <c r="I26" s="112"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BBzV5enwZEPXc+ceTBJZDA/Q5BmPNA7OsR2bQriO+ykTPmdoZEU42Gb3CmmSfRkmN9/TWlj2fv0W2MoFxRPmMQ==" saltValue="1Y/1ZXyDoRIM+LLIdLAhzw==" spinCount="100000" sheet="1" objects="1" scenario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7" zoomScaleSheetLayoutView="100" workbookViewId="0">
      <selection activeCell="A22" sqref="A22:E22"/>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9"/>
    <col min="9" max="38" width="9.140625" style="170"/>
    <col min="39" max="16384" width="9.140625" style="25"/>
  </cols>
  <sheetData>
    <row r="1" spans="1:38" s="518" customFormat="1" ht="20.25" customHeight="1">
      <c r="A1" s="1174" t="str">
        <f>'Attach 3(JV)'!A1</f>
        <v>Specification No.: CC/NT/W-RT/DOM/A02/25/10872</v>
      </c>
      <c r="B1" s="1174"/>
      <c r="C1" s="1174"/>
      <c r="D1" s="531"/>
      <c r="E1" s="532" t="str">
        <f>"Attachment-4(A) "&amp; 'Attach 3(JV)'!AT1</f>
        <v xml:space="preserve">Attachment-4(A) </v>
      </c>
      <c r="F1" s="533"/>
      <c r="G1" s="533"/>
      <c r="H1" s="533"/>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row>
    <row r="2" spans="1:38" ht="11.1" customHeight="1"/>
    <row r="3" spans="1:38" ht="63" customHeight="1">
      <c r="A3" s="822" t="str">
        <f>'Attach 3(JV)'!A3</f>
        <v>765kV Reactor Package 7RT-23-BULK for 13 x 80 MVAR, 765kV 1-Ph Reactors under Bulk Procurement of 765kV &amp; 400kV class Transformers &amp; Reactors of various Capacities (Lot-6)</v>
      </c>
      <c r="B3" s="823"/>
      <c r="C3" s="823"/>
      <c r="D3" s="823"/>
      <c r="E3" s="823"/>
      <c r="F3" s="171"/>
      <c r="G3" s="172"/>
      <c r="H3" s="171"/>
    </row>
    <row r="4" spans="1:38" ht="11.1" customHeight="1">
      <c r="A4" s="28"/>
      <c r="H4" s="173"/>
      <c r="I4" s="174"/>
    </row>
    <row r="5" spans="1:38" ht="20.100000000000001" customHeight="1">
      <c r="A5" s="851" t="s">
        <v>332</v>
      </c>
      <c r="B5" s="851"/>
      <c r="C5" s="851"/>
      <c r="D5" s="851"/>
      <c r="E5" s="851"/>
      <c r="F5" s="171"/>
      <c r="H5" s="173"/>
      <c r="I5" s="174"/>
    </row>
    <row r="6" spans="1:38" ht="11.1" customHeight="1">
      <c r="A6" s="32"/>
      <c r="H6" s="173"/>
      <c r="I6" s="174"/>
    </row>
    <row r="7" spans="1:38" ht="20.100000000000001" customHeight="1">
      <c r="A7" s="33" t="str">
        <f>'Attach 3(JV)'!A7</f>
        <v>Bidder’s Name and Address  :</v>
      </c>
      <c r="D7" s="15" t="str">
        <f>'Attach 3(JV)'!E7</f>
        <v>To:</v>
      </c>
      <c r="H7" s="173"/>
      <c r="I7" s="174"/>
    </row>
    <row r="8" spans="1:38" s="125" customFormat="1" ht="36" customHeight="1">
      <c r="A8" s="857" t="str">
        <f>'Attach 3(JV)'!A8</f>
        <v/>
      </c>
      <c r="B8" s="857"/>
      <c r="C8" s="857"/>
      <c r="D8" s="12" t="str">
        <f>'Attach 3(JV)'!E8</f>
        <v>Contract Services</v>
      </c>
      <c r="E8" s="32"/>
      <c r="F8" s="175"/>
      <c r="G8" s="175"/>
      <c r="H8" s="176"/>
      <c r="I8" s="177"/>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20.100000000000001" customHeight="1">
      <c r="A9" s="13" t="s">
        <v>55</v>
      </c>
      <c r="B9" s="854">
        <f>'Attach 3(JV)'!B9</f>
        <v>0</v>
      </c>
      <c r="C9" s="854"/>
      <c r="D9" s="12" t="str">
        <f>'Attach 3(JV)'!E9</f>
        <v>Power Grid Corporation of India Ltd.,</v>
      </c>
      <c r="H9" s="173"/>
      <c r="I9" s="174"/>
    </row>
    <row r="10" spans="1:38" ht="20.100000000000001" customHeight="1">
      <c r="A10" s="13" t="s">
        <v>57</v>
      </c>
      <c r="B10" s="854">
        <f>'Attach 3(JV)'!B10</f>
        <v>0</v>
      </c>
      <c r="C10" s="854"/>
      <c r="D10" s="12" t="str">
        <f>'Attach 3(JV)'!E10</f>
        <v>"Saudamini", Plot No. 2, Sector 29</v>
      </c>
      <c r="H10" s="173"/>
      <c r="I10" s="174"/>
    </row>
    <row r="11" spans="1:38" ht="20.100000000000001" customHeight="1">
      <c r="B11" s="854">
        <f>'Attach 3(JV)'!B11</f>
        <v>0</v>
      </c>
      <c r="C11" s="854"/>
      <c r="D11" s="12" t="str">
        <f>'Attach 3(JV)'!E11</f>
        <v>Gurugram (Haryana) - 122001</v>
      </c>
    </row>
    <row r="12" spans="1:38" ht="15" customHeight="1">
      <c r="A12" s="32"/>
      <c r="B12" s="854">
        <f>'Attach 3(JV)'!B12</f>
        <v>0</v>
      </c>
      <c r="C12" s="854"/>
      <c r="D12" s="12"/>
    </row>
    <row r="13" spans="1:38" ht="20.100000000000001" customHeight="1">
      <c r="A13" s="29" t="s">
        <v>61</v>
      </c>
    </row>
    <row r="14" spans="1:38" ht="79.5" customHeight="1">
      <c r="A14" s="1175" t="s">
        <v>333</v>
      </c>
      <c r="B14" s="1175"/>
      <c r="C14" s="1175"/>
      <c r="D14" s="1175"/>
      <c r="E14" s="1175"/>
    </row>
    <row r="15" spans="1:38" ht="20.100000000000001" customHeight="1">
      <c r="A15" s="108" t="s">
        <v>334</v>
      </c>
      <c r="B15" s="108" t="s">
        <v>335</v>
      </c>
      <c r="C15" s="108" t="s">
        <v>336</v>
      </c>
      <c r="D15" s="108" t="s">
        <v>337</v>
      </c>
      <c r="E15" s="108" t="s">
        <v>338</v>
      </c>
    </row>
    <row r="16" spans="1:38" ht="20.100000000000001" customHeight="1">
      <c r="A16" s="109">
        <v>1</v>
      </c>
      <c r="B16" s="201"/>
      <c r="C16" s="201"/>
      <c r="D16" s="201"/>
      <c r="E16" s="201"/>
    </row>
    <row r="17" spans="1:5" ht="20.100000000000001" customHeight="1">
      <c r="A17" s="110">
        <v>2</v>
      </c>
      <c r="B17" s="202"/>
      <c r="C17" s="202"/>
      <c r="D17" s="202"/>
      <c r="E17" s="202"/>
    </row>
    <row r="18" spans="1:5" ht="20.100000000000001" customHeight="1">
      <c r="A18" s="110">
        <v>3</v>
      </c>
      <c r="B18" s="202"/>
      <c r="C18" s="202"/>
      <c r="D18" s="202"/>
      <c r="E18" s="202"/>
    </row>
    <row r="19" spans="1:5" ht="20.100000000000001" customHeight="1">
      <c r="A19" s="110">
        <v>4</v>
      </c>
      <c r="B19" s="202"/>
      <c r="C19" s="202"/>
      <c r="D19" s="202"/>
      <c r="E19" s="202"/>
    </row>
    <row r="20" spans="1:5" ht="19.5" customHeight="1">
      <c r="A20" s="111">
        <v>5</v>
      </c>
      <c r="B20" s="203"/>
      <c r="C20" s="203"/>
      <c r="D20" s="203"/>
      <c r="E20" s="203"/>
    </row>
    <row r="21" spans="1:5" ht="15" customHeight="1">
      <c r="A21" s="25"/>
      <c r="B21" s="25"/>
      <c r="C21" s="25"/>
      <c r="D21" s="25"/>
      <c r="E21" s="25"/>
    </row>
    <row r="22" spans="1:5" ht="62.25" customHeight="1">
      <c r="A22" s="1175" t="s">
        <v>339</v>
      </c>
      <c r="B22" s="1175"/>
      <c r="C22" s="1175"/>
      <c r="D22" s="1175"/>
      <c r="E22" s="1175"/>
    </row>
    <row r="23" spans="1:5" ht="15.95" customHeight="1"/>
    <row r="24" spans="1:5" ht="23.1" customHeight="1">
      <c r="C24" s="37"/>
    </row>
    <row r="25" spans="1:5" ht="23.1" customHeight="1">
      <c r="A25" s="36" t="s">
        <v>63</v>
      </c>
      <c r="B25" s="62" t="str">
        <f>'Attach 3(JV)'!B24</f>
        <v>--</v>
      </c>
      <c r="C25" s="37" t="s">
        <v>64</v>
      </c>
      <c r="D25" s="1176" t="str">
        <f>'Attach 3(JV)'!E24</f>
        <v/>
      </c>
      <c r="E25" s="1176"/>
    </row>
    <row r="26" spans="1:5" ht="23.1" customHeight="1">
      <c r="A26" s="36" t="s">
        <v>65</v>
      </c>
      <c r="B26" s="199" t="str">
        <f>'Attach 3(JV)'!B25</f>
        <v/>
      </c>
      <c r="C26" s="37" t="s">
        <v>66</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jPzEZGEP0G6PhJ64gZjoS+zIPZtWFi3Z61t9SASiWMIWBIaKFPW0ZrosEo+E0As27S7l8i0vuHBWimnynMeP5Q==" saltValue="51dH2gut9voQwOM8ptdMlQ==" spinCount="100000" sheet="1" objects="1" scenario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Vakati Silpa {वाकाटि शिल्पा}</cp:lastModifiedBy>
  <cp:revision/>
  <cp:lastPrinted>2025-03-20T10:48:41Z</cp:lastPrinted>
  <dcterms:created xsi:type="dcterms:W3CDTF">2010-09-27T08:09:01Z</dcterms:created>
  <dcterms:modified xsi:type="dcterms:W3CDTF">2025-08-19T07:15:45Z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de828d-f69d-40d4-9531-ce724429a5c7_Enabled">
    <vt:lpwstr>true</vt:lpwstr>
  </property>
  <property fmtid="{D5CDD505-2E9C-101B-9397-08002B2CF9AE}" pid="3" name="MSIP_Label_67de828d-f69d-40d4-9531-ce724429a5c7_SetDate">
    <vt:lpwstr>2025-08-18T12:30:27Z</vt:lpwstr>
  </property>
  <property fmtid="{D5CDD505-2E9C-101B-9397-08002B2CF9AE}" pid="4" name="MSIP_Label_67de828d-f69d-40d4-9531-ce724429a5c7_Method">
    <vt:lpwstr>Privileged</vt:lpwstr>
  </property>
  <property fmtid="{D5CDD505-2E9C-101B-9397-08002B2CF9AE}" pid="5" name="MSIP_Label_67de828d-f69d-40d4-9531-ce724429a5c7_Name">
    <vt:lpwstr>Unrestricted-IT</vt:lpwstr>
  </property>
  <property fmtid="{D5CDD505-2E9C-101B-9397-08002B2CF9AE}" pid="6" name="MSIP_Label_67de828d-f69d-40d4-9531-ce724429a5c7_SiteId">
    <vt:lpwstr>7048075c-52c2-4a40-8e7c-5c5a5573c87f</vt:lpwstr>
  </property>
  <property fmtid="{D5CDD505-2E9C-101B-9397-08002B2CF9AE}" pid="7" name="MSIP_Label_67de828d-f69d-40d4-9531-ce724429a5c7_ActionId">
    <vt:lpwstr>42ca2c86-ca94-4be0-8d74-33b76564d277</vt:lpwstr>
  </property>
  <property fmtid="{D5CDD505-2E9C-101B-9397-08002B2CF9AE}" pid="8" name="MSIP_Label_67de828d-f69d-40d4-9531-ce724429a5c7_ContentBits">
    <vt:lpwstr>0</vt:lpwstr>
  </property>
  <property fmtid="{D5CDD505-2E9C-101B-9397-08002B2CF9AE}" pid="9" name="MSIP_Label_67de828d-f69d-40d4-9531-ce724429a5c7_Tag">
    <vt:lpwstr>10, 0, 1, 1</vt:lpwstr>
  </property>
</Properties>
</file>