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hidePivotFieldList="1" defaultThemeVersion="124226"/>
  <mc:AlternateContent xmlns:mc="http://schemas.openxmlformats.org/markup-compatibility/2006">
    <mc:Choice Requires="x15">
      <x15ac:absPath xmlns:x15ac="http://schemas.microsoft.com/office/spreadsheetml/2010/11/ac" url="C:\Users\vijayrlikhar\Downloads\VRL WORK\VRL WORK 2026\VRL LTE PRANIT\VRL-I-04-STP BILASPUR SS\Bid Doc\"/>
    </mc:Choice>
  </mc:AlternateContent>
  <xr:revisionPtr revIDLastSave="0" documentId="13_ncr:1_{CB34ECF7-430C-44D9-B24B-D0C7389C7F6A}" xr6:coauthVersionLast="47" xr6:coauthVersionMax="47" xr10:uidLastSave="{00000000-0000-0000-0000-000000000000}"/>
  <workbookProtection workbookPassword="8AFB" lockStructure="1"/>
  <bookViews>
    <workbookView xWindow="-120" yWindow="-120" windowWidth="29040" windowHeight="15720" tabRatio="790" firstSheet="1" activeTab="7" xr2:uid="{00000000-000D-0000-FFFF-FFFF00000000}"/>
  </bookViews>
  <sheets>
    <sheet name="Basic Data" sheetId="1" state="hidden" r:id="rId1"/>
    <sheet name="Cover" sheetId="2" r:id="rId2"/>
    <sheet name="Names of Bidder" sheetId="3" r:id="rId3"/>
    <sheet name="  Sch-1" sheetId="4" r:id="rId4"/>
    <sheet name="  Sch-2" sheetId="5" r:id="rId5"/>
    <sheet name=" (Part-III) Sch-1" sheetId="6" state="hidden" r:id="rId6"/>
    <sheet name=" (Part-III) Sch-2" sheetId="7" state="hidden" r:id="rId7"/>
    <sheet name="Sch-3" sheetId="8" r:id="rId8"/>
    <sheet name="Sch-4" sheetId="9" r:id="rId9"/>
    <sheet name="Sch-5 After Discount" sheetId="10" r:id="rId10"/>
    <sheet name="Discount" sheetId="11" r:id="rId11"/>
    <sheet name="Bid Form 2nd Envelope" sheetId="12" r:id="rId12"/>
    <sheet name="N-W" sheetId="13" state="hidden" r:id="rId13"/>
  </sheet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logo1">"Picture 7"</definedName>
    <definedName name="_xlnm.Print_Area" localSheetId="3">'  Sch-1'!$A$1:$G$74</definedName>
    <definedName name="_xlnm.Print_Area" localSheetId="4">'  Sch-2'!$A$1:$G$31</definedName>
    <definedName name="_xlnm.Print_Area" localSheetId="5">' (Part-III) Sch-1'!$A$1:$G$53</definedName>
    <definedName name="_xlnm.Print_Area" localSheetId="6">' (Part-III) Sch-2'!$A$1:$G$29</definedName>
    <definedName name="_xlnm.Print_Area" localSheetId="11">'Bid Form 2nd Envelope'!$A$1:$F$47</definedName>
    <definedName name="_xlnm.Print_Area" localSheetId="1">Cover!$B$1:$E$15</definedName>
    <definedName name="_xlnm.Print_Area" localSheetId="10">Discount!$A$2:$G$35</definedName>
    <definedName name="_xlnm.Print_Area" localSheetId="2">'Names of Bidder'!$B$1:$D$24</definedName>
    <definedName name="_xlnm.Print_Area" localSheetId="7">'Sch-3'!$A$1:$F$31</definedName>
    <definedName name="_xlnm.Print_Area" localSheetId="8">'Sch-4'!$A$1:$D$23</definedName>
    <definedName name="_xlnm.Print_Area" localSheetId="9">'Sch-5 After Discount'!$A$1:$D$33</definedName>
    <definedName name="_xlnm.Print_Titles" localSheetId="3">'  Sch-1'!$13:$15</definedName>
    <definedName name="_xlnm.Print_Titles" localSheetId="4">'  Sch-2'!$13:$15</definedName>
    <definedName name="_xlnm.Print_Titles" localSheetId="5">' (Part-III) Sch-1'!$13:$15</definedName>
    <definedName name="_xlnm.Print_Titles" localSheetId="6">' (Part-III) Sch-2'!$13:$15</definedName>
    <definedName name="_xlnm.Print_Titles" localSheetId="7">'Sch-3'!$13:$15</definedName>
    <definedName name="_xlnm.Print_Titles" localSheetId="8">'Sch-4'!$3:$13</definedName>
    <definedName name="_xlnm.Print_Titles" localSheetId="9">'Sch-5 After Discount'!$3:$13</definedName>
    <definedName name="_xlnm.Recorder">#REF!</definedName>
    <definedName name="TEST">#REF!</definedName>
    <definedName name="Z_1A26D3B9_AD8D_4AE9_81F5_E0DF795F4658_.wvu.Cols" localSheetId="3" hidden="1">'  Sch-1'!$I:$Q</definedName>
    <definedName name="Z_1A26D3B9_AD8D_4AE9_81F5_E0DF795F4658_.wvu.Cols" localSheetId="4" hidden="1">'  Sch-2'!$I:$M</definedName>
    <definedName name="Z_1A26D3B9_AD8D_4AE9_81F5_E0DF795F4658_.wvu.Cols" localSheetId="5" hidden="1">' (Part-III) Sch-1'!$I:$Q</definedName>
    <definedName name="Z_1A26D3B9_AD8D_4AE9_81F5_E0DF795F4658_.wvu.Cols" localSheetId="6" hidden="1">' (Part-III) Sch-2'!$I:$M</definedName>
    <definedName name="Z_1A26D3B9_AD8D_4AE9_81F5_E0DF795F4658_.wvu.Cols" localSheetId="10" hidden="1">Discount!$I:$P</definedName>
    <definedName name="Z_1A26D3B9_AD8D_4AE9_81F5_E0DF795F4658_.wvu.PrintArea" localSheetId="3" hidden="1">'  Sch-1'!$A$1:$G$76</definedName>
    <definedName name="Z_1A26D3B9_AD8D_4AE9_81F5_E0DF795F4658_.wvu.PrintArea" localSheetId="4" hidden="1">'  Sch-2'!$A$1:$G$33</definedName>
    <definedName name="Z_1A26D3B9_AD8D_4AE9_81F5_E0DF795F4658_.wvu.PrintArea" localSheetId="5" hidden="1">' (Part-III) Sch-1'!$A$1:$G$53</definedName>
    <definedName name="Z_1A26D3B9_AD8D_4AE9_81F5_E0DF795F4658_.wvu.PrintArea" localSheetId="6" hidden="1">' (Part-III) Sch-2'!$A$1:$G$29</definedName>
    <definedName name="Z_1A26D3B9_AD8D_4AE9_81F5_E0DF795F4658_.wvu.PrintArea" localSheetId="11" hidden="1">'Bid Form 2nd Envelope'!$A$1:$F$47</definedName>
    <definedName name="Z_1A26D3B9_AD8D_4AE9_81F5_E0DF795F4658_.wvu.PrintArea" localSheetId="1" hidden="1">Cover!$B$1:$E$15</definedName>
    <definedName name="Z_1A26D3B9_AD8D_4AE9_81F5_E0DF795F4658_.wvu.PrintArea" localSheetId="10" hidden="1">Discount!$A$2:$G$35</definedName>
    <definedName name="Z_1A26D3B9_AD8D_4AE9_81F5_E0DF795F4658_.wvu.PrintArea" localSheetId="2" hidden="1">'Names of Bidder'!$B$1:$D$24</definedName>
    <definedName name="Z_1A26D3B9_AD8D_4AE9_81F5_E0DF795F4658_.wvu.PrintArea" localSheetId="7" hidden="1">'Sch-3'!$A$1:$F$26</definedName>
    <definedName name="Z_1A26D3B9_AD8D_4AE9_81F5_E0DF795F4658_.wvu.PrintArea" localSheetId="8" hidden="1">'Sch-4'!$A$1:$D$24</definedName>
    <definedName name="Z_1A26D3B9_AD8D_4AE9_81F5_E0DF795F4658_.wvu.PrintArea" localSheetId="9" hidden="1">'Sch-5 After Discount'!$A$1:$D$35</definedName>
    <definedName name="Z_1A26D3B9_AD8D_4AE9_81F5_E0DF795F4658_.wvu.PrintTitles" localSheetId="3" hidden="1">'  Sch-1'!$13:$15</definedName>
    <definedName name="Z_1A26D3B9_AD8D_4AE9_81F5_E0DF795F4658_.wvu.PrintTitles" localSheetId="4" hidden="1">'  Sch-2'!$13:$15</definedName>
    <definedName name="Z_1A26D3B9_AD8D_4AE9_81F5_E0DF795F4658_.wvu.PrintTitles" localSheetId="5" hidden="1">' (Part-III) Sch-1'!$13:$15</definedName>
    <definedName name="Z_1A26D3B9_AD8D_4AE9_81F5_E0DF795F4658_.wvu.PrintTitles" localSheetId="6" hidden="1">' (Part-III) Sch-2'!$13:$15</definedName>
    <definedName name="Z_1A26D3B9_AD8D_4AE9_81F5_E0DF795F4658_.wvu.PrintTitles" localSheetId="7" hidden="1">'Sch-3'!$13:$15</definedName>
    <definedName name="Z_1A26D3B9_AD8D_4AE9_81F5_E0DF795F4658_.wvu.PrintTitles" localSheetId="8" hidden="1">'Sch-4'!$3:$13</definedName>
    <definedName name="Z_1A26D3B9_AD8D_4AE9_81F5_E0DF795F4658_.wvu.PrintTitles" localSheetId="9" hidden="1">'Sch-5 After Discount'!$3:$13</definedName>
    <definedName name="Z_1A26D3B9_AD8D_4AE9_81F5_E0DF795F4658_.wvu.Rows" localSheetId="3" hidden="1">'  Sch-1'!#REF!,'  Sch-1'!#REF!</definedName>
    <definedName name="Z_1A26D3B9_AD8D_4AE9_81F5_E0DF795F4658_.wvu.Rows" localSheetId="5" hidden="1">' (Part-III) Sch-1'!#REF!,' (Part-III) Sch-1'!#REF!</definedName>
    <definedName name="Z_1A26D3B9_AD8D_4AE9_81F5_E0DF795F4658_.wvu.Rows" localSheetId="0" hidden="1">'Basic Data'!$10:$20</definedName>
    <definedName name="Z_1A26D3B9_AD8D_4AE9_81F5_E0DF795F4658_.wvu.Rows" localSheetId="11" hidden="1">'Bid Form 2nd Envelope'!#REF!</definedName>
    <definedName name="Z_1A26D3B9_AD8D_4AE9_81F5_E0DF795F4658_.wvu.Rows" localSheetId="1" hidden="1">Cover!$7:$7,Cover!$10:$10</definedName>
    <definedName name="Z_1A26D3B9_AD8D_4AE9_81F5_E0DF795F4658_.wvu.Rows" localSheetId="10" hidden="1">Discount!#REF!,Discount!#REF!,Discount!#REF!,Discount!#REF!,Discount!$21:$23</definedName>
    <definedName name="Z_25334923_91A5_4F88_9A10_8FA88873EC26_.wvu.Cols" localSheetId="10" hidden="1">Discount!$I:$M</definedName>
    <definedName name="Z_25334923_91A5_4F88_9A10_8FA88873EC26_.wvu.Cols" localSheetId="7" hidden="1">'Sch-3'!$K:$P</definedName>
    <definedName name="Z_25334923_91A5_4F88_9A10_8FA88873EC26_.wvu.Cols" localSheetId="9" hidden="1">'Sch-5 After Discount'!$F:$I</definedName>
    <definedName name="Z_25334923_91A5_4F88_9A10_8FA88873EC26_.wvu.PrintArea" localSheetId="3" hidden="1">'  Sch-1'!$A$1:$G$76</definedName>
    <definedName name="Z_25334923_91A5_4F88_9A10_8FA88873EC26_.wvu.PrintArea" localSheetId="4" hidden="1">'  Sch-2'!$A$1:$G$33</definedName>
    <definedName name="Z_25334923_91A5_4F88_9A10_8FA88873EC26_.wvu.PrintArea" localSheetId="5" hidden="1">' (Part-III) Sch-1'!$A$1:$G$53</definedName>
    <definedName name="Z_25334923_91A5_4F88_9A10_8FA88873EC26_.wvu.PrintArea" localSheetId="6" hidden="1">' (Part-III) Sch-2'!$A$1:$G$29</definedName>
    <definedName name="Z_25334923_91A5_4F88_9A10_8FA88873EC26_.wvu.PrintArea" localSheetId="11" hidden="1">'Bid Form 2nd Envelope'!$A$1:$F$47</definedName>
    <definedName name="Z_25334923_91A5_4F88_9A10_8FA88873EC26_.wvu.PrintArea" localSheetId="1" hidden="1">Cover!$B$1:$E$15</definedName>
    <definedName name="Z_25334923_91A5_4F88_9A10_8FA88873EC26_.wvu.PrintArea" localSheetId="10" hidden="1">Discount!$A$2:$G$35</definedName>
    <definedName name="Z_25334923_91A5_4F88_9A10_8FA88873EC26_.wvu.PrintArea" localSheetId="2" hidden="1">'Names of Bidder'!$B$1:$D$24</definedName>
    <definedName name="Z_25334923_91A5_4F88_9A10_8FA88873EC26_.wvu.PrintArea" localSheetId="7" hidden="1">'Sch-3'!$A$1:$F$26</definedName>
    <definedName name="Z_25334923_91A5_4F88_9A10_8FA88873EC26_.wvu.PrintArea" localSheetId="8" hidden="1">'Sch-4'!$A$1:$D$24</definedName>
    <definedName name="Z_25334923_91A5_4F88_9A10_8FA88873EC26_.wvu.PrintArea" localSheetId="9" hidden="1">'Sch-5 After Discount'!$A$1:$D$35</definedName>
    <definedName name="Z_25334923_91A5_4F88_9A10_8FA88873EC26_.wvu.PrintTitles" localSheetId="3" hidden="1">'  Sch-1'!$13:$15</definedName>
    <definedName name="Z_25334923_91A5_4F88_9A10_8FA88873EC26_.wvu.PrintTitles" localSheetId="4" hidden="1">'  Sch-2'!$13:$15</definedName>
    <definedName name="Z_25334923_91A5_4F88_9A10_8FA88873EC26_.wvu.PrintTitles" localSheetId="5" hidden="1">' (Part-III) Sch-1'!$13:$15</definedName>
    <definedName name="Z_25334923_91A5_4F88_9A10_8FA88873EC26_.wvu.PrintTitles" localSheetId="6" hidden="1">' (Part-III) Sch-2'!$13:$15</definedName>
    <definedName name="Z_25334923_91A5_4F88_9A10_8FA88873EC26_.wvu.PrintTitles" localSheetId="7" hidden="1">'Sch-3'!$13:$15</definedName>
    <definedName name="Z_25334923_91A5_4F88_9A10_8FA88873EC26_.wvu.PrintTitles" localSheetId="8" hidden="1">'Sch-4'!$3:$13</definedName>
    <definedName name="Z_25334923_91A5_4F88_9A10_8FA88873EC26_.wvu.PrintTitles" localSheetId="9" hidden="1">'Sch-5 After Discount'!$3:$13</definedName>
    <definedName name="Z_25334923_91A5_4F88_9A10_8FA88873EC26_.wvu.Rows" localSheetId="0" hidden="1">'Basic Data'!$10:$20</definedName>
    <definedName name="Z_25334923_91A5_4F88_9A10_8FA88873EC26_.wvu.Rows" localSheetId="1" hidden="1">Cover!$7:$7,Cover!$10:$10</definedName>
    <definedName name="Z_25334923_91A5_4F88_9A10_8FA88873EC26_.wvu.Rows" localSheetId="10" hidden="1">Discount!$21:$23</definedName>
    <definedName name="Z_25334923_91A5_4F88_9A10_8FA88873EC26_.wvu.Rows" localSheetId="2" hidden="1">'Names of Bidder'!$6:$6,'Names of Bidder'!$13:$16</definedName>
    <definedName name="Z_25334923_91A5_4F88_9A10_8FA88873EC26_.wvu.Rows" localSheetId="8" hidden="1">'Sch-4'!#REF!</definedName>
    <definedName name="Z_25334923_91A5_4F88_9A10_8FA88873EC26_.wvu.Rows" localSheetId="9" hidden="1">'Sch-5 After Discount'!$20:$22</definedName>
    <definedName name="Z_398C7893_3C2A_4DA4_8552_014985533932_.wvu.Cols" localSheetId="3" hidden="1">'  Sch-1'!$H:$P</definedName>
    <definedName name="Z_398C7893_3C2A_4DA4_8552_014985533932_.wvu.Cols" localSheetId="4" hidden="1">'  Sch-2'!#REF!</definedName>
    <definedName name="Z_398C7893_3C2A_4DA4_8552_014985533932_.wvu.Cols" localSheetId="11" hidden="1">'Bid Form 2nd Envelope'!$Z:$AD,'Bid Form 2nd Envelope'!$AH:$AH</definedName>
    <definedName name="Z_398C7893_3C2A_4DA4_8552_014985533932_.wvu.Cols" localSheetId="10" hidden="1">Discount!$I:$M</definedName>
    <definedName name="Z_398C7893_3C2A_4DA4_8552_014985533932_.wvu.Cols" localSheetId="7" hidden="1">'Sch-3'!$G:$AF</definedName>
    <definedName name="Z_398C7893_3C2A_4DA4_8552_014985533932_.wvu.Cols" localSheetId="9" hidden="1">'Sch-5 After Discount'!$F:$G</definedName>
    <definedName name="Z_398C7893_3C2A_4DA4_8552_014985533932_.wvu.PrintArea" localSheetId="3" hidden="1">'  Sch-1'!$A$1:$G$74</definedName>
    <definedName name="Z_398C7893_3C2A_4DA4_8552_014985533932_.wvu.PrintArea" localSheetId="5" hidden="1">' (Part-III) Sch-1'!$A$1:$G$53</definedName>
    <definedName name="Z_398C7893_3C2A_4DA4_8552_014985533932_.wvu.PrintArea" localSheetId="6" hidden="1">' (Part-III) Sch-2'!$A$1:$G$29</definedName>
    <definedName name="Z_398C7893_3C2A_4DA4_8552_014985533932_.wvu.PrintArea" localSheetId="11" hidden="1">'Bid Form 2nd Envelope'!$A$1:$F$47</definedName>
    <definedName name="Z_398C7893_3C2A_4DA4_8552_014985533932_.wvu.PrintArea" localSheetId="1" hidden="1">Cover!$B$1:$E$15</definedName>
    <definedName name="Z_398C7893_3C2A_4DA4_8552_014985533932_.wvu.PrintArea" localSheetId="10" hidden="1">Discount!$A$2:$G$35</definedName>
    <definedName name="Z_398C7893_3C2A_4DA4_8552_014985533932_.wvu.PrintArea" localSheetId="2" hidden="1">'Names of Bidder'!$B$1:$D$24</definedName>
    <definedName name="Z_398C7893_3C2A_4DA4_8552_014985533932_.wvu.PrintArea" localSheetId="7" hidden="1">'Sch-3'!$A$1:$F$31</definedName>
    <definedName name="Z_398C7893_3C2A_4DA4_8552_014985533932_.wvu.PrintArea" localSheetId="8" hidden="1">'Sch-4'!$A$1:$D$23</definedName>
    <definedName name="Z_398C7893_3C2A_4DA4_8552_014985533932_.wvu.PrintArea" localSheetId="9" hidden="1">'Sch-5 After Discount'!$A$1:$D$33</definedName>
    <definedName name="Z_398C7893_3C2A_4DA4_8552_014985533932_.wvu.PrintTitles" localSheetId="3" hidden="1">'  Sch-1'!$13:$15</definedName>
    <definedName name="Z_398C7893_3C2A_4DA4_8552_014985533932_.wvu.PrintTitles" localSheetId="4" hidden="1">'  Sch-2'!$13:$15</definedName>
    <definedName name="Z_398C7893_3C2A_4DA4_8552_014985533932_.wvu.PrintTitles" localSheetId="5" hidden="1">' (Part-III) Sch-1'!$13:$15</definedName>
    <definedName name="Z_398C7893_3C2A_4DA4_8552_014985533932_.wvu.PrintTitles" localSheetId="6" hidden="1">' (Part-III) Sch-2'!$13:$15</definedName>
    <definedName name="Z_398C7893_3C2A_4DA4_8552_014985533932_.wvu.PrintTitles" localSheetId="7" hidden="1">'Sch-3'!$13:$15</definedName>
    <definedName name="Z_398C7893_3C2A_4DA4_8552_014985533932_.wvu.PrintTitles" localSheetId="8" hidden="1">'Sch-4'!$3:$13</definedName>
    <definedName name="Z_398C7893_3C2A_4DA4_8552_014985533932_.wvu.PrintTitles" localSheetId="9" hidden="1">'Sch-5 After Discount'!$3:$13</definedName>
    <definedName name="Z_398C7893_3C2A_4DA4_8552_014985533932_.wvu.Rows" localSheetId="3" hidden="1">'  Sch-1'!#REF!</definedName>
    <definedName name="Z_398C7893_3C2A_4DA4_8552_014985533932_.wvu.Rows" localSheetId="4" hidden="1">'  Sch-2'!#REF!</definedName>
    <definedName name="Z_398C7893_3C2A_4DA4_8552_014985533932_.wvu.Rows" localSheetId="0" hidden="1">'Basic Data'!$10:$20</definedName>
    <definedName name="Z_398C7893_3C2A_4DA4_8552_014985533932_.wvu.Rows" localSheetId="1" hidden="1">Cover!$7:$7,Cover!$10:$10</definedName>
    <definedName name="Z_398C7893_3C2A_4DA4_8552_014985533932_.wvu.Rows" localSheetId="10" hidden="1">Discount!$21:$23</definedName>
    <definedName name="Z_398C7893_3C2A_4DA4_8552_014985533932_.wvu.Rows" localSheetId="2" hidden="1">'Names of Bidder'!$6:$6,'Names of Bidder'!$13:$16</definedName>
    <definedName name="Z_398C7893_3C2A_4DA4_8552_014985533932_.wvu.Rows" localSheetId="7" hidden="1">'Sch-3'!$25:$25</definedName>
    <definedName name="Z_398C7893_3C2A_4DA4_8552_014985533932_.wvu.Rows" localSheetId="8" hidden="1">'Sch-4'!#REF!,'Sch-4'!$18:$18</definedName>
    <definedName name="Z_398C7893_3C2A_4DA4_8552_014985533932_.wvu.Rows" localSheetId="9" hidden="1">'Sch-5 After Discount'!$17:$27</definedName>
    <definedName name="Z_4F47A486_EA66_4D4B_9D65_1ABEAC31AACE_.wvu.Cols" localSheetId="11" hidden="1">'Bid Form 2nd Envelope'!$Z:$AE</definedName>
    <definedName name="Z_4F47A486_EA66_4D4B_9D65_1ABEAC31AACE_.wvu.Cols" localSheetId="10" hidden="1">Discount!$I:$L</definedName>
    <definedName name="Z_4F47A486_EA66_4D4B_9D65_1ABEAC31AACE_.wvu.Cols" localSheetId="7" hidden="1">'Sch-3'!$M:$M</definedName>
    <definedName name="Z_4F47A486_EA66_4D4B_9D65_1ABEAC31AACE_.wvu.Cols" localSheetId="8" hidden="1">'Sch-4'!$G:$K</definedName>
    <definedName name="Z_4F47A486_EA66_4D4B_9D65_1ABEAC31AACE_.wvu.PrintArea" localSheetId="3" hidden="1">'  Sch-1'!$A$1:$G$76</definedName>
    <definedName name="Z_4F47A486_EA66_4D4B_9D65_1ABEAC31AACE_.wvu.PrintArea" localSheetId="4" hidden="1">'  Sch-2'!$A$1:$G$33</definedName>
    <definedName name="Z_4F47A486_EA66_4D4B_9D65_1ABEAC31AACE_.wvu.PrintArea" localSheetId="5" hidden="1">' (Part-III) Sch-1'!$A$1:$G$53</definedName>
    <definedName name="Z_4F47A486_EA66_4D4B_9D65_1ABEAC31AACE_.wvu.PrintArea" localSheetId="6" hidden="1">' (Part-III) Sch-2'!$A$1:$G$29</definedName>
    <definedName name="Z_4F47A486_EA66_4D4B_9D65_1ABEAC31AACE_.wvu.PrintArea" localSheetId="11" hidden="1">'Bid Form 2nd Envelope'!$A$1:$F$47</definedName>
    <definedName name="Z_4F47A486_EA66_4D4B_9D65_1ABEAC31AACE_.wvu.PrintArea" localSheetId="1" hidden="1">Cover!$B$1:$E$15</definedName>
    <definedName name="Z_4F47A486_EA66_4D4B_9D65_1ABEAC31AACE_.wvu.PrintArea" localSheetId="10" hidden="1">Discount!$A$2:$G$35</definedName>
    <definedName name="Z_4F47A486_EA66_4D4B_9D65_1ABEAC31AACE_.wvu.PrintArea" localSheetId="2" hidden="1">'Names of Bidder'!$B$1:$D$24</definedName>
    <definedName name="Z_4F47A486_EA66_4D4B_9D65_1ABEAC31AACE_.wvu.PrintArea" localSheetId="7" hidden="1">'Sch-3'!$A$1:$F$26</definedName>
    <definedName name="Z_4F47A486_EA66_4D4B_9D65_1ABEAC31AACE_.wvu.PrintArea" localSheetId="8" hidden="1">'Sch-4'!$A$1:$D$24</definedName>
    <definedName name="Z_4F47A486_EA66_4D4B_9D65_1ABEAC31AACE_.wvu.PrintArea" localSheetId="9" hidden="1">'Sch-5 After Discount'!$A$1:$D$35</definedName>
    <definedName name="Z_4F47A486_EA66_4D4B_9D65_1ABEAC31AACE_.wvu.PrintTitles" localSheetId="3" hidden="1">'  Sch-1'!$13:$15</definedName>
    <definedName name="Z_4F47A486_EA66_4D4B_9D65_1ABEAC31AACE_.wvu.PrintTitles" localSheetId="4" hidden="1">'  Sch-2'!$13:$15</definedName>
    <definedName name="Z_4F47A486_EA66_4D4B_9D65_1ABEAC31AACE_.wvu.PrintTitles" localSheetId="5" hidden="1">' (Part-III) Sch-1'!$13:$15</definedName>
    <definedName name="Z_4F47A486_EA66_4D4B_9D65_1ABEAC31AACE_.wvu.PrintTitles" localSheetId="6" hidden="1">' (Part-III) Sch-2'!$13:$15</definedName>
    <definedName name="Z_4F47A486_EA66_4D4B_9D65_1ABEAC31AACE_.wvu.PrintTitles" localSheetId="7" hidden="1">'Sch-3'!$13:$15</definedName>
    <definedName name="Z_4F47A486_EA66_4D4B_9D65_1ABEAC31AACE_.wvu.PrintTitles" localSheetId="8" hidden="1">'Sch-4'!$3:$13</definedName>
    <definedName name="Z_4F47A486_EA66_4D4B_9D65_1ABEAC31AACE_.wvu.PrintTitles" localSheetId="9" hidden="1">'Sch-5 After Discount'!$3:$13</definedName>
    <definedName name="Z_4F47A486_EA66_4D4B_9D65_1ABEAC31AACE_.wvu.Rows" localSheetId="0" hidden="1">'Basic Data'!$10:$20</definedName>
    <definedName name="Z_4F47A486_EA66_4D4B_9D65_1ABEAC31AACE_.wvu.Rows" localSheetId="11" hidden="1">'Bid Form 2nd Envelope'!#REF!</definedName>
    <definedName name="Z_4F47A486_EA66_4D4B_9D65_1ABEAC31AACE_.wvu.Rows" localSheetId="1" hidden="1">Cover!$7:$7,Cover!$10:$10</definedName>
    <definedName name="Z_4F47A486_EA66_4D4B_9D65_1ABEAC31AACE_.wvu.Rows" localSheetId="10" hidden="1">Discount!$21:$23</definedName>
    <definedName name="Z_4F47A486_EA66_4D4B_9D65_1ABEAC31AACE_.wvu.Rows" localSheetId="2" hidden="1">'Names of Bidder'!$6:$6,'Names of Bidder'!$13:$16</definedName>
    <definedName name="Z_4F65FF32_EC61_4022_A399_2986D7B6B8B3_.wvu.PrintArea" localSheetId="3" hidden="1">'  Sch-1'!$A$1:$G$76</definedName>
    <definedName name="Z_4F65FF32_EC61_4022_A399_2986D7B6B8B3_.wvu.PrintArea" localSheetId="4" hidden="1">'  Sch-2'!$A$1:$G$33</definedName>
    <definedName name="Z_4F65FF32_EC61_4022_A399_2986D7B6B8B3_.wvu.PrintArea" localSheetId="5" hidden="1">' (Part-III) Sch-1'!$A$1:$G$53</definedName>
    <definedName name="Z_4F65FF32_EC61_4022_A399_2986D7B6B8B3_.wvu.PrintArea" localSheetId="6" hidden="1">' (Part-III) Sch-2'!$A$1:$G$29</definedName>
    <definedName name="Z_4F65FF32_EC61_4022_A399_2986D7B6B8B3_.wvu.PrintArea" localSheetId="10" hidden="1">Discount!$A$2:$G$33</definedName>
    <definedName name="Z_4F65FF32_EC61_4022_A399_2986D7B6B8B3_.wvu.PrintArea" localSheetId="7" hidden="1">'Sch-3'!$A$1:$F$26</definedName>
    <definedName name="Z_4F65FF32_EC61_4022_A399_2986D7B6B8B3_.wvu.PrintArea" localSheetId="8" hidden="1">'Sch-4'!$A$1:$D$24</definedName>
    <definedName name="Z_4F65FF32_EC61_4022_A399_2986D7B6B8B3_.wvu.PrintArea" localSheetId="9" hidden="1">'Sch-5 After Discount'!$A$1:$D$35</definedName>
    <definedName name="Z_4F65FF32_EC61_4022_A399_2986D7B6B8B3_.wvu.PrintTitles" localSheetId="3" hidden="1">'  Sch-1'!$13:$15</definedName>
    <definedName name="Z_4F65FF32_EC61_4022_A399_2986D7B6B8B3_.wvu.PrintTitles" localSheetId="4" hidden="1">'  Sch-2'!$13:$15</definedName>
    <definedName name="Z_4F65FF32_EC61_4022_A399_2986D7B6B8B3_.wvu.PrintTitles" localSheetId="5" hidden="1">' (Part-III) Sch-1'!$13:$15</definedName>
    <definedName name="Z_4F65FF32_EC61_4022_A399_2986D7B6B8B3_.wvu.PrintTitles" localSheetId="6" hidden="1">' (Part-III) Sch-2'!$13:$15</definedName>
    <definedName name="Z_4F65FF32_EC61_4022_A399_2986D7B6B8B3_.wvu.PrintTitles" localSheetId="7" hidden="1">'Sch-3'!$13:$15</definedName>
    <definedName name="Z_4F65FF32_EC61_4022_A399_2986D7B6B8B3_.wvu.PrintTitles" localSheetId="8" hidden="1">'Sch-4'!$3:$13</definedName>
    <definedName name="Z_4F65FF32_EC61_4022_A399_2986D7B6B8B3_.wvu.PrintTitles" localSheetId="9" hidden="1">'Sch-5 After Discount'!$3:$13</definedName>
    <definedName name="Z_58D82F59_8CF6_455F_B9F4_081499FDF243_.wvu.Cols" localSheetId="3" hidden="1">'  Sch-1'!$I:$M</definedName>
    <definedName name="Z_58D82F59_8CF6_455F_B9F4_081499FDF243_.wvu.Cols" localSheetId="4" hidden="1">'  Sch-2'!$I:$J</definedName>
    <definedName name="Z_58D82F59_8CF6_455F_B9F4_081499FDF243_.wvu.Cols" localSheetId="5" hidden="1">' (Part-III) Sch-1'!$I:$M</definedName>
    <definedName name="Z_58D82F59_8CF6_455F_B9F4_081499FDF243_.wvu.Cols" localSheetId="6" hidden="1">' (Part-III) Sch-2'!$I:$J</definedName>
    <definedName name="Z_58D82F59_8CF6_455F_B9F4_081499FDF243_.wvu.Cols" localSheetId="10" hidden="1">Discount!$I:$P</definedName>
    <definedName name="Z_58D82F59_8CF6_455F_B9F4_081499FDF243_.wvu.PrintArea" localSheetId="3" hidden="1">'  Sch-1'!$A$1:$G$76</definedName>
    <definedName name="Z_58D82F59_8CF6_455F_B9F4_081499FDF243_.wvu.PrintArea" localSheetId="4" hidden="1">'  Sch-2'!$A$1:$G$33</definedName>
    <definedName name="Z_58D82F59_8CF6_455F_B9F4_081499FDF243_.wvu.PrintArea" localSheetId="5" hidden="1">' (Part-III) Sch-1'!$A$1:$G$53</definedName>
    <definedName name="Z_58D82F59_8CF6_455F_B9F4_081499FDF243_.wvu.PrintArea" localSheetId="6" hidden="1">' (Part-III) Sch-2'!$A$1:$G$29</definedName>
    <definedName name="Z_58D82F59_8CF6_455F_B9F4_081499FDF243_.wvu.PrintArea" localSheetId="11" hidden="1">'Bid Form 2nd Envelope'!$A$1:$F$49</definedName>
    <definedName name="Z_58D82F59_8CF6_455F_B9F4_081499FDF243_.wvu.PrintArea" localSheetId="1" hidden="1">Cover!$B$1:$E$15</definedName>
    <definedName name="Z_58D82F59_8CF6_455F_B9F4_081499FDF243_.wvu.PrintArea" localSheetId="10" hidden="1">Discount!$A$2:$G$35</definedName>
    <definedName name="Z_58D82F59_8CF6_455F_B9F4_081499FDF243_.wvu.PrintArea" localSheetId="2" hidden="1">'Names of Bidder'!$B$1:$E$22</definedName>
    <definedName name="Z_58D82F59_8CF6_455F_B9F4_081499FDF243_.wvu.PrintArea" localSheetId="7" hidden="1">'Sch-3'!$A$1:$F$26</definedName>
    <definedName name="Z_58D82F59_8CF6_455F_B9F4_081499FDF243_.wvu.PrintArea" localSheetId="8" hidden="1">'Sch-4'!$A$1:$D$24</definedName>
    <definedName name="Z_58D82F59_8CF6_455F_B9F4_081499FDF243_.wvu.PrintArea" localSheetId="9" hidden="1">'Sch-5 After Discount'!$A$1:$D$35</definedName>
    <definedName name="Z_58D82F59_8CF6_455F_B9F4_081499FDF243_.wvu.PrintTitles" localSheetId="3" hidden="1">'  Sch-1'!$13:$15</definedName>
    <definedName name="Z_58D82F59_8CF6_455F_B9F4_081499FDF243_.wvu.PrintTitles" localSheetId="4" hidden="1">'  Sch-2'!$13:$15</definedName>
    <definedName name="Z_58D82F59_8CF6_455F_B9F4_081499FDF243_.wvu.PrintTitles" localSheetId="5" hidden="1">' (Part-III) Sch-1'!$13:$15</definedName>
    <definedName name="Z_58D82F59_8CF6_455F_B9F4_081499FDF243_.wvu.PrintTitles" localSheetId="6" hidden="1">' (Part-III) Sch-2'!$13:$15</definedName>
    <definedName name="Z_58D82F59_8CF6_455F_B9F4_081499FDF243_.wvu.PrintTitles" localSheetId="7" hidden="1">'Sch-3'!$13:$15</definedName>
    <definedName name="Z_58D82F59_8CF6_455F_B9F4_081499FDF243_.wvu.PrintTitles" localSheetId="8" hidden="1">'Sch-4'!$3:$13</definedName>
    <definedName name="Z_58D82F59_8CF6_455F_B9F4_081499FDF243_.wvu.PrintTitles" localSheetId="9" hidden="1">'Sch-5 After Discount'!$3:$13</definedName>
    <definedName name="Z_58D82F59_8CF6_455F_B9F4_081499FDF243_.wvu.Rows" localSheetId="3" hidden="1">'  Sch-1'!#REF!</definedName>
    <definedName name="Z_58D82F59_8CF6_455F_B9F4_081499FDF243_.wvu.Rows" localSheetId="5" hidden="1">' (Part-III) Sch-1'!#REF!</definedName>
    <definedName name="Z_58D82F59_8CF6_455F_B9F4_081499FDF243_.wvu.Rows" localSheetId="0" hidden="1">'Basic Data'!$11:$12</definedName>
    <definedName name="Z_58D82F59_8CF6_455F_B9F4_081499FDF243_.wvu.Rows" localSheetId="11" hidden="1">'Bid Form 2nd Envelope'!#REF!</definedName>
    <definedName name="Z_58D82F59_8CF6_455F_B9F4_081499FDF243_.wvu.Rows" localSheetId="1" hidden="1">Cover!$7:$7,Cover!$10:$10</definedName>
    <definedName name="Z_58D82F59_8CF6_455F_B9F4_081499FDF243_.wvu.Rows" localSheetId="10" hidden="1">Discount!#REF!,Discount!#REF!</definedName>
    <definedName name="Z_5E2FF645_A015_403E_863B_BADF6B75C7D1_.wvu.Cols" localSheetId="11" hidden="1">'Bid Form 2nd Envelope'!$Z:$AD,'Bid Form 2nd Envelope'!$AH:$AH</definedName>
    <definedName name="Z_5E2FF645_A015_403E_863B_BADF6B75C7D1_.wvu.Cols" localSheetId="10" hidden="1">Discount!$I:$L</definedName>
    <definedName name="Z_5E2FF645_A015_403E_863B_BADF6B75C7D1_.wvu.Cols" localSheetId="7" hidden="1">'Sch-3'!$K:$P</definedName>
    <definedName name="Z_5E2FF645_A015_403E_863B_BADF6B75C7D1_.wvu.Cols" localSheetId="9" hidden="1">'Sch-5 After Discount'!$F:$G</definedName>
    <definedName name="Z_5E2FF645_A015_403E_863B_BADF6B75C7D1_.wvu.PrintArea" localSheetId="3" hidden="1">'  Sch-1'!$A$1:$G$74</definedName>
    <definedName name="Z_5E2FF645_A015_403E_863B_BADF6B75C7D1_.wvu.PrintArea" localSheetId="4" hidden="1">'  Sch-2'!$A$1:$G$31</definedName>
    <definedName name="Z_5E2FF645_A015_403E_863B_BADF6B75C7D1_.wvu.PrintArea" localSheetId="5" hidden="1">' (Part-III) Sch-1'!$A$1:$G$53</definedName>
    <definedName name="Z_5E2FF645_A015_403E_863B_BADF6B75C7D1_.wvu.PrintArea" localSheetId="6" hidden="1">' (Part-III) Sch-2'!$A$1:$G$29</definedName>
    <definedName name="Z_5E2FF645_A015_403E_863B_BADF6B75C7D1_.wvu.PrintArea" localSheetId="11" hidden="1">'Bid Form 2nd Envelope'!$A$1:$F$47</definedName>
    <definedName name="Z_5E2FF645_A015_403E_863B_BADF6B75C7D1_.wvu.PrintArea" localSheetId="1" hidden="1">Cover!$B$1:$E$15</definedName>
    <definedName name="Z_5E2FF645_A015_403E_863B_BADF6B75C7D1_.wvu.PrintArea" localSheetId="10" hidden="1">Discount!$A$2:$G$35</definedName>
    <definedName name="Z_5E2FF645_A015_403E_863B_BADF6B75C7D1_.wvu.PrintArea" localSheetId="2" hidden="1">'Names of Bidder'!$B$1:$D$24</definedName>
    <definedName name="Z_5E2FF645_A015_403E_863B_BADF6B75C7D1_.wvu.PrintArea" localSheetId="7" hidden="1">'Sch-3'!$A$1:$F$25</definedName>
    <definedName name="Z_5E2FF645_A015_403E_863B_BADF6B75C7D1_.wvu.PrintArea" localSheetId="8" hidden="1">'Sch-4'!$A$1:$D$24</definedName>
    <definedName name="Z_5E2FF645_A015_403E_863B_BADF6B75C7D1_.wvu.PrintArea" localSheetId="9" hidden="1">'Sch-5 After Discount'!$A$1:$D$35</definedName>
    <definedName name="Z_5E2FF645_A015_403E_863B_BADF6B75C7D1_.wvu.PrintTitles" localSheetId="3" hidden="1">'  Sch-1'!$13:$15</definedName>
    <definedName name="Z_5E2FF645_A015_403E_863B_BADF6B75C7D1_.wvu.PrintTitles" localSheetId="4" hidden="1">'  Sch-2'!$13:$15</definedName>
    <definedName name="Z_5E2FF645_A015_403E_863B_BADF6B75C7D1_.wvu.PrintTitles" localSheetId="5" hidden="1">' (Part-III) Sch-1'!$13:$15</definedName>
    <definedName name="Z_5E2FF645_A015_403E_863B_BADF6B75C7D1_.wvu.PrintTitles" localSheetId="6" hidden="1">' (Part-III) Sch-2'!$13:$15</definedName>
    <definedName name="Z_5E2FF645_A015_403E_863B_BADF6B75C7D1_.wvu.PrintTitles" localSheetId="7" hidden="1">'Sch-3'!$13:$15</definedName>
    <definedName name="Z_5E2FF645_A015_403E_863B_BADF6B75C7D1_.wvu.PrintTitles" localSheetId="8" hidden="1">'Sch-4'!$3:$13</definedName>
    <definedName name="Z_5E2FF645_A015_403E_863B_BADF6B75C7D1_.wvu.PrintTitles" localSheetId="9" hidden="1">'Sch-5 After Discount'!$3:$13</definedName>
    <definedName name="Z_5E2FF645_A015_403E_863B_BADF6B75C7D1_.wvu.Rows" localSheetId="0" hidden="1">'Basic Data'!$10:$20</definedName>
    <definedName name="Z_5E2FF645_A015_403E_863B_BADF6B75C7D1_.wvu.Rows" localSheetId="1" hidden="1">Cover!$7:$7,Cover!$10:$10</definedName>
    <definedName name="Z_5E2FF645_A015_403E_863B_BADF6B75C7D1_.wvu.Rows" localSheetId="10" hidden="1">Discount!$21:$23</definedName>
    <definedName name="Z_5E2FF645_A015_403E_863B_BADF6B75C7D1_.wvu.Rows" localSheetId="2" hidden="1">'Names of Bidder'!$6:$6,'Names of Bidder'!$13:$16</definedName>
    <definedName name="Z_5E2FF645_A015_403E_863B_BADF6B75C7D1_.wvu.Rows" localSheetId="8" hidden="1">'Sch-4'!$14:$14,'Sch-4'!$17:$17</definedName>
    <definedName name="Z_5E2FF645_A015_403E_863B_BADF6B75C7D1_.wvu.Rows" localSheetId="9" hidden="1">'Sch-5 After Discount'!$17:$26</definedName>
    <definedName name="Z_696D9240_6693_44E8_B9A4_2BFADD101EE2_.wvu.Cols" localSheetId="3" hidden="1">'  Sch-1'!$J:$L</definedName>
    <definedName name="Z_696D9240_6693_44E8_B9A4_2BFADD101EE2_.wvu.Cols" localSheetId="4" hidden="1">'  Sch-2'!$I:$J</definedName>
    <definedName name="Z_696D9240_6693_44E8_B9A4_2BFADD101EE2_.wvu.Cols" localSheetId="5" hidden="1">' (Part-III) Sch-1'!$J:$L</definedName>
    <definedName name="Z_696D9240_6693_44E8_B9A4_2BFADD101EE2_.wvu.Cols" localSheetId="6" hidden="1">' (Part-III) Sch-2'!$I:$J</definedName>
    <definedName name="Z_696D9240_6693_44E8_B9A4_2BFADD101EE2_.wvu.Cols" localSheetId="10" hidden="1">Discount!$I:$P</definedName>
    <definedName name="Z_696D9240_6693_44E8_B9A4_2BFADD101EE2_.wvu.PrintArea" localSheetId="3" hidden="1">'  Sch-1'!$A$1:$G$76</definedName>
    <definedName name="Z_696D9240_6693_44E8_B9A4_2BFADD101EE2_.wvu.PrintArea" localSheetId="4" hidden="1">'  Sch-2'!$A$1:$G$33</definedName>
    <definedName name="Z_696D9240_6693_44E8_B9A4_2BFADD101EE2_.wvu.PrintArea" localSheetId="5" hidden="1">' (Part-III) Sch-1'!$A$1:$G$53</definedName>
    <definedName name="Z_696D9240_6693_44E8_B9A4_2BFADD101EE2_.wvu.PrintArea" localSheetId="6" hidden="1">' (Part-III) Sch-2'!$A$1:$G$29</definedName>
    <definedName name="Z_696D9240_6693_44E8_B9A4_2BFADD101EE2_.wvu.PrintArea" localSheetId="11" hidden="1">'Bid Form 2nd Envelope'!$A$1:$F$53</definedName>
    <definedName name="Z_696D9240_6693_44E8_B9A4_2BFADD101EE2_.wvu.PrintArea" localSheetId="1" hidden="1">Cover!$B$1:$E$15</definedName>
    <definedName name="Z_696D9240_6693_44E8_B9A4_2BFADD101EE2_.wvu.PrintArea" localSheetId="10" hidden="1">Discount!$A$2:$G$35</definedName>
    <definedName name="Z_696D9240_6693_44E8_B9A4_2BFADD101EE2_.wvu.PrintArea" localSheetId="2" hidden="1">'Names of Bidder'!$B$1:$E$22</definedName>
    <definedName name="Z_696D9240_6693_44E8_B9A4_2BFADD101EE2_.wvu.PrintArea" localSheetId="7" hidden="1">'Sch-3'!$A$1:$F$26</definedName>
    <definedName name="Z_696D9240_6693_44E8_B9A4_2BFADD101EE2_.wvu.PrintArea" localSheetId="8" hidden="1">'Sch-4'!$A$1:$D$24</definedName>
    <definedName name="Z_696D9240_6693_44E8_B9A4_2BFADD101EE2_.wvu.PrintArea" localSheetId="9" hidden="1">'Sch-5 After Discount'!$A$1:$D$35</definedName>
    <definedName name="Z_696D9240_6693_44E8_B9A4_2BFADD101EE2_.wvu.PrintTitles" localSheetId="3" hidden="1">'  Sch-1'!$13:$15</definedName>
    <definedName name="Z_696D9240_6693_44E8_B9A4_2BFADD101EE2_.wvu.PrintTitles" localSheetId="4" hidden="1">'  Sch-2'!$13:$15</definedName>
    <definedName name="Z_696D9240_6693_44E8_B9A4_2BFADD101EE2_.wvu.PrintTitles" localSheetId="5" hidden="1">' (Part-III) Sch-1'!$13:$15</definedName>
    <definedName name="Z_696D9240_6693_44E8_B9A4_2BFADD101EE2_.wvu.PrintTitles" localSheetId="6" hidden="1">' (Part-III) Sch-2'!$13:$15</definedName>
    <definedName name="Z_696D9240_6693_44E8_B9A4_2BFADD101EE2_.wvu.PrintTitles" localSheetId="7" hidden="1">'Sch-3'!$13:$15</definedName>
    <definedName name="Z_696D9240_6693_44E8_B9A4_2BFADD101EE2_.wvu.PrintTitles" localSheetId="8" hidden="1">'Sch-4'!$3:$13</definedName>
    <definedName name="Z_696D9240_6693_44E8_B9A4_2BFADD101EE2_.wvu.PrintTitles" localSheetId="9" hidden="1">'Sch-5 After Discount'!$3:$13</definedName>
    <definedName name="Z_696D9240_6693_44E8_B9A4_2BFADD101EE2_.wvu.Rows" localSheetId="3" hidden="1">'  Sch-1'!#REF!</definedName>
    <definedName name="Z_696D9240_6693_44E8_B9A4_2BFADD101EE2_.wvu.Rows" localSheetId="5" hidden="1">' (Part-III) Sch-1'!#REF!</definedName>
    <definedName name="Z_696D9240_6693_44E8_B9A4_2BFADD101EE2_.wvu.Rows" localSheetId="0" hidden="1">'Basic Data'!$11:$12</definedName>
    <definedName name="Z_696D9240_6693_44E8_B9A4_2BFADD101EE2_.wvu.Rows" localSheetId="11" hidden="1">'Bid Form 2nd Envelope'!#REF!</definedName>
    <definedName name="Z_696D9240_6693_44E8_B9A4_2BFADD101EE2_.wvu.Rows" localSheetId="1" hidden="1">Cover!$7:$7,Cover!$10:$10</definedName>
    <definedName name="Z_696D9240_6693_44E8_B9A4_2BFADD101EE2_.wvu.Rows" localSheetId="10" hidden="1">Discount!#REF!,Discount!#REF!</definedName>
    <definedName name="Z_8DC3BA4D_7811_4245_A3D0_7EE4A8A001CA_.wvu.Cols" localSheetId="11" hidden="1">'Bid Form 2nd Envelope'!$Z:$AE</definedName>
    <definedName name="Z_8DC3BA4D_7811_4245_A3D0_7EE4A8A001CA_.wvu.Cols" localSheetId="10" hidden="1">Discount!$I:$N</definedName>
    <definedName name="Z_8DC3BA4D_7811_4245_A3D0_7EE4A8A001CA_.wvu.Cols" localSheetId="7" hidden="1">'Sch-3'!$M:$M</definedName>
    <definedName name="Z_8DC3BA4D_7811_4245_A3D0_7EE4A8A001CA_.wvu.Cols" localSheetId="8" hidden="1">'Sch-4'!$G:$N</definedName>
    <definedName name="Z_8DC3BA4D_7811_4245_A3D0_7EE4A8A001CA_.wvu.PrintArea" localSheetId="3" hidden="1">'  Sch-1'!$A$1:$G$76</definedName>
    <definedName name="Z_8DC3BA4D_7811_4245_A3D0_7EE4A8A001CA_.wvu.PrintArea" localSheetId="4" hidden="1">'  Sch-2'!$A$1:$G$33</definedName>
    <definedName name="Z_8DC3BA4D_7811_4245_A3D0_7EE4A8A001CA_.wvu.PrintArea" localSheetId="5" hidden="1">' (Part-III) Sch-1'!$A$1:$G$53</definedName>
    <definedName name="Z_8DC3BA4D_7811_4245_A3D0_7EE4A8A001CA_.wvu.PrintArea" localSheetId="6" hidden="1">' (Part-III) Sch-2'!$A$1:$G$29</definedName>
    <definedName name="Z_8DC3BA4D_7811_4245_A3D0_7EE4A8A001CA_.wvu.PrintArea" localSheetId="11" hidden="1">'Bid Form 2nd Envelope'!$A$1:$F$47</definedName>
    <definedName name="Z_8DC3BA4D_7811_4245_A3D0_7EE4A8A001CA_.wvu.PrintArea" localSheetId="1" hidden="1">Cover!$B$1:$E$15</definedName>
    <definedName name="Z_8DC3BA4D_7811_4245_A3D0_7EE4A8A001CA_.wvu.PrintArea" localSheetId="10" hidden="1">Discount!$A$2:$G$35</definedName>
    <definedName name="Z_8DC3BA4D_7811_4245_A3D0_7EE4A8A001CA_.wvu.PrintArea" localSheetId="2" hidden="1">'Names of Bidder'!$B$1:$D$24</definedName>
    <definedName name="Z_8DC3BA4D_7811_4245_A3D0_7EE4A8A001CA_.wvu.PrintArea" localSheetId="7" hidden="1">'Sch-3'!$A$1:$F$26</definedName>
    <definedName name="Z_8DC3BA4D_7811_4245_A3D0_7EE4A8A001CA_.wvu.PrintArea" localSheetId="8" hidden="1">'Sch-4'!$A$1:$D$24</definedName>
    <definedName name="Z_8DC3BA4D_7811_4245_A3D0_7EE4A8A001CA_.wvu.PrintArea" localSheetId="9" hidden="1">'Sch-5 After Discount'!$A$1:$D$35</definedName>
    <definedName name="Z_8DC3BA4D_7811_4245_A3D0_7EE4A8A001CA_.wvu.PrintTitles" localSheetId="3" hidden="1">'  Sch-1'!$13:$15</definedName>
    <definedName name="Z_8DC3BA4D_7811_4245_A3D0_7EE4A8A001CA_.wvu.PrintTitles" localSheetId="4" hidden="1">'  Sch-2'!$13:$15</definedName>
    <definedName name="Z_8DC3BA4D_7811_4245_A3D0_7EE4A8A001CA_.wvu.PrintTitles" localSheetId="5" hidden="1">' (Part-III) Sch-1'!$13:$15</definedName>
    <definedName name="Z_8DC3BA4D_7811_4245_A3D0_7EE4A8A001CA_.wvu.PrintTitles" localSheetId="6" hidden="1">' (Part-III) Sch-2'!$13:$15</definedName>
    <definedName name="Z_8DC3BA4D_7811_4245_A3D0_7EE4A8A001CA_.wvu.PrintTitles" localSheetId="7" hidden="1">'Sch-3'!$13:$15</definedName>
    <definedName name="Z_8DC3BA4D_7811_4245_A3D0_7EE4A8A001CA_.wvu.PrintTitles" localSheetId="8" hidden="1">'Sch-4'!$3:$13</definedName>
    <definedName name="Z_8DC3BA4D_7811_4245_A3D0_7EE4A8A001CA_.wvu.PrintTitles" localSheetId="9" hidden="1">'Sch-5 After Discount'!$3:$13</definedName>
    <definedName name="Z_8DC3BA4D_7811_4245_A3D0_7EE4A8A001CA_.wvu.Rows" localSheetId="0" hidden="1">'Basic Data'!$10:$20</definedName>
    <definedName name="Z_8DC3BA4D_7811_4245_A3D0_7EE4A8A001CA_.wvu.Rows" localSheetId="11" hidden="1">'Bid Form 2nd Envelope'!#REF!</definedName>
    <definedName name="Z_8DC3BA4D_7811_4245_A3D0_7EE4A8A001CA_.wvu.Rows" localSheetId="1" hidden="1">Cover!$7:$7,Cover!$10:$10</definedName>
    <definedName name="Z_8DC3BA4D_7811_4245_A3D0_7EE4A8A001CA_.wvu.Rows" localSheetId="10" hidden="1">Discount!$21:$23</definedName>
    <definedName name="Z_8DC3BA4D_7811_4245_A3D0_7EE4A8A001CA_.wvu.Rows" localSheetId="2" hidden="1">'Names of Bidder'!$6:$6,'Names of Bidder'!$13:$16</definedName>
    <definedName name="Z_B0EE7D76_5806_4718_BDAD_3A3EA691E5E4_.wvu.Cols" localSheetId="3" hidden="1">'  Sch-1'!$I:$M</definedName>
    <definedName name="Z_B0EE7D76_5806_4718_BDAD_3A3EA691E5E4_.wvu.Cols" localSheetId="4" hidden="1">'  Sch-2'!$I:$J</definedName>
    <definedName name="Z_B0EE7D76_5806_4718_BDAD_3A3EA691E5E4_.wvu.Cols" localSheetId="5" hidden="1">' (Part-III) Sch-1'!$I:$M</definedName>
    <definedName name="Z_B0EE7D76_5806_4718_BDAD_3A3EA691E5E4_.wvu.Cols" localSheetId="6" hidden="1">' (Part-III) Sch-2'!$I:$J</definedName>
    <definedName name="Z_B0EE7D76_5806_4718_BDAD_3A3EA691E5E4_.wvu.Cols" localSheetId="10" hidden="1">Discount!$I:$P</definedName>
    <definedName name="Z_B0EE7D76_5806_4718_BDAD_3A3EA691E5E4_.wvu.PrintArea" localSheetId="3" hidden="1">'  Sch-1'!$A$1:$G$76</definedName>
    <definedName name="Z_B0EE7D76_5806_4718_BDAD_3A3EA691E5E4_.wvu.PrintArea" localSheetId="4" hidden="1">'  Sch-2'!$A$1:$G$33</definedName>
    <definedName name="Z_B0EE7D76_5806_4718_BDAD_3A3EA691E5E4_.wvu.PrintArea" localSheetId="5" hidden="1">' (Part-III) Sch-1'!$A$1:$G$53</definedName>
    <definedName name="Z_B0EE7D76_5806_4718_BDAD_3A3EA691E5E4_.wvu.PrintArea" localSheetId="6" hidden="1">' (Part-III) Sch-2'!$A$1:$G$29</definedName>
    <definedName name="Z_B0EE7D76_5806_4718_BDAD_3A3EA691E5E4_.wvu.PrintArea" localSheetId="11" hidden="1">'Bid Form 2nd Envelope'!$A$1:$F$49</definedName>
    <definedName name="Z_B0EE7D76_5806_4718_BDAD_3A3EA691E5E4_.wvu.PrintArea" localSheetId="1" hidden="1">Cover!$B$1:$E$15</definedName>
    <definedName name="Z_B0EE7D76_5806_4718_BDAD_3A3EA691E5E4_.wvu.PrintArea" localSheetId="10" hidden="1">Discount!$A$2:$G$35</definedName>
    <definedName name="Z_B0EE7D76_5806_4718_BDAD_3A3EA691E5E4_.wvu.PrintArea" localSheetId="2" hidden="1">'Names of Bidder'!$B$1:$E$22</definedName>
    <definedName name="Z_B0EE7D76_5806_4718_BDAD_3A3EA691E5E4_.wvu.PrintArea" localSheetId="7" hidden="1">'Sch-3'!$A$1:$F$26</definedName>
    <definedName name="Z_B0EE7D76_5806_4718_BDAD_3A3EA691E5E4_.wvu.PrintArea" localSheetId="8" hidden="1">'Sch-4'!$A$1:$D$24</definedName>
    <definedName name="Z_B0EE7D76_5806_4718_BDAD_3A3EA691E5E4_.wvu.PrintArea" localSheetId="9" hidden="1">'Sch-5 After Discount'!$A$1:$D$35</definedName>
    <definedName name="Z_B0EE7D76_5806_4718_BDAD_3A3EA691E5E4_.wvu.PrintTitles" localSheetId="3" hidden="1">'  Sch-1'!$13:$15</definedName>
    <definedName name="Z_B0EE7D76_5806_4718_BDAD_3A3EA691E5E4_.wvu.PrintTitles" localSheetId="4" hidden="1">'  Sch-2'!$13:$15</definedName>
    <definedName name="Z_B0EE7D76_5806_4718_BDAD_3A3EA691E5E4_.wvu.PrintTitles" localSheetId="5" hidden="1">' (Part-III) Sch-1'!$13:$15</definedName>
    <definedName name="Z_B0EE7D76_5806_4718_BDAD_3A3EA691E5E4_.wvu.PrintTitles" localSheetId="6" hidden="1">' (Part-III) Sch-2'!$13:$15</definedName>
    <definedName name="Z_B0EE7D76_5806_4718_BDAD_3A3EA691E5E4_.wvu.PrintTitles" localSheetId="7" hidden="1">'Sch-3'!$13:$15</definedName>
    <definedName name="Z_B0EE7D76_5806_4718_BDAD_3A3EA691E5E4_.wvu.PrintTitles" localSheetId="8" hidden="1">'Sch-4'!$3:$13</definedName>
    <definedName name="Z_B0EE7D76_5806_4718_BDAD_3A3EA691E5E4_.wvu.PrintTitles" localSheetId="9" hidden="1">'Sch-5 After Discount'!$3:$13</definedName>
    <definedName name="Z_B0EE7D76_5806_4718_BDAD_3A3EA691E5E4_.wvu.Rows" localSheetId="3" hidden="1">'  Sch-1'!#REF!</definedName>
    <definedName name="Z_B0EE7D76_5806_4718_BDAD_3A3EA691E5E4_.wvu.Rows" localSheetId="5" hidden="1">' (Part-III) Sch-1'!#REF!</definedName>
    <definedName name="Z_B0EE7D76_5806_4718_BDAD_3A3EA691E5E4_.wvu.Rows" localSheetId="0" hidden="1">'Basic Data'!$11:$12</definedName>
    <definedName name="Z_B0EE7D76_5806_4718_BDAD_3A3EA691E5E4_.wvu.Rows" localSheetId="11" hidden="1">'Bid Form 2nd Envelope'!#REF!</definedName>
    <definedName name="Z_B0EE7D76_5806_4718_BDAD_3A3EA691E5E4_.wvu.Rows" localSheetId="1" hidden="1">Cover!$7:$7,Cover!$10:$10</definedName>
    <definedName name="Z_B0EE7D76_5806_4718_BDAD_3A3EA691E5E4_.wvu.Rows" localSheetId="10" hidden="1">Discount!#REF!,Discount!#REF!</definedName>
    <definedName name="Z_B1277D53_29D6_4226_81E2_084FB62977B6_.wvu.Cols" localSheetId="3" hidden="1">'  Sch-1'!$I:$M</definedName>
    <definedName name="Z_B1277D53_29D6_4226_81E2_084FB62977B6_.wvu.Cols" localSheetId="4" hidden="1">'  Sch-2'!$I:$J</definedName>
    <definedName name="Z_B1277D53_29D6_4226_81E2_084FB62977B6_.wvu.Cols" localSheetId="5" hidden="1">' (Part-III) Sch-1'!$I:$M</definedName>
    <definedName name="Z_B1277D53_29D6_4226_81E2_084FB62977B6_.wvu.Cols" localSheetId="6" hidden="1">' (Part-III) Sch-2'!$I:$J</definedName>
    <definedName name="Z_B1277D53_29D6_4226_81E2_084FB62977B6_.wvu.Cols" localSheetId="10" hidden="1">Discount!$I:$P</definedName>
    <definedName name="Z_B1277D53_29D6_4226_81E2_084FB62977B6_.wvu.PrintArea" localSheetId="3" hidden="1">'  Sch-1'!$A$1:$G$76</definedName>
    <definedName name="Z_B1277D53_29D6_4226_81E2_084FB62977B6_.wvu.PrintArea" localSheetId="4" hidden="1">'  Sch-2'!$A$1:$G$33</definedName>
    <definedName name="Z_B1277D53_29D6_4226_81E2_084FB62977B6_.wvu.PrintArea" localSheetId="5" hidden="1">' (Part-III) Sch-1'!$A$1:$G$53</definedName>
    <definedName name="Z_B1277D53_29D6_4226_81E2_084FB62977B6_.wvu.PrintArea" localSheetId="6" hidden="1">' (Part-III) Sch-2'!$A$1:$G$29</definedName>
    <definedName name="Z_B1277D53_29D6_4226_81E2_084FB62977B6_.wvu.PrintArea" localSheetId="11" hidden="1">'Bid Form 2nd Envelope'!$A$1:$F$47</definedName>
    <definedName name="Z_B1277D53_29D6_4226_81E2_084FB62977B6_.wvu.PrintArea" localSheetId="1" hidden="1">Cover!$B$1:$E$15</definedName>
    <definedName name="Z_B1277D53_29D6_4226_81E2_084FB62977B6_.wvu.PrintArea" localSheetId="10" hidden="1">Discount!$A$2:$G$35</definedName>
    <definedName name="Z_B1277D53_29D6_4226_81E2_084FB62977B6_.wvu.PrintArea" localSheetId="2" hidden="1">'Names of Bidder'!$B$1:$D$24</definedName>
    <definedName name="Z_B1277D53_29D6_4226_81E2_084FB62977B6_.wvu.PrintArea" localSheetId="7" hidden="1">'Sch-3'!$A$1:$F$26</definedName>
    <definedName name="Z_B1277D53_29D6_4226_81E2_084FB62977B6_.wvu.PrintArea" localSheetId="8" hidden="1">'Sch-4'!$A$1:$D$24</definedName>
    <definedName name="Z_B1277D53_29D6_4226_81E2_084FB62977B6_.wvu.PrintArea" localSheetId="9" hidden="1">'Sch-5 After Discount'!$A$1:$D$35</definedName>
    <definedName name="Z_B1277D53_29D6_4226_81E2_084FB62977B6_.wvu.PrintTitles" localSheetId="3" hidden="1">'  Sch-1'!$13:$15</definedName>
    <definedName name="Z_B1277D53_29D6_4226_81E2_084FB62977B6_.wvu.PrintTitles" localSheetId="4" hidden="1">'  Sch-2'!$13:$15</definedName>
    <definedName name="Z_B1277D53_29D6_4226_81E2_084FB62977B6_.wvu.PrintTitles" localSheetId="5" hidden="1">' (Part-III) Sch-1'!$13:$15</definedName>
    <definedName name="Z_B1277D53_29D6_4226_81E2_084FB62977B6_.wvu.PrintTitles" localSheetId="6" hidden="1">' (Part-III) Sch-2'!$13:$15</definedName>
    <definedName name="Z_B1277D53_29D6_4226_81E2_084FB62977B6_.wvu.PrintTitles" localSheetId="7" hidden="1">'Sch-3'!$13:$15</definedName>
    <definedName name="Z_B1277D53_29D6_4226_81E2_084FB62977B6_.wvu.PrintTitles" localSheetId="8" hidden="1">'Sch-4'!$3:$13</definedName>
    <definedName name="Z_B1277D53_29D6_4226_81E2_084FB62977B6_.wvu.PrintTitles" localSheetId="9" hidden="1">'Sch-5 After Discount'!$3:$13</definedName>
    <definedName name="Z_B1277D53_29D6_4226_81E2_084FB62977B6_.wvu.Rows" localSheetId="3" hidden="1">'  Sch-1'!#REF!</definedName>
    <definedName name="Z_B1277D53_29D6_4226_81E2_084FB62977B6_.wvu.Rows" localSheetId="5" hidden="1">' (Part-III) Sch-1'!#REF!</definedName>
    <definedName name="Z_B1277D53_29D6_4226_81E2_084FB62977B6_.wvu.Rows" localSheetId="0" hidden="1">'Basic Data'!$11:$12</definedName>
    <definedName name="Z_B1277D53_29D6_4226_81E2_084FB62977B6_.wvu.Rows" localSheetId="11" hidden="1">'Bid Form 2nd Envelope'!#REF!</definedName>
    <definedName name="Z_B1277D53_29D6_4226_81E2_084FB62977B6_.wvu.Rows" localSheetId="1" hidden="1">Cover!$7:$7,Cover!$10:$10</definedName>
    <definedName name="Z_B1277D53_29D6_4226_81E2_084FB62977B6_.wvu.Rows" localSheetId="10" hidden="1">Discount!#REF!,Discount!#REF!</definedName>
    <definedName name="Z_BAD0225F_C858_4E40_A5E7_64BB5328C88A_.wvu.Cols" localSheetId="10" hidden="1">Discount!$I:$M</definedName>
    <definedName name="Z_BAD0225F_C858_4E40_A5E7_64BB5328C88A_.wvu.Cols" localSheetId="7" hidden="1">'Sch-3'!$K:$P</definedName>
    <definedName name="Z_BAD0225F_C858_4E40_A5E7_64BB5328C88A_.wvu.Cols" localSheetId="9" hidden="1">'Sch-5 After Discount'!$F:$G</definedName>
    <definedName name="Z_BAD0225F_C858_4E40_A5E7_64BB5328C88A_.wvu.PrintArea" localSheetId="3" hidden="1">'  Sch-1'!$A$1:$G$76</definedName>
    <definedName name="Z_BAD0225F_C858_4E40_A5E7_64BB5328C88A_.wvu.PrintArea" localSheetId="4" hidden="1">'  Sch-2'!$A$1:$G$33</definedName>
    <definedName name="Z_BAD0225F_C858_4E40_A5E7_64BB5328C88A_.wvu.PrintArea" localSheetId="5" hidden="1">' (Part-III) Sch-1'!$A$1:$G$53</definedName>
    <definedName name="Z_BAD0225F_C858_4E40_A5E7_64BB5328C88A_.wvu.PrintArea" localSheetId="6" hidden="1">' (Part-III) Sch-2'!$A$1:$G$29</definedName>
    <definedName name="Z_BAD0225F_C858_4E40_A5E7_64BB5328C88A_.wvu.PrintArea" localSheetId="11" hidden="1">'Bid Form 2nd Envelope'!$A$1:$F$47</definedName>
    <definedName name="Z_BAD0225F_C858_4E40_A5E7_64BB5328C88A_.wvu.PrintArea" localSheetId="1" hidden="1">Cover!$B$1:$E$15</definedName>
    <definedName name="Z_BAD0225F_C858_4E40_A5E7_64BB5328C88A_.wvu.PrintArea" localSheetId="10" hidden="1">Discount!$A$2:$G$35</definedName>
    <definedName name="Z_BAD0225F_C858_4E40_A5E7_64BB5328C88A_.wvu.PrintArea" localSheetId="2" hidden="1">'Names of Bidder'!$B$1:$D$24</definedName>
    <definedName name="Z_BAD0225F_C858_4E40_A5E7_64BB5328C88A_.wvu.PrintArea" localSheetId="7" hidden="1">'Sch-3'!$A$1:$F$26</definedName>
    <definedName name="Z_BAD0225F_C858_4E40_A5E7_64BB5328C88A_.wvu.PrintArea" localSheetId="8" hidden="1">'Sch-4'!$A$1:$D$24</definedName>
    <definedName name="Z_BAD0225F_C858_4E40_A5E7_64BB5328C88A_.wvu.PrintArea" localSheetId="9" hidden="1">'Sch-5 After Discount'!$A$1:$D$35</definedName>
    <definedName name="Z_BAD0225F_C858_4E40_A5E7_64BB5328C88A_.wvu.PrintTitles" localSheetId="3" hidden="1">'  Sch-1'!$13:$15</definedName>
    <definedName name="Z_BAD0225F_C858_4E40_A5E7_64BB5328C88A_.wvu.PrintTitles" localSheetId="4" hidden="1">'  Sch-2'!$13:$15</definedName>
    <definedName name="Z_BAD0225F_C858_4E40_A5E7_64BB5328C88A_.wvu.PrintTitles" localSheetId="5" hidden="1">' (Part-III) Sch-1'!$13:$15</definedName>
    <definedName name="Z_BAD0225F_C858_4E40_A5E7_64BB5328C88A_.wvu.PrintTitles" localSheetId="6" hidden="1">' (Part-III) Sch-2'!$13:$15</definedName>
    <definedName name="Z_BAD0225F_C858_4E40_A5E7_64BB5328C88A_.wvu.PrintTitles" localSheetId="7" hidden="1">'Sch-3'!$13:$15</definedName>
    <definedName name="Z_BAD0225F_C858_4E40_A5E7_64BB5328C88A_.wvu.PrintTitles" localSheetId="8" hidden="1">'Sch-4'!$3:$13</definedName>
    <definedName name="Z_BAD0225F_C858_4E40_A5E7_64BB5328C88A_.wvu.PrintTitles" localSheetId="9" hidden="1">'Sch-5 After Discount'!$3:$13</definedName>
    <definedName name="Z_BAD0225F_C858_4E40_A5E7_64BB5328C88A_.wvu.Rows" localSheetId="0" hidden="1">'Basic Data'!$10:$20</definedName>
    <definedName name="Z_BAD0225F_C858_4E40_A5E7_64BB5328C88A_.wvu.Rows" localSheetId="1" hidden="1">Cover!$7:$7,Cover!$10:$10</definedName>
    <definedName name="Z_BAD0225F_C858_4E40_A5E7_64BB5328C88A_.wvu.Rows" localSheetId="10" hidden="1">Discount!$21:$23</definedName>
    <definedName name="Z_BAD0225F_C858_4E40_A5E7_64BB5328C88A_.wvu.Rows" localSheetId="2" hidden="1">'Names of Bidder'!$6:$6,'Names of Bidder'!$13:$16</definedName>
    <definedName name="Z_BEF72719_4CCF_4C9B_95F6_0F3535FF30B3_.wvu.Cols" localSheetId="11" hidden="1">'Bid Form 2nd Envelope'!$Z:$AD,'Bid Form 2nd Envelope'!$AH:$AH</definedName>
    <definedName name="Z_BEF72719_4CCF_4C9B_95F6_0F3535FF30B3_.wvu.Cols" localSheetId="10" hidden="1">Discount!$I:$M</definedName>
    <definedName name="Z_BEF72719_4CCF_4C9B_95F6_0F3535FF30B3_.wvu.Cols" localSheetId="7" hidden="1">'Sch-3'!$K:$P</definedName>
    <definedName name="Z_BEF72719_4CCF_4C9B_95F6_0F3535FF30B3_.wvu.Cols" localSheetId="9" hidden="1">'Sch-5 After Discount'!$F:$G</definedName>
    <definedName name="Z_BEF72719_4CCF_4C9B_95F6_0F3535FF30B3_.wvu.PrintArea" localSheetId="3" hidden="1">'  Sch-1'!$A$1:$G$74</definedName>
    <definedName name="Z_BEF72719_4CCF_4C9B_95F6_0F3535FF30B3_.wvu.PrintArea" localSheetId="4" hidden="1">'  Sch-2'!$A$1:$G$31</definedName>
    <definedName name="Z_BEF72719_4CCF_4C9B_95F6_0F3535FF30B3_.wvu.PrintArea" localSheetId="5" hidden="1">' (Part-III) Sch-1'!$A$1:$G$53</definedName>
    <definedName name="Z_BEF72719_4CCF_4C9B_95F6_0F3535FF30B3_.wvu.PrintArea" localSheetId="6" hidden="1">' (Part-III) Sch-2'!$A$1:$G$29</definedName>
    <definedName name="Z_BEF72719_4CCF_4C9B_95F6_0F3535FF30B3_.wvu.PrintArea" localSheetId="11" hidden="1">'Bid Form 2nd Envelope'!$A$1:$F$47</definedName>
    <definedName name="Z_BEF72719_4CCF_4C9B_95F6_0F3535FF30B3_.wvu.PrintArea" localSheetId="1" hidden="1">Cover!$B$1:$E$15</definedName>
    <definedName name="Z_BEF72719_4CCF_4C9B_95F6_0F3535FF30B3_.wvu.PrintArea" localSheetId="10" hidden="1">Discount!$A$2:$G$35</definedName>
    <definedName name="Z_BEF72719_4CCF_4C9B_95F6_0F3535FF30B3_.wvu.PrintArea" localSheetId="2" hidden="1">'Names of Bidder'!$B$1:$D$24</definedName>
    <definedName name="Z_BEF72719_4CCF_4C9B_95F6_0F3535FF30B3_.wvu.PrintArea" localSheetId="7" hidden="1">'Sch-3'!$A$1:$F$26</definedName>
    <definedName name="Z_BEF72719_4CCF_4C9B_95F6_0F3535FF30B3_.wvu.PrintArea" localSheetId="8" hidden="1">'Sch-4'!$A$1:$D$24</definedName>
    <definedName name="Z_BEF72719_4CCF_4C9B_95F6_0F3535FF30B3_.wvu.PrintArea" localSheetId="9" hidden="1">'Sch-5 After Discount'!$A$1:$D$35</definedName>
    <definedName name="Z_BEF72719_4CCF_4C9B_95F6_0F3535FF30B3_.wvu.PrintTitles" localSheetId="3" hidden="1">'  Sch-1'!$13:$15</definedName>
    <definedName name="Z_BEF72719_4CCF_4C9B_95F6_0F3535FF30B3_.wvu.PrintTitles" localSheetId="4" hidden="1">'  Sch-2'!$13:$15</definedName>
    <definedName name="Z_BEF72719_4CCF_4C9B_95F6_0F3535FF30B3_.wvu.PrintTitles" localSheetId="5" hidden="1">' (Part-III) Sch-1'!$13:$15</definedName>
    <definedName name="Z_BEF72719_4CCF_4C9B_95F6_0F3535FF30B3_.wvu.PrintTitles" localSheetId="6" hidden="1">' (Part-III) Sch-2'!$13:$15</definedName>
    <definedName name="Z_BEF72719_4CCF_4C9B_95F6_0F3535FF30B3_.wvu.PrintTitles" localSheetId="7" hidden="1">'Sch-3'!$13:$15</definedName>
    <definedName name="Z_BEF72719_4CCF_4C9B_95F6_0F3535FF30B3_.wvu.PrintTitles" localSheetId="8" hidden="1">'Sch-4'!$3:$13</definedName>
    <definedName name="Z_BEF72719_4CCF_4C9B_95F6_0F3535FF30B3_.wvu.PrintTitles" localSheetId="9" hidden="1">'Sch-5 After Discount'!$3:$13</definedName>
    <definedName name="Z_BEF72719_4CCF_4C9B_95F6_0F3535FF30B3_.wvu.Rows" localSheetId="0" hidden="1">'Basic Data'!$10:$20</definedName>
    <definedName name="Z_BEF72719_4CCF_4C9B_95F6_0F3535FF30B3_.wvu.Rows" localSheetId="1" hidden="1">Cover!$7:$7,Cover!$10:$10</definedName>
    <definedName name="Z_BEF72719_4CCF_4C9B_95F6_0F3535FF30B3_.wvu.Rows" localSheetId="10" hidden="1">Discount!$21:$23</definedName>
    <definedName name="Z_BEF72719_4CCF_4C9B_95F6_0F3535FF30B3_.wvu.Rows" localSheetId="2" hidden="1">'Names of Bidder'!$6:$6,'Names of Bidder'!$13:$16</definedName>
    <definedName name="Z_BEF72719_4CCF_4C9B_95F6_0F3535FF30B3_.wvu.Rows" localSheetId="8" hidden="1">'Sch-4'!$14:$14,'Sch-4'!$17:$17</definedName>
    <definedName name="Z_BEF72719_4CCF_4C9B_95F6_0F3535FF30B3_.wvu.Rows" localSheetId="9" hidden="1">'Sch-5 After Discount'!$17:$26</definedName>
    <definedName name="Z_C3C2F6BE_1796_4187_BF38_BACEF6057F57_.wvu.Cols" localSheetId="11" hidden="1">'Bid Form 2nd Envelope'!$Z:$AD,'Bid Form 2nd Envelope'!$AH:$AH</definedName>
    <definedName name="Z_C3C2F6BE_1796_4187_BF38_BACEF6057F57_.wvu.Cols" localSheetId="10" hidden="1">Discount!$I:$M</definedName>
    <definedName name="Z_C3C2F6BE_1796_4187_BF38_BACEF6057F57_.wvu.Cols" localSheetId="7" hidden="1">'Sch-3'!$K:$P</definedName>
    <definedName name="Z_C3C2F6BE_1796_4187_BF38_BACEF6057F57_.wvu.Cols" localSheetId="9" hidden="1">'Sch-5 After Discount'!$F:$G</definedName>
    <definedName name="Z_C3C2F6BE_1796_4187_BF38_BACEF6057F57_.wvu.PrintArea" localSheetId="3" hidden="1">'  Sch-1'!$A$1:$G$74</definedName>
    <definedName name="Z_C3C2F6BE_1796_4187_BF38_BACEF6057F57_.wvu.PrintArea" localSheetId="4" hidden="1">'  Sch-2'!$A$1:$G$31</definedName>
    <definedName name="Z_C3C2F6BE_1796_4187_BF38_BACEF6057F57_.wvu.PrintArea" localSheetId="5" hidden="1">' (Part-III) Sch-1'!$A$1:$G$53</definedName>
    <definedName name="Z_C3C2F6BE_1796_4187_BF38_BACEF6057F57_.wvu.PrintArea" localSheetId="6" hidden="1">' (Part-III) Sch-2'!$A$1:$G$29</definedName>
    <definedName name="Z_C3C2F6BE_1796_4187_BF38_BACEF6057F57_.wvu.PrintArea" localSheetId="11" hidden="1">'Bid Form 2nd Envelope'!$A$1:$F$47</definedName>
    <definedName name="Z_C3C2F6BE_1796_4187_BF38_BACEF6057F57_.wvu.PrintArea" localSheetId="1" hidden="1">Cover!$B$1:$E$15</definedName>
    <definedName name="Z_C3C2F6BE_1796_4187_BF38_BACEF6057F57_.wvu.PrintArea" localSheetId="10" hidden="1">Discount!$A$2:$G$35</definedName>
    <definedName name="Z_C3C2F6BE_1796_4187_BF38_BACEF6057F57_.wvu.PrintArea" localSheetId="2" hidden="1">'Names of Bidder'!$B$1:$D$24</definedName>
    <definedName name="Z_C3C2F6BE_1796_4187_BF38_BACEF6057F57_.wvu.PrintArea" localSheetId="7" hidden="1">'Sch-3'!$A$1:$F$25</definedName>
    <definedName name="Z_C3C2F6BE_1796_4187_BF38_BACEF6057F57_.wvu.PrintArea" localSheetId="8" hidden="1">'Sch-4'!$A$1:$D$24</definedName>
    <definedName name="Z_C3C2F6BE_1796_4187_BF38_BACEF6057F57_.wvu.PrintArea" localSheetId="9" hidden="1">'Sch-5 After Discount'!$A$1:$D$35</definedName>
    <definedName name="Z_C3C2F6BE_1796_4187_BF38_BACEF6057F57_.wvu.PrintTitles" localSheetId="3" hidden="1">'  Sch-1'!$13:$15</definedName>
    <definedName name="Z_C3C2F6BE_1796_4187_BF38_BACEF6057F57_.wvu.PrintTitles" localSheetId="4" hidden="1">'  Sch-2'!$13:$15</definedName>
    <definedName name="Z_C3C2F6BE_1796_4187_BF38_BACEF6057F57_.wvu.PrintTitles" localSheetId="5" hidden="1">' (Part-III) Sch-1'!$13:$15</definedName>
    <definedName name="Z_C3C2F6BE_1796_4187_BF38_BACEF6057F57_.wvu.PrintTitles" localSheetId="6" hidden="1">' (Part-III) Sch-2'!$13:$15</definedName>
    <definedName name="Z_C3C2F6BE_1796_4187_BF38_BACEF6057F57_.wvu.PrintTitles" localSheetId="7" hidden="1">'Sch-3'!$13:$15</definedName>
    <definedName name="Z_C3C2F6BE_1796_4187_BF38_BACEF6057F57_.wvu.PrintTitles" localSheetId="8" hidden="1">'Sch-4'!$3:$13</definedName>
    <definedName name="Z_C3C2F6BE_1796_4187_BF38_BACEF6057F57_.wvu.PrintTitles" localSheetId="9" hidden="1">'Sch-5 After Discount'!$3:$13</definedName>
    <definedName name="Z_C3C2F6BE_1796_4187_BF38_BACEF6057F57_.wvu.Rows" localSheetId="0" hidden="1">'Basic Data'!$10:$20</definedName>
    <definedName name="Z_C3C2F6BE_1796_4187_BF38_BACEF6057F57_.wvu.Rows" localSheetId="1" hidden="1">Cover!$7:$7,Cover!$10:$10</definedName>
    <definedName name="Z_C3C2F6BE_1796_4187_BF38_BACEF6057F57_.wvu.Rows" localSheetId="10" hidden="1">Discount!$21:$23</definedName>
    <definedName name="Z_C3C2F6BE_1796_4187_BF38_BACEF6057F57_.wvu.Rows" localSheetId="2" hidden="1">'Names of Bidder'!$6:$6,'Names of Bidder'!$13:$16</definedName>
    <definedName name="Z_C3C2F6BE_1796_4187_BF38_BACEF6057F57_.wvu.Rows" localSheetId="8" hidden="1">'Sch-4'!$14:$14,'Sch-4'!$17:$17</definedName>
    <definedName name="Z_C3C2F6BE_1796_4187_BF38_BACEF6057F57_.wvu.Rows" localSheetId="9" hidden="1">'Sch-5 After Discount'!$17:$26</definedName>
    <definedName name="Z_CF0E662C_D3BC_4297_99E8_62C40B3B7AD9_.wvu.Cols" localSheetId="10" hidden="1">Discount!$I:$L</definedName>
    <definedName name="Z_CF0E662C_D3BC_4297_99E8_62C40B3B7AD9_.wvu.Cols" localSheetId="7" hidden="1">'Sch-3'!$K:$P</definedName>
    <definedName name="Z_CF0E662C_D3BC_4297_99E8_62C40B3B7AD9_.wvu.Cols" localSheetId="9" hidden="1">'Sch-5 After Discount'!$F:$G</definedName>
    <definedName name="Z_CF0E662C_D3BC_4297_99E8_62C40B3B7AD9_.wvu.PrintArea" localSheetId="3" hidden="1">'  Sch-1'!$A$1:$G$74</definedName>
    <definedName name="Z_CF0E662C_D3BC_4297_99E8_62C40B3B7AD9_.wvu.PrintArea" localSheetId="4" hidden="1">'  Sch-2'!$A$1:$G$31</definedName>
    <definedName name="Z_CF0E662C_D3BC_4297_99E8_62C40B3B7AD9_.wvu.PrintArea" localSheetId="5" hidden="1">' (Part-III) Sch-1'!$A$1:$G$53</definedName>
    <definedName name="Z_CF0E662C_D3BC_4297_99E8_62C40B3B7AD9_.wvu.PrintArea" localSheetId="6" hidden="1">' (Part-III) Sch-2'!$A$1:$G$29</definedName>
    <definedName name="Z_CF0E662C_D3BC_4297_99E8_62C40B3B7AD9_.wvu.PrintArea" localSheetId="11" hidden="1">'Bid Form 2nd Envelope'!$A$1:$F$47</definedName>
    <definedName name="Z_CF0E662C_D3BC_4297_99E8_62C40B3B7AD9_.wvu.PrintArea" localSheetId="1" hidden="1">Cover!$B$1:$E$15</definedName>
    <definedName name="Z_CF0E662C_D3BC_4297_99E8_62C40B3B7AD9_.wvu.PrintArea" localSheetId="10" hidden="1">Discount!$A$2:$G$35</definedName>
    <definedName name="Z_CF0E662C_D3BC_4297_99E8_62C40B3B7AD9_.wvu.PrintArea" localSheetId="2" hidden="1">'Names of Bidder'!$B$1:$D$24</definedName>
    <definedName name="Z_CF0E662C_D3BC_4297_99E8_62C40B3B7AD9_.wvu.PrintArea" localSheetId="7" hidden="1">'Sch-3'!$A$1:$F$25</definedName>
    <definedName name="Z_CF0E662C_D3BC_4297_99E8_62C40B3B7AD9_.wvu.PrintArea" localSheetId="8" hidden="1">'Sch-4'!$A$1:$D$24</definedName>
    <definedName name="Z_CF0E662C_D3BC_4297_99E8_62C40B3B7AD9_.wvu.PrintArea" localSheetId="9" hidden="1">'Sch-5 After Discount'!$A$1:$D$35</definedName>
    <definedName name="Z_CF0E662C_D3BC_4297_99E8_62C40B3B7AD9_.wvu.PrintTitles" localSheetId="3" hidden="1">'  Sch-1'!$13:$15</definedName>
    <definedName name="Z_CF0E662C_D3BC_4297_99E8_62C40B3B7AD9_.wvu.PrintTitles" localSheetId="4" hidden="1">'  Sch-2'!$13:$15</definedName>
    <definedName name="Z_CF0E662C_D3BC_4297_99E8_62C40B3B7AD9_.wvu.PrintTitles" localSheetId="5" hidden="1">' (Part-III) Sch-1'!$13:$15</definedName>
    <definedName name="Z_CF0E662C_D3BC_4297_99E8_62C40B3B7AD9_.wvu.PrintTitles" localSheetId="6" hidden="1">' (Part-III) Sch-2'!$13:$15</definedName>
    <definedName name="Z_CF0E662C_D3BC_4297_99E8_62C40B3B7AD9_.wvu.PrintTitles" localSheetId="7" hidden="1">'Sch-3'!$13:$15</definedName>
    <definedName name="Z_CF0E662C_D3BC_4297_99E8_62C40B3B7AD9_.wvu.PrintTitles" localSheetId="8" hidden="1">'Sch-4'!$3:$13</definedName>
    <definedName name="Z_CF0E662C_D3BC_4297_99E8_62C40B3B7AD9_.wvu.PrintTitles" localSheetId="9" hidden="1">'Sch-5 After Discount'!$3:$13</definedName>
    <definedName name="Z_CF0E662C_D3BC_4297_99E8_62C40B3B7AD9_.wvu.Rows" localSheetId="0" hidden="1">'Basic Data'!$10:$20</definedName>
    <definedName name="Z_CF0E662C_D3BC_4297_99E8_62C40B3B7AD9_.wvu.Rows" localSheetId="1" hidden="1">Cover!$7:$7,Cover!$10:$10</definedName>
    <definedName name="Z_CF0E662C_D3BC_4297_99E8_62C40B3B7AD9_.wvu.Rows" localSheetId="10" hidden="1">Discount!$21:$23</definedName>
    <definedName name="Z_CF0E662C_D3BC_4297_99E8_62C40B3B7AD9_.wvu.Rows" localSheetId="2" hidden="1">'Names of Bidder'!$6:$6,'Names of Bidder'!$13:$16</definedName>
    <definedName name="Z_CF0E662C_D3BC_4297_99E8_62C40B3B7AD9_.wvu.Rows" localSheetId="8" hidden="1">'Sch-4'!$14:$14,'Sch-4'!$17:$17</definedName>
    <definedName name="Z_CF0E662C_D3BC_4297_99E8_62C40B3B7AD9_.wvu.Rows" localSheetId="9" hidden="1">'Sch-5 After Discount'!$17:$26</definedName>
    <definedName name="Z_E95B21C1_D936_4435_AF6F_90CF0B6A7506_.wvu.Cols" localSheetId="3" hidden="1">'  Sch-1'!$I:$M</definedName>
    <definedName name="Z_E95B21C1_D936_4435_AF6F_90CF0B6A7506_.wvu.Cols" localSheetId="4" hidden="1">'  Sch-2'!$I:$J</definedName>
    <definedName name="Z_E95B21C1_D936_4435_AF6F_90CF0B6A7506_.wvu.Cols" localSheetId="5" hidden="1">' (Part-III) Sch-1'!$I:$M</definedName>
    <definedName name="Z_E95B21C1_D936_4435_AF6F_90CF0B6A7506_.wvu.Cols" localSheetId="6" hidden="1">' (Part-III) Sch-2'!$I:$J</definedName>
    <definedName name="Z_E95B21C1_D936_4435_AF6F_90CF0B6A7506_.wvu.Cols" localSheetId="10" hidden="1">Discount!$I:$P</definedName>
    <definedName name="Z_E95B21C1_D936_4435_AF6F_90CF0B6A7506_.wvu.PrintArea" localSheetId="3" hidden="1">'  Sch-1'!$A$1:$G$76</definedName>
    <definedName name="Z_E95B21C1_D936_4435_AF6F_90CF0B6A7506_.wvu.PrintArea" localSheetId="4" hidden="1">'  Sch-2'!$A$1:$G$33</definedName>
    <definedName name="Z_E95B21C1_D936_4435_AF6F_90CF0B6A7506_.wvu.PrintArea" localSheetId="5" hidden="1">' (Part-III) Sch-1'!$A$1:$G$53</definedName>
    <definedName name="Z_E95B21C1_D936_4435_AF6F_90CF0B6A7506_.wvu.PrintArea" localSheetId="6" hidden="1">' (Part-III) Sch-2'!$A$1:$G$29</definedName>
    <definedName name="Z_E95B21C1_D936_4435_AF6F_90CF0B6A7506_.wvu.PrintArea" localSheetId="11" hidden="1">'Bid Form 2nd Envelope'!$A$1:$F$47</definedName>
    <definedName name="Z_E95B21C1_D936_4435_AF6F_90CF0B6A7506_.wvu.PrintArea" localSheetId="1" hidden="1">Cover!$B$1:$E$15</definedName>
    <definedName name="Z_E95B21C1_D936_4435_AF6F_90CF0B6A7506_.wvu.PrintArea" localSheetId="10" hidden="1">Discount!$A$2:$G$35</definedName>
    <definedName name="Z_E95B21C1_D936_4435_AF6F_90CF0B6A7506_.wvu.PrintArea" localSheetId="2" hidden="1">'Names of Bidder'!$B$1:$D$24</definedName>
    <definedName name="Z_E95B21C1_D936_4435_AF6F_90CF0B6A7506_.wvu.PrintArea" localSheetId="7" hidden="1">'Sch-3'!$A$1:$F$26</definedName>
    <definedName name="Z_E95B21C1_D936_4435_AF6F_90CF0B6A7506_.wvu.PrintArea" localSheetId="8" hidden="1">'Sch-4'!$A$1:$D$24</definedName>
    <definedName name="Z_E95B21C1_D936_4435_AF6F_90CF0B6A7506_.wvu.PrintArea" localSheetId="9" hidden="1">'Sch-5 After Discount'!$A$1:$D$35</definedName>
    <definedName name="Z_E95B21C1_D936_4435_AF6F_90CF0B6A7506_.wvu.PrintTitles" localSheetId="3" hidden="1">'  Sch-1'!$13:$15</definedName>
    <definedName name="Z_E95B21C1_D936_4435_AF6F_90CF0B6A7506_.wvu.PrintTitles" localSheetId="4" hidden="1">'  Sch-2'!$13:$15</definedName>
    <definedName name="Z_E95B21C1_D936_4435_AF6F_90CF0B6A7506_.wvu.PrintTitles" localSheetId="5" hidden="1">' (Part-III) Sch-1'!$13:$15</definedName>
    <definedName name="Z_E95B21C1_D936_4435_AF6F_90CF0B6A7506_.wvu.PrintTitles" localSheetId="6" hidden="1">' (Part-III) Sch-2'!$13:$15</definedName>
    <definedName name="Z_E95B21C1_D936_4435_AF6F_90CF0B6A7506_.wvu.PrintTitles" localSheetId="7" hidden="1">'Sch-3'!$13:$15</definedName>
    <definedName name="Z_E95B21C1_D936_4435_AF6F_90CF0B6A7506_.wvu.PrintTitles" localSheetId="8" hidden="1">'Sch-4'!$3:$13</definedName>
    <definedName name="Z_E95B21C1_D936_4435_AF6F_90CF0B6A7506_.wvu.PrintTitles" localSheetId="9" hidden="1">'Sch-5 After Discount'!$3:$13</definedName>
    <definedName name="Z_E95B21C1_D936_4435_AF6F_90CF0B6A7506_.wvu.Rows" localSheetId="3" hidden="1">'  Sch-1'!#REF!</definedName>
    <definedName name="Z_E95B21C1_D936_4435_AF6F_90CF0B6A7506_.wvu.Rows" localSheetId="5" hidden="1">' (Part-III) Sch-1'!#REF!</definedName>
    <definedName name="Z_E95B21C1_D936_4435_AF6F_90CF0B6A7506_.wvu.Rows" localSheetId="0" hidden="1">'Basic Data'!$11:$12</definedName>
    <definedName name="Z_E95B21C1_D936_4435_AF6F_90CF0B6A7506_.wvu.Rows" localSheetId="11" hidden="1">'Bid Form 2nd Envelope'!#REF!</definedName>
    <definedName name="Z_E95B21C1_D936_4435_AF6F_90CF0B6A7506_.wvu.Rows" localSheetId="1" hidden="1">Cover!$7:$7,Cover!$10:$10</definedName>
    <definedName name="Z_E95B21C1_D936_4435_AF6F_90CF0B6A7506_.wvu.Rows" localSheetId="10" hidden="1">Discount!#REF!,Discount!#REF!</definedName>
    <definedName name="Z_F2279B93_E4FF_4A81_B734_06F92F73708D_.wvu.Cols" localSheetId="3" hidden="1">'  Sch-1'!$H:$P</definedName>
    <definedName name="Z_F2279B93_E4FF_4A81_B734_06F92F73708D_.wvu.Cols" localSheetId="4" hidden="1">'  Sch-2'!#REF!</definedName>
    <definedName name="Z_F2279B93_E4FF_4A81_B734_06F92F73708D_.wvu.Cols" localSheetId="11" hidden="1">'Bid Form 2nd Envelope'!$Z:$AD,'Bid Form 2nd Envelope'!$AH:$AH</definedName>
    <definedName name="Z_F2279B93_E4FF_4A81_B734_06F92F73708D_.wvu.Cols" localSheetId="10" hidden="1">Discount!$I:$M</definedName>
    <definedName name="Z_F2279B93_E4FF_4A81_B734_06F92F73708D_.wvu.Cols" localSheetId="7" hidden="1">'Sch-3'!$G:$AF</definedName>
    <definedName name="Z_F2279B93_E4FF_4A81_B734_06F92F73708D_.wvu.Cols" localSheetId="9" hidden="1">'Sch-5 After Discount'!$F:$G</definedName>
    <definedName name="Z_F2279B93_E4FF_4A81_B734_06F92F73708D_.wvu.PrintArea" localSheetId="3" hidden="1">'  Sch-1'!$A$1:$G$74</definedName>
    <definedName name="Z_F2279B93_E4FF_4A81_B734_06F92F73708D_.wvu.PrintArea" localSheetId="5" hidden="1">' (Part-III) Sch-1'!$A$1:$G$53</definedName>
    <definedName name="Z_F2279B93_E4FF_4A81_B734_06F92F73708D_.wvu.PrintArea" localSheetId="6" hidden="1">' (Part-III) Sch-2'!$A$1:$G$29</definedName>
    <definedName name="Z_F2279B93_E4FF_4A81_B734_06F92F73708D_.wvu.PrintArea" localSheetId="11" hidden="1">'Bid Form 2nd Envelope'!$A$1:$F$47</definedName>
    <definedName name="Z_F2279B93_E4FF_4A81_B734_06F92F73708D_.wvu.PrintArea" localSheetId="1" hidden="1">Cover!$B$1:$E$15</definedName>
    <definedName name="Z_F2279B93_E4FF_4A81_B734_06F92F73708D_.wvu.PrintArea" localSheetId="10" hidden="1">Discount!$A$2:$G$35</definedName>
    <definedName name="Z_F2279B93_E4FF_4A81_B734_06F92F73708D_.wvu.PrintArea" localSheetId="2" hidden="1">'Names of Bidder'!$B$1:$D$24</definedName>
    <definedName name="Z_F2279B93_E4FF_4A81_B734_06F92F73708D_.wvu.PrintArea" localSheetId="7" hidden="1">'Sch-3'!$A$1:$F$31</definedName>
    <definedName name="Z_F2279B93_E4FF_4A81_B734_06F92F73708D_.wvu.PrintArea" localSheetId="8" hidden="1">'Sch-4'!$A$1:$D$23</definedName>
    <definedName name="Z_F2279B93_E4FF_4A81_B734_06F92F73708D_.wvu.PrintArea" localSheetId="9" hidden="1">'Sch-5 After Discount'!$A$1:$D$33</definedName>
    <definedName name="Z_F2279B93_E4FF_4A81_B734_06F92F73708D_.wvu.PrintTitles" localSheetId="3" hidden="1">'  Sch-1'!$13:$15</definedName>
    <definedName name="Z_F2279B93_E4FF_4A81_B734_06F92F73708D_.wvu.PrintTitles" localSheetId="4" hidden="1">'  Sch-2'!$13:$15</definedName>
    <definedName name="Z_F2279B93_E4FF_4A81_B734_06F92F73708D_.wvu.PrintTitles" localSheetId="5" hidden="1">' (Part-III) Sch-1'!$13:$15</definedName>
    <definedName name="Z_F2279B93_E4FF_4A81_B734_06F92F73708D_.wvu.PrintTitles" localSheetId="6" hidden="1">' (Part-III) Sch-2'!$13:$15</definedName>
    <definedName name="Z_F2279B93_E4FF_4A81_B734_06F92F73708D_.wvu.PrintTitles" localSheetId="7" hidden="1">'Sch-3'!$13:$15</definedName>
    <definedName name="Z_F2279B93_E4FF_4A81_B734_06F92F73708D_.wvu.PrintTitles" localSheetId="8" hidden="1">'Sch-4'!$3:$13</definedName>
    <definedName name="Z_F2279B93_E4FF_4A81_B734_06F92F73708D_.wvu.PrintTitles" localSheetId="9" hidden="1">'Sch-5 After Discount'!$3:$13</definedName>
    <definedName name="Z_F2279B93_E4FF_4A81_B734_06F92F73708D_.wvu.Rows" localSheetId="3" hidden="1">'  Sch-1'!#REF!</definedName>
    <definedName name="Z_F2279B93_E4FF_4A81_B734_06F92F73708D_.wvu.Rows" localSheetId="4" hidden="1">'  Sch-2'!#REF!</definedName>
    <definedName name="Z_F2279B93_E4FF_4A81_B734_06F92F73708D_.wvu.Rows" localSheetId="0" hidden="1">'Basic Data'!$10:$20</definedName>
    <definedName name="Z_F2279B93_E4FF_4A81_B734_06F92F73708D_.wvu.Rows" localSheetId="1" hidden="1">Cover!$7:$7,Cover!$10:$10</definedName>
    <definedName name="Z_F2279B93_E4FF_4A81_B734_06F92F73708D_.wvu.Rows" localSheetId="10" hidden="1">Discount!$21:$23</definedName>
    <definedName name="Z_F2279B93_E4FF_4A81_B734_06F92F73708D_.wvu.Rows" localSheetId="2" hidden="1">'Names of Bidder'!$6:$6,'Names of Bidder'!$13:$16</definedName>
    <definedName name="Z_F2279B93_E4FF_4A81_B734_06F92F73708D_.wvu.Rows" localSheetId="7" hidden="1">'Sch-3'!$25:$25</definedName>
    <definedName name="Z_F2279B93_E4FF_4A81_B734_06F92F73708D_.wvu.Rows" localSheetId="8" hidden="1">'Sch-4'!#REF!,'Sch-4'!$18:$18</definedName>
    <definedName name="Z_F2279B93_E4FF_4A81_B734_06F92F73708D_.wvu.Rows" localSheetId="9" hidden="1">'Sch-5 After Discount'!$17:$27</definedName>
  </definedNames>
  <calcPr calcId="191029"/>
  <customWorkbookViews>
    <customWorkbookView name="Praveen Sakalley {प्रवीण साकल्ये} - Personal View" guid="{F2279B93-E4FF-4A81-B734-06F92F73708D}" mergeInterval="0" personalView="1" maximized="1" xWindow="-8" yWindow="-8" windowWidth="1616" windowHeight="876" tabRatio="790" activeSheetId="2"/>
    <customWorkbookView name="Kamal Kumar Rathore {कमल कुमार राठौर} - Personal View" guid="{C3C2F6BE-1796-4187-BF38-BACEF6057F57}" mergeInterval="0" personalView="1" maximized="1" xWindow="-8" yWindow="-8" windowWidth="1936" windowHeight="1056" tabRatio="790" activeSheetId="2"/>
    <customWorkbookView name="60003109 - Personal View" guid="{5E2FF645-A015-403E-863B-BADF6B75C7D1}" mergeInterval="0" personalView="1" maximized="1" xWindow="-8" yWindow="-8" windowWidth="1936" windowHeight="1056" tabRatio="790" activeSheetId="12"/>
    <customWorkbookView name="K.B.Thakur {के.बी. ठाकुर} - Personal View" guid="{25334923-91A5-4F88-9A10-8FA88873EC26}" mergeInterval="0" personalView="1" maximized="1" xWindow="-8" yWindow="-8" windowWidth="1616" windowHeight="876" tabRatio="913" activeSheetId="16"/>
    <customWorkbookView name="01420 - Personal View" guid="{4F47A486-EA66-4D4B-9D65-1ABEAC31AACE}" mergeInterval="0" personalView="1" maximized="1" xWindow="1" yWindow="1" windowWidth="1024" windowHeight="506" tabRatio="723" activeSheetId="2"/>
    <customWorkbookView name="20032 - Personal View" guid="{1A26D3B9-AD8D-4AE9-81F5-E0DF795F4658}" mergeInterval="0" personalView="1" maximized="1" xWindow="1" yWindow="1" windowWidth="1148" windowHeight="597" activeSheetId="19" showComments="commIndAndComment"/>
    <customWorkbookView name="Ajay - Personal View" guid="{B0EE7D76-5806-4718-BDAD-3A3EA691E5E4}" mergeInterval="0" personalView="1" maximized="1" xWindow="1" yWindow="1" windowWidth="1280" windowHeight="547" activeSheetId="11"/>
    <customWorkbookView name="00398 - Personal View" guid="{696D9240-6693-44E8-B9A4-2BFADD101EE2}" mergeInterval="0" personalView="1" maximized="1" xWindow="1" yWindow="1" windowWidth="1366" windowHeight="538" activeSheetId="2"/>
    <customWorkbookView name="20074 - Personal View" guid="{4F65FF32-EC61-4022-A399-2986D7B6B8B3}" mergeInterval="0" personalView="1" maximized="1" windowWidth="1020" windowHeight="568" activeSheetId="1"/>
    <customWorkbookView name="01209 - Personal View" guid="{58D82F59-8CF6-455F-B9F4-081499FDF243}" mergeInterval="0" personalView="1" maximized="1" xWindow="1" yWindow="1" windowWidth="1366" windowHeight="538" activeSheetId="2" showComments="commIndAndComment"/>
    <customWorkbookView name="admin - Personal View" guid="{B1277D53-29D6-4226-81E2-084FB62977B6}" mergeInterval="0" personalView="1" maximized="1" xWindow="1" yWindow="1" windowWidth="1024" windowHeight="538" activeSheetId="2"/>
    <customWorkbookView name="01487 - Personal View" guid="{E95B21C1-D936-4435-AF6F-90CF0B6A7506}" mergeInterval="0" personalView="1" maximized="1" windowWidth="1362" windowHeight="509" activeSheetId="4"/>
    <customWorkbookView name="01458 - Personal View" guid="{8DC3BA4D-7811-4245-A3D0-7EE4A8A001CA}" mergeInterval="0" personalView="1" maximized="1" xWindow="1" yWindow="1" windowWidth="1366" windowHeight="496" activeSheetId="2"/>
    <customWorkbookView name="NISHI NAGWANSHI {निशि नागवंशी} - Personal View" guid="{BAD0225F-C858-4E40-A5E7-64BB5328C88A}" mergeInterval="0" personalView="1" maximized="1" xWindow="-8" yWindow="-8" windowWidth="1382" windowHeight="744" tabRatio="913" activeSheetId="3"/>
    <customWorkbookView name="Devendra Kumar Parganiha {देवेंद्र कुमार परगनिहा} - Personal View" guid="{CF0E662C-D3BC-4297-99E8-62C40B3B7AD9}" mergeInterval="0" personalView="1" maximized="1" xWindow="-8" yWindow="-8" windowWidth="1296" windowHeight="1000" tabRatio="790" activeSheetId="12" showComments="commIndAndComment"/>
    <customWorkbookView name="Sumegha Katiyar {सुमेघा कटियार} - Personal View" guid="{BEF72719-4CCF-4C9B-95F6-0F3535FF30B3}" mergeInterval="0" personalView="1" maximized="1" xWindow="-8" yWindow="-8" windowWidth="1616" windowHeight="876" tabRatio="790" activeSheetId="2"/>
    <customWorkbookView name="Jayant Kumar Minz {जयंत कुमार मिंज} - Personal View" guid="{398C7893-3C2A-4DA4-8552-014985533932}" mergeInterval="0" personalView="1" maximized="1" xWindow="-8" yWindow="-8" windowWidth="1936" windowHeight="1056" tabRatio="790"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5" l="1"/>
  <c r="G23" i="5"/>
  <c r="G24" i="5"/>
  <c r="G25" i="5"/>
  <c r="G26" i="5"/>
  <c r="G19" i="5"/>
  <c r="G20" i="5"/>
  <c r="G21" i="5"/>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19" i="4"/>
  <c r="G71" i="4"/>
  <c r="C73" i="4"/>
  <c r="C74" i="4"/>
  <c r="G18" i="5" l="1"/>
  <c r="F16" i="8" l="1"/>
  <c r="F17" i="8"/>
  <c r="F18" i="8"/>
  <c r="F19" i="8"/>
  <c r="F20" i="8"/>
  <c r="F21" i="8"/>
  <c r="F22" i="8"/>
  <c r="F23" i="8"/>
  <c r="F24" i="8"/>
  <c r="G18" i="4"/>
  <c r="F30" i="5" l="1"/>
  <c r="A1" i="12"/>
  <c r="Z1" i="12"/>
  <c r="A8" i="12"/>
  <c r="A9" i="12"/>
  <c r="A10" i="12"/>
  <c r="A11" i="12"/>
  <c r="A12" i="12"/>
  <c r="A13" i="12"/>
  <c r="C15" i="12"/>
  <c r="A2" i="11"/>
  <c r="C12" i="11"/>
  <c r="J19" i="11"/>
  <c r="I22" i="11"/>
  <c r="J22" i="11"/>
  <c r="A1" i="10"/>
  <c r="A3" i="10"/>
  <c r="A6" i="10"/>
  <c r="D17" i="10"/>
  <c r="D18" i="10"/>
  <c r="D19" i="10"/>
  <c r="D20" i="10"/>
  <c r="D21" i="10"/>
  <c r="D22" i="10"/>
  <c r="D23" i="10"/>
  <c r="D24" i="10"/>
  <c r="D25" i="10"/>
  <c r="D26" i="10"/>
  <c r="A1" i="9"/>
  <c r="A3" i="9"/>
  <c r="A6" i="9"/>
  <c r="A1" i="8"/>
  <c r="A3" i="8"/>
  <c r="A6" i="8"/>
  <c r="F25" i="8"/>
  <c r="D18" i="9" s="1"/>
  <c r="G25" i="8"/>
  <c r="H25" i="8" s="1"/>
  <c r="I25" i="8" s="1"/>
  <c r="B29" i="8"/>
  <c r="C29" i="8"/>
  <c r="G29" i="8"/>
  <c r="B30" i="8"/>
  <c r="C30" i="8"/>
  <c r="G30" i="8"/>
  <c r="A1" i="7"/>
  <c r="A3" i="7"/>
  <c r="A6" i="7"/>
  <c r="A1" i="6"/>
  <c r="A3" i="6"/>
  <c r="A7" i="6"/>
  <c r="C8" i="6"/>
  <c r="C9" i="6"/>
  <c r="C10" i="6"/>
  <c r="C11" i="6"/>
  <c r="G45" i="6"/>
  <c r="G46" i="6" s="1"/>
  <c r="C50" i="6"/>
  <c r="G50" i="6"/>
  <c r="C51" i="6"/>
  <c r="G51" i="6"/>
  <c r="A1" i="5"/>
  <c r="A3" i="5"/>
  <c r="A6" i="5"/>
  <c r="A1" i="4"/>
  <c r="A3" i="4"/>
  <c r="A7" i="4"/>
  <c r="A7" i="9" s="1"/>
  <c r="C8" i="4"/>
  <c r="C8" i="5" s="1"/>
  <c r="C9" i="4"/>
  <c r="C9" i="7" s="1"/>
  <c r="C10" i="4"/>
  <c r="B10" i="10" s="1"/>
  <c r="C11" i="4"/>
  <c r="B11" i="9" s="1"/>
  <c r="B37" i="12"/>
  <c r="G73" i="4"/>
  <c r="D22" i="9" s="1"/>
  <c r="C34" i="11"/>
  <c r="G74" i="4"/>
  <c r="F38" i="12" s="1"/>
  <c r="B1" i="3"/>
  <c r="B2" i="3"/>
  <c r="AA6" i="3"/>
  <c r="Z2" i="12" s="1"/>
  <c r="B13" i="3"/>
  <c r="H72" i="4"/>
  <c r="G28" i="5"/>
  <c r="F16" i="10" s="1"/>
  <c r="G30" i="5"/>
  <c r="B6" i="12"/>
  <c r="AH7" i="12" s="1"/>
  <c r="AH8" i="12" s="1"/>
  <c r="C30" i="5"/>
  <c r="B21" i="9"/>
  <c r="C26" i="7"/>
  <c r="B8" i="9" l="1"/>
  <c r="G31" i="11"/>
  <c r="B8" i="8"/>
  <c r="A7" i="8"/>
  <c r="C10" i="7"/>
  <c r="C9" i="5"/>
  <c r="F34" i="11"/>
  <c r="B38" i="12"/>
  <c r="A7" i="7"/>
  <c r="F27" i="10"/>
  <c r="D16" i="9"/>
  <c r="G31" i="5"/>
  <c r="D23" i="9"/>
  <c r="G26" i="7"/>
  <c r="D33" i="10"/>
  <c r="B10" i="8"/>
  <c r="C33" i="11"/>
  <c r="B9" i="10"/>
  <c r="C8" i="7"/>
  <c r="B10" i="9"/>
  <c r="AH6" i="12"/>
  <c r="C10" i="5"/>
  <c r="B9" i="8"/>
  <c r="B31" i="10"/>
  <c r="B9" i="9"/>
  <c r="G25" i="7"/>
  <c r="B8" i="10"/>
  <c r="F35" i="12"/>
  <c r="B22" i="9"/>
  <c r="B32" i="10"/>
  <c r="F33" i="11"/>
  <c r="A7" i="5"/>
  <c r="C27" i="7"/>
  <c r="C11" i="5"/>
  <c r="C31" i="5"/>
  <c r="C11" i="7"/>
  <c r="A7" i="10"/>
  <c r="B11" i="8"/>
  <c r="F37" i="12"/>
  <c r="G72" i="4"/>
  <c r="D15" i="9" s="1"/>
  <c r="AH9" i="12"/>
  <c r="B11" i="10"/>
  <c r="D32" i="10"/>
  <c r="D19" i="9" l="1"/>
  <c r="I17" i="11" s="1"/>
  <c r="J17" i="11" s="1"/>
  <c r="L20" i="11" s="1"/>
  <c r="G13" i="10" s="1"/>
  <c r="F15" i="10"/>
  <c r="G15" i="10" l="1"/>
  <c r="D15" i="10" s="1"/>
  <c r="G27" i="10"/>
  <c r="D27" i="10" s="1"/>
  <c r="G16" i="10"/>
  <c r="D16" i="10" s="1"/>
  <c r="D28" i="10" l="1"/>
  <c r="D29" i="10" s="1"/>
  <c r="AC17" i="12" l="1"/>
  <c r="A1" i="13"/>
  <c r="A2" i="13" l="1"/>
  <c r="A11" i="13"/>
  <c r="B11" i="13" l="1"/>
  <c r="F11" i="13" s="1"/>
  <c r="I11" i="13" s="1"/>
  <c r="A3" i="13"/>
  <c r="A12" i="13"/>
  <c r="A4" i="13" l="1"/>
  <c r="A13" i="13"/>
  <c r="B12" i="13"/>
  <c r="F12" i="13" s="1"/>
  <c r="G12" i="13"/>
  <c r="I12" i="13" l="1"/>
  <c r="G13" i="13"/>
  <c r="B13" i="13"/>
  <c r="F13" i="13" s="1"/>
  <c r="A14" i="13"/>
  <c r="A5" i="13"/>
  <c r="A15" i="13" s="1"/>
  <c r="I13" i="13" l="1"/>
  <c r="G14" i="13"/>
  <c r="B14" i="13"/>
  <c r="F14" i="13" s="1"/>
  <c r="B15" i="13"/>
  <c r="F15" i="13" s="1"/>
  <c r="G15" i="13"/>
  <c r="I14" i="13" l="1"/>
  <c r="I15" i="13"/>
  <c r="A8" i="13" l="1"/>
  <c r="AD17" i="12" s="1"/>
  <c r="B17" i="12" s="1"/>
</calcChain>
</file>

<file path=xl/sharedStrings.xml><?xml version="1.0" encoding="utf-8"?>
<sst xmlns="http://schemas.openxmlformats.org/spreadsheetml/2006/main" count="623" uniqueCount="439">
  <si>
    <t xml:space="preserve"> or such other sums as may be determined in accordance with the terms and conditions of the Bidding Documents.</t>
  </si>
  <si>
    <t>st</t>
  </si>
  <si>
    <t>nd</t>
  </si>
  <si>
    <t>rd</t>
  </si>
  <si>
    <t>th</t>
  </si>
  <si>
    <t>January</t>
  </si>
  <si>
    <t>February</t>
  </si>
  <si>
    <t>March</t>
  </si>
  <si>
    <t>April</t>
  </si>
  <si>
    <t>May</t>
  </si>
  <si>
    <t>June</t>
  </si>
  <si>
    <t>July</t>
  </si>
  <si>
    <t>August</t>
  </si>
  <si>
    <t>September</t>
  </si>
  <si>
    <t>October</t>
  </si>
  <si>
    <t>November</t>
  </si>
  <si>
    <t>December</t>
  </si>
  <si>
    <t>BID FORM (Second Envelope)</t>
  </si>
  <si>
    <t>Please provide additional information of the Bidder</t>
  </si>
  <si>
    <t>Date :</t>
  </si>
  <si>
    <t>Place :</t>
  </si>
  <si>
    <t>Dear Sir</t>
  </si>
  <si>
    <t>LETTER OF DISCOUNT</t>
  </si>
  <si>
    <t>Subject  :</t>
  </si>
  <si>
    <t>With reference to the subject tender, we hereby offer unconditional discount on the prices quoted by us as per details given here below :</t>
  </si>
  <si>
    <t>Please consider this letter of discount as the integral part of our price bid.</t>
  </si>
  <si>
    <t>Letter of Discount</t>
  </si>
  <si>
    <t xml:space="preserve">This letter of discount is optional. Bidder may / may not offer any discount. </t>
  </si>
  <si>
    <t>Enter following details of the bidder</t>
  </si>
  <si>
    <t xml:space="preserve">Printed Name </t>
  </si>
  <si>
    <t>Designation</t>
  </si>
  <si>
    <t xml:space="preserve">Date     </t>
  </si>
  <si>
    <t xml:space="preserve">Place     </t>
  </si>
  <si>
    <t>Instructions / error messages, if any, will be displayed automatically  after selecting the cell.</t>
  </si>
  <si>
    <t>State/Province to be indicated :</t>
  </si>
  <si>
    <t>Business Address                       :</t>
  </si>
  <si>
    <t>Country of Incorporation         :</t>
  </si>
  <si>
    <t>Name of Principal Officer         :</t>
  </si>
  <si>
    <t>Address of  Principal Officer    :</t>
  </si>
  <si>
    <t>Name of Package</t>
  </si>
  <si>
    <t>Enter basic data here</t>
  </si>
  <si>
    <t>Package Code</t>
  </si>
  <si>
    <t>Specification No.</t>
  </si>
  <si>
    <t>Item Description</t>
  </si>
  <si>
    <t>Type Tests</t>
  </si>
  <si>
    <t>Nos of tests</t>
  </si>
  <si>
    <t>Quantity in km.</t>
  </si>
  <si>
    <t>Tests to be conducted</t>
  </si>
  <si>
    <t>[Fill up data only in the relevent open area]</t>
  </si>
  <si>
    <r>
      <t>General guidelines for filling up  the Price Schedules, Discount Letter &amp; Bid Form for 2</t>
    </r>
    <r>
      <rPr>
        <b/>
        <vertAlign val="superscript"/>
        <sz val="12"/>
        <rFont val="Book Antiqua"/>
        <family val="1"/>
      </rPr>
      <t>nd</t>
    </r>
    <r>
      <rPr>
        <b/>
        <sz val="12"/>
        <rFont val="Book Antiqua"/>
        <family val="1"/>
      </rPr>
      <t xml:space="preserve"> Envelope</t>
    </r>
  </si>
  <si>
    <t>Address</t>
  </si>
  <si>
    <t xml:space="preserve">Address </t>
  </si>
  <si>
    <t>Bidder’s Name and Address</t>
  </si>
  <si>
    <t>7 = 5 x 6</t>
  </si>
  <si>
    <t>As per Lum-sum</t>
  </si>
  <si>
    <t>AS per Percent</t>
  </si>
  <si>
    <t>Multipackage lum-sum</t>
  </si>
  <si>
    <t>Multipackage on Percent</t>
  </si>
  <si>
    <t>Total Discount</t>
  </si>
  <si>
    <t>As per lum-sum on Sch-3</t>
  </si>
  <si>
    <t>As per Percent on Sch-3</t>
  </si>
  <si>
    <t>Unit</t>
  </si>
  <si>
    <t>All values are in Indian Rupees.</t>
  </si>
  <si>
    <t>SI. No.</t>
  </si>
  <si>
    <t>Qty.</t>
  </si>
  <si>
    <t>Description</t>
  </si>
  <si>
    <t>Sl. No.</t>
  </si>
  <si>
    <t>Total Price (INR)</t>
  </si>
  <si>
    <t>(GRAND SUMMARY)</t>
  </si>
  <si>
    <t>Item  Description</t>
  </si>
  <si>
    <t>पावर ग्रिड कारपोरेशन ऑफ इण्डिया लिमिटेड</t>
  </si>
  <si>
    <t>(भारत सरकार का उद्यम)</t>
  </si>
  <si>
    <t>Power Grid Corporation of India Limited</t>
  </si>
  <si>
    <t>(A Government of India Enterprises)</t>
  </si>
  <si>
    <t>To:</t>
  </si>
  <si>
    <t>Name        :</t>
  </si>
  <si>
    <t>Address    :</t>
  </si>
  <si>
    <t>Power Grid Corporation of India Ltd.,</t>
  </si>
  <si>
    <t xml:space="preserve">Date          : </t>
  </si>
  <si>
    <t>Place         :</t>
  </si>
  <si>
    <t>Printed Name   :</t>
  </si>
  <si>
    <t>Designation   :</t>
  </si>
  <si>
    <t>Name     :</t>
  </si>
  <si>
    <t>Address :</t>
  </si>
  <si>
    <t>Schedule - 2</t>
  </si>
  <si>
    <t>Schedule - 3</t>
  </si>
  <si>
    <t>Schedule - 5</t>
  </si>
  <si>
    <t>Date      :</t>
  </si>
  <si>
    <t>Dear Ladies and/or Gentlemen,</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</si>
  <si>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</si>
  <si>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</si>
  <si>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</si>
  <si>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Thanking you, we remain,</t>
  </si>
  <si>
    <t>Yours faithfully,</t>
  </si>
  <si>
    <t>Printed Name :</t>
  </si>
  <si>
    <t>Designation :</t>
  </si>
  <si>
    <t>Bid Proposal Ref. No.</t>
  </si>
  <si>
    <t>Name of Contract  :</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</si>
  <si>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</si>
  <si>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</si>
  <si>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</si>
  <si>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</si>
  <si>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Bid Form 2nd Envelope</t>
  </si>
  <si>
    <t>ACSR ZEBRA Conductor</t>
  </si>
  <si>
    <t>All the cells in Sch-5 are auto filled, therefore no cell is required to be filled up there.</t>
  </si>
  <si>
    <t>Eq Weightage of Rs/ %</t>
  </si>
  <si>
    <t>Final Discount Factor</t>
  </si>
  <si>
    <t>Schedule - 5 After Discount</t>
  </si>
  <si>
    <t>We hereby offer Multi-package discount as given below:</t>
  </si>
  <si>
    <t>Multi-Package Discount(s) offered at sl. No. 5 will not get automatically accounted for in the respective items of the Schedules. The same shall be worked out saparately for evaluation.</t>
  </si>
  <si>
    <t>Contract &amp; Material</t>
  </si>
  <si>
    <t>Western Region -I Headquarters</t>
  </si>
  <si>
    <t>Sampriti Nagar, Nari Ring Road</t>
  </si>
  <si>
    <t>PO: Uppalwadi, Nagpur (MS) -440026</t>
  </si>
  <si>
    <t>Note:</t>
  </si>
  <si>
    <t xml:space="preserve">1) All the discounts mentioned above shall be applied separately.                                                                                                                                                     </t>
  </si>
  <si>
    <t>2)  Please verify Schedule-5 after filling the above letter of discount.</t>
  </si>
  <si>
    <t>Manufacturer</t>
  </si>
  <si>
    <t>Authorized Dealer/ Sub-dealer of Manufacturer</t>
  </si>
  <si>
    <t>Authorized Representative of Manufacturer</t>
  </si>
  <si>
    <t xml:space="preserve">Name of Bidder </t>
  </si>
  <si>
    <t>1) All the discounts mentioned below shall be applied separately.</t>
  </si>
  <si>
    <t>2)  Please verify Schedule-5 (after Discount) after filling this letter of discount.</t>
  </si>
  <si>
    <t>Specify type of Bidder            
[Select from drop down menu]</t>
  </si>
  <si>
    <t>Rate</t>
  </si>
  <si>
    <t>Amount</t>
  </si>
  <si>
    <t xml:space="preserve">Rate </t>
  </si>
  <si>
    <t>ninety nine</t>
  </si>
  <si>
    <t>ninety eight</t>
  </si>
  <si>
    <t>ninety seven</t>
  </si>
  <si>
    <t>ninety six</t>
  </si>
  <si>
    <t>ninety five</t>
  </si>
  <si>
    <t>ninety four</t>
  </si>
  <si>
    <t>ninety three</t>
  </si>
  <si>
    <t>ninety two</t>
  </si>
  <si>
    <t>ninety one</t>
  </si>
  <si>
    <t>ninety</t>
  </si>
  <si>
    <t>eighty nine</t>
  </si>
  <si>
    <t>eighty eight</t>
  </si>
  <si>
    <t>eighty seven</t>
  </si>
  <si>
    <t>eighty six</t>
  </si>
  <si>
    <t>eighty five</t>
  </si>
  <si>
    <t>eighty four</t>
  </si>
  <si>
    <t>eighty three</t>
  </si>
  <si>
    <t>eighty two</t>
  </si>
  <si>
    <t>eighty one</t>
  </si>
  <si>
    <t>eighty</t>
  </si>
  <si>
    <t>seventy nine</t>
  </si>
  <si>
    <t>seventy eight</t>
  </si>
  <si>
    <t>seventy seven</t>
  </si>
  <si>
    <t>seventy six</t>
  </si>
  <si>
    <t>seventy five</t>
  </si>
  <si>
    <t>seventy four</t>
  </si>
  <si>
    <t>seventy three</t>
  </si>
  <si>
    <t>seventy two</t>
  </si>
  <si>
    <t>seventy one</t>
  </si>
  <si>
    <t>seventy</t>
  </si>
  <si>
    <t>sixty nine</t>
  </si>
  <si>
    <t>sixty eight</t>
  </si>
  <si>
    <t>sixty seven</t>
  </si>
  <si>
    <t>sixty six</t>
  </si>
  <si>
    <t>sixty five</t>
  </si>
  <si>
    <t>sixty four</t>
  </si>
  <si>
    <t>sixty three</t>
  </si>
  <si>
    <t>sixty two</t>
  </si>
  <si>
    <t>sixty one</t>
  </si>
  <si>
    <t>sixty</t>
  </si>
  <si>
    <t>fifty nine</t>
  </si>
  <si>
    <t>fifty eight</t>
  </si>
  <si>
    <t>fifty seven</t>
  </si>
  <si>
    <t>fifty six</t>
  </si>
  <si>
    <t>fifty five</t>
  </si>
  <si>
    <t>fifty four</t>
  </si>
  <si>
    <t>fifty three</t>
  </si>
  <si>
    <t>fifty two</t>
  </si>
  <si>
    <t>fifty one</t>
  </si>
  <si>
    <t>fifty</t>
  </si>
  <si>
    <t>forty nine</t>
  </si>
  <si>
    <t>forty eight</t>
  </si>
  <si>
    <t>forty seven</t>
  </si>
  <si>
    <t>forty six</t>
  </si>
  <si>
    <t>forty five</t>
  </si>
  <si>
    <t>forty four</t>
  </si>
  <si>
    <t>forty three</t>
  </si>
  <si>
    <t>forty two</t>
  </si>
  <si>
    <t>forty one</t>
  </si>
  <si>
    <t>forty</t>
  </si>
  <si>
    <t>thirty nine</t>
  </si>
  <si>
    <t>thirty eight</t>
  </si>
  <si>
    <t>thirty seven</t>
  </si>
  <si>
    <t>thirty six</t>
  </si>
  <si>
    <t>thirty five</t>
  </si>
  <si>
    <t>thirty four</t>
  </si>
  <si>
    <t>thirty three</t>
  </si>
  <si>
    <t xml:space="preserve">thirty two </t>
  </si>
  <si>
    <t xml:space="preserve">thirty one </t>
  </si>
  <si>
    <t xml:space="preserve"> thirty</t>
  </si>
  <si>
    <t>twenty nine</t>
  </si>
  <si>
    <t>twenty eight</t>
  </si>
  <si>
    <t>twenty seven</t>
  </si>
  <si>
    <t>twenty six</t>
  </si>
  <si>
    <t>twenty five</t>
  </si>
  <si>
    <t>twenty four</t>
  </si>
  <si>
    <t>twenty three</t>
  </si>
  <si>
    <t>twenty two</t>
  </si>
  <si>
    <t>twenty one</t>
  </si>
  <si>
    <t>twenty</t>
  </si>
  <si>
    <t>nineteen</t>
  </si>
  <si>
    <t>eighteen</t>
  </si>
  <si>
    <t>seventeen</t>
  </si>
  <si>
    <t>sixteen</t>
  </si>
  <si>
    <t>fifteen</t>
  </si>
  <si>
    <t>fourteen</t>
  </si>
  <si>
    <t>thirteen</t>
  </si>
  <si>
    <t>twelve</t>
  </si>
  <si>
    <t>eleven</t>
  </si>
  <si>
    <t>ten</t>
  </si>
  <si>
    <t>nine</t>
  </si>
  <si>
    <t>eight</t>
  </si>
  <si>
    <t>seven</t>
  </si>
  <si>
    <t>six</t>
  </si>
  <si>
    <t>five</t>
  </si>
  <si>
    <t>four</t>
  </si>
  <si>
    <t>three</t>
  </si>
  <si>
    <t>two</t>
  </si>
  <si>
    <t>one</t>
  </si>
  <si>
    <t>zero</t>
  </si>
  <si>
    <t>crore</t>
  </si>
  <si>
    <t>lakh</t>
  </si>
  <si>
    <t>thousand</t>
  </si>
  <si>
    <t>hundred</t>
  </si>
  <si>
    <t>(GRAND SUMMARY - AFTER DISCOUNT)</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</si>
  <si>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execute the work of  </t>
  </si>
  <si>
    <t xml:space="preserve">under the above-named package in full conformity with the said Bidding Documents for the sum of Rs. </t>
  </si>
  <si>
    <t>AND</t>
  </si>
  <si>
    <t>1) Discount is Optional.
2) Bidder may fill any of the above two Indicated Discounts or both the Discounts.
3) Discount(s) offered at Sl. No. 1 to 2 will automatically simultaneously get accounted for in all the Schedules of all the Parts..</t>
  </si>
  <si>
    <t xml:space="preserve"> ITEM NO.</t>
  </si>
  <si>
    <t>Item no.</t>
  </si>
  <si>
    <t>NON-SCHEDULE ITEMS</t>
  </si>
  <si>
    <t>PART-B</t>
  </si>
  <si>
    <t>Sch-4</t>
  </si>
  <si>
    <t>Sch-5 After Discount</t>
  </si>
  <si>
    <t>Sch-1</t>
  </si>
  <si>
    <t>Sch-2</t>
  </si>
  <si>
    <t>Sch-3</t>
  </si>
  <si>
    <t>Fill up only green shaded cells in Sch-1, Sch-2, Sch-3 &amp; Discount.</t>
  </si>
  <si>
    <t>PhoneNo/ Mobile No.</t>
  </si>
  <si>
    <t>e-mail ID</t>
  </si>
  <si>
    <t>a</t>
  </si>
  <si>
    <t>All kinds of soil</t>
  </si>
  <si>
    <t>2.8.1</t>
  </si>
  <si>
    <t>2.10.1.2</t>
  </si>
  <si>
    <t>metre</t>
  </si>
  <si>
    <t>Filling available excavated earth (excluding rock) in trenches, plinth, sides of foundations etc. in layers not exceeding 20cm in depth, consolidating each deposited layer by ramming and watering, lead up to 50 m and lift upto 1.5 m.</t>
  </si>
  <si>
    <t>Providing and laying in position cement concrete of specified grade excluding the cost of centering and shuttering - All work up to plinth level :</t>
  </si>
  <si>
    <t>4.1.8</t>
  </si>
  <si>
    <t>4.3.1</t>
  </si>
  <si>
    <t>Foundations, footings, bases for columns</t>
  </si>
  <si>
    <t>NS-1</t>
  </si>
  <si>
    <t>NS-2</t>
  </si>
  <si>
    <t>PART-A - (SCHEDULE ITEMS AS PER DSR - 2016)</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</si>
  <si>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</si>
  <si>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Metre</t>
  </si>
  <si>
    <t>Sq.m.</t>
  </si>
  <si>
    <t>Each</t>
  </si>
  <si>
    <t>Sum of Items as per DSR-2016</t>
  </si>
  <si>
    <t>Percentage quoted above (+) / below(-) DSR-2016</t>
  </si>
  <si>
    <t>Total for PART-III (PART-A) -(Schedule Items)</t>
  </si>
  <si>
    <t>Total PART-III ( PART-B) - (Non-Schedule Items)</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</si>
  <si>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t>
  </si>
  <si>
    <t>each</t>
  </si>
  <si>
    <t xml:space="preserve"> metre</t>
  </si>
  <si>
    <t>19.15.1</t>
  </si>
  <si>
    <t>With 20x20 mm square bar</t>
  </si>
  <si>
    <t>(SCHEDULE OF RATES AND PRICES : PART-III (SEWERAGE SYSTEM), PART-A- SCHEDULED ITEMS AS PER DSR-2014)</t>
  </si>
  <si>
    <t>(SCHEDULE OF RATES AND PRICES : PART-III (SEWERAGE SYSTEM),  PART-B- NON SCHEDULED ITEMS)</t>
  </si>
  <si>
    <t xml:space="preserve">PART-III
Construction of SEWERAGE SYSTEM for Residential Qtr </t>
  </si>
  <si>
    <t>Cu.m.</t>
  </si>
  <si>
    <t>Pipes, cables etc. exceeding 80mm dia but not exceeding 300mm dia.</t>
  </si>
  <si>
    <t>Extra for excavating trenches for pipes, cables etc. in all kinds of
soil for depth exceeding 1.5 m, but not exceeding 3 m. (Rate is over
corresponding basic item for depth upto 1.5 metre).</t>
  </si>
  <si>
    <t>Cu. M</t>
  </si>
  <si>
    <t>1:4:8 (1 Cement : 4 coarse sand : 8 graded stone aggregate 40 mm nominal size)</t>
  </si>
  <si>
    <t>Centering and shuttering including strutting, propping etc. and removal of form work for :</t>
  </si>
  <si>
    <t>Providing and fixing soil, waste and vent pipes :</t>
  </si>
  <si>
    <t>17.35.1</t>
  </si>
  <si>
    <t>100 mm dia</t>
  </si>
  <si>
    <t>17.35.1.1</t>
  </si>
  <si>
    <t>Sand cast iron S&amp;S pipe as per IS: 1729</t>
  </si>
  <si>
    <t>Providing and laying S&amp;S centrifugally cast (spun) iron pipes (Class LA) conforming to IS - 1536 :</t>
  </si>
  <si>
    <t>18.27.3</t>
  </si>
  <si>
    <t>150 mm dia pipe</t>
  </si>
  <si>
    <t>Providing lead caulked joints to spun iron or C.I. pipes and specials, including testing of joints but excluding the cost of pig lead :</t>
  </si>
  <si>
    <t>18.28.3</t>
  </si>
  <si>
    <t>150 mm diameter pipe</t>
  </si>
  <si>
    <t>Providing, laying and jointing glazed stoneware pipes class SP-1 with stiff mixture of cement mortar in the proportion of 1:1 (1 cement : 1 fine sand) including testing of joints etc. complete :</t>
  </si>
  <si>
    <t>19.1.2</t>
  </si>
  <si>
    <t>150mm diameter</t>
  </si>
  <si>
    <t>Providing and laying cement concrete 1:5:10 (1 cement : 5 coarse sand : 10 graded stone aggregate 40 mm nominal size) all-round S.W. pipes including bed concrete as per standard design :</t>
  </si>
  <si>
    <t>19.2.2</t>
  </si>
  <si>
    <t>150 mm diameter S.W. pipe</t>
  </si>
  <si>
    <t>Providing and laying non-pressure NP2 class (light duty) R.C.C. pipes with collars jointed with stiff mixture of cement mortar in the proportion of 1:2 (1 cement : 2 fine sand) including testing of joints etc. complete :</t>
  </si>
  <si>
    <t>19.6.4</t>
  </si>
  <si>
    <t>300 mm dia RCC pipes.</t>
  </si>
  <si>
    <t>Providing M.S. foot rests including fixing in manholes with 20x20x10 cm cement concrete blocks 1:3:6 (1 cement : 3 coarse sand : 6 graded stone aggregate 20 mm nominal size) as per standard design :</t>
  </si>
  <si>
    <t>Construction brick masonary manholes in cement mortar 1:4 - 1 cement : 4 coarse sand- R.C.C. top slab with 1:2:4 mix -1 cement : 2 coarse sand : 4 approved graded stone aggregate 20mm nominal size- foundation concrete 1:4:8 mix -1 cement : 4 coarse sand :8 graded stone aggregate 40mm nominal size) inside plastring 12mm thick with cement morter 1:3(1 cement:3 Coarse sand) finished with a floating coat of neat cement and making channel in cementconcrete 1:2:4 (1 cement:2 coarse sand:graded stone aggregate 20mm nominal size) finished with a floating coat of neat cement complete as per standard design of CPWD.</t>
  </si>
  <si>
    <t xml:space="preserve">Inside size 90X80 cm and 45cm deep including C.I. Cover with frame (light duly) 455x610 mm internal dimensions, total weight of cover and frame to be not less than 38 Kg (weight of cover 23 Kg and and weight of frame 15 Kg) </t>
  </si>
  <si>
    <t>With Fly Ash Bricks</t>
  </si>
  <si>
    <t>Extra for depth for manholes</t>
  </si>
  <si>
    <t xml:space="preserve">Size 90 x 80cm </t>
  </si>
  <si>
    <t>With Fly Ash Bricks of average compressive strength of 50 Kg/cm2</t>
  </si>
  <si>
    <t>Meter</t>
  </si>
  <si>
    <t xml:space="preserve">PART-II 
Construction of SEWERAGE SYSTEM for Residential Qtr </t>
  </si>
  <si>
    <t>1</t>
  </si>
  <si>
    <t>2</t>
  </si>
  <si>
    <r>
      <t xml:space="preserve">Discount on lum-sum basis on total price quoted by us.
</t>
    </r>
    <r>
      <rPr>
        <sz val="11"/>
        <rFont val="Book Antiqua"/>
        <family val="1"/>
      </rPr>
      <t xml:space="preserve">[The discount shall be proportionately applicable on all the items of all the Schdules of all the Parts i.e.  (PART-A + Part-B+PART-C) </t>
    </r>
    <r>
      <rPr>
        <b/>
        <sz val="11"/>
        <rFont val="Book Antiqua"/>
        <family val="1"/>
      </rPr>
      <t>In Rs.</t>
    </r>
  </si>
  <si>
    <r>
      <t>Discount on percent basis on total price quoted by us.</t>
    </r>
    <r>
      <rPr>
        <sz val="11"/>
        <rFont val="Book Antiqua"/>
        <family val="1"/>
      </rPr>
      <t xml:space="preserve"> 
[The discount shall be proportionately applicable on all the items of all the Schdulesof all the Parts i.e. (PART-A + Part-B+PART-C) </t>
    </r>
    <r>
      <rPr>
        <b/>
        <sz val="11"/>
        <rFont val="Book Antiqua"/>
        <family val="1"/>
      </rPr>
      <t>In Percent (%)</t>
    </r>
  </si>
  <si>
    <t xml:space="preserve">
The price quoted in respect of all items shall be excluding GST applicable on transaction between the Employer and the Contractor</t>
  </si>
  <si>
    <t xml:space="preserve">GRAND TOTAL after Discount </t>
  </si>
  <si>
    <r>
      <t>We declare that as specified in Clause 9, Section–II: SCC, Vol.-I of the Bidding Documents, prices quoted by us in the Price Schedules</t>
    </r>
    <r>
      <rPr>
        <sz val="12"/>
        <color indexed="10"/>
        <rFont val="Book Antiqua"/>
        <family val="1"/>
      </rPr>
      <t xml:space="preserve"> shall be FIRM during the execution of Contract and not subject to any Price Adjustment </t>
    </r>
    <r>
      <rPr>
        <sz val="12"/>
        <rFont val="Book Antiqua"/>
        <family val="1"/>
      </rPr>
      <t xml:space="preserve">. </t>
    </r>
  </si>
  <si>
    <t>GRAND SUMMARY</t>
  </si>
  <si>
    <t>GRAND SUMMARY after DISCOUNT</t>
  </si>
  <si>
    <t xml:space="preserve">PART-A- Supply </t>
  </si>
  <si>
    <t xml:space="preserve">Rate  </t>
  </si>
  <si>
    <t>Total  (PART-C) -   Excl GST</t>
  </si>
  <si>
    <t>(SCHEDULE OF RATES AND PRICES : - Scheduled Items ) PART A</t>
  </si>
  <si>
    <t>SCHEDULE OF RATES AND PRICES : PART-B- Non Scheduled Items</t>
  </si>
  <si>
    <t>PART-B: Non Scheduled Items</t>
  </si>
  <si>
    <t>(SCHEDULE OF RATES AND PRICES : PART-C- ELECTRICAL ITEMS)</t>
  </si>
  <si>
    <t>PART-A- Scheduled items</t>
  </si>
  <si>
    <t>PART-B- Non Scheduled Items</t>
  </si>
  <si>
    <t>Total of PART-A + PART-B</t>
  </si>
  <si>
    <t>PART-A-SCHEDULED ITEM</t>
  </si>
  <si>
    <t>PART-C-NA</t>
  </si>
  <si>
    <t>Total for PART-A-Schedule items (Excluding GST) :</t>
  </si>
  <si>
    <t>Total  (PART-B) - Non Scheduled Items (Excluding GST)</t>
  </si>
  <si>
    <t>PART-C- Electrical Items</t>
  </si>
  <si>
    <t>PART-B- Scheduled items</t>
  </si>
  <si>
    <t>Total of PART-A + PART-B + PART-C</t>
  </si>
  <si>
    <t>Item No.</t>
  </si>
  <si>
    <t>PART-B-NA</t>
  </si>
  <si>
    <t>sqm</t>
  </si>
  <si>
    <t>Mob No</t>
  </si>
  <si>
    <t>E mail</t>
  </si>
  <si>
    <t>Regional Procurement Cell</t>
  </si>
  <si>
    <t>NOT APPLICABLE</t>
  </si>
  <si>
    <t>cum</t>
  </si>
  <si>
    <t>5.1.2</t>
  </si>
  <si>
    <t>5.9.1</t>
  </si>
  <si>
    <t>5.22.6</t>
  </si>
  <si>
    <t xml:space="preserve"> Schedule Items 2023</t>
  </si>
  <si>
    <t>6.34.2</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</si>
  <si>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t>
  </si>
  <si>
    <t xml:space="preserve">Specification No.:WR-1/RPC/VRL/I-04/2026/Rfx-5005012806 </t>
  </si>
  <si>
    <t>Carriage of material by mechanical transport including loading, unloading and stacking ,within a lead of 1 km.</t>
  </si>
  <si>
    <t>1.1.2</t>
  </si>
  <si>
    <t>Earth</t>
  </si>
  <si>
    <t>Cum</t>
  </si>
  <si>
    <t>Earth work in surface excavation not xceeding 30 cm in depth but exceeding 1.5 m in width as well as 10 sqm on plan including getting out and disposal of excavated earth upto 50 m and lift upto 1.5 m, as directed by Engineer-in- Charge:</t>
  </si>
  <si>
    <t>2.1.1</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</si>
  <si>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t>
  </si>
  <si>
    <t>2.6.1</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</si>
  <si>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t>
  </si>
  <si>
    <t>2.7.1</t>
  </si>
  <si>
    <t>Ordinary rock</t>
  </si>
  <si>
    <t>Excavating trenches of required width for ipes, cables, etc including excavation for sockets, and dressing of sides, ramming of ottoms, depth upto 1.5 m, including getting out the excavated soil, and then returning the soil as required, in layers not exceeding 20 cm in depth, including consolidating each eposited layer by ramming, watering, etc. and disposing of surplus excavated soil as directed, within a lead of 50 m :</t>
  </si>
  <si>
    <t>2.10.1</t>
  </si>
  <si>
    <t>Pipes, cables etc. exceeding 80 mm dia. but not exceeding 300 mm dia</t>
  </si>
  <si>
    <t>Extra for every additional lift of 1.5 m or part thereof in excavation / banking excavated or stacked materials.</t>
  </si>
  <si>
    <t>2.26.1</t>
  </si>
  <si>
    <t>2.26.2</t>
  </si>
  <si>
    <t>Ordinary or hard rock</t>
  </si>
  <si>
    <t>Providing and laying in position cement concrete of specified grade excluding the cost of centring and shuttering all work upto plinth level.</t>
  </si>
  <si>
    <t>1:4:8 (1 Cement : 4 coarse sand (zone-III) : 8 graded stone aggregate 40 mm nominal size)</t>
  </si>
  <si>
    <t>Centering and shuttering including strutting, propping etc. and removal of form for :</t>
  </si>
  <si>
    <t>Foundations, footings, bases of columns</t>
  </si>
  <si>
    <t>Sqm</t>
  </si>
  <si>
    <t>Extra for providing and mixing water proofing material in cement concrete work in doses by weight of cement as per manufacturer's specification.</t>
  </si>
  <si>
    <t>per 50kg Cem Bag</t>
  </si>
  <si>
    <t>Providing and laying in position specified grade of reinforced cement concrete excluding the cost of centering, shuttering, finishing and reinforcement - All work up to plinth level :</t>
  </si>
  <si>
    <t>1:1.5:3 (1 cement : 1.5 coarse sand (zone-III): 3 graded stone aggregate 20 mm nominal size).</t>
  </si>
  <si>
    <t>Centering and shuttering including strutting, propping etc. and removal of form for all heights:</t>
  </si>
  <si>
    <t>Foundations, footings, bases of columns etc. for mass concrete</t>
  </si>
  <si>
    <t>5.9.2</t>
  </si>
  <si>
    <t>Walls (any thickness) including attached pilasters, butteresses, plinth and string ourses etc.</t>
  </si>
  <si>
    <t>5.9.3</t>
  </si>
  <si>
    <t>Suspended floors, roofs, landings, balconies and access platform</t>
  </si>
  <si>
    <t>5.9.16</t>
  </si>
  <si>
    <t>Edges of slabs and breaks in floors and walls</t>
  </si>
  <si>
    <t>5.9.16.1</t>
  </si>
  <si>
    <t>Under 20 cm wide</t>
  </si>
  <si>
    <t>Mts</t>
  </si>
  <si>
    <t>Steel reinforcement for R.C.C. work including straightening, cutting, bending, placing in position and binding all complete upto plinth level</t>
  </si>
  <si>
    <t>Thermo-Mechanically Treated bars.</t>
  </si>
  <si>
    <t>Kg</t>
  </si>
  <si>
    <t>Brick work with non modular fly ash bricks conforming to 1S:12894, class
designation 10 average compressive strength in super structure above
plinth level up to floor V level in :</t>
  </si>
  <si>
    <t>Cement mortar 1:6 (1 cement: 6 Coarse sand)</t>
  </si>
  <si>
    <t>Structural steel work riveted, bolted or welded in built up sections, trusses and framed work, including cutting, hoisting, fixing in position and applying a priming coat of approved steel primer all complete.</t>
  </si>
  <si>
    <t>18 mm cement plaster in two coats under layer 12 mm thick cement plaster 1:5 (1 cement : 5 coarse sand) and a top layer 6 mm thick cement plaster 1:3 (1 cement : 3 coarse sand) finished rough with sponge.</t>
  </si>
  <si>
    <t>Neat cement punning.</t>
  </si>
  <si>
    <t>Finishing walls with Acrylic Smooth exterior paint of required shade :</t>
  </si>
  <si>
    <t>13.46.1</t>
  </si>
  <si>
    <t>New work (Two or more coat applied @ 1.67 ltr/10 sqm over and including priming coat of exterior primer applied @ 2.20 kg/10 sqm)</t>
  </si>
  <si>
    <t>Painting with synthetic enamel paint of approved brand and manufacture of required colour to give an even shade :</t>
  </si>
  <si>
    <t>13.62.1</t>
  </si>
  <si>
    <t>Two or more coats on new work over an under coat of suitable shade with ordinary paint of approved brand and manufacture</t>
  </si>
  <si>
    <t>18.9.9</t>
  </si>
  <si>
    <t>100 mm nominal dia Pipes</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</si>
  <si>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t>
  </si>
  <si>
    <t>19.7.1</t>
  </si>
  <si>
    <t>Inside size 90x80 cm and 45 cm deep including C.I. cover with frame (light duty) 455x610 mm internal dimensions, total weight of cover and frame to be not less than 38 kg (weight of cover 23 kg and weight of frame 15 kg) :</t>
  </si>
  <si>
    <t>19.7.1.1</t>
  </si>
  <si>
    <t>With common burnt clay F.P.S. (non modular) bricks of class designation 7.5</t>
  </si>
  <si>
    <t>Supplying &amp; filling 40 mm Gravel as per site condition &amp; direction of Engineer-in-Charge</t>
  </si>
  <si>
    <t>Supplying &amp; filling 20 mm Graval as per site condition &amp; direction of Engineer-in-Charge</t>
  </si>
  <si>
    <t>NS-3</t>
  </si>
  <si>
    <t>Supplying &amp; filling fine river sand as per site condition &amp; direction of Engineer-in-Charge</t>
  </si>
  <si>
    <t>NS-4</t>
  </si>
  <si>
    <t>Supply, Installation &amp; testing of cast iron 3HP, 3Ph Sewarage pump of reputed make as approved by Engineer-in-Charge etc. all complete and as per site condition &amp; direction of Engineer-in-Charge.</t>
  </si>
  <si>
    <t xml:space="preserve">Supplying and erecting Centrifugal water pump (Monoblock),230V, Single phase 50 cycles A.C. supply of 1.5 KW/2 HP with discharge 7.16/4.16 Litres per second (LPS) for head of 12/21 m &amp; 50 mm suction/ 50 mm delivery pipe Eq. Make-Crompton, Gund fos, Kirlosker </t>
  </si>
  <si>
    <t>Nos</t>
  </si>
  <si>
    <t xml:space="preserve">Supply and installation of 1ph motor starter-including overload protection, Low/High voltage protection,Thermal overload relay) and Dry run Protection. Eq. Make-Crompton, Gund fos, Kirlosker, Havells </t>
  </si>
  <si>
    <t xml:space="preserve">Supply and Erection of Water Tight Metal Box of 16 Gauge CRCA sheet  with Self locking arrangement with duplicate key including painting, cutting and fabricating  for accommodating TP SDB, 2 Nos MCB and 3 Phase DOL Starter including all other required accessories as per the direction of Engineer In-charges </t>
  </si>
  <si>
    <t xml:space="preserve">Supply and installation of 3ph motor starter-including overload protection, single phasing protection, Low/High voltage protection,Thermal overload relay) and Dry run Protection. Eq. Make-Crompton, Gund fos, Kirlosker </t>
  </si>
  <si>
    <t>B</t>
  </si>
  <si>
    <t>Earthing</t>
  </si>
  <si>
    <t>Supply, laying, installation,connecting,testing &amp; commissioning of following earthing station, earthing conductor for difference purposes as specified in the technical specification &amp; as per IS:3043 :-</t>
  </si>
  <si>
    <t>2 nos. of  25 x 6 mm G.I. Strip from MDB to the earthing station all along the concrete pathway / road / all along the existing burried cable trench as per site condition and as per direction of engg-in-charge</t>
  </si>
  <si>
    <t>Providing Copper Plate (60x60x0.315cm)  earthing station  as specified in IS:3043 and 25 kg of maintenance free earth conductivity enhancing mineral earthing compound  with excavation, treatment of soil, providing test link, 50*6mm G.I strip from earthing link and connected to the meter panel; making of chamber along with watering funnel with C.I cover hinged to C.I. Frame.</t>
  </si>
  <si>
    <t>No.</t>
  </si>
  <si>
    <t>Supplying ISI mark G.I. pipe 'A' grade 50mm dia. for incoming power supply cable, telephone cable and others required on the wall / pathway with necessary clamps and upper end closed with TW bush &amp; sealed with compound and erected in an approved manner as per site condition, direction of engg-in-charge</t>
  </si>
  <si>
    <t>Mtrs.</t>
  </si>
  <si>
    <t>Supply  of Equipments and Machinary As per TS Specified for Sewage Treatment Plant With Capacity 20m3/Day</t>
  </si>
  <si>
    <t>Set</t>
  </si>
  <si>
    <t>Erection &amp; Commissioning of STP</t>
  </si>
  <si>
    <t>LS</t>
  </si>
  <si>
    <t>FRIEGTHT &amp; INSUREANCE CHARGES</t>
  </si>
  <si>
    <t>ANNUAL MENTAINANCE CHARGES 
FOR ONE YEAR (1 visit per month)</t>
  </si>
  <si>
    <t>Supply, Installation &amp; Commissioning of Sewerage Treatment plant (STP) 20 KLD Capacity at 765/400 KV Bilaspur Substation.</t>
  </si>
  <si>
    <t>SUPPLY AND INSTALLATION OF 01 NO. SEWAGE TREATMENT PLANT 20 KLD FOR WASTE MANAGEMENT AND CONSERVATION MEASURE AT 765KV BILASPUR PSS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</si>
</sst>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_(* #,##0.00_);_(* \(#,##0.00\);_(* &quot;-&quot;??_);_(@_)"/>
    <numFmt numFmtId="165" formatCode="_-* #,##0.00_-;\-* #,##0.00_-;_-* &quot;-&quot;??_-;_-@_-"/>
    <numFmt numFmtId="166" formatCode="0.0"/>
    <numFmt numFmtId="167" formatCode="0.000"/>
    <numFmt numFmtId="168" formatCode="#,##0.0"/>
    <numFmt numFmtId="169" formatCode="0.00_)"/>
    <numFmt numFmtId="170" formatCode="_-&quot;£&quot;* #,##0.00_-;\-&quot;£&quot;* #,##0.00_-;_-&quot;£&quot;* &quot;-&quot;??_-;_-@_-"/>
    <numFmt numFmtId="171" formatCode="&quot;\&quot;#,##0.00;[Red]\-&quot;\&quot;#,##0.00"/>
    <numFmt numFmtId="172" formatCode="#,##0.000_);\(#,##0.000\)"/>
    <numFmt numFmtId="173" formatCode="0.0_)"/>
    <numFmt numFmtId="174" formatCode=";;"/>
    <numFmt numFmtId="175" formatCode="&quot; &quot;@"/>
    <numFmt numFmtId="176" formatCode="[$-409]dd\-mmm\-yy;@"/>
    <numFmt numFmtId="177" formatCode="_(* #,##0_);_(* \(#,##0\);_(* &quot;-&quot;??_);_(@_)"/>
    <numFmt numFmtId="178" formatCode="0.000000%"/>
    <numFmt numFmtId="179" formatCode="0.0000000000%"/>
    <numFmt numFmtId="180" formatCode="[$-409]d\-mmm\-yy;@"/>
    <numFmt numFmtId="181" formatCode="0;[Red]0"/>
    <numFmt numFmtId="182" formatCode="00000"/>
    <numFmt numFmtId="183" formatCode="_ * #,##0.000_ ;_ * \-#,##0.000_ ;_ * &quot;-&quot;???_ ;_ @_ "/>
  </numFmts>
  <fonts count="85">
    <font>
      <sz val="11"/>
      <name val="Book Antiqua"/>
      <family val="1"/>
    </font>
    <font>
      <sz val="10"/>
      <name val="Arial"/>
      <family val="2"/>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11"/>
      <name val="Book Antiqua"/>
      <family val="1"/>
    </font>
    <font>
      <sz val="11"/>
      <name val="Book Antiqua"/>
      <family val="1"/>
    </font>
    <font>
      <sz val="11"/>
      <name val="Book Antiqua"/>
      <family val="1"/>
    </font>
    <font>
      <sz val="10"/>
      <name val="Book Antiqua"/>
      <family val="1"/>
    </font>
    <font>
      <sz val="12"/>
      <name val="Arial"/>
      <family val="2"/>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b/>
      <sz val="11"/>
      <color indexed="9"/>
      <name val="Book Antiqua"/>
      <family val="1"/>
    </font>
    <font>
      <sz val="12"/>
      <name val="Times New Roman"/>
      <family val="1"/>
    </font>
    <font>
      <sz val="11"/>
      <name val="Book Antiqua"/>
      <family val="1"/>
    </font>
    <font>
      <b/>
      <sz val="11"/>
      <color indexed="10"/>
      <name val="Book Antiqua"/>
      <family val="1"/>
    </font>
    <font>
      <sz val="8"/>
      <name val="Book Antiqua"/>
      <family val="1"/>
    </font>
    <font>
      <b/>
      <sz val="14"/>
      <color indexed="9"/>
      <name val="Book Antiqua"/>
      <family val="1"/>
    </font>
    <font>
      <sz val="11"/>
      <color indexed="9"/>
      <name val="Book Antiqua"/>
      <family val="1"/>
    </font>
    <font>
      <sz val="10"/>
      <name val="Book Antiqua"/>
      <family val="1"/>
    </font>
    <font>
      <sz val="8"/>
      <name val="Book Antiqua"/>
      <family val="1"/>
    </font>
    <font>
      <sz val="10"/>
      <name val="Arial"/>
      <family val="2"/>
    </font>
    <font>
      <b/>
      <sz val="12"/>
      <name val="Arial"/>
      <family val="2"/>
    </font>
    <font>
      <sz val="11"/>
      <name val="Arial"/>
      <family val="2"/>
    </font>
    <font>
      <sz val="11"/>
      <name val="Book Antiqua"/>
      <family val="1"/>
    </font>
    <font>
      <b/>
      <sz val="11"/>
      <color indexed="12"/>
      <name val="Book Antiqua"/>
      <family val="1"/>
    </font>
    <font>
      <sz val="1"/>
      <color indexed="9"/>
      <name val="Book Antiqua"/>
      <family val="1"/>
    </font>
    <font>
      <b/>
      <sz val="12"/>
      <color indexed="20"/>
      <name val="Book Antiqua"/>
      <family val="1"/>
    </font>
    <font>
      <sz val="10"/>
      <color indexed="9"/>
      <name val="Book Antiqua"/>
      <family val="1"/>
    </font>
    <font>
      <sz val="11"/>
      <name val="Book Antiqua"/>
      <family val="1"/>
    </font>
    <font>
      <sz val="11"/>
      <name val="Book Antiqua"/>
      <family val="1"/>
    </font>
    <font>
      <b/>
      <vertAlign val="superscript"/>
      <sz val="12"/>
      <name val="Book Antiqua"/>
      <family val="1"/>
    </font>
    <font>
      <sz val="11"/>
      <name val="Book Antiqua"/>
      <family val="1"/>
    </font>
    <font>
      <b/>
      <sz val="11"/>
      <name val="Cambria"/>
      <family val="1"/>
    </font>
    <font>
      <b/>
      <sz val="12"/>
      <name val="Cambria"/>
      <family val="1"/>
    </font>
    <font>
      <sz val="11"/>
      <name val="Cambria"/>
      <family val="1"/>
    </font>
    <font>
      <sz val="10"/>
      <name val="Cambria"/>
      <family val="1"/>
    </font>
    <font>
      <sz val="11"/>
      <name val="Century Gothic"/>
      <family val="2"/>
    </font>
    <font>
      <b/>
      <sz val="20"/>
      <name val="Book Antiqua"/>
      <family val="1"/>
    </font>
    <font>
      <b/>
      <sz val="10"/>
      <name val="Cambria"/>
      <family val="1"/>
    </font>
    <font>
      <b/>
      <sz val="11"/>
      <name val="Times New Roman"/>
      <family val="1"/>
    </font>
    <font>
      <sz val="12"/>
      <color indexed="10"/>
      <name val="Book Antiqua"/>
      <family val="1"/>
    </font>
    <font>
      <b/>
      <sz val="14"/>
      <name val="Book Antiqua"/>
      <family val="1"/>
    </font>
    <font>
      <b/>
      <sz val="14"/>
      <color indexed="8"/>
      <name val="Book Antiqua"/>
      <family val="1"/>
    </font>
    <font>
      <b/>
      <u/>
      <sz val="14"/>
      <name val="Book Antiqua"/>
      <family val="1"/>
    </font>
    <font>
      <sz val="11"/>
      <color indexed="8"/>
      <name val="Calibri"/>
      <family val="2"/>
      <charset val="1"/>
    </font>
    <font>
      <sz val="11"/>
      <name val="Times New Roman"/>
      <family val="1"/>
    </font>
    <font>
      <b/>
      <sz val="12"/>
      <name val="Times New Roman"/>
      <family val="1"/>
    </font>
    <font>
      <b/>
      <sz val="18"/>
      <name val="Book Antiqua"/>
      <family val="1"/>
    </font>
    <font>
      <b/>
      <sz val="14"/>
      <color indexed="12"/>
      <name val="Book Antiqua"/>
      <family val="1"/>
    </font>
    <font>
      <sz val="11.5"/>
      <name val="Book Antiqua"/>
      <family val="1"/>
    </font>
    <font>
      <b/>
      <sz val="16"/>
      <name val="Times New Roman"/>
      <family val="1"/>
    </font>
    <font>
      <sz val="20"/>
      <name val="Book Antiqua"/>
      <family val="1"/>
    </font>
    <font>
      <b/>
      <sz val="26"/>
      <name val="Book Antiqua"/>
      <family val="1"/>
    </font>
    <font>
      <b/>
      <sz val="16"/>
      <name val="Book Antiqua"/>
      <family val="1"/>
    </font>
    <font>
      <sz val="16"/>
      <name val="Times New Roman"/>
      <family val="1"/>
    </font>
    <font>
      <sz val="16"/>
      <name val="Book Antiqua"/>
      <family val="1"/>
    </font>
    <font>
      <sz val="11"/>
      <color theme="1"/>
      <name val="Calibri"/>
      <family val="2"/>
      <scheme val="minor"/>
    </font>
    <font>
      <sz val="11"/>
      <color rgb="FF000000"/>
      <name val="Calibri"/>
      <family val="2"/>
      <scheme val="minor"/>
    </font>
    <font>
      <b/>
      <sz val="11"/>
      <color theme="1"/>
      <name val="Calibri"/>
      <family val="2"/>
      <scheme val="minor"/>
    </font>
    <font>
      <sz val="10"/>
      <color theme="0"/>
      <name val="Book Antiqua"/>
      <family val="1"/>
    </font>
    <font>
      <sz val="12"/>
      <color theme="1"/>
      <name val="Times New Roman"/>
      <family val="1"/>
    </font>
    <font>
      <b/>
      <sz val="12"/>
      <color theme="1"/>
      <name val="Times New Roman"/>
      <family val="1"/>
    </font>
    <font>
      <b/>
      <sz val="11"/>
      <color theme="1"/>
      <name val="Book Antiqua"/>
      <family val="1"/>
    </font>
    <font>
      <sz val="11.5"/>
      <color theme="1"/>
      <name val="Book Antiqua"/>
      <family val="1"/>
    </font>
    <font>
      <sz val="20"/>
      <color theme="1"/>
      <name val="Book Antiqua"/>
      <family val="1"/>
    </font>
    <font>
      <sz val="16"/>
      <color theme="1"/>
      <name val="Times New Roman"/>
      <family val="1"/>
    </font>
    <font>
      <sz val="16"/>
      <color rgb="FF000000"/>
      <name val="Times New Roman"/>
      <family val="1"/>
    </font>
    <font>
      <sz val="14"/>
      <color theme="1"/>
      <name val="Times New Roman"/>
      <family val="1"/>
    </font>
    <font>
      <b/>
      <sz val="11"/>
      <color rgb="FFFF0000"/>
      <name val="Book Antiqua"/>
      <family val="1"/>
    </font>
    <font>
      <b/>
      <sz val="11"/>
      <color rgb="FF7030A0"/>
      <name val="Book Antiqua"/>
      <family val="1"/>
    </font>
    <font>
      <b/>
      <sz val="11"/>
      <name val="Calibri"/>
      <family val="2"/>
    </font>
    <font>
      <b/>
      <sz val="11"/>
      <color rgb="FFFF0000"/>
      <name val="Calibri"/>
      <family val="2"/>
    </font>
  </fonts>
  <fills count="16">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9"/>
        <bgColor indexed="64"/>
      </patternFill>
    </fill>
    <fill>
      <patternFill patternType="solid">
        <fgColor indexed="12"/>
        <bgColor indexed="64"/>
      </patternFill>
    </fill>
    <fill>
      <patternFill patternType="solid">
        <fgColor indexed="43"/>
        <bgColor indexed="64"/>
      </patternFill>
    </fill>
    <fill>
      <patternFill patternType="solid">
        <fgColor indexed="45"/>
        <bgColor indexed="64"/>
      </patternFill>
    </fill>
    <fill>
      <patternFill patternType="solid">
        <fgColor rgb="FFCCFFCC"/>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92D050"/>
        <bgColor indexed="64"/>
      </patternFill>
    </fill>
    <fill>
      <patternFill patternType="solid">
        <fgColor theme="6" tint="0.79998168889431442"/>
        <bgColor indexed="64"/>
      </patternFill>
    </fill>
  </fills>
  <borders count="38">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top/>
      <bottom style="hair">
        <color indexed="64"/>
      </bottom>
      <diagonal/>
    </border>
  </borders>
  <cellStyleXfs count="48">
    <xf numFmtId="0" fontId="0" fillId="0" borderId="0"/>
    <xf numFmtId="9" fontId="6" fillId="0" borderId="0"/>
    <xf numFmtId="170" fontId="1" fillId="0" borderId="0" applyFont="0" applyFill="0" applyBorder="0" applyAlignment="0" applyProtection="0"/>
    <xf numFmtId="173" fontId="1" fillId="0" borderId="0" applyFont="0" applyFill="0" applyBorder="0" applyAlignment="0" applyProtection="0"/>
    <xf numFmtId="172" fontId="1" fillId="0" borderId="0" applyFont="0" applyFill="0" applyBorder="0" applyAlignment="0" applyProtection="0"/>
    <xf numFmtId="174" fontId="1" fillId="0" borderId="0" applyFont="0" applyFill="0" applyBorder="0" applyAlignment="0" applyProtection="0"/>
    <xf numFmtId="0" fontId="7" fillId="0" borderId="0"/>
    <xf numFmtId="164" fontId="1" fillId="0" borderId="0" applyFont="0" applyFill="0" applyBorder="0" applyAlignment="0" applyProtection="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71" fontId="1" fillId="0" borderId="0"/>
    <xf numFmtId="164" fontId="33" fillId="0" borderId="0" applyFont="0" applyFill="0" applyBorder="0" applyAlignment="0" applyProtection="0"/>
    <xf numFmtId="165" fontId="69" fillId="0" borderId="0" applyFont="0" applyFill="0" applyBorder="0" applyAlignment="0" applyProtection="0"/>
    <xf numFmtId="0" fontId="57" fillId="0" borderId="0"/>
    <xf numFmtId="168" fontId="8" fillId="0" borderId="1">
      <alignment horizontal="right"/>
    </xf>
    <xf numFmtId="0" fontId="3" fillId="0" borderId="2" applyNumberFormat="0" applyAlignment="0" applyProtection="0">
      <alignment horizontal="left" vertical="center"/>
    </xf>
    <xf numFmtId="0" fontId="3" fillId="0" borderId="3">
      <alignment horizontal="left" vertical="center"/>
    </xf>
    <xf numFmtId="0" fontId="9" fillId="0" borderId="0" applyNumberFormat="0" applyFill="0" applyBorder="0" applyAlignment="0" applyProtection="0">
      <alignment vertical="top"/>
      <protection locked="0"/>
    </xf>
    <xf numFmtId="37" fontId="10" fillId="0" borderId="0"/>
    <xf numFmtId="167" fontId="1" fillId="0" borderId="0"/>
    <xf numFmtId="0" fontId="33" fillId="0" borderId="0"/>
    <xf numFmtId="0" fontId="33" fillId="0" borderId="0"/>
    <xf numFmtId="0" fontId="33" fillId="0" borderId="0"/>
    <xf numFmtId="0" fontId="33" fillId="0" borderId="0"/>
    <xf numFmtId="0" fontId="69" fillId="0" borderId="0"/>
    <xf numFmtId="0" fontId="33" fillId="0" borderId="0"/>
    <xf numFmtId="0" fontId="33" fillId="0" borderId="0"/>
    <xf numFmtId="0" fontId="70" fillId="0" borderId="0"/>
    <xf numFmtId="0" fontId="31" fillId="0" borderId="0"/>
    <xf numFmtId="0" fontId="15" fillId="0" borderId="0"/>
    <xf numFmtId="0" fontId="31" fillId="0" borderId="0"/>
    <xf numFmtId="0" fontId="15" fillId="0" borderId="0" applyNumberFormat="0" applyFill="0" applyBorder="0" applyProtection="0">
      <alignment vertical="top"/>
    </xf>
    <xf numFmtId="0" fontId="1" fillId="0" borderId="0" applyNumberFormat="0" applyFont="0" applyFill="0" applyBorder="0" applyAlignment="0" applyProtection="0">
      <alignment vertical="top"/>
    </xf>
    <xf numFmtId="0" fontId="1" fillId="0" borderId="0" applyNumberFormat="0" applyFont="0" applyFill="0" applyBorder="0" applyAlignment="0" applyProtection="0">
      <alignment vertical="top"/>
    </xf>
    <xf numFmtId="0" fontId="1" fillId="0" borderId="0"/>
    <xf numFmtId="0" fontId="15" fillId="0" borderId="0"/>
    <xf numFmtId="0" fontId="15" fillId="0" borderId="0"/>
    <xf numFmtId="0" fontId="1" fillId="0" borderId="0"/>
    <xf numFmtId="0" fontId="1" fillId="0" borderId="0" applyNumberFormat="0" applyFont="0" applyFill="0" applyBorder="0" applyAlignment="0" applyProtection="0">
      <alignment vertical="top"/>
    </xf>
    <xf numFmtId="9" fontId="1" fillId="0" borderId="0" applyFont="0" applyFill="0" applyBorder="0" applyAlignment="0" applyProtection="0"/>
    <xf numFmtId="0" fontId="11" fillId="0" borderId="0" applyFont="0"/>
    <xf numFmtId="0" fontId="12" fillId="0" borderId="0" applyNumberFormat="0" applyFill="0" applyBorder="0" applyAlignment="0" applyProtection="0">
      <alignment vertical="top"/>
      <protection locked="0"/>
    </xf>
    <xf numFmtId="0" fontId="13" fillId="0" borderId="0"/>
  </cellStyleXfs>
  <cellXfs count="601">
    <xf numFmtId="0" fontId="0" fillId="0" borderId="0" xfId="0"/>
    <xf numFmtId="0" fontId="15" fillId="0" borderId="0" xfId="0" applyFont="1" applyAlignment="1">
      <alignment vertical="center"/>
    </xf>
    <xf numFmtId="0" fontId="15" fillId="0" borderId="0" xfId="0" applyFont="1" applyAlignment="1">
      <alignment horizontal="left" vertical="center"/>
    </xf>
    <xf numFmtId="0" fontId="15" fillId="0" borderId="0" xfId="0" applyFont="1" applyAlignment="1">
      <alignment horizontal="center" vertical="center"/>
    </xf>
    <xf numFmtId="0" fontId="14" fillId="0" borderId="4" xfId="0" applyFont="1" applyBorder="1" applyAlignment="1">
      <alignment vertical="center"/>
    </xf>
    <xf numFmtId="0" fontId="14" fillId="0" borderId="4" xfId="0" applyFont="1" applyBorder="1" applyAlignment="1">
      <alignment horizontal="right" vertical="center"/>
    </xf>
    <xf numFmtId="0" fontId="15" fillId="0" borderId="0" xfId="0" applyFont="1" applyAlignment="1">
      <alignment horizontal="justify" vertical="center"/>
    </xf>
    <xf numFmtId="0" fontId="17" fillId="0" borderId="0" xfId="39" applyFont="1" applyAlignment="1" applyProtection="1">
      <alignment vertical="center"/>
      <protection hidden="1"/>
    </xf>
    <xf numFmtId="0" fontId="3" fillId="0" borderId="0" xfId="39" applyFont="1" applyAlignment="1" applyProtection="1">
      <alignment vertical="center"/>
      <protection hidden="1"/>
    </xf>
    <xf numFmtId="0" fontId="18" fillId="0" borderId="0" xfId="39" applyFont="1" applyAlignment="1" applyProtection="1">
      <alignment vertical="center"/>
      <protection hidden="1"/>
    </xf>
    <xf numFmtId="0" fontId="18" fillId="0" borderId="0" xfId="39" applyFont="1" applyProtection="1">
      <protection hidden="1"/>
    </xf>
    <xf numFmtId="0" fontId="1" fillId="0" borderId="0" xfId="39" applyProtection="1">
      <protection hidden="1"/>
    </xf>
    <xf numFmtId="0" fontId="4" fillId="0" borderId="0" xfId="39" applyFont="1" applyAlignment="1" applyProtection="1">
      <alignment vertical="center"/>
      <protection hidden="1"/>
    </xf>
    <xf numFmtId="0" fontId="4" fillId="0" borderId="5" xfId="39" applyFont="1" applyBorder="1" applyAlignment="1" applyProtection="1">
      <alignment vertical="center"/>
      <protection hidden="1"/>
    </xf>
    <xf numFmtId="0" fontId="4" fillId="0" borderId="6" xfId="39" applyFont="1" applyBorder="1" applyAlignment="1" applyProtection="1">
      <alignment vertical="center"/>
      <protection hidden="1"/>
    </xf>
    <xf numFmtId="0" fontId="1" fillId="0" borderId="0" xfId="39"/>
    <xf numFmtId="0" fontId="4" fillId="0" borderId="7" xfId="39" applyFont="1" applyBorder="1" applyAlignment="1" applyProtection="1">
      <alignment vertical="center"/>
      <protection hidden="1"/>
    </xf>
    <xf numFmtId="0" fontId="21" fillId="0" borderId="6" xfId="39" applyFont="1" applyBorder="1" applyAlignment="1" applyProtection="1">
      <alignment vertical="center"/>
      <protection hidden="1"/>
    </xf>
    <xf numFmtId="0" fontId="1" fillId="0" borderId="0" xfId="39" applyAlignment="1" applyProtection="1">
      <alignment vertical="center"/>
      <protection hidden="1"/>
    </xf>
    <xf numFmtId="0" fontId="17" fillId="0" borderId="6" xfId="39" applyFont="1" applyBorder="1" applyAlignment="1" applyProtection="1">
      <alignment vertical="center"/>
      <protection hidden="1"/>
    </xf>
    <xf numFmtId="0" fontId="23" fillId="0" borderId="5" xfId="39" applyFont="1" applyBorder="1" applyAlignment="1" applyProtection="1">
      <alignment vertical="center"/>
      <protection hidden="1"/>
    </xf>
    <xf numFmtId="0" fontId="23" fillId="0" borderId="0" xfId="39" applyFont="1" applyAlignment="1" applyProtection="1">
      <alignment vertical="center"/>
      <protection hidden="1"/>
    </xf>
    <xf numFmtId="0" fontId="17" fillId="0" borderId="7" xfId="39" applyFont="1" applyBorder="1" applyAlignment="1" applyProtection="1">
      <alignment vertical="center"/>
      <protection hidden="1"/>
    </xf>
    <xf numFmtId="0" fontId="4" fillId="0" borderId="8" xfId="39" applyFont="1" applyBorder="1" applyAlignment="1" applyProtection="1">
      <alignment vertical="center"/>
      <protection hidden="1"/>
    </xf>
    <xf numFmtId="0" fontId="14" fillId="0" borderId="0" xfId="40" applyFont="1" applyAlignment="1" applyProtection="1">
      <alignment vertical="center"/>
      <protection hidden="1"/>
    </xf>
    <xf numFmtId="0" fontId="15" fillId="0" borderId="0" xfId="40" applyAlignment="1" applyProtection="1">
      <alignment vertical="center"/>
      <protection hidden="1"/>
    </xf>
    <xf numFmtId="0" fontId="14" fillId="0" borderId="0" xfId="40" applyFont="1" applyAlignment="1" applyProtection="1">
      <alignment vertical="top"/>
      <protection hidden="1"/>
    </xf>
    <xf numFmtId="0" fontId="15" fillId="0" borderId="0" xfId="0" applyFont="1" applyAlignment="1" applyProtection="1">
      <alignment vertical="center"/>
      <protection hidden="1"/>
    </xf>
    <xf numFmtId="0" fontId="14" fillId="0" borderId="0" xfId="0" applyFont="1" applyAlignment="1">
      <alignment horizontal="justify" vertical="center"/>
    </xf>
    <xf numFmtId="0" fontId="14" fillId="0" borderId="0" xfId="0" applyFont="1" applyAlignment="1">
      <alignment horizontal="right" vertical="center"/>
    </xf>
    <xf numFmtId="0" fontId="15" fillId="0" borderId="0" xfId="0" applyFont="1" applyAlignment="1">
      <alignment horizontal="right" vertical="center"/>
    </xf>
    <xf numFmtId="0" fontId="4" fillId="0" borderId="0" xfId="39" applyFont="1" applyAlignment="1" applyProtection="1">
      <alignment vertical="top"/>
      <protection hidden="1"/>
    </xf>
    <xf numFmtId="0" fontId="14" fillId="0" borderId="0" xfId="39" applyFont="1" applyAlignment="1" applyProtection="1">
      <alignment vertical="center"/>
      <protection hidden="1"/>
    </xf>
    <xf numFmtId="0" fontId="15" fillId="0" borderId="0" xfId="39" applyFont="1" applyAlignment="1" applyProtection="1">
      <alignment vertical="center"/>
      <protection hidden="1"/>
    </xf>
    <xf numFmtId="0" fontId="14" fillId="0" borderId="0" xfId="42" applyFont="1" applyAlignment="1" applyProtection="1">
      <alignment vertical="top"/>
      <protection hidden="1"/>
    </xf>
    <xf numFmtId="0" fontId="15" fillId="0" borderId="0" xfId="39" applyFont="1" applyAlignment="1" applyProtection="1">
      <alignment vertical="top"/>
      <protection hidden="1"/>
    </xf>
    <xf numFmtId="0" fontId="15" fillId="0" borderId="0" xfId="39" applyFont="1" applyAlignment="1" applyProtection="1">
      <alignment horizontal="right" vertical="center"/>
      <protection hidden="1"/>
    </xf>
    <xf numFmtId="0" fontId="5" fillId="0" borderId="0" xfId="39" applyFont="1" applyAlignment="1" applyProtection="1">
      <alignment horizontal="center" vertical="top"/>
      <protection hidden="1"/>
    </xf>
    <xf numFmtId="0" fontId="14" fillId="0" borderId="4" xfId="39" applyFont="1" applyBorder="1" applyAlignment="1" applyProtection="1">
      <alignment vertical="top"/>
      <protection hidden="1"/>
    </xf>
    <xf numFmtId="0" fontId="14" fillId="0" borderId="9" xfId="39" applyFont="1" applyBorder="1" applyAlignment="1" applyProtection="1">
      <alignment horizontal="justify" vertical="top" wrapText="1"/>
      <protection hidden="1"/>
    </xf>
    <xf numFmtId="0" fontId="14" fillId="0" borderId="9" xfId="39" applyFont="1" applyBorder="1" applyAlignment="1" applyProtection="1">
      <alignment horizontal="right" vertical="center" wrapText="1" indent="5"/>
      <protection hidden="1"/>
    </xf>
    <xf numFmtId="0" fontId="15" fillId="0" borderId="10" xfId="39" applyFont="1" applyBorder="1" applyAlignment="1" applyProtection="1">
      <alignment horizontal="center" vertical="center"/>
      <protection hidden="1"/>
    </xf>
    <xf numFmtId="0" fontId="15" fillId="0" borderId="0" xfId="39" applyFont="1" applyAlignment="1" applyProtection="1">
      <alignment horizontal="left" vertical="center"/>
      <protection hidden="1"/>
    </xf>
    <xf numFmtId="0" fontId="4" fillId="0" borderId="0" xfId="39" applyFont="1" applyAlignment="1" applyProtection="1">
      <alignment horizontal="right"/>
      <protection hidden="1"/>
    </xf>
    <xf numFmtId="0" fontId="14" fillId="0" borderId="4" xfId="0" applyFont="1" applyBorder="1" applyAlignment="1">
      <alignment horizontal="left" vertical="center"/>
    </xf>
    <xf numFmtId="0" fontId="14" fillId="0" borderId="4" xfId="0" applyFont="1" applyBorder="1" applyAlignment="1">
      <alignment horizontal="justify" vertical="center"/>
    </xf>
    <xf numFmtId="0" fontId="15" fillId="0" borderId="0" xfId="0" applyFont="1" applyAlignment="1" applyProtection="1">
      <alignment horizontal="left" vertical="center" indent="1"/>
      <protection hidden="1"/>
    </xf>
    <xf numFmtId="0" fontId="15" fillId="0" borderId="0" xfId="39" applyFont="1" applyAlignment="1" applyProtection="1">
      <alignment horizontal="left" vertical="center" indent="1"/>
      <protection hidden="1"/>
    </xf>
    <xf numFmtId="0" fontId="15" fillId="0" borderId="0" xfId="0" applyFont="1" applyAlignment="1" applyProtection="1">
      <alignment horizontal="left" vertical="center"/>
      <protection hidden="1"/>
    </xf>
    <xf numFmtId="0" fontId="15" fillId="0" borderId="0" xfId="40" applyAlignment="1" applyProtection="1">
      <alignment horizontal="left" vertical="center"/>
      <protection hidden="1"/>
    </xf>
    <xf numFmtId="4" fontId="14" fillId="0" borderId="9" xfId="39" applyNumberFormat="1" applyFont="1" applyBorder="1" applyAlignment="1" applyProtection="1">
      <alignment vertical="center"/>
      <protection hidden="1"/>
    </xf>
    <xf numFmtId="0" fontId="15" fillId="0" borderId="0" xfId="39" applyFont="1" applyAlignment="1" applyProtection="1">
      <alignment horizontal="center" vertical="center"/>
      <protection hidden="1"/>
    </xf>
    <xf numFmtId="0" fontId="14" fillId="0" borderId="0" xfId="39" applyFont="1" applyAlignment="1" applyProtection="1">
      <alignment horizontal="left" vertical="center" wrapText="1"/>
      <protection hidden="1"/>
    </xf>
    <xf numFmtId="0" fontId="14" fillId="0" borderId="0" xfId="39" applyFont="1" applyAlignment="1" applyProtection="1">
      <alignment horizontal="right" vertical="center" wrapText="1"/>
      <protection hidden="1"/>
    </xf>
    <xf numFmtId="0" fontId="0" fillId="0" borderId="0" xfId="0" applyProtection="1">
      <protection hidden="1"/>
    </xf>
    <xf numFmtId="0" fontId="14" fillId="0" borderId="4" xfId="0" applyFont="1" applyBorder="1" applyAlignment="1" applyProtection="1">
      <alignment horizontal="left" vertical="center"/>
      <protection hidden="1"/>
    </xf>
    <xf numFmtId="0" fontId="14" fillId="0" borderId="4" xfId="0" applyFont="1" applyBorder="1" applyAlignment="1" applyProtection="1">
      <alignment horizontal="justify" vertical="center"/>
      <protection hidden="1"/>
    </xf>
    <xf numFmtId="0" fontId="14" fillId="0" borderId="4" xfId="0" applyFont="1" applyBorder="1" applyAlignment="1" applyProtection="1">
      <alignment horizontal="center" vertical="center"/>
      <protection hidden="1"/>
    </xf>
    <xf numFmtId="0" fontId="14" fillId="0" borderId="4" xfId="0" applyFont="1" applyBorder="1" applyAlignment="1" applyProtection="1">
      <alignment vertical="center"/>
      <protection hidden="1"/>
    </xf>
    <xf numFmtId="0" fontId="14" fillId="0" borderId="4" xfId="0" applyFont="1" applyBorder="1" applyAlignment="1" applyProtection="1">
      <alignment horizontal="right" vertical="center"/>
      <protection hidden="1"/>
    </xf>
    <xf numFmtId="0" fontId="1" fillId="0" borderId="0" xfId="38" applyNumberFormat="1" applyFont="1" applyFill="1" applyBorder="1" applyAlignment="1" applyProtection="1">
      <alignment vertical="top"/>
      <protection hidden="1"/>
    </xf>
    <xf numFmtId="0" fontId="15" fillId="0" borderId="0" xfId="0" applyFont="1" applyAlignment="1" applyProtection="1">
      <alignment horizontal="justify" vertical="center"/>
      <protection hidden="1"/>
    </xf>
    <xf numFmtId="0" fontId="15" fillId="0" borderId="0" xfId="0" applyFont="1" applyAlignment="1" applyProtection="1">
      <alignment horizontal="center" vertical="center"/>
      <protection hidden="1"/>
    </xf>
    <xf numFmtId="0" fontId="15" fillId="0" borderId="0" xfId="36" applyNumberFormat="1" applyFill="1" applyBorder="1" applyAlignment="1" applyProtection="1">
      <alignment vertical="center"/>
      <protection hidden="1"/>
    </xf>
    <xf numFmtId="0" fontId="15" fillId="0" borderId="0" xfId="36" applyNumberFormat="1" applyFill="1" applyBorder="1" applyAlignment="1" applyProtection="1">
      <alignment vertical="center" wrapText="1"/>
      <protection hidden="1"/>
    </xf>
    <xf numFmtId="0" fontId="14" fillId="0" borderId="0" xfId="0" applyFont="1" applyAlignment="1" applyProtection="1">
      <alignment horizontal="justify" vertical="center"/>
      <protection hidden="1"/>
    </xf>
    <xf numFmtId="0" fontId="14" fillId="0" borderId="0" xfId="0" applyFont="1" applyAlignment="1" applyProtection="1">
      <alignment horizontal="right" vertical="center"/>
      <protection hidden="1"/>
    </xf>
    <xf numFmtId="0" fontId="15" fillId="0" borderId="0" xfId="0" applyFont="1" applyAlignment="1" applyProtection="1">
      <alignment horizontal="right" vertical="center"/>
      <protection hidden="1"/>
    </xf>
    <xf numFmtId="0" fontId="14" fillId="0" borderId="0" xfId="0" applyFont="1" applyAlignment="1">
      <alignment horizontal="left" vertical="center" indent="1"/>
    </xf>
    <xf numFmtId="0" fontId="14" fillId="0" borderId="4" xfId="33" applyFont="1" applyBorder="1" applyAlignment="1" applyProtection="1">
      <alignment vertical="center"/>
      <protection hidden="1"/>
    </xf>
    <xf numFmtId="0" fontId="15" fillId="0" borderId="4" xfId="33" applyFont="1" applyBorder="1" applyAlignment="1" applyProtection="1">
      <alignment vertical="center"/>
      <protection hidden="1"/>
    </xf>
    <xf numFmtId="0" fontId="31" fillId="0" borderId="0" xfId="33" applyAlignment="1" applyProtection="1">
      <alignment vertical="center"/>
      <protection hidden="1"/>
    </xf>
    <xf numFmtId="0" fontId="31" fillId="0" borderId="0" xfId="33" applyProtection="1">
      <protection hidden="1"/>
    </xf>
    <xf numFmtId="0" fontId="14" fillId="0" borderId="0" xfId="33" applyFont="1" applyAlignment="1" applyProtection="1">
      <alignment horizontal="center" vertical="center"/>
      <protection hidden="1"/>
    </xf>
    <xf numFmtId="0" fontId="15" fillId="0" borderId="0" xfId="33" applyFont="1" applyAlignment="1" applyProtection="1">
      <alignment vertical="center"/>
      <protection hidden="1"/>
    </xf>
    <xf numFmtId="0" fontId="14" fillId="0" borderId="0" xfId="34" applyFont="1" applyAlignment="1" applyProtection="1">
      <alignment horizontal="left" vertical="center"/>
      <protection hidden="1"/>
    </xf>
    <xf numFmtId="0" fontId="15" fillId="0" borderId="0" xfId="41" applyAlignment="1" applyProtection="1">
      <alignment horizontal="left" vertical="center"/>
      <protection hidden="1"/>
    </xf>
    <xf numFmtId="0" fontId="15" fillId="0" borderId="0" xfId="33" applyFont="1" applyAlignment="1" applyProtection="1">
      <alignment horizontal="left" vertical="center"/>
      <protection hidden="1"/>
    </xf>
    <xf numFmtId="0" fontId="15" fillId="0" borderId="0" xfId="33" applyFont="1" applyAlignment="1" applyProtection="1">
      <alignment horizontal="justify" vertical="center"/>
      <protection hidden="1"/>
    </xf>
    <xf numFmtId="0" fontId="14" fillId="0" borderId="0" xfId="33" applyFont="1" applyAlignment="1" applyProtection="1">
      <alignment horizontal="right" vertical="center"/>
      <protection hidden="1"/>
    </xf>
    <xf numFmtId="0" fontId="14" fillId="0" borderId="4" xfId="33" applyFont="1" applyBorder="1" applyAlignment="1" applyProtection="1">
      <alignment horizontal="right" vertical="center"/>
      <protection hidden="1"/>
    </xf>
    <xf numFmtId="176" fontId="15" fillId="0" borderId="0" xfId="33" applyNumberFormat="1" applyFont="1" applyAlignment="1" applyProtection="1">
      <alignment horizontal="left" vertical="center"/>
      <protection hidden="1"/>
    </xf>
    <xf numFmtId="0" fontId="15" fillId="0" borderId="0" xfId="33" applyFont="1" applyAlignment="1" applyProtection="1">
      <alignment vertical="top"/>
      <protection hidden="1"/>
    </xf>
    <xf numFmtId="0" fontId="15" fillId="0" borderId="0" xfId="0" applyFont="1" applyAlignment="1" applyProtection="1">
      <alignment horizontal="center" vertical="center" wrapText="1"/>
      <protection hidden="1"/>
    </xf>
    <xf numFmtId="166" fontId="15" fillId="0" borderId="0" xfId="0" applyNumberFormat="1" applyFont="1" applyAlignment="1" applyProtection="1">
      <alignment horizontal="center" vertical="center"/>
      <protection hidden="1"/>
    </xf>
    <xf numFmtId="176" fontId="14" fillId="0" borderId="0" xfId="0" applyNumberFormat="1" applyFont="1" applyAlignment="1">
      <alignment horizontal="left" vertical="center" indent="1"/>
    </xf>
    <xf numFmtId="176" fontId="14" fillId="0" borderId="0" xfId="33" applyNumberFormat="1" applyFont="1" applyAlignment="1" applyProtection="1">
      <alignment vertical="center"/>
      <protection hidden="1"/>
    </xf>
    <xf numFmtId="0" fontId="14" fillId="0" borderId="0" xfId="33" applyFont="1" applyAlignment="1" applyProtection="1">
      <alignment horizontal="left" vertical="center" indent="1"/>
      <protection hidden="1"/>
    </xf>
    <xf numFmtId="0" fontId="15" fillId="0" borderId="0" xfId="33" applyFont="1" applyAlignment="1" applyProtection="1">
      <alignment horizontal="left" vertical="center" indent="1"/>
      <protection hidden="1"/>
    </xf>
    <xf numFmtId="166" fontId="4" fillId="0" borderId="0" xfId="33" applyNumberFormat="1" applyFont="1" applyAlignment="1" applyProtection="1">
      <alignment horizontal="center" vertical="top"/>
      <protection hidden="1"/>
    </xf>
    <xf numFmtId="166" fontId="4" fillId="0" borderId="0" xfId="33" applyNumberFormat="1" applyFont="1" applyAlignment="1" applyProtection="1">
      <alignment horizontal="center" vertical="center"/>
      <protection hidden="1"/>
    </xf>
    <xf numFmtId="0" fontId="4" fillId="0" borderId="0" xfId="33" applyFont="1" applyAlignment="1" applyProtection="1">
      <alignment horizontal="center" vertical="top"/>
      <protection hidden="1"/>
    </xf>
    <xf numFmtId="0" fontId="4" fillId="0" borderId="0" xfId="33" applyFont="1" applyAlignment="1" applyProtection="1">
      <alignment horizontal="left" vertical="center"/>
      <protection hidden="1"/>
    </xf>
    <xf numFmtId="0" fontId="15" fillId="0" borderId="0" xfId="0" applyFont="1" applyAlignment="1" applyProtection="1">
      <alignment horizontal="left" vertical="center" indent="2"/>
      <protection hidden="1"/>
    </xf>
    <xf numFmtId="0" fontId="14" fillId="0" borderId="0" xfId="0" applyFont="1" applyAlignment="1" applyProtection="1">
      <alignment horizontal="left" vertical="center"/>
      <protection hidden="1"/>
    </xf>
    <xf numFmtId="176" fontId="14" fillId="0" borderId="0" xfId="0" applyNumberFormat="1" applyFont="1" applyAlignment="1" applyProtection="1">
      <alignment horizontal="left" vertical="center" indent="1"/>
      <protection hidden="1"/>
    </xf>
    <xf numFmtId="0" fontId="15" fillId="0" borderId="0" xfId="0" applyFont="1" applyAlignment="1" applyProtection="1">
      <alignment vertical="center"/>
      <protection locked="0"/>
    </xf>
    <xf numFmtId="0" fontId="15" fillId="0" borderId="11" xfId="0" applyFont="1" applyBorder="1" applyAlignment="1" applyProtection="1">
      <alignment horizontal="left" vertical="center"/>
      <protection hidden="1"/>
    </xf>
    <xf numFmtId="0" fontId="14" fillId="0" borderId="0" xfId="33" applyFont="1" applyAlignment="1" applyProtection="1">
      <alignment horizontal="left" vertical="center" indent="2"/>
      <protection hidden="1"/>
    </xf>
    <xf numFmtId="0" fontId="34" fillId="0" borderId="0" xfId="38" applyNumberFormat="1" applyFont="1" applyFill="1" applyBorder="1" applyAlignment="1" applyProtection="1">
      <alignment horizontal="center" vertical="top"/>
      <protection hidden="1"/>
    </xf>
    <xf numFmtId="0" fontId="14" fillId="0" borderId="0" xfId="0" applyFont="1" applyAlignment="1" applyProtection="1">
      <alignment horizontal="center" vertical="center"/>
      <protection hidden="1"/>
    </xf>
    <xf numFmtId="0" fontId="14" fillId="0" borderId="0" xfId="38" applyFont="1" applyAlignment="1" applyProtection="1">
      <alignment horizontal="center" vertical="center" wrapText="1"/>
      <protection hidden="1"/>
    </xf>
    <xf numFmtId="0" fontId="35" fillId="0" borderId="0" xfId="38" applyNumberFormat="1" applyFont="1" applyFill="1" applyBorder="1" applyAlignment="1" applyProtection="1">
      <alignment vertical="top"/>
      <protection hidden="1"/>
    </xf>
    <xf numFmtId="0" fontId="15" fillId="0" borderId="0" xfId="38" applyNumberFormat="1" applyFont="1" applyFill="1" applyBorder="1" applyAlignment="1" applyProtection="1">
      <alignment vertical="center" wrapText="1"/>
      <protection hidden="1"/>
    </xf>
    <xf numFmtId="0" fontId="15" fillId="0" borderId="0" xfId="38" applyFont="1" applyAlignment="1" applyProtection="1">
      <alignment vertical="center"/>
      <protection hidden="1"/>
    </xf>
    <xf numFmtId="0" fontId="36" fillId="0" borderId="0" xfId="0" applyFont="1" applyAlignment="1" applyProtection="1">
      <alignment horizontal="left" vertical="center"/>
      <protection hidden="1"/>
    </xf>
    <xf numFmtId="0" fontId="36" fillId="0" borderId="0" xfId="0" applyFont="1" applyAlignment="1" applyProtection="1">
      <alignment horizontal="justify" vertical="center"/>
      <protection hidden="1"/>
    </xf>
    <xf numFmtId="0" fontId="36" fillId="0" borderId="0" xfId="0" applyFont="1" applyAlignment="1" applyProtection="1">
      <alignment horizontal="center" vertical="center"/>
      <protection hidden="1"/>
    </xf>
    <xf numFmtId="0" fontId="36" fillId="0" borderId="0" xfId="0" applyFont="1" applyAlignment="1" applyProtection="1">
      <alignment vertical="center"/>
      <protection hidden="1"/>
    </xf>
    <xf numFmtId="0" fontId="36" fillId="0" borderId="0" xfId="38" applyFont="1" applyAlignment="1" applyProtection="1">
      <alignment vertical="center"/>
      <protection hidden="1"/>
    </xf>
    <xf numFmtId="0" fontId="36" fillId="0" borderId="0" xfId="38" applyNumberFormat="1" applyFont="1" applyFill="1" applyBorder="1" applyAlignment="1" applyProtection="1">
      <alignment vertical="center"/>
      <protection hidden="1"/>
    </xf>
    <xf numFmtId="0" fontId="36" fillId="0" borderId="0" xfId="38" applyFont="1" applyAlignment="1" applyProtection="1">
      <alignment vertical="top"/>
      <protection hidden="1"/>
    </xf>
    <xf numFmtId="0" fontId="15" fillId="0" borderId="0" xfId="38" applyNumberFormat="1" applyFont="1" applyFill="1" applyBorder="1" applyAlignment="1" applyProtection="1">
      <alignment horizontal="left" vertical="center" indent="6"/>
      <protection hidden="1"/>
    </xf>
    <xf numFmtId="0" fontId="15" fillId="0" borderId="12" xfId="38" applyFont="1" applyBorder="1" applyAlignment="1" applyProtection="1">
      <alignment horizontal="center" vertical="top"/>
      <protection hidden="1"/>
    </xf>
    <xf numFmtId="0" fontId="14" fillId="0" borderId="0" xfId="38" applyFont="1" applyBorder="1" applyAlignment="1" applyProtection="1">
      <alignment horizontal="center" vertical="center" wrapText="1"/>
      <protection hidden="1"/>
    </xf>
    <xf numFmtId="0" fontId="15" fillId="0" borderId="0" xfId="38" applyFont="1" applyBorder="1" applyAlignment="1" applyProtection="1">
      <alignment horizontal="justify" vertical="center"/>
      <protection hidden="1"/>
    </xf>
    <xf numFmtId="10" fontId="15" fillId="2" borderId="12" xfId="38" applyNumberFormat="1" applyFont="1" applyFill="1" applyBorder="1" applyAlignment="1" applyProtection="1">
      <alignment horizontal="right" vertical="center"/>
      <protection locked="0"/>
    </xf>
    <xf numFmtId="0" fontId="15" fillId="2" borderId="13" xfId="0" applyFont="1" applyFill="1" applyBorder="1" applyAlignment="1" applyProtection="1">
      <alignment horizontal="left" vertical="center"/>
      <protection locked="0"/>
    </xf>
    <xf numFmtId="0" fontId="31" fillId="0" borderId="0" xfId="35" applyProtection="1">
      <protection hidden="1"/>
    </xf>
    <xf numFmtId="0" fontId="37" fillId="0" borderId="0" xfId="35" applyFont="1" applyAlignment="1" applyProtection="1">
      <alignment vertical="center" wrapText="1"/>
      <protection hidden="1"/>
    </xf>
    <xf numFmtId="0" fontId="37" fillId="0" borderId="0" xfId="35" applyFont="1" applyAlignment="1" applyProtection="1">
      <alignment horizontal="center" vertical="center" wrapText="1"/>
      <protection hidden="1"/>
    </xf>
    <xf numFmtId="0" fontId="14" fillId="0" borderId="0" xfId="35" applyFont="1" applyAlignment="1" applyProtection="1">
      <alignment vertical="center"/>
      <protection hidden="1"/>
    </xf>
    <xf numFmtId="0" fontId="15" fillId="0" borderId="0" xfId="35" applyFont="1" applyAlignment="1" applyProtection="1">
      <alignment vertical="center"/>
      <protection hidden="1"/>
    </xf>
    <xf numFmtId="0" fontId="14" fillId="0" borderId="0" xfId="35" applyFont="1" applyAlignment="1" applyProtection="1">
      <alignment horizontal="center" vertical="center"/>
      <protection hidden="1"/>
    </xf>
    <xf numFmtId="0" fontId="15" fillId="0" borderId="0" xfId="35" applyFont="1" applyAlignment="1" applyProtection="1">
      <alignment horizontal="justify" vertical="center"/>
      <protection hidden="1"/>
    </xf>
    <xf numFmtId="0" fontId="31" fillId="0" borderId="0" xfId="35" applyAlignment="1" applyProtection="1">
      <alignment vertical="center"/>
      <protection hidden="1"/>
    </xf>
    <xf numFmtId="0" fontId="15" fillId="0" borderId="14" xfId="35" applyFont="1" applyBorder="1" applyAlignment="1" applyProtection="1">
      <alignment vertical="center" wrapText="1"/>
      <protection hidden="1"/>
    </xf>
    <xf numFmtId="0" fontId="15" fillId="0" borderId="0" xfId="35" applyFont="1" applyAlignment="1" applyProtection="1">
      <alignment horizontal="center" vertical="center"/>
      <protection hidden="1"/>
    </xf>
    <xf numFmtId="0" fontId="15" fillId="0" borderId="0" xfId="35" applyFont="1" applyProtection="1">
      <protection hidden="1"/>
    </xf>
    <xf numFmtId="0" fontId="15" fillId="0" borderId="0" xfId="35" applyFont="1" applyAlignment="1" applyProtection="1">
      <alignment vertical="center" wrapText="1"/>
      <protection hidden="1"/>
    </xf>
    <xf numFmtId="0" fontId="14" fillId="0" borderId="0" xfId="36" applyNumberFormat="1" applyFont="1" applyFill="1" applyBorder="1" applyAlignment="1" applyProtection="1">
      <alignment horizontal="left" vertical="center"/>
    </xf>
    <xf numFmtId="0" fontId="38" fillId="0" borderId="0" xfId="33" applyFont="1" applyAlignment="1" applyProtection="1">
      <alignment vertical="center"/>
      <protection hidden="1"/>
    </xf>
    <xf numFmtId="0" fontId="39" fillId="0" borderId="15" xfId="39" applyFont="1" applyBorder="1" applyAlignment="1" applyProtection="1">
      <alignment horizontal="center" vertical="center"/>
      <protection hidden="1"/>
    </xf>
    <xf numFmtId="0" fontId="39" fillId="0" borderId="15" xfId="39" applyFont="1" applyBorder="1" applyAlignment="1" applyProtection="1">
      <alignment horizontal="center" vertical="top"/>
      <protection hidden="1"/>
    </xf>
    <xf numFmtId="0" fontId="14" fillId="0" borderId="0" xfId="35"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40" fillId="0" borderId="0" xfId="35" applyFont="1" applyAlignment="1" applyProtection="1">
      <alignment vertical="center"/>
      <protection hidden="1"/>
    </xf>
    <xf numFmtId="0" fontId="40" fillId="0" borderId="0" xfId="35" applyFont="1" applyProtection="1">
      <protection hidden="1"/>
    </xf>
    <xf numFmtId="0" fontId="40" fillId="0" borderId="0" xfId="35" applyFont="1" applyAlignment="1" applyProtection="1">
      <alignment horizontal="center"/>
      <protection hidden="1"/>
    </xf>
    <xf numFmtId="0" fontId="24" fillId="0" borderId="0" xfId="0" applyFont="1" applyAlignment="1" applyProtection="1">
      <alignment horizontal="center" vertical="center"/>
      <protection hidden="1"/>
    </xf>
    <xf numFmtId="0" fontId="24" fillId="0" borderId="0" xfId="36" applyNumberFormat="1" applyFont="1" applyFill="1" applyBorder="1" applyAlignment="1" applyProtection="1">
      <alignment horizontal="center" vertical="center" wrapText="1"/>
      <protection hidden="1"/>
    </xf>
    <xf numFmtId="0" fontId="30" fillId="0" borderId="0" xfId="0" applyFont="1" applyProtection="1">
      <protection hidden="1"/>
    </xf>
    <xf numFmtId="0" fontId="40" fillId="0" borderId="0" xfId="33" applyFont="1" applyProtection="1">
      <protection hidden="1"/>
    </xf>
    <xf numFmtId="0" fontId="40" fillId="0" borderId="0" xfId="33" applyFont="1" applyAlignment="1" applyProtection="1">
      <alignment horizontal="center" vertical="center"/>
      <protection hidden="1"/>
    </xf>
    <xf numFmtId="0" fontId="40" fillId="0" borderId="0" xfId="33" applyFont="1" applyAlignment="1" applyProtection="1">
      <alignment horizontal="center"/>
      <protection hidden="1"/>
    </xf>
    <xf numFmtId="0" fontId="40" fillId="0" borderId="0" xfId="33" applyFont="1" applyAlignment="1" applyProtection="1">
      <alignment vertical="center"/>
      <protection hidden="1"/>
    </xf>
    <xf numFmtId="0" fontId="44" fillId="0" borderId="0" xfId="35" applyFont="1" applyAlignment="1" applyProtection="1">
      <alignment horizontal="center" vertical="center"/>
      <protection hidden="1"/>
    </xf>
    <xf numFmtId="0" fontId="4" fillId="2" borderId="12" xfId="35" applyFont="1" applyFill="1" applyBorder="1" applyAlignment="1" applyProtection="1">
      <alignment horizontal="left" vertical="center"/>
      <protection locked="0"/>
    </xf>
    <xf numFmtId="0" fontId="30" fillId="0" borderId="0" xfId="0" applyFont="1" applyAlignment="1" applyProtection="1">
      <alignment horizontal="left" vertical="center"/>
      <protection hidden="1"/>
    </xf>
    <xf numFmtId="10" fontId="30" fillId="0" borderId="0" xfId="0" applyNumberFormat="1" applyFont="1" applyAlignment="1" applyProtection="1">
      <alignment horizontal="center" vertical="center"/>
      <protection hidden="1"/>
    </xf>
    <xf numFmtId="0" fontId="26" fillId="0" borderId="0" xfId="36" applyNumberFormat="1" applyFont="1" applyFill="1" applyBorder="1" applyAlignment="1" applyProtection="1">
      <alignment vertical="center"/>
      <protection hidden="1"/>
    </xf>
    <xf numFmtId="0" fontId="26" fillId="0" borderId="0" xfId="36" applyNumberFormat="1" applyFont="1" applyFill="1" applyBorder="1" applyAlignment="1" applyProtection="1">
      <alignment vertical="center" wrapText="1"/>
      <protection hidden="1"/>
    </xf>
    <xf numFmtId="0" fontId="14" fillId="0" borderId="0" xfId="36" applyNumberFormat="1" applyFont="1" applyFill="1" applyBorder="1" applyAlignment="1" applyProtection="1">
      <alignment horizontal="left" vertical="center"/>
      <protection hidden="1"/>
    </xf>
    <xf numFmtId="0" fontId="14" fillId="0" borderId="12" xfId="0" applyFont="1" applyBorder="1" applyAlignment="1" applyProtection="1">
      <alignment horizontal="center" vertical="center" wrapText="1"/>
      <protection hidden="1"/>
    </xf>
    <xf numFmtId="0" fontId="14" fillId="0" borderId="12" xfId="0" applyFont="1" applyBorder="1" applyAlignment="1" applyProtection="1">
      <alignment horizontal="center" vertical="center"/>
      <protection hidden="1"/>
    </xf>
    <xf numFmtId="0" fontId="15" fillId="0" borderId="0" xfId="0" applyFont="1" applyProtection="1">
      <protection hidden="1"/>
    </xf>
    <xf numFmtId="0" fontId="15" fillId="0" borderId="0" xfId="36" applyNumberFormat="1" applyFill="1" applyBorder="1" applyAlignment="1" applyProtection="1">
      <alignment horizontal="center" vertical="center"/>
      <protection hidden="1"/>
    </xf>
    <xf numFmtId="0" fontId="14" fillId="0" borderId="0" xfId="36" applyNumberFormat="1" applyFont="1" applyFill="1" applyBorder="1" applyAlignment="1" applyProtection="1">
      <alignment vertical="center" wrapText="1"/>
      <protection hidden="1"/>
    </xf>
    <xf numFmtId="176" fontId="14" fillId="0" borderId="0" xfId="0" applyNumberFormat="1" applyFont="1" applyAlignment="1" applyProtection="1">
      <alignment horizontal="left" vertical="center"/>
      <protection hidden="1"/>
    </xf>
    <xf numFmtId="0" fontId="27" fillId="0" borderId="0" xfId="0" applyFont="1" applyAlignment="1" applyProtection="1">
      <alignment vertical="center" wrapText="1"/>
      <protection hidden="1"/>
    </xf>
    <xf numFmtId="0" fontId="24" fillId="0" borderId="0" xfId="0" applyFont="1" applyAlignment="1" applyProtection="1">
      <alignment vertical="center"/>
      <protection hidden="1"/>
    </xf>
    <xf numFmtId="0" fontId="26" fillId="0" borderId="0" xfId="36" applyNumberFormat="1" applyFont="1" applyFill="1" applyBorder="1" applyAlignment="1" applyProtection="1">
      <alignment horizontal="center" vertical="center"/>
      <protection hidden="1"/>
    </xf>
    <xf numFmtId="0" fontId="16" fillId="0" borderId="0" xfId="36" applyNumberFormat="1" applyFont="1" applyFill="1" applyBorder="1" applyAlignment="1" applyProtection="1">
      <alignment horizontal="center" vertical="center"/>
      <protection hidden="1"/>
    </xf>
    <xf numFmtId="2" fontId="30" fillId="0" borderId="0" xfId="0" applyNumberFormat="1" applyFont="1" applyAlignment="1" applyProtection="1">
      <alignment vertical="center"/>
      <protection hidden="1"/>
    </xf>
    <xf numFmtId="0" fontId="0" fillId="3" borderId="0" xfId="0" applyFill="1" applyAlignment="1" applyProtection="1">
      <alignment horizontal="center" vertical="center"/>
      <protection hidden="1"/>
    </xf>
    <xf numFmtId="0" fontId="15" fillId="3" borderId="0" xfId="0" applyFont="1" applyFill="1" applyAlignment="1" applyProtection="1">
      <alignment vertical="center"/>
      <protection hidden="1"/>
    </xf>
    <xf numFmtId="0" fontId="0" fillId="3" borderId="0" xfId="0" applyFill="1" applyProtection="1">
      <protection hidden="1"/>
    </xf>
    <xf numFmtId="0" fontId="14" fillId="3" borderId="0" xfId="0" applyFont="1" applyFill="1" applyAlignment="1" applyProtection="1">
      <alignment horizontal="center" vertical="center"/>
      <protection hidden="1"/>
    </xf>
    <xf numFmtId="0" fontId="41" fillId="3" borderId="0" xfId="0" applyFont="1" applyFill="1" applyAlignment="1" applyProtection="1">
      <alignment vertical="center"/>
      <protection hidden="1"/>
    </xf>
    <xf numFmtId="0" fontId="14" fillId="3" borderId="0" xfId="0" applyFont="1" applyFill="1" applyAlignment="1" applyProtection="1">
      <alignment horizontal="center" vertical="top"/>
      <protection hidden="1"/>
    </xf>
    <xf numFmtId="0" fontId="14" fillId="3" borderId="0" xfId="0" applyFont="1" applyFill="1" applyAlignment="1" applyProtection="1">
      <alignment vertical="top"/>
      <protection hidden="1"/>
    </xf>
    <xf numFmtId="0" fontId="14" fillId="3" borderId="0" xfId="0" applyFont="1" applyFill="1" applyAlignment="1" applyProtection="1">
      <alignment vertical="center"/>
      <protection hidden="1"/>
    </xf>
    <xf numFmtId="0" fontId="42" fillId="3" borderId="0" xfId="0" applyFont="1" applyFill="1" applyAlignment="1" applyProtection="1">
      <alignment vertical="center"/>
      <protection hidden="1"/>
    </xf>
    <xf numFmtId="0" fontId="14" fillId="3" borderId="16" xfId="0" applyFont="1" applyFill="1" applyBorder="1" applyAlignment="1" applyProtection="1">
      <alignment vertical="center"/>
      <protection hidden="1"/>
    </xf>
    <xf numFmtId="0" fontId="42" fillId="0" borderId="17" xfId="0" applyFont="1" applyBorder="1" applyAlignment="1" applyProtection="1">
      <alignment horizontal="center" vertical="center"/>
      <protection locked="0"/>
    </xf>
    <xf numFmtId="0" fontId="42" fillId="0" borderId="18" xfId="0" applyFont="1" applyBorder="1" applyAlignment="1" applyProtection="1">
      <alignment vertical="center"/>
      <protection locked="0"/>
    </xf>
    <xf numFmtId="0" fontId="42" fillId="0" borderId="19" xfId="0" applyFont="1" applyBorder="1" applyAlignment="1" applyProtection="1">
      <alignment horizontal="center" vertical="center"/>
      <protection locked="0"/>
    </xf>
    <xf numFmtId="0" fontId="42" fillId="0" borderId="20" xfId="0" applyFont="1" applyBorder="1" applyAlignment="1" applyProtection="1">
      <alignment horizontal="center" vertical="center"/>
      <protection locked="0"/>
    </xf>
    <xf numFmtId="0" fontId="42" fillId="0" borderId="21" xfId="0" applyFont="1" applyBorder="1" applyAlignment="1" applyProtection="1">
      <alignment vertical="center"/>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protection locked="0"/>
    </xf>
    <xf numFmtId="0" fontId="42" fillId="0" borderId="24" xfId="0" applyFont="1" applyBorder="1" applyAlignment="1" applyProtection="1">
      <alignment vertical="center"/>
      <protection locked="0"/>
    </xf>
    <xf numFmtId="0" fontId="42" fillId="0" borderId="25" xfId="0" applyFont="1" applyBorder="1" applyAlignment="1" applyProtection="1">
      <alignment horizontal="center" vertical="center"/>
      <protection locked="0"/>
    </xf>
    <xf numFmtId="0" fontId="45" fillId="0" borderId="0" xfId="38" applyNumberFormat="1" applyFont="1" applyFill="1" applyBorder="1" applyAlignment="1" applyProtection="1">
      <alignment horizontal="center" vertical="center"/>
      <protection hidden="1"/>
    </xf>
    <xf numFmtId="0" fontId="46" fillId="0" borderId="0" xfId="38" applyNumberFormat="1" applyFont="1" applyFill="1" applyBorder="1" applyAlignment="1" applyProtection="1">
      <alignment horizontal="center" vertical="center"/>
      <protection hidden="1"/>
    </xf>
    <xf numFmtId="0" fontId="46" fillId="0" borderId="0" xfId="38" applyNumberFormat="1" applyFont="1" applyFill="1" applyBorder="1" applyAlignment="1" applyProtection="1">
      <alignment horizontal="center" vertical="top"/>
      <protection hidden="1"/>
    </xf>
    <xf numFmtId="0" fontId="47" fillId="0" borderId="0" xfId="38" applyNumberFormat="1" applyFont="1" applyFill="1" applyBorder="1" applyAlignment="1" applyProtection="1">
      <alignment vertical="center"/>
      <protection hidden="1"/>
    </xf>
    <xf numFmtId="0" fontId="48" fillId="0" borderId="0" xfId="38" applyNumberFormat="1" applyFont="1" applyFill="1" applyBorder="1" applyAlignment="1" applyProtection="1">
      <alignment vertical="center"/>
      <protection hidden="1"/>
    </xf>
    <xf numFmtId="0" fontId="48" fillId="0" borderId="0" xfId="38" applyNumberFormat="1" applyFont="1" applyFill="1" applyBorder="1" applyAlignment="1" applyProtection="1">
      <alignment vertical="top"/>
      <protection hidden="1"/>
    </xf>
    <xf numFmtId="0" fontId="47" fillId="0" borderId="0" xfId="38" applyNumberFormat="1" applyFont="1" applyFill="1" applyBorder="1" applyAlignment="1" applyProtection="1">
      <alignment vertical="top"/>
      <protection hidden="1"/>
    </xf>
    <xf numFmtId="0" fontId="47" fillId="0" borderId="0" xfId="0" applyFont="1" applyAlignment="1" applyProtection="1">
      <alignment horizontal="justify" vertical="center"/>
      <protection hidden="1"/>
    </xf>
    <xf numFmtId="0" fontId="47" fillId="0" borderId="0" xfId="33" applyFont="1" applyAlignment="1" applyProtection="1">
      <alignment horizontal="left" vertical="center"/>
      <protection hidden="1"/>
    </xf>
    <xf numFmtId="0" fontId="47" fillId="0" borderId="0" xfId="33" applyFont="1" applyAlignment="1" applyProtection="1">
      <alignment vertical="center"/>
      <protection hidden="1"/>
    </xf>
    <xf numFmtId="4" fontId="15" fillId="2" borderId="12" xfId="38" applyNumberFormat="1" applyFont="1" applyFill="1" applyBorder="1" applyAlignment="1" applyProtection="1">
      <alignment horizontal="right" vertical="center"/>
      <protection locked="0"/>
    </xf>
    <xf numFmtId="2" fontId="48" fillId="0" borderId="0" xfId="38" applyNumberFormat="1" applyFont="1" applyFill="1" applyBorder="1" applyAlignment="1" applyProtection="1">
      <alignment vertical="center"/>
      <protection hidden="1"/>
    </xf>
    <xf numFmtId="2" fontId="47" fillId="0" borderId="0" xfId="38" applyNumberFormat="1" applyFont="1" applyFill="1" applyBorder="1" applyAlignment="1" applyProtection="1">
      <alignment vertical="center"/>
      <protection hidden="1"/>
    </xf>
    <xf numFmtId="10" fontId="48" fillId="0" borderId="0" xfId="38" applyNumberFormat="1" applyFont="1" applyFill="1" applyBorder="1" applyAlignment="1" applyProtection="1">
      <alignment vertical="top"/>
      <protection hidden="1"/>
    </xf>
    <xf numFmtId="10" fontId="47" fillId="0" borderId="0" xfId="38" applyNumberFormat="1" applyFont="1" applyFill="1" applyBorder="1" applyAlignment="1" applyProtection="1">
      <alignment vertical="top"/>
      <protection hidden="1"/>
    </xf>
    <xf numFmtId="0" fontId="48" fillId="0" borderId="0" xfId="38" applyNumberFormat="1" applyFont="1" applyFill="1" applyBorder="1" applyAlignment="1" applyProtection="1">
      <alignment vertical="top" wrapText="1"/>
      <protection hidden="1"/>
    </xf>
    <xf numFmtId="0" fontId="0" fillId="0" borderId="26" xfId="35" applyFont="1" applyBorder="1" applyAlignment="1" applyProtection="1">
      <alignment vertical="center" wrapText="1"/>
      <protection hidden="1"/>
    </xf>
    <xf numFmtId="0" fontId="0" fillId="0" borderId="0" xfId="40" applyFont="1" applyAlignment="1" applyProtection="1">
      <alignment horizontal="left" vertical="center" indent="1"/>
      <protection hidden="1"/>
    </xf>
    <xf numFmtId="0" fontId="4" fillId="0" borderId="0" xfId="33" applyFont="1" applyAlignment="1" applyProtection="1">
      <alignment vertical="top"/>
      <protection hidden="1"/>
    </xf>
    <xf numFmtId="0" fontId="0" fillId="0" borderId="0" xfId="33" applyFont="1" applyAlignment="1" applyProtection="1">
      <alignment vertical="top"/>
      <protection hidden="1"/>
    </xf>
    <xf numFmtId="179" fontId="47" fillId="0" borderId="0" xfId="38" applyNumberFormat="1" applyFont="1" applyFill="1" applyBorder="1" applyAlignment="1" applyProtection="1">
      <alignment vertical="top"/>
      <protection hidden="1"/>
    </xf>
    <xf numFmtId="14" fontId="0" fillId="0" borderId="0" xfId="0" applyNumberFormat="1" applyAlignment="1" applyProtection="1">
      <alignment horizontal="left" vertical="center"/>
      <protection hidden="1"/>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0" fillId="0" borderId="0" xfId="0" applyAlignment="1">
      <alignment horizontal="justify" vertical="center"/>
    </xf>
    <xf numFmtId="0" fontId="0" fillId="0" borderId="0" xfId="0" applyAlignment="1">
      <alignment horizontal="center" vertical="center"/>
    </xf>
    <xf numFmtId="0" fontId="33" fillId="0" borderId="0" xfId="38" applyNumberFormat="1" applyFont="1" applyFill="1" applyBorder="1" applyAlignment="1" applyProtection="1">
      <alignment vertical="top"/>
      <protection hidden="1"/>
    </xf>
    <xf numFmtId="0" fontId="17" fillId="0" borderId="0" xfId="33" applyFont="1" applyProtection="1">
      <protection hidden="1"/>
    </xf>
    <xf numFmtId="0" fontId="0" fillId="0" borderId="12" xfId="38" applyFont="1" applyBorder="1" applyAlignment="1" applyProtection="1">
      <alignment horizontal="center" vertical="top" wrapText="1"/>
      <protection hidden="1"/>
    </xf>
    <xf numFmtId="0" fontId="15" fillId="0" borderId="0" xfId="34" applyAlignment="1" applyProtection="1">
      <alignment horizontal="left" vertical="center" indent="1"/>
      <protection hidden="1"/>
    </xf>
    <xf numFmtId="0" fontId="14" fillId="0" borderId="0" xfId="0" applyFont="1" applyAlignment="1" applyProtection="1">
      <alignment vertical="center"/>
      <protection hidden="1"/>
    </xf>
    <xf numFmtId="0" fontId="14" fillId="0" borderId="0" xfId="38" applyNumberFormat="1" applyFont="1" applyFill="1" applyBorder="1" applyAlignment="1" applyProtection="1">
      <alignment horizontal="left" vertical="top"/>
      <protection hidden="1"/>
    </xf>
    <xf numFmtId="0" fontId="14" fillId="0" borderId="0" xfId="33" applyFont="1" applyAlignment="1" applyProtection="1">
      <alignment vertical="center"/>
      <protection hidden="1"/>
    </xf>
    <xf numFmtId="166" fontId="14" fillId="0" borderId="0" xfId="0" applyNumberFormat="1" applyFont="1" applyAlignment="1" applyProtection="1">
      <alignment horizontal="center" vertical="center"/>
      <protection hidden="1"/>
    </xf>
    <xf numFmtId="0" fontId="14" fillId="0" borderId="0" xfId="35" applyFont="1" applyAlignment="1" applyProtection="1">
      <alignment horizontal="center" vertical="center" wrapText="1"/>
      <protection hidden="1"/>
    </xf>
    <xf numFmtId="0" fontId="17" fillId="0" borderId="0" xfId="35" applyFont="1" applyProtection="1">
      <protection hidden="1"/>
    </xf>
    <xf numFmtId="0" fontId="72" fillId="0" borderId="0" xfId="33" applyFont="1" applyProtection="1">
      <protection hidden="1"/>
    </xf>
    <xf numFmtId="0" fontId="15" fillId="0" borderId="12" xfId="39" applyFont="1" applyBorder="1" applyAlignment="1" applyProtection="1">
      <alignment horizontal="center" vertical="center"/>
      <protection hidden="1"/>
    </xf>
    <xf numFmtId="0" fontId="14" fillId="0" borderId="12" xfId="43" applyNumberFormat="1" applyFont="1" applyFill="1" applyBorder="1" applyAlignment="1" applyProtection="1">
      <alignment vertical="center" wrapText="1"/>
      <protection hidden="1"/>
    </xf>
    <xf numFmtId="0" fontId="0" fillId="0" borderId="12" xfId="0" applyBorder="1" applyAlignment="1" applyProtection="1">
      <alignment horizontal="center" vertical="center"/>
      <protection hidden="1"/>
    </xf>
    <xf numFmtId="0" fontId="14" fillId="0" borderId="12" xfId="39" applyFont="1" applyBorder="1" applyAlignment="1" applyProtection="1">
      <alignment horizontal="justify" vertical="top" wrapText="1"/>
      <protection hidden="1"/>
    </xf>
    <xf numFmtId="0" fontId="14" fillId="0" borderId="12" xfId="39" applyFont="1" applyBorder="1" applyAlignment="1" applyProtection="1">
      <alignment horizontal="right" vertical="center" wrapText="1" indent="5"/>
      <protection hidden="1"/>
    </xf>
    <xf numFmtId="175" fontId="14" fillId="0" borderId="12" xfId="39" applyNumberFormat="1" applyFont="1" applyBorder="1" applyAlignment="1" applyProtection="1">
      <alignment horizontal="center" vertical="center"/>
      <protection hidden="1"/>
    </xf>
    <xf numFmtId="4" fontId="14" fillId="0" borderId="12" xfId="39" applyNumberFormat="1" applyFont="1" applyBorder="1" applyAlignment="1" applyProtection="1">
      <alignment vertical="center"/>
      <protection hidden="1"/>
    </xf>
    <xf numFmtId="0" fontId="15" fillId="0" borderId="12" xfId="39" applyFont="1" applyBorder="1" applyAlignment="1" applyProtection="1">
      <alignment vertical="center"/>
      <protection hidden="1"/>
    </xf>
    <xf numFmtId="0" fontId="14" fillId="0" borderId="12" xfId="39" applyFont="1" applyBorder="1" applyAlignment="1" applyProtection="1">
      <alignment horizontal="center" vertical="center"/>
      <protection hidden="1"/>
    </xf>
    <xf numFmtId="0" fontId="69" fillId="0" borderId="0" xfId="29"/>
    <xf numFmtId="165" fontId="69" fillId="0" borderId="0" xfId="17" applyFont="1"/>
    <xf numFmtId="0" fontId="4" fillId="0" borderId="27" xfId="35" applyFont="1" applyBorder="1" applyAlignment="1" applyProtection="1">
      <alignment vertical="center"/>
      <protection hidden="1"/>
    </xf>
    <xf numFmtId="0" fontId="4" fillId="0" borderId="28" xfId="35" applyFont="1" applyBorder="1" applyAlignment="1" applyProtection="1">
      <alignment vertical="center"/>
      <protection hidden="1"/>
    </xf>
    <xf numFmtId="0" fontId="4" fillId="2" borderId="29" xfId="35" applyFont="1" applyFill="1" applyBorder="1" applyAlignment="1" applyProtection="1">
      <alignment vertical="center" wrapText="1"/>
      <protection locked="0"/>
    </xf>
    <xf numFmtId="0" fontId="4" fillId="0" borderId="15" xfId="35" applyFont="1" applyBorder="1" applyAlignment="1" applyProtection="1">
      <alignment vertical="center"/>
      <protection hidden="1"/>
    </xf>
    <xf numFmtId="0" fontId="4" fillId="0" borderId="30" xfId="35" applyFont="1" applyBorder="1" applyAlignment="1" applyProtection="1">
      <alignment vertical="center"/>
      <protection hidden="1"/>
    </xf>
    <xf numFmtId="0" fontId="4" fillId="0" borderId="31" xfId="35" applyFont="1" applyBorder="1" applyAlignment="1" applyProtection="1">
      <alignment vertical="center"/>
      <protection hidden="1"/>
    </xf>
    <xf numFmtId="0" fontId="4" fillId="0" borderId="32" xfId="35" applyFont="1" applyBorder="1" applyAlignment="1" applyProtection="1">
      <alignment vertical="center"/>
      <protection hidden="1"/>
    </xf>
    <xf numFmtId="0" fontId="4" fillId="0" borderId="33" xfId="35" applyFont="1" applyBorder="1" applyAlignment="1" applyProtection="1">
      <alignment vertical="center"/>
      <protection hidden="1"/>
    </xf>
    <xf numFmtId="0" fontId="4" fillId="0" borderId="7" xfId="35" applyFont="1" applyBorder="1" applyAlignment="1" applyProtection="1">
      <alignment vertical="center"/>
      <protection hidden="1"/>
    </xf>
    <xf numFmtId="0" fontId="4" fillId="0" borderId="0" xfId="35" applyFont="1" applyAlignment="1" applyProtection="1">
      <alignment vertical="center"/>
      <protection hidden="1"/>
    </xf>
    <xf numFmtId="0" fontId="4" fillId="0" borderId="0" xfId="35" applyFont="1" applyAlignment="1" applyProtection="1">
      <alignment vertical="center" wrapText="1"/>
      <protection hidden="1"/>
    </xf>
    <xf numFmtId="0" fontId="4" fillId="0" borderId="26" xfId="35" applyFont="1" applyBorder="1" applyAlignment="1" applyProtection="1">
      <alignment horizontal="left" vertical="center"/>
      <protection hidden="1"/>
    </xf>
    <xf numFmtId="0" fontId="4" fillId="0" borderId="14" xfId="35" applyFont="1" applyBorder="1" applyAlignment="1" applyProtection="1">
      <alignment horizontal="left" vertical="center"/>
      <protection hidden="1"/>
    </xf>
    <xf numFmtId="0" fontId="4" fillId="0" borderId="0" xfId="35" applyFont="1" applyAlignment="1" applyProtection="1">
      <alignment horizontal="left" vertical="center"/>
      <protection hidden="1"/>
    </xf>
    <xf numFmtId="180" fontId="4" fillId="2" borderId="29" xfId="35" applyNumberFormat="1" applyFont="1" applyFill="1" applyBorder="1" applyAlignment="1" applyProtection="1">
      <alignment vertical="center" wrapText="1"/>
      <protection locked="0"/>
    </xf>
    <xf numFmtId="0" fontId="0" fillId="0" borderId="0" xfId="0" applyAlignment="1" applyProtection="1">
      <alignment horizontal="left" vertical="center"/>
      <protection hidden="1"/>
    </xf>
    <xf numFmtId="179" fontId="48" fillId="0" borderId="0" xfId="38" applyNumberFormat="1" applyFont="1" applyFill="1" applyBorder="1" applyAlignment="1" applyProtection="1">
      <alignment vertical="top"/>
      <protection hidden="1"/>
    </xf>
    <xf numFmtId="0" fontId="17" fillId="0" borderId="0" xfId="33" applyFont="1" applyAlignment="1" applyProtection="1">
      <alignment horizontal="justify"/>
      <protection hidden="1"/>
    </xf>
    <xf numFmtId="0" fontId="17" fillId="0" borderId="0" xfId="33" quotePrefix="1" applyFont="1" applyAlignment="1" applyProtection="1">
      <alignment horizontal="justify"/>
      <protection hidden="1"/>
    </xf>
    <xf numFmtId="4" fontId="21" fillId="0" borderId="0" xfId="33" applyNumberFormat="1" applyFont="1" applyAlignment="1" applyProtection="1">
      <alignment vertical="center"/>
      <protection hidden="1"/>
    </xf>
    <xf numFmtId="0" fontId="21" fillId="0" borderId="0" xfId="33" applyFont="1" applyAlignment="1" applyProtection="1">
      <alignment horizontal="justify" vertical="center"/>
      <protection hidden="1"/>
    </xf>
    <xf numFmtId="0" fontId="17" fillId="0" borderId="0" xfId="33" applyFont="1" applyAlignment="1" applyProtection="1">
      <alignment vertical="center"/>
      <protection hidden="1"/>
    </xf>
    <xf numFmtId="10" fontId="4" fillId="0" borderId="0" xfId="39" applyNumberFormat="1" applyFont="1" applyAlignment="1" applyProtection="1">
      <alignment vertical="top"/>
      <protection hidden="1"/>
    </xf>
    <xf numFmtId="178" fontId="47" fillId="0" borderId="0" xfId="38" applyNumberFormat="1" applyFont="1" applyFill="1" applyBorder="1" applyAlignment="1" applyProtection="1">
      <alignment horizontal="right" vertical="center"/>
      <protection hidden="1"/>
    </xf>
    <xf numFmtId="10" fontId="48" fillId="0" borderId="0" xfId="38" applyNumberFormat="1" applyFont="1" applyFill="1" applyBorder="1" applyAlignment="1" applyProtection="1">
      <alignment horizontal="right" vertical="top"/>
      <protection hidden="1"/>
    </xf>
    <xf numFmtId="0" fontId="51" fillId="0" borderId="0" xfId="38" applyNumberFormat="1" applyFont="1" applyFill="1" applyBorder="1" applyAlignment="1" applyProtection="1">
      <alignment horizontal="right" vertical="top" wrapText="1"/>
      <protection hidden="1"/>
    </xf>
    <xf numFmtId="0" fontId="51" fillId="0" borderId="0" xfId="38" applyNumberFormat="1" applyFont="1" applyFill="1" applyBorder="1" applyAlignment="1" applyProtection="1">
      <alignment vertical="top" wrapText="1"/>
      <protection hidden="1"/>
    </xf>
    <xf numFmtId="10" fontId="15" fillId="9" borderId="12" xfId="44" applyNumberFormat="1" applyFont="1" applyFill="1" applyBorder="1" applyAlignment="1" applyProtection="1">
      <alignment horizontal="center" vertical="center"/>
      <protection locked="0"/>
    </xf>
    <xf numFmtId="0" fontId="52" fillId="0" borderId="12" xfId="0" applyFont="1" applyBorder="1" applyAlignment="1">
      <alignment horizontal="center" vertical="center" wrapText="1"/>
    </xf>
    <xf numFmtId="49" fontId="49" fillId="0" borderId="12" xfId="0" applyNumberFormat="1" applyFont="1" applyBorder="1" applyAlignment="1">
      <alignment horizontal="center" vertical="center" wrapText="1"/>
    </xf>
    <xf numFmtId="0" fontId="14" fillId="0" borderId="10" xfId="39" applyFont="1" applyBorder="1" applyAlignment="1" applyProtection="1">
      <alignment horizontal="center" vertical="center"/>
      <protection hidden="1"/>
    </xf>
    <xf numFmtId="0" fontId="4" fillId="0" borderId="0" xfId="33" applyFont="1" applyAlignment="1" applyProtection="1">
      <alignment horizontal="left" vertical="top"/>
      <protection hidden="1"/>
    </xf>
    <xf numFmtId="0" fontId="0" fillId="0" borderId="0" xfId="0" applyAlignment="1">
      <alignment vertical="top" wrapText="1"/>
    </xf>
    <xf numFmtId="0" fontId="0" fillId="0" borderId="0" xfId="40" applyFont="1" applyAlignment="1" applyProtection="1">
      <alignment horizontal="left" vertical="center"/>
      <protection hidden="1"/>
    </xf>
    <xf numFmtId="0" fontId="15" fillId="0" borderId="0" xfId="34" applyAlignment="1" applyProtection="1">
      <alignment horizontal="left" vertical="center"/>
      <protection hidden="1"/>
    </xf>
    <xf numFmtId="0" fontId="15" fillId="0" borderId="0" xfId="40" applyAlignment="1" applyProtection="1">
      <alignment horizontal="right" vertical="center"/>
      <protection hidden="1"/>
    </xf>
    <xf numFmtId="0" fontId="14" fillId="0" borderId="12" xfId="0" applyFont="1" applyBorder="1" applyAlignment="1" applyProtection="1">
      <alignment horizontal="right" vertical="center" wrapText="1"/>
      <protection hidden="1"/>
    </xf>
    <xf numFmtId="0" fontId="14" fillId="0" borderId="12" xfId="0" applyFont="1" applyBorder="1" applyAlignment="1" applyProtection="1">
      <alignment horizontal="right" vertical="center"/>
      <protection hidden="1"/>
    </xf>
    <xf numFmtId="0" fontId="15" fillId="0" borderId="0" xfId="36" applyNumberFormat="1" applyFill="1" applyBorder="1" applyAlignment="1" applyProtection="1">
      <alignment horizontal="right" vertical="center"/>
      <protection hidden="1"/>
    </xf>
    <xf numFmtId="169" fontId="49" fillId="0" borderId="1" xfId="0" applyNumberFormat="1" applyFont="1" applyBorder="1" applyAlignment="1">
      <alignment horizontal="center" vertical="center" wrapText="1"/>
    </xf>
    <xf numFmtId="0" fontId="26" fillId="0" borderId="0" xfId="0" applyFont="1" applyAlignment="1" applyProtection="1">
      <alignment horizontal="right" vertical="center"/>
      <protection hidden="1"/>
    </xf>
    <xf numFmtId="3" fontId="14" fillId="0" borderId="12" xfId="39" applyNumberFormat="1" applyFont="1" applyBorder="1" applyAlignment="1" applyProtection="1">
      <alignment vertical="center"/>
      <protection hidden="1"/>
    </xf>
    <xf numFmtId="3" fontId="14" fillId="0" borderId="12" xfId="39" applyNumberFormat="1" applyFont="1" applyBorder="1" applyAlignment="1" applyProtection="1">
      <alignment vertical="center" wrapText="1"/>
      <protection hidden="1"/>
    </xf>
    <xf numFmtId="0" fontId="54" fillId="0" borderId="12" xfId="37" applyNumberFormat="1" applyFont="1" applyFill="1" applyBorder="1" applyAlignment="1" applyProtection="1">
      <alignment horizontal="left" vertical="center" wrapText="1"/>
      <protection hidden="1"/>
    </xf>
    <xf numFmtId="177" fontId="54" fillId="0" borderId="12" xfId="7" applyNumberFormat="1" applyFont="1" applyFill="1" applyBorder="1" applyAlignment="1" applyProtection="1">
      <alignment horizontal="right" vertical="center"/>
      <protection hidden="1"/>
    </xf>
    <xf numFmtId="0" fontId="4" fillId="2" borderId="12" xfId="35" applyFont="1" applyFill="1" applyBorder="1" applyAlignment="1" applyProtection="1">
      <alignment vertical="center" wrapText="1"/>
      <protection locked="0"/>
    </xf>
    <xf numFmtId="0" fontId="0" fillId="0" borderId="0" xfId="40" applyFont="1" applyAlignment="1" applyProtection="1">
      <alignment horizontal="center" vertical="center"/>
      <protection hidden="1"/>
    </xf>
    <xf numFmtId="0" fontId="15" fillId="0" borderId="0" xfId="34" applyAlignment="1" applyProtection="1">
      <alignment horizontal="center" vertical="center"/>
      <protection hidden="1"/>
    </xf>
    <xf numFmtId="0" fontId="15" fillId="0" borderId="0" xfId="40" applyAlignment="1" applyProtection="1">
      <alignment horizontal="center" vertical="center"/>
      <protection hidden="1"/>
    </xf>
    <xf numFmtId="0" fontId="14" fillId="0" borderId="0" xfId="40" applyFont="1" applyAlignment="1" applyProtection="1">
      <alignment horizontal="center" vertical="top"/>
      <protection hidden="1"/>
    </xf>
    <xf numFmtId="0" fontId="14" fillId="0" borderId="0" xfId="40" applyFont="1" applyAlignment="1" applyProtection="1">
      <alignment horizontal="center" vertical="center"/>
      <protection hidden="1"/>
    </xf>
    <xf numFmtId="0" fontId="14" fillId="0" borderId="4" xfId="0" applyFont="1" applyBorder="1" applyAlignment="1" applyProtection="1">
      <alignment horizontal="left" vertical="top"/>
      <protection hidden="1"/>
    </xf>
    <xf numFmtId="0" fontId="15" fillId="0" borderId="0" xfId="0" applyFont="1" applyAlignment="1" applyProtection="1">
      <alignment horizontal="left" vertical="top"/>
      <protection hidden="1"/>
    </xf>
    <xf numFmtId="0" fontId="15" fillId="0" borderId="0" xfId="0" applyFont="1" applyAlignment="1" applyProtection="1">
      <alignment horizontal="center" vertical="top"/>
      <protection hidden="1"/>
    </xf>
    <xf numFmtId="0" fontId="15" fillId="0" borderId="0" xfId="40" applyAlignment="1" applyProtection="1">
      <alignment vertical="top"/>
      <protection hidden="1"/>
    </xf>
    <xf numFmtId="0" fontId="14" fillId="0" borderId="12" xfId="0" applyFont="1" applyBorder="1" applyAlignment="1" applyProtection="1">
      <alignment horizontal="center" vertical="top" wrapText="1"/>
      <protection hidden="1"/>
    </xf>
    <xf numFmtId="0" fontId="14" fillId="0" borderId="12" xfId="0" applyFont="1" applyBorder="1" applyAlignment="1" applyProtection="1">
      <alignment horizontal="center" vertical="top"/>
      <protection hidden="1"/>
    </xf>
    <xf numFmtId="49" fontId="49" fillId="0" borderId="12" xfId="0" applyNumberFormat="1" applyFont="1" applyBorder="1" applyAlignment="1">
      <alignment horizontal="center" vertical="top" wrapText="1"/>
    </xf>
    <xf numFmtId="0" fontId="27" fillId="0" borderId="0" xfId="0" applyFont="1" applyAlignment="1" applyProtection="1">
      <alignment vertical="top" wrapText="1"/>
      <protection hidden="1"/>
    </xf>
    <xf numFmtId="0" fontId="14" fillId="0" borderId="0" xfId="0" applyFont="1" applyAlignment="1" applyProtection="1">
      <alignment horizontal="justify" vertical="top"/>
      <protection hidden="1"/>
    </xf>
    <xf numFmtId="0" fontId="15" fillId="0" borderId="4" xfId="0" applyFont="1" applyBorder="1" applyAlignment="1" applyProtection="1">
      <alignment horizontal="left" vertical="top"/>
      <protection hidden="1"/>
    </xf>
    <xf numFmtId="0" fontId="26" fillId="0" borderId="0" xfId="0" applyFont="1" applyAlignment="1" applyProtection="1">
      <alignment horizontal="center" vertical="top"/>
      <protection hidden="1"/>
    </xf>
    <xf numFmtId="0" fontId="14" fillId="0" borderId="10" xfId="0" applyFont="1" applyBorder="1" applyAlignment="1" applyProtection="1">
      <alignment horizontal="left" vertical="top"/>
      <protection hidden="1"/>
    </xf>
    <xf numFmtId="0" fontId="14" fillId="0" borderId="12" xfId="0" applyFont="1" applyBorder="1" applyAlignment="1" applyProtection="1">
      <alignment horizontal="left" vertical="top" wrapText="1"/>
      <protection hidden="1"/>
    </xf>
    <xf numFmtId="0" fontId="14" fillId="0" borderId="12" xfId="43" applyNumberFormat="1" applyFont="1" applyFill="1" applyBorder="1" applyAlignment="1" applyProtection="1">
      <alignment horizontal="left" vertical="top" wrapText="1"/>
      <protection hidden="1"/>
    </xf>
    <xf numFmtId="176" fontId="14" fillId="0" borderId="0" xfId="0" applyNumberFormat="1" applyFont="1" applyAlignment="1" applyProtection="1">
      <alignment horizontal="justify" vertical="top"/>
      <protection hidden="1"/>
    </xf>
    <xf numFmtId="0" fontId="26" fillId="0" borderId="0" xfId="0" applyFont="1" applyAlignment="1" applyProtection="1">
      <alignment horizontal="justify" vertical="top"/>
      <protection hidden="1"/>
    </xf>
    <xf numFmtId="0" fontId="0" fillId="0" borderId="4" xfId="0" applyBorder="1" applyAlignment="1" applyProtection="1">
      <alignment vertical="center"/>
      <protection hidden="1"/>
    </xf>
    <xf numFmtId="0" fontId="0" fillId="0" borderId="4" xfId="0" applyBorder="1" applyAlignment="1" applyProtection="1">
      <alignment horizontal="right" vertical="center"/>
      <protection hidden="1"/>
    </xf>
    <xf numFmtId="0" fontId="0" fillId="0" borderId="12" xfId="0" applyBorder="1" applyAlignment="1" applyProtection="1">
      <alignment horizontal="center" vertical="center" wrapText="1"/>
      <protection hidden="1"/>
    </xf>
    <xf numFmtId="0" fontId="0" fillId="0" borderId="10" xfId="0" applyBorder="1" applyAlignment="1" applyProtection="1">
      <alignment horizontal="center" vertical="center"/>
      <protection hidden="1"/>
    </xf>
    <xf numFmtId="164" fontId="15" fillId="0" borderId="12" xfId="7" applyFont="1" applyFill="1" applyBorder="1" applyAlignment="1" applyProtection="1">
      <alignment vertical="center"/>
      <protection hidden="1"/>
    </xf>
    <xf numFmtId="164" fontId="14" fillId="0" borderId="12" xfId="7" applyFont="1" applyFill="1" applyBorder="1" applyAlignment="1" applyProtection="1">
      <alignment vertical="center"/>
      <protection hidden="1"/>
    </xf>
    <xf numFmtId="176" fontId="0" fillId="0" borderId="0" xfId="0" applyNumberFormat="1" applyAlignment="1" applyProtection="1">
      <alignment horizontal="justify" vertical="center"/>
      <protection hidden="1"/>
    </xf>
    <xf numFmtId="166" fontId="14" fillId="0" borderId="12" xfId="0" applyNumberFormat="1" applyFont="1" applyBorder="1" applyAlignment="1" applyProtection="1">
      <alignment vertical="center"/>
      <protection hidden="1"/>
    </xf>
    <xf numFmtId="2" fontId="0" fillId="0" borderId="12" xfId="0" applyNumberFormat="1" applyBorder="1" applyAlignment="1" applyProtection="1">
      <alignment horizontal="right" vertical="center"/>
      <protection hidden="1"/>
    </xf>
    <xf numFmtId="2" fontId="0" fillId="2" borderId="12" xfId="36" applyNumberFormat="1" applyFont="1" applyFill="1" applyBorder="1" applyAlignment="1" applyProtection="1">
      <alignment horizontal="center" vertical="center"/>
      <protection locked="0" hidden="1"/>
    </xf>
    <xf numFmtId="0" fontId="14" fillId="0" borderId="4" xfId="0" applyFont="1" applyBorder="1" applyAlignment="1" applyProtection="1">
      <alignment horizontal="justify" vertical="top"/>
      <protection hidden="1"/>
    </xf>
    <xf numFmtId="0" fontId="14" fillId="0" borderId="0" xfId="36" applyNumberFormat="1" applyFont="1" applyFill="1" applyBorder="1" applyAlignment="1" applyProtection="1">
      <alignment vertical="top" wrapText="1"/>
      <protection hidden="1"/>
    </xf>
    <xf numFmtId="176" fontId="14" fillId="0" borderId="0" xfId="0" applyNumberFormat="1" applyFont="1" applyAlignment="1" applyProtection="1">
      <alignment horizontal="left" vertical="top"/>
      <protection hidden="1"/>
    </xf>
    <xf numFmtId="0" fontId="73" fillId="0" borderId="12" xfId="0" applyFont="1" applyBorder="1" applyAlignment="1">
      <alignment horizontal="center" vertical="center"/>
    </xf>
    <xf numFmtId="0" fontId="15" fillId="0" borderId="0" xfId="0" applyFont="1" applyAlignment="1" applyProtection="1">
      <alignment horizontal="left" vertical="center" wrapText="1"/>
      <protection hidden="1"/>
    </xf>
    <xf numFmtId="0" fontId="14" fillId="0" borderId="26" xfId="0" applyFont="1" applyBorder="1" applyAlignment="1" applyProtection="1">
      <alignment horizontal="center" vertical="top"/>
      <protection hidden="1"/>
    </xf>
    <xf numFmtId="0" fontId="14" fillId="0" borderId="3" xfId="0" applyFont="1" applyBorder="1" applyAlignment="1" applyProtection="1">
      <alignment horizontal="center" vertical="center"/>
      <protection hidden="1"/>
    </xf>
    <xf numFmtId="0" fontId="14" fillId="0" borderId="14" xfId="0" applyFont="1" applyBorder="1" applyAlignment="1" applyProtection="1">
      <alignment horizontal="center" vertical="top"/>
      <protection hidden="1"/>
    </xf>
    <xf numFmtId="49" fontId="14" fillId="0" borderId="26" xfId="0" applyNumberFormat="1" applyFont="1" applyBorder="1" applyAlignment="1">
      <alignment vertical="center"/>
    </xf>
    <xf numFmtId="49" fontId="14" fillId="0" borderId="14" xfId="0" applyNumberFormat="1" applyFont="1" applyBorder="1" applyAlignment="1">
      <alignment vertical="center"/>
    </xf>
    <xf numFmtId="166" fontId="14" fillId="0" borderId="12" xfId="0" applyNumberFormat="1" applyFont="1" applyBorder="1" applyAlignment="1" applyProtection="1">
      <alignment horizontal="center" vertical="center"/>
      <protection hidden="1"/>
    </xf>
    <xf numFmtId="49" fontId="74" fillId="0" borderId="12" xfId="0" applyNumberFormat="1" applyFont="1" applyBorder="1" applyAlignment="1">
      <alignment horizontal="center" vertical="center"/>
    </xf>
    <xf numFmtId="3" fontId="55" fillId="0" borderId="12" xfId="43" applyNumberFormat="1" applyFont="1" applyBorder="1" applyAlignment="1" applyProtection="1">
      <alignment horizontal="center" vertical="center" wrapText="1"/>
      <protection hidden="1"/>
    </xf>
    <xf numFmtId="3" fontId="54" fillId="0" borderId="12" xfId="43" applyNumberFormat="1" applyFont="1" applyFill="1" applyBorder="1" applyAlignment="1" applyProtection="1">
      <alignment horizontal="center" vertical="center" wrapText="1"/>
      <protection hidden="1"/>
    </xf>
    <xf numFmtId="2" fontId="54" fillId="0" borderId="12" xfId="36" applyNumberFormat="1" applyFont="1" applyFill="1" applyBorder="1" applyAlignment="1" applyProtection="1">
      <alignment horizontal="right" vertical="center"/>
      <protection hidden="1"/>
    </xf>
    <xf numFmtId="0" fontId="14" fillId="0" borderId="0" xfId="0" applyFont="1" applyProtection="1">
      <protection hidden="1"/>
    </xf>
    <xf numFmtId="0" fontId="24" fillId="0" borderId="0" xfId="0" applyFont="1" applyProtection="1">
      <protection hidden="1"/>
    </xf>
    <xf numFmtId="164" fontId="4" fillId="0" borderId="0" xfId="39" applyNumberFormat="1" applyFont="1" applyAlignment="1" applyProtection="1">
      <alignment vertical="top"/>
      <protection hidden="1"/>
    </xf>
    <xf numFmtId="0" fontId="4" fillId="0" borderId="0" xfId="39" applyFont="1" applyAlignment="1" applyProtection="1">
      <alignment horizontal="right" vertical="top" wrapText="1"/>
      <protection hidden="1"/>
    </xf>
    <xf numFmtId="0" fontId="25" fillId="0" borderId="12" xfId="0" applyFont="1" applyBorder="1" applyAlignment="1">
      <alignment horizontal="center" vertical="center"/>
    </xf>
    <xf numFmtId="0" fontId="25" fillId="0" borderId="12" xfId="0" applyFont="1" applyBorder="1" applyAlignment="1">
      <alignment horizontal="center" vertical="center" wrapText="1"/>
    </xf>
    <xf numFmtId="0" fontId="25" fillId="0" borderId="12" xfId="0" applyFont="1" applyBorder="1" applyAlignment="1">
      <alignment horizontal="left" vertical="center" wrapText="1"/>
    </xf>
    <xf numFmtId="2" fontId="25" fillId="0" borderId="12" xfId="0" applyNumberFormat="1" applyFont="1" applyBorder="1" applyAlignment="1">
      <alignment horizontal="center" vertical="center"/>
    </xf>
    <xf numFmtId="2" fontId="25" fillId="0" borderId="12" xfId="0" applyNumberFormat="1" applyFont="1" applyBorder="1" applyAlignment="1">
      <alignment horizontal="center" vertical="center" wrapText="1"/>
    </xf>
    <xf numFmtId="0" fontId="25" fillId="0" borderId="12" xfId="0" applyFont="1" applyBorder="1" applyAlignment="1">
      <alignment horizontal="left" vertical="top" wrapText="1"/>
    </xf>
    <xf numFmtId="0" fontId="14" fillId="0" borderId="4" xfId="0" applyFont="1" applyBorder="1" applyAlignment="1" applyProtection="1">
      <alignment horizontal="center" vertical="top"/>
      <protection hidden="1"/>
    </xf>
    <xf numFmtId="0" fontId="14" fillId="0" borderId="4" xfId="0" applyFont="1" applyBorder="1" applyAlignment="1" applyProtection="1">
      <alignment horizontal="right" vertical="top"/>
      <protection hidden="1"/>
    </xf>
    <xf numFmtId="0" fontId="30" fillId="0" borderId="0" xfId="0" applyFont="1" applyAlignment="1" applyProtection="1">
      <alignment vertical="top"/>
      <protection hidden="1"/>
    </xf>
    <xf numFmtId="0" fontId="14" fillId="0" borderId="0" xfId="0" applyFont="1" applyAlignment="1" applyProtection="1">
      <alignment horizontal="center" vertical="top" wrapText="1"/>
      <protection hidden="1"/>
    </xf>
    <xf numFmtId="0" fontId="30" fillId="0" borderId="0" xfId="0" applyFont="1" applyAlignment="1" applyProtection="1">
      <alignment horizontal="left" vertical="top"/>
      <protection hidden="1"/>
    </xf>
    <xf numFmtId="10" fontId="30" fillId="0" borderId="0" xfId="0" applyNumberFormat="1" applyFont="1" applyAlignment="1" applyProtection="1">
      <alignment horizontal="center" vertical="top"/>
      <protection hidden="1"/>
    </xf>
    <xf numFmtId="0" fontId="24" fillId="0" borderId="0" xfId="0" applyFont="1" applyAlignment="1" applyProtection="1">
      <alignment vertical="top"/>
      <protection hidden="1"/>
    </xf>
    <xf numFmtId="0" fontId="14" fillId="0" borderId="0" xfId="36" applyNumberFormat="1" applyFont="1" applyFill="1" applyBorder="1" applyAlignment="1" applyProtection="1">
      <alignment horizontal="left" vertical="top"/>
      <protection hidden="1"/>
    </xf>
    <xf numFmtId="0" fontId="24" fillId="0" borderId="0" xfId="36" applyNumberFormat="1" applyFont="1" applyFill="1" applyBorder="1" applyAlignment="1" applyProtection="1">
      <alignment horizontal="center" vertical="top" wrapText="1"/>
      <protection hidden="1"/>
    </xf>
    <xf numFmtId="0" fontId="14" fillId="0" borderId="0" xfId="0" applyFont="1" applyAlignment="1" applyProtection="1">
      <alignment horizontal="center" vertical="top"/>
      <protection hidden="1"/>
    </xf>
    <xf numFmtId="0" fontId="24" fillId="0" borderId="0" xfId="0" applyFont="1" applyAlignment="1" applyProtection="1">
      <alignment horizontal="center" vertical="top"/>
      <protection hidden="1"/>
    </xf>
    <xf numFmtId="166" fontId="14" fillId="0" borderId="12" xfId="0" applyNumberFormat="1" applyFont="1" applyBorder="1" applyAlignment="1" applyProtection="1">
      <alignment horizontal="center" vertical="top"/>
      <protection hidden="1"/>
    </xf>
    <xf numFmtId="0" fontId="14" fillId="0" borderId="0" xfId="0" applyFont="1" applyAlignment="1" applyProtection="1">
      <alignment vertical="top"/>
      <protection hidden="1"/>
    </xf>
    <xf numFmtId="14" fontId="0" fillId="0" borderId="0" xfId="0" applyNumberFormat="1" applyAlignment="1" applyProtection="1">
      <alignment horizontal="left" vertical="top"/>
      <protection hidden="1"/>
    </xf>
    <xf numFmtId="0" fontId="0" fillId="0" borderId="0" xfId="0" applyAlignment="1" applyProtection="1">
      <alignment horizontal="center" vertical="top"/>
      <protection hidden="1"/>
    </xf>
    <xf numFmtId="0" fontId="14" fillId="0" borderId="0" xfId="0" applyFont="1" applyAlignment="1" applyProtection="1">
      <alignment horizontal="right" vertical="top"/>
      <protection hidden="1"/>
    </xf>
    <xf numFmtId="2" fontId="30" fillId="0" borderId="0" xfId="0" applyNumberFormat="1" applyFont="1" applyAlignment="1" applyProtection="1">
      <alignment vertical="top"/>
      <protection hidden="1"/>
    </xf>
    <xf numFmtId="0" fontId="0" fillId="0" borderId="0" xfId="0" applyAlignment="1" applyProtection="1">
      <alignment vertical="top"/>
      <protection hidden="1"/>
    </xf>
    <xf numFmtId="0" fontId="0" fillId="0" borderId="4" xfId="0" applyBorder="1" applyAlignment="1" applyProtection="1">
      <alignment horizontal="right" vertical="top"/>
      <protection hidden="1"/>
    </xf>
    <xf numFmtId="0" fontId="0" fillId="0" borderId="12" xfId="0" applyBorder="1" applyAlignment="1" applyProtection="1">
      <alignment horizontal="center" vertical="top" wrapText="1"/>
      <protection hidden="1"/>
    </xf>
    <xf numFmtId="0" fontId="0" fillId="0" borderId="12" xfId="0" applyBorder="1" applyAlignment="1" applyProtection="1">
      <alignment horizontal="center" vertical="top"/>
      <protection hidden="1"/>
    </xf>
    <xf numFmtId="0" fontId="0" fillId="0" borderId="0" xfId="0" applyAlignment="1" applyProtection="1">
      <alignment horizontal="left" vertical="top"/>
      <protection hidden="1"/>
    </xf>
    <xf numFmtId="10" fontId="0" fillId="0" borderId="0" xfId="0" applyNumberFormat="1" applyAlignment="1" applyProtection="1">
      <alignment horizontal="center" vertical="top"/>
      <protection hidden="1"/>
    </xf>
    <xf numFmtId="0" fontId="14" fillId="0" borderId="0" xfId="36" applyNumberFormat="1" applyFont="1" applyFill="1" applyBorder="1" applyAlignment="1" applyProtection="1">
      <alignment horizontal="center" vertical="top" wrapText="1"/>
      <protection hidden="1"/>
    </xf>
    <xf numFmtId="0" fontId="0" fillId="0" borderId="0" xfId="0" applyAlignment="1" applyProtection="1">
      <alignment horizontal="justify" vertical="top"/>
      <protection hidden="1"/>
    </xf>
    <xf numFmtId="0" fontId="0" fillId="0" borderId="0" xfId="0" applyAlignment="1" applyProtection="1">
      <alignment horizontal="right" vertical="top"/>
      <protection hidden="1"/>
    </xf>
    <xf numFmtId="0" fontId="0" fillId="0" borderId="0" xfId="36" applyNumberFormat="1" applyFont="1" applyFill="1" applyBorder="1" applyProtection="1">
      <alignment vertical="top"/>
      <protection hidden="1"/>
    </xf>
    <xf numFmtId="0" fontId="0" fillId="0" borderId="0" xfId="36" applyNumberFormat="1" applyFont="1" applyFill="1" applyBorder="1" applyAlignment="1" applyProtection="1">
      <alignment vertical="top" wrapText="1"/>
      <protection hidden="1"/>
    </xf>
    <xf numFmtId="0" fontId="0" fillId="0" borderId="0" xfId="36" applyNumberFormat="1" applyFont="1" applyFill="1" applyBorder="1" applyAlignment="1" applyProtection="1">
      <alignment horizontal="right" vertical="top"/>
      <protection hidden="1"/>
    </xf>
    <xf numFmtId="0" fontId="0" fillId="0" borderId="0" xfId="40" applyFont="1" applyAlignment="1" applyProtection="1">
      <alignment vertical="top"/>
      <protection hidden="1"/>
    </xf>
    <xf numFmtId="0" fontId="0" fillId="0" borderId="0" xfId="40" applyFont="1" applyAlignment="1" applyProtection="1">
      <alignment horizontal="right" vertical="top"/>
      <protection hidden="1"/>
    </xf>
    <xf numFmtId="0" fontId="0" fillId="0" borderId="0" xfId="36" applyNumberFormat="1" applyFont="1" applyFill="1" applyBorder="1" applyAlignment="1" applyProtection="1">
      <alignment horizontal="center" vertical="top"/>
      <protection hidden="1"/>
    </xf>
    <xf numFmtId="0" fontId="0" fillId="0" borderId="0" xfId="0" applyAlignment="1" applyProtection="1">
      <alignment horizontal="left" vertical="top" wrapText="1"/>
      <protection hidden="1"/>
    </xf>
    <xf numFmtId="49" fontId="75" fillId="0" borderId="12" xfId="0" applyNumberFormat="1" applyFont="1" applyBorder="1" applyAlignment="1">
      <alignment horizontal="center" vertical="top"/>
    </xf>
    <xf numFmtId="0" fontId="14" fillId="0" borderId="0" xfId="36" applyNumberFormat="1" applyFont="1" applyFill="1" applyBorder="1" applyAlignment="1" applyProtection="1">
      <alignment horizontal="center" vertical="top"/>
      <protection hidden="1"/>
    </xf>
    <xf numFmtId="0" fontId="0" fillId="0" borderId="0" xfId="40" applyFont="1" applyAlignment="1" applyProtection="1">
      <alignment horizontal="center" vertical="top"/>
      <protection hidden="1"/>
    </xf>
    <xf numFmtId="0" fontId="0" fillId="0" borderId="0" xfId="34" applyFont="1" applyAlignment="1" applyProtection="1">
      <alignment horizontal="right" vertical="top"/>
      <protection hidden="1"/>
    </xf>
    <xf numFmtId="0" fontId="14" fillId="0" borderId="0" xfId="40" applyFont="1" applyAlignment="1" applyProtection="1">
      <alignment horizontal="right" vertical="top"/>
      <protection hidden="1"/>
    </xf>
    <xf numFmtId="176" fontId="0" fillId="0" borderId="0" xfId="0" applyNumberFormat="1" applyAlignment="1" applyProtection="1">
      <alignment horizontal="right" vertical="top"/>
      <protection hidden="1"/>
    </xf>
    <xf numFmtId="0" fontId="14" fillId="0" borderId="0" xfId="40" applyFont="1" applyAlignment="1" applyProtection="1">
      <alignment vertical="top" wrapText="1"/>
      <protection hidden="1"/>
    </xf>
    <xf numFmtId="0" fontId="0" fillId="10" borderId="0" xfId="0" applyFill="1" applyAlignment="1" applyProtection="1">
      <alignment vertical="top"/>
      <protection hidden="1"/>
    </xf>
    <xf numFmtId="0" fontId="5" fillId="0" borderId="4" xfId="0" applyFont="1" applyBorder="1" applyAlignment="1" applyProtection="1">
      <alignment horizontal="right" vertical="top"/>
      <protection hidden="1"/>
    </xf>
    <xf numFmtId="0" fontId="4" fillId="0" borderId="0" xfId="0" applyFont="1" applyAlignment="1" applyProtection="1">
      <alignment horizontal="right" vertical="top"/>
      <protection hidden="1"/>
    </xf>
    <xf numFmtId="0" fontId="4" fillId="0" borderId="0" xfId="36" applyNumberFormat="1" applyFont="1" applyFill="1" applyBorder="1" applyAlignment="1" applyProtection="1">
      <alignment horizontal="right" vertical="top"/>
      <protection hidden="1"/>
    </xf>
    <xf numFmtId="0" fontId="4" fillId="0" borderId="0" xfId="40" applyFont="1" applyAlignment="1" applyProtection="1">
      <alignment horizontal="right" vertical="top"/>
      <protection hidden="1"/>
    </xf>
    <xf numFmtId="0" fontId="4" fillId="0" borderId="0" xfId="34" applyFont="1" applyAlignment="1" applyProtection="1">
      <alignment horizontal="right" vertical="top"/>
      <protection hidden="1"/>
    </xf>
    <xf numFmtId="0" fontId="5" fillId="0" borderId="0" xfId="40" applyFont="1" applyAlignment="1" applyProtection="1">
      <alignment horizontal="right" vertical="top"/>
      <protection hidden="1"/>
    </xf>
    <xf numFmtId="0" fontId="18" fillId="0" borderId="0" xfId="0" applyFont="1" applyAlignment="1">
      <alignment horizontal="center" vertical="top"/>
    </xf>
    <xf numFmtId="0" fontId="3" fillId="0" borderId="0" xfId="0" applyFont="1" applyAlignment="1">
      <alignment vertical="top" wrapText="1"/>
    </xf>
    <xf numFmtId="0" fontId="18" fillId="0" borderId="0" xfId="0" applyFont="1" applyAlignment="1">
      <alignment horizontal="justify" vertical="top" wrapText="1"/>
    </xf>
    <xf numFmtId="0" fontId="18" fillId="0" borderId="0" xfId="0" applyFont="1" applyAlignment="1">
      <alignment horizontal="center" vertical="top" wrapText="1"/>
    </xf>
    <xf numFmtId="0" fontId="58" fillId="0" borderId="0" xfId="0" applyFont="1" applyAlignment="1">
      <alignment horizontal="justify" vertical="top" wrapText="1"/>
    </xf>
    <xf numFmtId="0" fontId="3" fillId="0" borderId="0" xfId="0" applyFont="1" applyAlignment="1">
      <alignment horizontal="center" vertical="top" wrapText="1"/>
    </xf>
    <xf numFmtId="0" fontId="18" fillId="0" borderId="0" xfId="0" applyFont="1" applyAlignment="1">
      <alignment vertical="top" wrapText="1"/>
    </xf>
    <xf numFmtId="0" fontId="52" fillId="0" borderId="0" xfId="0" applyFont="1" applyAlignment="1">
      <alignment horizontal="justify" vertical="top" wrapText="1"/>
    </xf>
    <xf numFmtId="0" fontId="59" fillId="0" borderId="0" xfId="0" applyFont="1" applyAlignment="1">
      <alignment horizontal="justify" vertical="top" wrapText="1"/>
    </xf>
    <xf numFmtId="0" fontId="18" fillId="0" borderId="0" xfId="0" applyFont="1" applyAlignment="1">
      <alignment vertical="top"/>
    </xf>
    <xf numFmtId="0" fontId="18" fillId="11" borderId="0" xfId="0" applyFont="1" applyFill="1" applyAlignment="1">
      <alignment horizontal="center" vertical="top" wrapText="1"/>
    </xf>
    <xf numFmtId="0" fontId="3" fillId="11" borderId="0" xfId="0" applyFont="1" applyFill="1" applyAlignment="1">
      <alignment horizontal="justify" vertical="top" wrapText="1"/>
    </xf>
    <xf numFmtId="0" fontId="18" fillId="11" borderId="0" xfId="0" applyFont="1" applyFill="1" applyAlignment="1">
      <alignment horizontal="justify" vertical="top" wrapText="1"/>
    </xf>
    <xf numFmtId="0" fontId="18" fillId="11" borderId="12" xfId="0" applyFont="1" applyFill="1" applyBorder="1" applyAlignment="1">
      <alignment horizontal="center" vertical="top"/>
    </xf>
    <xf numFmtId="177" fontId="0" fillId="0" borderId="0" xfId="0" applyNumberFormat="1" applyAlignment="1" applyProtection="1">
      <alignment vertical="top"/>
      <protection hidden="1"/>
    </xf>
    <xf numFmtId="0" fontId="5" fillId="0" borderId="12" xfId="0" applyFont="1" applyBorder="1" applyAlignment="1" applyProtection="1">
      <alignment horizontal="right" vertical="top"/>
      <protection hidden="1"/>
    </xf>
    <xf numFmtId="181" fontId="18" fillId="11" borderId="12" xfId="0" applyNumberFormat="1" applyFont="1" applyFill="1" applyBorder="1" applyAlignment="1">
      <alignment horizontal="center" vertical="top" wrapText="1"/>
    </xf>
    <xf numFmtId="181" fontId="18" fillId="0" borderId="0" xfId="0" applyNumberFormat="1" applyFont="1" applyAlignment="1">
      <alignment horizontal="center" vertical="top" wrapText="1"/>
    </xf>
    <xf numFmtId="1" fontId="18" fillId="0" borderId="0" xfId="0" applyNumberFormat="1" applyFont="1" applyAlignment="1">
      <alignment horizontal="center" vertical="top" wrapText="1"/>
    </xf>
    <xf numFmtId="0" fontId="58" fillId="0" borderId="0" xfId="0" applyFont="1" applyAlignment="1">
      <alignment horizontal="center" vertical="top"/>
    </xf>
    <xf numFmtId="1" fontId="58" fillId="0" borderId="0" xfId="0" applyNumberFormat="1" applyFont="1" applyAlignment="1">
      <alignment vertical="top" wrapText="1"/>
    </xf>
    <xf numFmtId="0" fontId="18" fillId="0" borderId="0" xfId="0" applyFont="1" applyAlignment="1">
      <alignment horizontal="left" vertical="top" wrapText="1"/>
    </xf>
    <xf numFmtId="1" fontId="58" fillId="5" borderId="0" xfId="0" applyNumberFormat="1" applyFont="1" applyFill="1" applyAlignment="1">
      <alignment vertical="top" wrapText="1"/>
    </xf>
    <xf numFmtId="0" fontId="62" fillId="12" borderId="0" xfId="0" applyFont="1" applyFill="1" applyAlignment="1" applyProtection="1">
      <alignment vertical="top"/>
      <protection hidden="1"/>
    </xf>
    <xf numFmtId="0" fontId="76" fillId="0" borderId="12" xfId="0" applyFont="1" applyBorder="1" applyAlignment="1">
      <alignment horizontal="center" vertical="top"/>
    </xf>
    <xf numFmtId="4" fontId="14" fillId="0" borderId="12" xfId="39" applyNumberFormat="1" applyFont="1" applyBorder="1" applyAlignment="1" applyProtection="1">
      <alignment horizontal="right" vertical="center"/>
      <protection hidden="1"/>
    </xf>
    <xf numFmtId="0" fontId="18" fillId="0" borderId="12" xfId="0" applyFont="1" applyBorder="1" applyAlignment="1">
      <alignment horizontal="center" vertical="top"/>
    </xf>
    <xf numFmtId="0" fontId="14" fillId="0" borderId="0" xfId="40" applyFont="1" applyAlignment="1" applyProtection="1">
      <alignment horizontal="center" vertical="top" wrapText="1"/>
      <protection hidden="1"/>
    </xf>
    <xf numFmtId="14" fontId="0" fillId="0" borderId="0" xfId="0" applyNumberFormat="1" applyAlignment="1" applyProtection="1">
      <alignment horizontal="center" vertical="top"/>
      <protection hidden="1"/>
    </xf>
    <xf numFmtId="2" fontId="64" fillId="12" borderId="12" xfId="0" applyNumberFormat="1" applyFont="1" applyFill="1" applyBorder="1" applyAlignment="1">
      <alignment horizontal="right" vertical="top"/>
    </xf>
    <xf numFmtId="49" fontId="17" fillId="0" borderId="12" xfId="0" applyNumberFormat="1" applyFont="1" applyBorder="1" applyAlignment="1">
      <alignment horizontal="center" vertical="center"/>
    </xf>
    <xf numFmtId="0" fontId="15" fillId="11" borderId="0" xfId="36" applyNumberFormat="1" applyFill="1" applyBorder="1" applyProtection="1">
      <alignment vertical="top"/>
      <protection hidden="1"/>
    </xf>
    <xf numFmtId="0" fontId="65" fillId="11" borderId="0" xfId="36" applyNumberFormat="1" applyFont="1" applyFill="1" applyBorder="1" applyAlignment="1" applyProtection="1">
      <alignment horizontal="center" vertical="top" wrapText="1"/>
      <protection hidden="1"/>
    </xf>
    <xf numFmtId="0" fontId="4" fillId="11" borderId="0" xfId="36" applyNumberFormat="1" applyFont="1" applyFill="1" applyBorder="1" applyAlignment="1" applyProtection="1">
      <alignment horizontal="right" vertical="top"/>
      <protection hidden="1"/>
    </xf>
    <xf numFmtId="0" fontId="0" fillId="11" borderId="0" xfId="0" applyFill="1" applyAlignment="1" applyProtection="1">
      <alignment vertical="top"/>
      <protection hidden="1"/>
    </xf>
    <xf numFmtId="0" fontId="0" fillId="11" borderId="0" xfId="0" applyFill="1" applyAlignment="1" applyProtection="1">
      <alignment horizontal="left" vertical="top"/>
      <protection hidden="1"/>
    </xf>
    <xf numFmtId="10" fontId="0" fillId="11" borderId="0" xfId="0" applyNumberFormat="1" applyFill="1" applyAlignment="1" applyProtection="1">
      <alignment horizontal="center" vertical="top"/>
      <protection hidden="1"/>
    </xf>
    <xf numFmtId="0" fontId="18" fillId="11" borderId="12" xfId="0" applyFont="1" applyFill="1" applyBorder="1" applyAlignment="1">
      <alignment vertical="top" wrapText="1"/>
    </xf>
    <xf numFmtId="3" fontId="60" fillId="12" borderId="12" xfId="0" applyNumberFormat="1" applyFont="1" applyFill="1" applyBorder="1" applyAlignment="1">
      <alignment horizontal="right" vertical="top" wrapText="1"/>
    </xf>
    <xf numFmtId="0" fontId="66" fillId="12" borderId="12" xfId="0" applyFont="1" applyFill="1" applyBorder="1" applyAlignment="1">
      <alignment horizontal="left" vertical="top" wrapText="1"/>
    </xf>
    <xf numFmtId="2" fontId="62" fillId="12" borderId="0" xfId="0" applyNumberFormat="1" applyFont="1" applyFill="1" applyAlignment="1" applyProtection="1">
      <alignment vertical="top"/>
      <protection hidden="1"/>
    </xf>
    <xf numFmtId="2" fontId="17" fillId="12" borderId="12" xfId="0" applyNumberFormat="1" applyFont="1" applyFill="1" applyBorder="1" applyAlignment="1">
      <alignment horizontal="center" vertical="center" wrapText="1"/>
    </xf>
    <xf numFmtId="0" fontId="5" fillId="0" borderId="12" xfId="0" applyFont="1" applyBorder="1" applyAlignment="1" applyProtection="1">
      <alignment horizontal="center" vertical="top" wrapText="1"/>
      <protection hidden="1"/>
    </xf>
    <xf numFmtId="0" fontId="74" fillId="0" borderId="12" xfId="0" applyFont="1" applyBorder="1" applyAlignment="1">
      <alignment horizontal="center" vertical="center" wrapText="1"/>
    </xf>
    <xf numFmtId="0" fontId="0" fillId="0" borderId="0" xfId="36" applyNumberFormat="1" applyFont="1" applyFill="1" applyBorder="1" applyAlignment="1" applyProtection="1">
      <alignment horizontal="center" vertical="center"/>
      <protection hidden="1"/>
    </xf>
    <xf numFmtId="0" fontId="0" fillId="0" borderId="12" xfId="0" applyBorder="1" applyAlignment="1">
      <alignment horizontal="center" vertical="center"/>
    </xf>
    <xf numFmtId="0" fontId="71" fillId="0" borderId="12" xfId="0" applyFont="1" applyBorder="1" applyAlignment="1">
      <alignment horizontal="center" vertical="center"/>
    </xf>
    <xf numFmtId="169" fontId="77" fillId="12" borderId="12" xfId="32" applyNumberFormat="1" applyFont="1" applyFill="1" applyBorder="1" applyAlignment="1">
      <alignment horizontal="center" vertical="center" wrapText="1"/>
    </xf>
    <xf numFmtId="0" fontId="0" fillId="0" borderId="4" xfId="0" applyBorder="1" applyAlignment="1" applyProtection="1">
      <alignment horizontal="center" vertical="center"/>
      <protection hidden="1"/>
    </xf>
    <xf numFmtId="0" fontId="15" fillId="0" borderId="0" xfId="40" applyAlignment="1" applyProtection="1">
      <alignment horizontal="center" vertical="center" wrapText="1"/>
      <protection hidden="1"/>
    </xf>
    <xf numFmtId="183" fontId="14" fillId="0" borderId="12" xfId="0" applyNumberFormat="1" applyFont="1" applyBorder="1" applyAlignment="1" applyProtection="1">
      <alignment horizontal="center" vertical="top"/>
      <protection hidden="1"/>
    </xf>
    <xf numFmtId="164" fontId="4" fillId="0" borderId="12" xfId="0" applyNumberFormat="1" applyFont="1" applyBorder="1" applyAlignment="1" applyProtection="1">
      <alignment horizontal="right" vertical="top"/>
      <protection hidden="1"/>
    </xf>
    <xf numFmtId="49" fontId="25" fillId="0" borderId="12" xfId="0" applyNumberFormat="1" applyFont="1" applyBorder="1" applyAlignment="1">
      <alignment horizontal="center" vertical="center"/>
    </xf>
    <xf numFmtId="182" fontId="73" fillId="0" borderId="12" xfId="0" applyNumberFormat="1" applyFont="1" applyBorder="1" applyAlignment="1">
      <alignment horizontal="left" vertical="top" wrapText="1"/>
    </xf>
    <xf numFmtId="169" fontId="73" fillId="0" borderId="12" xfId="0" applyNumberFormat="1" applyFont="1" applyBorder="1" applyAlignment="1">
      <alignment horizontal="center" vertical="top" wrapText="1"/>
    </xf>
    <xf numFmtId="0" fontId="67" fillId="0" borderId="12" xfId="30" applyFont="1" applyBorder="1" applyAlignment="1">
      <alignment horizontal="center" vertical="center" wrapText="1"/>
    </xf>
    <xf numFmtId="2" fontId="78" fillId="0" borderId="12" xfId="0" applyNumberFormat="1" applyFont="1" applyBorder="1" applyAlignment="1">
      <alignment horizontal="center" vertical="center"/>
    </xf>
    <xf numFmtId="0" fontId="78" fillId="0" borderId="12" xfId="0" applyFont="1" applyBorder="1"/>
    <xf numFmtId="0" fontId="79" fillId="0" borderId="12" xfId="30" applyFont="1" applyBorder="1" applyAlignment="1">
      <alignment horizontal="left" vertical="center" wrapText="1"/>
    </xf>
    <xf numFmtId="0" fontId="0" fillId="0" borderId="4" xfId="0" applyBorder="1" applyAlignment="1" applyProtection="1">
      <alignment horizontal="left" vertical="top" wrapText="1"/>
      <protection hidden="1"/>
    </xf>
    <xf numFmtId="0" fontId="0" fillId="0" borderId="0" xfId="40" applyFont="1" applyAlignment="1" applyProtection="1">
      <alignment vertical="top" wrapText="1"/>
      <protection hidden="1"/>
    </xf>
    <xf numFmtId="0" fontId="0" fillId="0" borderId="0" xfId="0" applyAlignment="1" applyProtection="1">
      <alignment horizontal="center" vertical="top" wrapText="1"/>
      <protection hidden="1"/>
    </xf>
    <xf numFmtId="0" fontId="50" fillId="12" borderId="12" xfId="0" applyFont="1" applyFill="1" applyBorder="1" applyAlignment="1" applyProtection="1">
      <alignment horizontal="left" vertical="top" wrapText="1"/>
      <protection hidden="1"/>
    </xf>
    <xf numFmtId="176" fontId="14" fillId="0" borderId="0" xfId="0" applyNumberFormat="1" applyFont="1" applyAlignment="1" applyProtection="1">
      <alignment horizontal="justify" vertical="top" wrapText="1"/>
      <protection hidden="1"/>
    </xf>
    <xf numFmtId="0" fontId="0" fillId="0" borderId="0" xfId="0" applyAlignment="1" applyProtection="1">
      <alignment horizontal="justify" vertical="top" wrapText="1"/>
      <protection hidden="1"/>
    </xf>
    <xf numFmtId="1" fontId="80" fillId="0" borderId="12" xfId="0" applyNumberFormat="1" applyFont="1" applyBorder="1" applyAlignment="1">
      <alignment horizontal="center" vertical="center" wrapText="1"/>
    </xf>
    <xf numFmtId="2" fontId="68" fillId="12" borderId="12" xfId="0" applyNumberFormat="1" applyFont="1" applyFill="1" applyBorder="1" applyAlignment="1">
      <alignment horizontal="right" vertical="top"/>
    </xf>
    <xf numFmtId="2" fontId="4" fillId="2" borderId="12" xfId="36" applyNumberFormat="1" applyFont="1" applyFill="1" applyBorder="1" applyAlignment="1" applyProtection="1">
      <alignment horizontal="center" vertical="center"/>
      <protection locked="0" hidden="1"/>
    </xf>
    <xf numFmtId="1" fontId="4" fillId="2" borderId="12" xfId="36" applyNumberFormat="1" applyFont="1" applyFill="1" applyBorder="1" applyAlignment="1" applyProtection="1">
      <alignment horizontal="center" vertical="top"/>
      <protection locked="0" hidden="1"/>
    </xf>
    <xf numFmtId="0" fontId="62" fillId="0" borderId="12" xfId="0" applyFont="1" applyBorder="1" applyAlignment="1">
      <alignment horizontal="center" vertical="top" wrapText="1"/>
    </xf>
    <xf numFmtId="0" fontId="67" fillId="13" borderId="12" xfId="30" applyFont="1" applyFill="1" applyBorder="1" applyAlignment="1">
      <alignment horizontal="center" vertical="center" wrapText="1"/>
    </xf>
    <xf numFmtId="0" fontId="15" fillId="13" borderId="12" xfId="0" applyFont="1" applyFill="1" applyBorder="1" applyAlignment="1">
      <alignment horizontal="center" vertical="center"/>
    </xf>
    <xf numFmtId="182" fontId="15" fillId="13" borderId="12" xfId="0" applyNumberFormat="1" applyFont="1" applyFill="1" applyBorder="1" applyAlignment="1">
      <alignment horizontal="left" vertical="center" wrapText="1"/>
    </xf>
    <xf numFmtId="0" fontId="4" fillId="14" borderId="12" xfId="36" applyFont="1" applyFill="1" applyBorder="1" applyAlignment="1" applyProtection="1">
      <alignment horizontal="center" vertical="center"/>
      <protection locked="0" hidden="1"/>
    </xf>
    <xf numFmtId="0" fontId="14" fillId="0" borderId="12" xfId="0" applyFont="1" applyBorder="1" applyAlignment="1" applyProtection="1">
      <alignment horizontal="left" vertical="center" wrapText="1"/>
      <protection hidden="1"/>
    </xf>
    <xf numFmtId="1" fontId="14" fillId="0" borderId="12" xfId="0" applyNumberFormat="1" applyFont="1" applyBorder="1" applyAlignment="1">
      <alignment vertical="top" wrapText="1"/>
    </xf>
    <xf numFmtId="0" fontId="58" fillId="0" borderId="12" xfId="0" applyFont="1" applyBorder="1" applyAlignment="1">
      <alignment horizontal="center" vertical="top" wrapText="1"/>
    </xf>
    <xf numFmtId="0" fontId="58" fillId="0" borderId="12" xfId="0" applyFont="1" applyBorder="1" applyAlignment="1">
      <alignment vertical="top" wrapText="1"/>
    </xf>
    <xf numFmtId="0" fontId="58" fillId="0" borderId="12" xfId="0" applyFont="1" applyBorder="1" applyAlignment="1">
      <alignment horizontal="center" vertical="center" wrapText="1"/>
    </xf>
    <xf numFmtId="0" fontId="83" fillId="0" borderId="12" xfId="0" applyFont="1" applyBorder="1" applyAlignment="1">
      <alignment horizontal="center" vertical="center" wrapText="1"/>
    </xf>
    <xf numFmtId="0" fontId="14" fillId="0" borderId="3" xfId="0" applyFont="1" applyBorder="1" applyAlignment="1" applyProtection="1">
      <alignment horizontal="center" vertical="top"/>
      <protection hidden="1"/>
    </xf>
    <xf numFmtId="0" fontId="0" fillId="15" borderId="12" xfId="0" applyFill="1" applyBorder="1" applyAlignment="1" applyProtection="1">
      <alignment horizontal="center" vertical="center" wrapText="1"/>
      <protection hidden="1"/>
    </xf>
    <xf numFmtId="173" fontId="58" fillId="15" borderId="12" xfId="0" applyNumberFormat="1" applyFont="1" applyFill="1" applyBorder="1" applyAlignment="1">
      <alignment horizontal="center" vertical="top" wrapText="1"/>
    </xf>
    <xf numFmtId="182" fontId="58" fillId="15" borderId="12" xfId="0" applyNumberFormat="1" applyFont="1" applyFill="1" applyBorder="1" applyAlignment="1">
      <alignment vertical="top" wrapText="1"/>
    </xf>
    <xf numFmtId="169" fontId="58" fillId="15" borderId="12" xfId="0" applyNumberFormat="1" applyFont="1" applyFill="1" applyBorder="1" applyAlignment="1">
      <alignment horizontal="center" vertical="center" wrapText="1"/>
    </xf>
    <xf numFmtId="169" fontId="83" fillId="15" borderId="12" xfId="0" applyNumberFormat="1" applyFont="1" applyFill="1" applyBorder="1" applyAlignment="1">
      <alignment horizontal="center" vertical="center" wrapText="1"/>
    </xf>
    <xf numFmtId="169" fontId="58" fillId="15" borderId="12" xfId="0" applyNumberFormat="1" applyFont="1" applyFill="1" applyBorder="1" applyAlignment="1">
      <alignment horizontal="center" vertical="top" wrapText="1"/>
    </xf>
    <xf numFmtId="0" fontId="58" fillId="15" borderId="12" xfId="0" applyFont="1" applyFill="1" applyBorder="1" applyAlignment="1">
      <alignment horizontal="center" vertical="top" wrapText="1"/>
    </xf>
    <xf numFmtId="0" fontId="58" fillId="15" borderId="12" xfId="0" applyFont="1" applyFill="1" applyBorder="1" applyAlignment="1">
      <alignment vertical="top" wrapText="1"/>
    </xf>
    <xf numFmtId="0" fontId="58" fillId="15" borderId="12" xfId="0" applyFont="1" applyFill="1" applyBorder="1" applyAlignment="1">
      <alignment horizontal="center" vertical="center" wrapText="1"/>
    </xf>
    <xf numFmtId="169" fontId="4" fillId="14" borderId="12" xfId="36" applyNumberFormat="1" applyFont="1" applyFill="1" applyBorder="1" applyAlignment="1" applyProtection="1">
      <alignment horizontal="center" vertical="center"/>
      <protection locked="0" hidden="1"/>
    </xf>
    <xf numFmtId="167" fontId="4" fillId="14" borderId="12" xfId="36" applyNumberFormat="1" applyFont="1" applyFill="1" applyBorder="1" applyAlignment="1" applyProtection="1">
      <alignment horizontal="center" vertical="center"/>
      <protection locked="0" hidden="1"/>
    </xf>
    <xf numFmtId="167" fontId="84" fillId="15" borderId="12" xfId="0" applyNumberFormat="1" applyFont="1" applyFill="1" applyBorder="1" applyAlignment="1">
      <alignment horizontal="center" vertical="center" wrapText="1"/>
    </xf>
    <xf numFmtId="0" fontId="84" fillId="15" borderId="12" xfId="0" applyFont="1" applyFill="1" applyBorder="1" applyAlignment="1">
      <alignment horizontal="center" vertical="center" wrapText="1"/>
    </xf>
    <xf numFmtId="182" fontId="15" fillId="13" borderId="12" xfId="0" applyNumberFormat="1" applyFont="1" applyFill="1" applyBorder="1" applyAlignment="1">
      <alignment horizontal="center" vertical="center"/>
    </xf>
    <xf numFmtId="2" fontId="15" fillId="13" borderId="12" xfId="0" applyNumberFormat="1" applyFont="1" applyFill="1" applyBorder="1" applyAlignment="1">
      <alignment horizontal="center" vertical="center"/>
    </xf>
    <xf numFmtId="1" fontId="82" fillId="0" borderId="12" xfId="0" applyNumberFormat="1" applyFont="1" applyBorder="1" applyAlignment="1" applyProtection="1">
      <alignment horizontal="center" vertical="top" wrapText="1"/>
      <protection hidden="1"/>
    </xf>
    <xf numFmtId="182" fontId="81" fillId="0" borderId="12" xfId="0" applyNumberFormat="1" applyFont="1" applyBorder="1" applyAlignment="1" applyProtection="1">
      <alignment horizontal="center" vertical="top" wrapText="1"/>
      <protection hidden="1"/>
    </xf>
    <xf numFmtId="182" fontId="82" fillId="0" borderId="12" xfId="0" applyNumberFormat="1" applyFont="1" applyBorder="1" applyAlignment="1" applyProtection="1">
      <alignment horizontal="center" vertical="top" wrapText="1"/>
      <protection hidden="1"/>
    </xf>
    <xf numFmtId="182" fontId="14" fillId="13" borderId="12" xfId="0" applyNumberFormat="1" applyFont="1" applyFill="1" applyBorder="1" applyAlignment="1">
      <alignment horizontal="left" vertical="center" wrapText="1"/>
    </xf>
    <xf numFmtId="0" fontId="20" fillId="0" borderId="5" xfId="39" applyFont="1" applyBorder="1" applyAlignment="1" applyProtection="1">
      <alignment horizontal="right" vertical="center"/>
      <protection hidden="1"/>
    </xf>
    <xf numFmtId="0" fontId="20" fillId="0" borderId="0" xfId="39" applyFont="1" applyAlignment="1" applyProtection="1">
      <alignment horizontal="right" vertical="center"/>
      <protection hidden="1"/>
    </xf>
    <xf numFmtId="0" fontId="22" fillId="0" borderId="33" xfId="39" applyFont="1" applyBorder="1" applyAlignment="1" applyProtection="1">
      <alignment horizontal="right" vertical="center"/>
      <protection hidden="1"/>
    </xf>
    <xf numFmtId="0" fontId="22" fillId="0" borderId="4" xfId="39" applyFont="1" applyBorder="1" applyAlignment="1" applyProtection="1">
      <alignment horizontal="right" vertical="center"/>
      <protection hidden="1"/>
    </xf>
    <xf numFmtId="0" fontId="5" fillId="7" borderId="26" xfId="39" applyFont="1" applyFill="1" applyBorder="1" applyAlignment="1" applyProtection="1">
      <alignment horizontal="center" vertical="center"/>
      <protection hidden="1"/>
    </xf>
    <xf numFmtId="0" fontId="5" fillId="7" borderId="3" xfId="39" applyFont="1" applyFill="1" applyBorder="1" applyAlignment="1" applyProtection="1">
      <alignment horizontal="center" vertical="center"/>
      <protection hidden="1"/>
    </xf>
    <xf numFmtId="0" fontId="5" fillId="7" borderId="14" xfId="39" applyFont="1" applyFill="1" applyBorder="1" applyAlignment="1" applyProtection="1">
      <alignment horizontal="center" vertical="center"/>
      <protection hidden="1"/>
    </xf>
    <xf numFmtId="0" fontId="39" fillId="0" borderId="13" xfId="39" applyFont="1" applyBorder="1" applyAlignment="1" applyProtection="1">
      <alignment horizontal="justify" vertical="center"/>
      <protection hidden="1"/>
    </xf>
    <xf numFmtId="0" fontId="39" fillId="0" borderId="30" xfId="39" applyFont="1" applyBorder="1" applyAlignment="1" applyProtection="1">
      <alignment horizontal="justify" vertical="center"/>
      <protection hidden="1"/>
    </xf>
    <xf numFmtId="0" fontId="61" fillId="0" borderId="5" xfId="39" applyFont="1" applyBorder="1" applyAlignment="1" applyProtection="1">
      <alignment horizontal="center" vertical="center" wrapText="1"/>
      <protection hidden="1"/>
    </xf>
    <xf numFmtId="0" fontId="61" fillId="0" borderId="0" xfId="39" applyFont="1" applyAlignment="1" applyProtection="1">
      <alignment horizontal="center" vertical="center" wrapText="1"/>
      <protection hidden="1"/>
    </xf>
    <xf numFmtId="0" fontId="61" fillId="0" borderId="6" xfId="39" applyFont="1" applyBorder="1" applyAlignment="1" applyProtection="1">
      <alignment horizontal="center" vertical="center" wrapText="1"/>
      <protection hidden="1"/>
    </xf>
    <xf numFmtId="0" fontId="19" fillId="12" borderId="5" xfId="39" applyFont="1" applyFill="1" applyBorder="1" applyAlignment="1" applyProtection="1">
      <alignment horizontal="center" vertical="center" wrapText="1"/>
      <protection hidden="1"/>
    </xf>
    <xf numFmtId="0" fontId="19" fillId="12" borderId="0" xfId="39" applyFont="1" applyFill="1" applyAlignment="1" applyProtection="1">
      <alignment horizontal="center" vertical="center" wrapText="1"/>
      <protection hidden="1"/>
    </xf>
    <xf numFmtId="0" fontId="19" fillId="12" borderId="6" xfId="39" applyFont="1" applyFill="1" applyBorder="1" applyAlignment="1" applyProtection="1">
      <alignment horizontal="center" vertical="center" wrapText="1"/>
      <protection hidden="1"/>
    </xf>
    <xf numFmtId="0" fontId="1" fillId="0" borderId="5" xfId="39" applyBorder="1"/>
    <xf numFmtId="0" fontId="1" fillId="0" borderId="0" xfId="39"/>
    <xf numFmtId="0" fontId="1" fillId="0" borderId="6" xfId="39" applyBorder="1"/>
    <xf numFmtId="0" fontId="39" fillId="0" borderId="13" xfId="39" applyFont="1" applyBorder="1" applyAlignment="1" applyProtection="1">
      <alignment horizontal="justify"/>
      <protection hidden="1"/>
    </xf>
    <xf numFmtId="0" fontId="39" fillId="0" borderId="30" xfId="39" applyFont="1" applyBorder="1" applyAlignment="1" applyProtection="1">
      <alignment horizontal="justify"/>
      <protection hidden="1"/>
    </xf>
    <xf numFmtId="0" fontId="22" fillId="0" borderId="5" xfId="39" applyFont="1" applyBorder="1" applyAlignment="1" applyProtection="1">
      <alignment horizontal="right" vertical="center"/>
      <protection hidden="1"/>
    </xf>
    <xf numFmtId="0" fontId="22" fillId="0" borderId="0" xfId="39" applyFont="1" applyAlignment="1" applyProtection="1">
      <alignment horizontal="right" vertical="center"/>
      <protection hidden="1"/>
    </xf>
    <xf numFmtId="0" fontId="0" fillId="0" borderId="34" xfId="0" applyBorder="1" applyAlignment="1" applyProtection="1">
      <alignment horizontal="left" vertical="center"/>
      <protection locked="0"/>
    </xf>
    <xf numFmtId="0" fontId="42" fillId="0" borderId="13" xfId="0" applyFont="1" applyBorder="1" applyAlignment="1" applyProtection="1">
      <alignment horizontal="left" vertical="center"/>
      <protection locked="0"/>
    </xf>
    <xf numFmtId="0" fontId="42" fillId="0" borderId="35" xfId="0" applyFont="1" applyBorder="1" applyAlignment="1" applyProtection="1">
      <alignment horizontal="left" vertical="center"/>
      <protection locked="0"/>
    </xf>
    <xf numFmtId="0" fontId="29" fillId="6" borderId="0" xfId="0" applyFont="1" applyFill="1" applyAlignment="1" applyProtection="1">
      <alignment horizontal="center" vertical="center"/>
      <protection hidden="1"/>
    </xf>
    <xf numFmtId="0" fontId="4" fillId="0" borderId="34" xfId="39" applyFont="1" applyBorder="1" applyAlignment="1" applyProtection="1">
      <alignment horizontal="justify" vertical="top" wrapText="1"/>
      <protection locked="0"/>
    </xf>
    <xf numFmtId="0" fontId="4" fillId="0" borderId="13" xfId="39" applyFont="1" applyBorder="1" applyAlignment="1" applyProtection="1">
      <alignment horizontal="justify" vertical="top" wrapText="1"/>
      <protection locked="0"/>
    </xf>
    <xf numFmtId="0" fontId="4" fillId="0" borderId="35" xfId="39" applyFont="1" applyBorder="1" applyAlignment="1" applyProtection="1">
      <alignment horizontal="justify" vertical="top" wrapText="1"/>
      <protection locked="0"/>
    </xf>
    <xf numFmtId="0" fontId="14" fillId="3" borderId="0" xfId="0" applyFont="1" applyFill="1" applyAlignment="1" applyProtection="1">
      <alignment horizontal="center" vertical="center"/>
      <protection hidden="1"/>
    </xf>
    <xf numFmtId="0" fontId="14" fillId="3" borderId="26" xfId="0" applyFont="1" applyFill="1" applyBorder="1" applyAlignment="1" applyProtection="1">
      <alignment horizontal="center" vertical="center"/>
      <protection hidden="1"/>
    </xf>
    <xf numFmtId="0" fontId="14" fillId="3" borderId="36" xfId="0" applyFont="1" applyFill="1" applyBorder="1" applyAlignment="1" applyProtection="1">
      <alignment horizontal="center" vertical="center"/>
      <protection hidden="1"/>
    </xf>
    <xf numFmtId="0" fontId="42" fillId="0" borderId="34" xfId="0" applyFont="1" applyBorder="1" applyAlignment="1" applyProtection="1">
      <alignment horizontal="left" vertical="center"/>
      <protection locked="0"/>
    </xf>
    <xf numFmtId="0" fontId="4" fillId="0" borderId="26" xfId="35" applyFont="1" applyBorder="1" applyAlignment="1" applyProtection="1">
      <alignment horizontal="left" vertical="center"/>
      <protection hidden="1"/>
    </xf>
    <xf numFmtId="0" fontId="4" fillId="0" borderId="14" xfId="35" applyFont="1" applyBorder="1" applyAlignment="1" applyProtection="1">
      <alignment horizontal="left" vertical="center"/>
      <protection hidden="1"/>
    </xf>
    <xf numFmtId="0" fontId="24" fillId="6" borderId="0" xfId="35" applyFont="1" applyFill="1" applyAlignment="1" applyProtection="1">
      <alignment horizontal="center" vertical="center"/>
      <protection hidden="1"/>
    </xf>
    <xf numFmtId="0" fontId="37" fillId="0" borderId="4" xfId="35" applyFont="1" applyBorder="1" applyAlignment="1" applyProtection="1">
      <alignment horizontal="center" vertical="center" wrapText="1"/>
      <protection hidden="1"/>
    </xf>
    <xf numFmtId="0" fontId="14" fillId="0" borderId="3" xfId="35" applyFont="1" applyBorder="1" applyAlignment="1" applyProtection="1">
      <alignment horizontal="center" vertical="center"/>
      <protection hidden="1"/>
    </xf>
    <xf numFmtId="0" fontId="54" fillId="0" borderId="0" xfId="0" applyFont="1" applyAlignment="1" applyProtection="1">
      <alignment horizontal="center" vertical="top" wrapText="1"/>
      <protection hidden="1"/>
    </xf>
    <xf numFmtId="0" fontId="29" fillId="6" borderId="0" xfId="0" applyFont="1" applyFill="1" applyAlignment="1" applyProtection="1">
      <alignment horizontal="center" vertical="top" wrapText="1"/>
      <protection hidden="1"/>
    </xf>
    <xf numFmtId="0" fontId="29" fillId="6" borderId="0" xfId="0" applyFont="1" applyFill="1" applyAlignment="1" applyProtection="1">
      <alignment horizontal="center" vertical="top"/>
      <protection hidden="1"/>
    </xf>
    <xf numFmtId="0" fontId="81" fillId="0" borderId="26" xfId="0" applyFont="1" applyBorder="1" applyAlignment="1" applyProtection="1">
      <alignment horizontal="left" vertical="center" wrapText="1"/>
      <protection hidden="1"/>
    </xf>
    <xf numFmtId="0" fontId="81" fillId="0" borderId="3" xfId="0" applyFont="1" applyBorder="1" applyAlignment="1" applyProtection="1">
      <alignment horizontal="left" vertical="center" wrapText="1"/>
      <protection hidden="1"/>
    </xf>
    <xf numFmtId="0" fontId="81" fillId="0" borderId="14" xfId="0" applyFont="1" applyBorder="1" applyAlignment="1" applyProtection="1">
      <alignment horizontal="left" vertical="center" wrapText="1"/>
      <protection hidden="1"/>
    </xf>
    <xf numFmtId="0" fontId="50" fillId="12" borderId="26" xfId="0" applyFont="1" applyFill="1" applyBorder="1" applyAlignment="1" applyProtection="1">
      <alignment horizontal="left" vertical="top" wrapText="1"/>
      <protection hidden="1"/>
    </xf>
    <xf numFmtId="0" fontId="50" fillId="12" borderId="3" xfId="0" applyFont="1" applyFill="1" applyBorder="1" applyAlignment="1" applyProtection="1">
      <alignment horizontal="left" vertical="top" wrapText="1"/>
      <protection hidden="1"/>
    </xf>
    <xf numFmtId="0" fontId="50" fillId="12" borderId="14" xfId="0" applyFont="1" applyFill="1" applyBorder="1" applyAlignment="1" applyProtection="1">
      <alignment horizontal="left" vertical="top" wrapText="1"/>
      <protection hidden="1"/>
    </xf>
    <xf numFmtId="0" fontId="14" fillId="0" borderId="0" xfId="40" applyFont="1" applyAlignment="1" applyProtection="1">
      <alignment horizontal="left" vertical="top" wrapText="1"/>
      <protection hidden="1"/>
    </xf>
    <xf numFmtId="0" fontId="14" fillId="0" borderId="4" xfId="0" applyFont="1" applyBorder="1" applyAlignment="1" applyProtection="1">
      <alignment horizontal="left" vertical="top"/>
      <protection hidden="1"/>
    </xf>
    <xf numFmtId="0" fontId="14" fillId="0" borderId="0" xfId="0" applyFont="1" applyAlignment="1" applyProtection="1">
      <alignment horizontal="center" vertical="top" wrapText="1"/>
      <protection hidden="1"/>
    </xf>
    <xf numFmtId="0" fontId="24" fillId="6" borderId="0" xfId="0" applyFont="1" applyFill="1" applyAlignment="1" applyProtection="1">
      <alignment horizontal="center" vertical="top" wrapText="1"/>
      <protection hidden="1"/>
    </xf>
    <xf numFmtId="0" fontId="24" fillId="6" borderId="0" xfId="0" applyFont="1" applyFill="1" applyAlignment="1" applyProtection="1">
      <alignment horizontal="center" vertical="top"/>
      <protection hidden="1"/>
    </xf>
    <xf numFmtId="1" fontId="63" fillId="12" borderId="26" xfId="0" applyNumberFormat="1" applyFont="1" applyFill="1" applyBorder="1" applyAlignment="1" applyProtection="1">
      <alignment horizontal="left" vertical="top" wrapText="1"/>
      <protection hidden="1"/>
    </xf>
    <xf numFmtId="1" fontId="63" fillId="12" borderId="3" xfId="0" applyNumberFormat="1" applyFont="1" applyFill="1" applyBorder="1" applyAlignment="1" applyProtection="1">
      <alignment horizontal="left" vertical="top" wrapText="1"/>
      <protection hidden="1"/>
    </xf>
    <xf numFmtId="1" fontId="63" fillId="12" borderId="14" xfId="0" applyNumberFormat="1" applyFont="1" applyFill="1" applyBorder="1" applyAlignment="1" applyProtection="1">
      <alignment horizontal="left" vertical="top" wrapText="1"/>
      <protection hidden="1"/>
    </xf>
    <xf numFmtId="0" fontId="56" fillId="0" borderId="26" xfId="0" applyFont="1" applyBorder="1" applyAlignment="1" applyProtection="1">
      <alignment horizontal="left" vertical="top" wrapText="1"/>
      <protection hidden="1"/>
    </xf>
    <xf numFmtId="0" fontId="56" fillId="0" borderId="3" xfId="0" applyFont="1" applyBorder="1" applyAlignment="1" applyProtection="1">
      <alignment horizontal="left" vertical="top"/>
      <protection hidden="1"/>
    </xf>
    <xf numFmtId="0" fontId="56" fillId="0" borderId="14" xfId="0" applyFont="1" applyBorder="1" applyAlignment="1" applyProtection="1">
      <alignment horizontal="left" vertical="top"/>
      <protection hidden="1"/>
    </xf>
    <xf numFmtId="49" fontId="49" fillId="0" borderId="12" xfId="0" applyNumberFormat="1" applyFont="1" applyBorder="1" applyAlignment="1">
      <alignment horizontal="center" vertical="center" wrapText="1"/>
    </xf>
    <xf numFmtId="0" fontId="27" fillId="0" borderId="0" xfId="0" applyFont="1" applyAlignment="1" applyProtection="1">
      <alignment horizontal="justify" vertical="center" wrapText="1"/>
      <protection hidden="1"/>
    </xf>
    <xf numFmtId="0" fontId="14" fillId="0" borderId="0" xfId="0" applyFont="1" applyAlignment="1" applyProtection="1">
      <alignment horizontal="center" vertical="center" wrapText="1"/>
      <protection hidden="1"/>
    </xf>
    <xf numFmtId="0" fontId="24" fillId="6" borderId="0" xfId="0" applyFont="1" applyFill="1" applyAlignment="1" applyProtection="1">
      <alignment horizontal="center" vertical="center" wrapText="1"/>
      <protection hidden="1"/>
    </xf>
    <xf numFmtId="0" fontId="24" fillId="6" borderId="0" xfId="0" applyFont="1" applyFill="1" applyAlignment="1" applyProtection="1">
      <alignment horizontal="center" vertical="center"/>
      <protection hidden="1"/>
    </xf>
    <xf numFmtId="0" fontId="14" fillId="0" borderId="0" xfId="40" applyFont="1" applyAlignment="1" applyProtection="1">
      <alignment horizontal="left" vertical="center" wrapText="1"/>
      <protection hidden="1"/>
    </xf>
    <xf numFmtId="0" fontId="18" fillId="11" borderId="0" xfId="0" applyFont="1" applyFill="1" applyAlignment="1">
      <alignment horizontal="center" vertical="top" wrapText="1"/>
    </xf>
    <xf numFmtId="0" fontId="18" fillId="0" borderId="0" xfId="0" applyFont="1" applyAlignment="1">
      <alignment horizontal="center" vertical="top" wrapText="1"/>
    </xf>
    <xf numFmtId="1" fontId="18" fillId="0" borderId="0" xfId="0" applyNumberFormat="1" applyFont="1" applyAlignment="1">
      <alignment horizontal="center" vertical="top" wrapText="1"/>
    </xf>
    <xf numFmtId="0" fontId="3" fillId="0" borderId="0" xfId="0" applyFont="1" applyAlignment="1">
      <alignment horizontal="center" vertical="top" wrapText="1"/>
    </xf>
    <xf numFmtId="0" fontId="14" fillId="0" borderId="0" xfId="39" applyFont="1" applyAlignment="1" applyProtection="1">
      <alignment horizontal="left" vertical="top" wrapText="1"/>
      <protection hidden="1"/>
    </xf>
    <xf numFmtId="0" fontId="54" fillId="0" borderId="0" xfId="39" applyFont="1" applyAlignment="1" applyProtection="1">
      <alignment horizontal="center" vertical="center" wrapText="1"/>
      <protection hidden="1"/>
    </xf>
    <xf numFmtId="0" fontId="24" fillId="6" borderId="0" xfId="39" applyFont="1" applyFill="1" applyAlignment="1" applyProtection="1">
      <alignment horizontal="center" vertical="center"/>
      <protection hidden="1"/>
    </xf>
    <xf numFmtId="0" fontId="14" fillId="0" borderId="12" xfId="39" applyFont="1" applyBorder="1" applyAlignment="1" applyProtection="1">
      <alignment horizontal="center" vertical="center" wrapText="1"/>
      <protection hidden="1"/>
    </xf>
    <xf numFmtId="0" fontId="14" fillId="4" borderId="12" xfId="39" applyFont="1" applyFill="1" applyBorder="1" applyAlignment="1" applyProtection="1">
      <alignment horizontal="left" vertical="center" wrapText="1"/>
      <protection hidden="1"/>
    </xf>
    <xf numFmtId="0" fontId="14" fillId="0" borderId="12" xfId="39" applyFont="1" applyBorder="1" applyAlignment="1" applyProtection="1">
      <alignment horizontal="justify" vertical="center" wrapText="1"/>
      <protection hidden="1"/>
    </xf>
    <xf numFmtId="0" fontId="0" fillId="0" borderId="12" xfId="39" applyFont="1" applyBorder="1" applyAlignment="1" applyProtection="1">
      <alignment horizontal="justify" vertical="center" wrapText="1"/>
      <protection hidden="1"/>
    </xf>
    <xf numFmtId="0" fontId="15" fillId="0" borderId="12" xfId="39" applyFont="1" applyBorder="1" applyAlignment="1" applyProtection="1">
      <alignment horizontal="justify" vertical="center" wrapText="1"/>
      <protection hidden="1"/>
    </xf>
    <xf numFmtId="0" fontId="14" fillId="0" borderId="26" xfId="39" applyFont="1" applyBorder="1" applyAlignment="1" applyProtection="1">
      <alignment horizontal="left" vertical="center" wrapText="1"/>
      <protection hidden="1"/>
    </xf>
    <xf numFmtId="0" fontId="14" fillId="0" borderId="14" xfId="39" applyFont="1" applyBorder="1" applyAlignment="1" applyProtection="1">
      <alignment horizontal="left" vertical="center" wrapText="1"/>
      <protection hidden="1"/>
    </xf>
    <xf numFmtId="0" fontId="14" fillId="0" borderId="26" xfId="39" applyFont="1" applyBorder="1" applyAlignment="1" applyProtection="1">
      <alignment horizontal="center" vertical="center" wrapText="1"/>
      <protection hidden="1"/>
    </xf>
    <xf numFmtId="0" fontId="14" fillId="0" borderId="14" xfId="39" applyFont="1" applyBorder="1" applyAlignment="1" applyProtection="1">
      <alignment horizontal="center" vertical="center" wrapText="1"/>
      <protection hidden="1"/>
    </xf>
    <xf numFmtId="0" fontId="14" fillId="0" borderId="0" xfId="33" applyFont="1" applyAlignment="1" applyProtection="1">
      <alignment horizontal="left" vertical="center" indent="2"/>
      <protection hidden="1"/>
    </xf>
    <xf numFmtId="0" fontId="14" fillId="0" borderId="26" xfId="38" applyFont="1" applyBorder="1" applyAlignment="1" applyProtection="1">
      <alignment horizontal="justify" vertical="top" wrapText="1"/>
      <protection hidden="1"/>
    </xf>
    <xf numFmtId="0" fontId="15" fillId="0" borderId="3" xfId="38" applyFont="1" applyBorder="1" applyAlignment="1" applyProtection="1">
      <alignment horizontal="justify" vertical="top"/>
      <protection hidden="1"/>
    </xf>
    <xf numFmtId="0" fontId="15" fillId="0" borderId="14" xfId="38" applyFont="1" applyBorder="1" applyAlignment="1" applyProtection="1">
      <alignment horizontal="justify" vertical="top"/>
      <protection hidden="1"/>
    </xf>
    <xf numFmtId="0" fontId="0" fillId="0" borderId="8" xfId="38" applyFont="1" applyBorder="1" applyAlignment="1" applyProtection="1">
      <alignment horizontal="left" vertical="center" wrapText="1"/>
      <protection hidden="1"/>
    </xf>
    <xf numFmtId="0" fontId="15" fillId="0" borderId="8" xfId="38" applyFont="1" applyBorder="1" applyAlignment="1" applyProtection="1">
      <alignment horizontal="left" vertical="center" wrapText="1"/>
      <protection hidden="1"/>
    </xf>
    <xf numFmtId="0" fontId="14" fillId="8" borderId="0" xfId="38" applyNumberFormat="1" applyFont="1" applyFill="1" applyBorder="1" applyAlignment="1" applyProtection="1">
      <alignment horizontal="center" vertical="center" wrapText="1"/>
      <protection hidden="1"/>
    </xf>
    <xf numFmtId="0" fontId="36" fillId="0" borderId="0" xfId="0" applyFont="1" applyAlignment="1" applyProtection="1">
      <alignment horizontal="justify" vertical="top" wrapText="1"/>
      <protection hidden="1"/>
    </xf>
    <xf numFmtId="0" fontId="36" fillId="0" borderId="0" xfId="38" applyFont="1" applyAlignment="1" applyProtection="1">
      <alignment horizontal="justify" vertical="center"/>
      <protection hidden="1"/>
    </xf>
    <xf numFmtId="0" fontId="14" fillId="0" borderId="0" xfId="0" applyFont="1" applyAlignment="1" applyProtection="1">
      <alignment horizontal="center" vertical="center"/>
      <protection hidden="1"/>
    </xf>
    <xf numFmtId="0" fontId="0" fillId="0" borderId="12" xfId="38" applyFont="1" applyBorder="1" applyAlignment="1" applyProtection="1">
      <alignment horizontal="left" vertical="top" wrapText="1"/>
      <protection hidden="1"/>
    </xf>
    <xf numFmtId="0" fontId="15" fillId="0" borderId="12" xfId="38" applyFont="1" applyBorder="1" applyAlignment="1" applyProtection="1">
      <alignment horizontal="left" vertical="top" wrapText="1"/>
      <protection hidden="1"/>
    </xf>
    <xf numFmtId="0" fontId="0" fillId="0" borderId="26" xfId="38" applyFont="1" applyBorder="1" applyAlignment="1" applyProtection="1">
      <alignment horizontal="left" vertical="top" wrapText="1"/>
      <protection hidden="1"/>
    </xf>
    <xf numFmtId="0" fontId="15" fillId="0" borderId="3" xfId="38" applyFont="1" applyBorder="1" applyAlignment="1" applyProtection="1">
      <alignment horizontal="left" vertical="top" wrapText="1"/>
      <protection hidden="1"/>
    </xf>
    <xf numFmtId="0" fontId="15" fillId="0" borderId="14" xfId="38" applyFont="1" applyBorder="1" applyAlignment="1" applyProtection="1">
      <alignment horizontal="left" vertical="top" wrapText="1"/>
      <protection hidden="1"/>
    </xf>
    <xf numFmtId="10" fontId="15" fillId="2" borderId="26" xfId="38" applyNumberFormat="1" applyFont="1" applyFill="1" applyBorder="1" applyAlignment="1" applyProtection="1">
      <alignment horizontal="center" vertical="center"/>
      <protection locked="0"/>
    </xf>
    <xf numFmtId="10" fontId="15" fillId="2" borderId="3" xfId="38" applyNumberFormat="1" applyFont="1" applyFill="1" applyBorder="1" applyAlignment="1" applyProtection="1">
      <alignment horizontal="center" vertical="center"/>
      <protection locked="0"/>
    </xf>
    <xf numFmtId="10" fontId="15" fillId="2" borderId="14" xfId="38" applyNumberFormat="1" applyFont="1" applyFill="1" applyBorder="1" applyAlignment="1" applyProtection="1">
      <alignment horizontal="center" vertical="center"/>
      <protection locked="0"/>
    </xf>
    <xf numFmtId="0" fontId="14" fillId="0" borderId="0" xfId="38" applyNumberFormat="1" applyFont="1" applyFill="1" applyBorder="1" applyAlignment="1" applyProtection="1">
      <alignment horizontal="left" vertical="top"/>
      <protection hidden="1"/>
    </xf>
    <xf numFmtId="0" fontId="50" fillId="0" borderId="3" xfId="38" applyFont="1" applyBorder="1" applyAlignment="1" applyProtection="1">
      <alignment horizontal="center" vertical="center" wrapText="1"/>
      <protection hidden="1"/>
    </xf>
    <xf numFmtId="0" fontId="81" fillId="0" borderId="0" xfId="33" applyFont="1" applyAlignment="1" applyProtection="1">
      <alignment horizontal="center" vertical="center"/>
      <protection hidden="1"/>
    </xf>
    <xf numFmtId="0" fontId="14" fillId="0" borderId="0" xfId="33" applyFont="1" applyAlignment="1" applyProtection="1">
      <alignment horizontal="center" vertical="center"/>
      <protection hidden="1"/>
    </xf>
    <xf numFmtId="0" fontId="0" fillId="2" borderId="0" xfId="33" applyFont="1" applyFill="1" applyAlignment="1" applyProtection="1">
      <alignment horizontal="left" vertical="center"/>
      <protection locked="0"/>
    </xf>
    <xf numFmtId="0" fontId="15" fillId="2" borderId="0" xfId="33" applyFont="1" applyFill="1" applyAlignment="1" applyProtection="1">
      <alignment horizontal="left" vertical="center"/>
      <protection locked="0"/>
    </xf>
    <xf numFmtId="176" fontId="15" fillId="0" borderId="0" xfId="33" applyNumberFormat="1" applyFont="1" applyAlignment="1" applyProtection="1">
      <alignment horizontal="left" vertical="center"/>
      <protection hidden="1"/>
    </xf>
    <xf numFmtId="0" fontId="5" fillId="0" borderId="0" xfId="33" applyFont="1" applyAlignment="1" applyProtection="1">
      <alignment horizontal="justify" vertical="top"/>
      <protection hidden="1"/>
    </xf>
    <xf numFmtId="0" fontId="4" fillId="0" borderId="0" xfId="33" applyFont="1" applyAlignment="1" applyProtection="1">
      <alignment horizontal="justify" vertical="top"/>
      <protection hidden="1"/>
    </xf>
    <xf numFmtId="0" fontId="4" fillId="0" borderId="0" xfId="33" applyFont="1" applyAlignment="1" applyProtection="1">
      <alignment horizontal="justify" vertical="center"/>
      <protection hidden="1"/>
    </xf>
    <xf numFmtId="0" fontId="4" fillId="0" borderId="0" xfId="33" applyFont="1" applyAlignment="1" applyProtection="1">
      <alignment horizontal="left" vertical="top"/>
      <protection hidden="1"/>
    </xf>
    <xf numFmtId="0" fontId="15" fillId="2" borderId="13" xfId="0" applyFont="1" applyFill="1" applyBorder="1" applyAlignment="1" applyProtection="1">
      <alignment horizontal="left" vertical="center"/>
      <protection locked="0"/>
    </xf>
    <xf numFmtId="0" fontId="15" fillId="0" borderId="37" xfId="0" applyFont="1" applyBorder="1" applyAlignment="1" applyProtection="1">
      <alignment horizontal="left" vertical="center" indent="2"/>
      <protection hidden="1"/>
    </xf>
    <xf numFmtId="0" fontId="15" fillId="0" borderId="11" xfId="0" applyFont="1" applyBorder="1" applyAlignment="1" applyProtection="1">
      <alignment horizontal="left" vertical="center" indent="2"/>
      <protection hidden="1"/>
    </xf>
    <xf numFmtId="0" fontId="15" fillId="0" borderId="0" xfId="0" applyFont="1" applyAlignment="1" applyProtection="1">
      <alignment horizontal="left" vertical="center" indent="2"/>
      <protection hidden="1"/>
    </xf>
    <xf numFmtId="0" fontId="15" fillId="0" borderId="13" xfId="0" applyFont="1" applyBorder="1" applyAlignment="1" applyProtection="1">
      <alignment horizontal="left" vertical="center" indent="2"/>
      <protection hidden="1"/>
    </xf>
    <xf numFmtId="0" fontId="0" fillId="0" borderId="0" xfId="33" applyFont="1" applyAlignment="1" applyProtection="1">
      <alignment horizontal="left" vertical="top" wrapText="1"/>
      <protection hidden="1"/>
    </xf>
    <xf numFmtId="0" fontId="0" fillId="0" borderId="0" xfId="33" applyFont="1" applyAlignment="1" applyProtection="1">
      <alignment horizontal="justify" vertical="top"/>
      <protection hidden="1"/>
    </xf>
    <xf numFmtId="0" fontId="15" fillId="0" borderId="0" xfId="33" applyFont="1" applyAlignment="1" applyProtection="1">
      <alignment horizontal="justify" vertical="top"/>
      <protection hidden="1"/>
    </xf>
    <xf numFmtId="176" fontId="14" fillId="0" borderId="0" xfId="33" applyNumberFormat="1" applyFont="1" applyAlignment="1" applyProtection="1">
      <alignment horizontal="left" vertical="center" indent="1"/>
      <protection hidden="1"/>
    </xf>
    <xf numFmtId="0" fontId="5" fillId="0" borderId="0" xfId="33" applyFont="1" applyAlignment="1" applyProtection="1">
      <alignment horizontal="justify" vertical="center"/>
      <protection hidden="1"/>
    </xf>
    <xf numFmtId="0" fontId="0" fillId="0" borderId="0" xfId="33" applyFont="1" applyAlignment="1" applyProtection="1">
      <alignment vertical="top" wrapText="1"/>
      <protection hidden="1"/>
    </xf>
    <xf numFmtId="0" fontId="0" fillId="0" borderId="0" xfId="0" applyAlignment="1">
      <alignment vertical="top" wrapText="1"/>
    </xf>
  </cellXfs>
  <cellStyles count="48">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3" xfId="17" xr:uid="{00000000-0005-0000-0000-000010000000}"/>
    <cellStyle name="Excel Built-in Normal" xfId="18" xr:uid="{00000000-0005-0000-0000-000011000000}"/>
    <cellStyle name="Formula" xfId="19" xr:uid="{00000000-0005-0000-0000-000012000000}"/>
    <cellStyle name="Header1" xfId="20" xr:uid="{00000000-0005-0000-0000-000013000000}"/>
    <cellStyle name="Header2" xfId="21" xr:uid="{00000000-0005-0000-0000-000014000000}"/>
    <cellStyle name="Hypertextový odkaz" xfId="22" xr:uid="{00000000-0005-0000-0000-000015000000}"/>
    <cellStyle name="no dec" xfId="23" xr:uid="{00000000-0005-0000-0000-000016000000}"/>
    <cellStyle name="Normal" xfId="0" builtinId="0"/>
    <cellStyle name="Normal - Style1" xfId="24" xr:uid="{00000000-0005-0000-0000-000018000000}"/>
    <cellStyle name="Normal 10" xfId="25" xr:uid="{00000000-0005-0000-0000-000019000000}"/>
    <cellStyle name="Normal 11" xfId="26" xr:uid="{00000000-0005-0000-0000-00001A000000}"/>
    <cellStyle name="Normal 13" xfId="27" xr:uid="{00000000-0005-0000-0000-00001B000000}"/>
    <cellStyle name="Normal 18" xfId="28" xr:uid="{00000000-0005-0000-0000-00001C000000}"/>
    <cellStyle name="Normal 2" xfId="29" xr:uid="{00000000-0005-0000-0000-00001D000000}"/>
    <cellStyle name="Normal 2 2" xfId="30" xr:uid="{00000000-0005-0000-0000-00001E000000}"/>
    <cellStyle name="Normal 3" xfId="31" xr:uid="{00000000-0005-0000-0000-00001F000000}"/>
    <cellStyle name="Normal 4" xfId="32" xr:uid="{00000000-0005-0000-0000-000020000000}"/>
    <cellStyle name="Normal_Annexures TW 04" xfId="33" xr:uid="{00000000-0005-0000-0000-000021000000}"/>
    <cellStyle name="Normal_Attach 3(JV)" xfId="34" xr:uid="{00000000-0005-0000-0000-000022000000}"/>
    <cellStyle name="Normal_Attacments TW 04" xfId="35" xr:uid="{00000000-0005-0000-0000-000023000000}"/>
    <cellStyle name="Normal_pgcil-tivim-pricesched" xfId="36" xr:uid="{00000000-0005-0000-0000-000024000000}"/>
    <cellStyle name="Normal_pgcil-tivim-pricesched_Sch-1" xfId="37" xr:uid="{00000000-0005-0000-0000-000025000000}"/>
    <cellStyle name="Normal_PRICE SCHEDULE-4 to 6-A4" xfId="38" xr:uid="{00000000-0005-0000-0000-000026000000}"/>
    <cellStyle name="Normal_Price_Schedules for Insulator Package Rev-01" xfId="39" xr:uid="{00000000-0005-0000-0000-000027000000}"/>
    <cellStyle name="Normal_PRICE-SCHE Bihar-Rev-2-corrections" xfId="40" xr:uid="{00000000-0005-0000-0000-000028000000}"/>
    <cellStyle name="Normal_PRICE-SCHE Bihar-Rev-2-corrections_Annexures TW 04" xfId="41" xr:uid="{00000000-0005-0000-0000-000029000000}"/>
    <cellStyle name="Normal_PRICE-SCHE Bihar-Rev-2-corrections_Price_Schedules for Insulator Package Rev-01" xfId="42" xr:uid="{00000000-0005-0000-0000-00002A000000}"/>
    <cellStyle name="Normal_Sch-1" xfId="43" xr:uid="{00000000-0005-0000-0000-00002B000000}"/>
    <cellStyle name="Percent" xfId="44" builtinId="5"/>
    <cellStyle name="Popis" xfId="45" xr:uid="{00000000-0005-0000-0000-00002D000000}"/>
    <cellStyle name="Sledovaný hypertextový odkaz" xfId="46" xr:uid="{00000000-0005-0000-0000-00002E000000}"/>
    <cellStyle name="Standard_BS14" xfId="47" xr:uid="{00000000-0005-0000-0000-00002F000000}"/>
  </cellStyles>
  <dxfs count="3">
    <dxf>
      <font>
        <color theme="0"/>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  Sch-1'!A1"/><Relationship Id="rId1" Type="http://schemas.openxmlformats.org/officeDocument/2006/relationships/hyperlink" Target="#'Sch-1'!A1"/></Relationships>
</file>

<file path=xl/drawings/_rels/drawing3.xml.rels><?xml version="1.0" encoding="UTF-8" standalone="yes"?>
<Relationships xmlns="http://schemas.openxmlformats.org/package/2006/relationships"><Relationship Id="rId1" Type="http://schemas.openxmlformats.org/officeDocument/2006/relationships/hyperlink" Target="#'  Sch-2'!A1"/></Relationships>
</file>

<file path=xl/drawings/_rels/drawing4.xml.rels><?xml version="1.0" encoding="UTF-8" standalone="yes"?>
<Relationships xmlns="http://schemas.openxmlformats.org/package/2006/relationships"><Relationship Id="rId2" Type="http://schemas.openxmlformats.org/officeDocument/2006/relationships/hyperlink" Target="#'Sch-3'!A1"/><Relationship Id="rId1" Type="http://schemas.openxmlformats.org/officeDocument/2006/relationships/hyperlink" Target="#'Sch-3(Part-I) '!Print_Area"/></Relationships>
</file>

<file path=xl/drawings/_rels/drawing5.xml.rels><?xml version="1.0" encoding="UTF-8" standalone="yes"?>
<Relationships xmlns="http://schemas.openxmlformats.org/package/2006/relationships"><Relationship Id="rId1" Type="http://schemas.openxmlformats.org/officeDocument/2006/relationships/hyperlink" Target="#'Sch-2(Part-I)'!A1"/></Relationships>
</file>

<file path=xl/drawings/_rels/drawing6.xml.rels><?xml version="1.0" encoding="UTF-8" standalone="yes"?>
<Relationships xmlns="http://schemas.openxmlformats.org/package/2006/relationships"><Relationship Id="rId2" Type="http://schemas.openxmlformats.org/officeDocument/2006/relationships/hyperlink" Target="#'Sch-3(Part-I) '!A1"/><Relationship Id="rId1" Type="http://schemas.openxmlformats.org/officeDocument/2006/relationships/hyperlink" Target="#'Sch-3(Part-I) '!Print_Area"/></Relationships>
</file>

<file path=xl/drawings/_rels/drawing7.xml.rels><?xml version="1.0" encoding="UTF-8" standalone="yes"?>
<Relationships xmlns="http://schemas.openxmlformats.org/package/2006/relationships"><Relationship Id="rId1" Type="http://schemas.openxmlformats.org/officeDocument/2006/relationships/hyperlink" Target="#'Sch-4'!A1"/></Relationships>
</file>

<file path=xl/drawings/_rels/drawing8.xml.rels><?xml version="1.0" encoding="UTF-8" standalone="yes"?>
<Relationships xmlns="http://schemas.openxmlformats.org/package/2006/relationships"><Relationship Id="rId1" Type="http://schemas.openxmlformats.org/officeDocument/2006/relationships/hyperlink" Target="#Discount!A1"/></Relationships>
</file>

<file path=xl/drawings/_rels/drawing9.xml.rels><?xml version="1.0" encoding="UTF-8" standalone="yes"?>
<Relationships xmlns="http://schemas.openxmlformats.org/package/2006/relationships"><Relationship Id="rId1" Type="http://schemas.openxmlformats.org/officeDocument/2006/relationships/hyperlink" Target="#Discount!A1"/></Relationships>
</file>

<file path=xl/drawings/_rels/drawing10.xml.rels><?xml version="1.0" encoding="UTF-8" standalone="yes"?>
<Relationships xmlns="http://schemas.openxmlformats.org/package/2006/relationships"><Relationship Id="rId1" Type="http://schemas.openxmlformats.org/officeDocument/2006/relationships/hyperlink" Target="#'Bid Form 2nd Envelope'!A1"/></Relationships>
</file>

<file path=xl/drawings/_rels/drawing11.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1</xdr:col>
      <xdr:colOff>1904</xdr:colOff>
      <xdr:row>7</xdr:row>
      <xdr:rowOff>50006</xdr:rowOff>
    </xdr:from>
    <xdr:to>
      <xdr:col>4</xdr:col>
      <xdr:colOff>1131651</xdr:colOff>
      <xdr:row>8</xdr:row>
      <xdr:rowOff>195262</xdr:rowOff>
    </xdr:to>
    <xdr:sp macro="" textlink="">
      <xdr:nvSpPr>
        <xdr:cNvPr id="1026" name="Text Box 2">
          <a:hlinkClick xmlns:r="http://schemas.openxmlformats.org/officeDocument/2006/relationships" r:id="rId1" tooltip="Click to Proceed"/>
          <a:extLst>
            <a:ext uri="{FF2B5EF4-FFF2-40B4-BE49-F238E27FC236}">
              <a16:creationId xmlns:a16="http://schemas.microsoft.com/office/drawing/2014/main" id="{00000000-0008-0000-0100-000002040000}"/>
            </a:ext>
          </a:extLst>
        </xdr:cNvPr>
        <xdr:cNvSpPr txBox="1">
          <a:spLocks noChangeArrowheads="1"/>
        </xdr:cNvSpPr>
      </xdr:nvSpPr>
      <xdr:spPr bwMode="auto">
        <a:xfrm>
          <a:off x="657224" y="2507456"/>
          <a:ext cx="7858125" cy="297656"/>
        </a:xfrm>
        <a:prstGeom prst="rect">
          <a:avLst/>
        </a:prstGeom>
        <a:solidFill>
          <a:srgbClr val="FFFF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3</xdr:col>
      <xdr:colOff>2714625</xdr:colOff>
      <xdr:row>10</xdr:row>
      <xdr:rowOff>219075</xdr:rowOff>
    </xdr:from>
    <xdr:to>
      <xdr:col>5</xdr:col>
      <xdr:colOff>57150</xdr:colOff>
      <xdr:row>12</xdr:row>
      <xdr:rowOff>190500</xdr:rowOff>
    </xdr:to>
    <xdr:pic>
      <xdr:nvPicPr>
        <xdr:cNvPr id="105477" name="Picture 3">
          <a:extLst>
            <a:ext uri="{FF2B5EF4-FFF2-40B4-BE49-F238E27FC236}">
              <a16:creationId xmlns:a16="http://schemas.microsoft.com/office/drawing/2014/main" id="{00000000-0008-0000-0100-0000059C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0" y="3371850"/>
          <a:ext cx="14192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542925</xdr:colOff>
      <xdr:row>0</xdr:row>
      <xdr:rowOff>209550</xdr:rowOff>
    </xdr:from>
    <xdr:to>
      <xdr:col>6</xdr:col>
      <xdr:colOff>66675</xdr:colOff>
      <xdr:row>1</xdr:row>
      <xdr:rowOff>209550</xdr:rowOff>
    </xdr:to>
    <xdr:grpSp>
      <xdr:nvGrpSpPr>
        <xdr:cNvPr id="106502" name="Group 6">
          <a:hlinkClick xmlns:r="http://schemas.openxmlformats.org/officeDocument/2006/relationships" r:id="rId1" tooltip="Click for Sch-1"/>
          <a:extLst>
            <a:ext uri="{FF2B5EF4-FFF2-40B4-BE49-F238E27FC236}">
              <a16:creationId xmlns:a16="http://schemas.microsoft.com/office/drawing/2014/main" id="{00000000-0008-0000-0200-000006A00100}"/>
            </a:ext>
          </a:extLst>
        </xdr:cNvPr>
        <xdr:cNvGrpSpPr>
          <a:grpSpLocks/>
        </xdr:cNvGrpSpPr>
      </xdr:nvGrpSpPr>
      <xdr:grpSpPr bwMode="auto">
        <a:xfrm>
          <a:off x="8004175" y="209550"/>
          <a:ext cx="1111250" cy="846667"/>
          <a:chOff x="804" y="5"/>
          <a:chExt cx="116" cy="73"/>
        </a:xfrm>
      </xdr:grpSpPr>
      <xdr:sp macro="" textlink="">
        <xdr:nvSpPr>
          <xdr:cNvPr id="106503" name="AutoShape 2">
            <a:extLst>
              <a:ext uri="{FF2B5EF4-FFF2-40B4-BE49-F238E27FC236}">
                <a16:creationId xmlns:a16="http://schemas.microsoft.com/office/drawing/2014/main" id="{00000000-0008-0000-0200-000007A0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00000000-0008-0000-0200-00000324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Sch-1</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7524" name="AutoShape 39">
          <a:extLst>
            <a:ext uri="{FF2B5EF4-FFF2-40B4-BE49-F238E27FC236}">
              <a16:creationId xmlns:a16="http://schemas.microsoft.com/office/drawing/2014/main" id="{00000000-0008-0000-0300-000004A40100}"/>
            </a:ext>
          </a:extLst>
        </xdr:cNvPr>
        <xdr:cNvSpPr>
          <a:spLocks noChangeArrowheads="1"/>
        </xdr:cNvSpPr>
      </xdr:nvSpPr>
      <xdr:spPr bwMode="auto">
        <a:xfrm>
          <a:off x="9705975" y="0"/>
          <a:ext cx="2457450" cy="6477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842090</xdr:colOff>
      <xdr:row>0</xdr:row>
      <xdr:rowOff>131674</xdr:rowOff>
    </xdr:from>
    <xdr:to>
      <xdr:col>6</xdr:col>
      <xdr:colOff>913507</xdr:colOff>
      <xdr:row>2</xdr:row>
      <xdr:rowOff>109156</xdr:rowOff>
    </xdr:to>
    <xdr:sp macro="" textlink="">
      <xdr:nvSpPr>
        <xdr:cNvPr id="6" name="Text Box 3">
          <a:hlinkClick xmlns:r="http://schemas.openxmlformats.org/officeDocument/2006/relationships" r:id="rId1"/>
          <a:extLst>
            <a:ext uri="{FF2B5EF4-FFF2-40B4-BE49-F238E27FC236}">
              <a16:creationId xmlns:a16="http://schemas.microsoft.com/office/drawing/2014/main" id="{00000000-0008-0000-0300-000006000000}"/>
            </a:ext>
          </a:extLst>
        </xdr:cNvPr>
        <xdr:cNvSpPr txBox="1">
          <a:spLocks noChangeArrowheads="1"/>
        </xdr:cNvSpPr>
      </xdr:nvSpPr>
      <xdr:spPr bwMode="auto">
        <a:xfrm>
          <a:off x="7680731" y="124054"/>
          <a:ext cx="1192966" cy="449587"/>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a:t>
          </a:r>
          <a:endParaRPr lang="en-US" sz="1000" b="1" i="0" strike="noStrike">
            <a:solidFill>
              <a:srgbClr val="000000"/>
            </a:solidFill>
            <a:latin typeface="Book Antiqu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08550" name="Group 5">
          <a:extLst>
            <a:ext uri="{FF2B5EF4-FFF2-40B4-BE49-F238E27FC236}">
              <a16:creationId xmlns:a16="http://schemas.microsoft.com/office/drawing/2014/main" id="{00000000-0008-0000-0400-000006A80100}"/>
            </a:ext>
          </a:extLst>
        </xdr:cNvPr>
        <xdr:cNvGrpSpPr>
          <a:grpSpLocks/>
        </xdr:cNvGrpSpPr>
      </xdr:nvGrpSpPr>
      <xdr:grpSpPr bwMode="auto">
        <a:xfrm>
          <a:off x="11087519" y="0"/>
          <a:ext cx="2414535" cy="761477"/>
          <a:chOff x="5992911" y="0"/>
          <a:chExt cx="2419036" cy="769027"/>
        </a:xfrm>
      </xdr:grpSpPr>
      <xdr:sp macro="" textlink="">
        <xdr:nvSpPr>
          <xdr:cNvPr id="108551" name="AutoShape 2">
            <a:hlinkClick xmlns:r="http://schemas.openxmlformats.org/officeDocument/2006/relationships" r:id="rId1"/>
            <a:extLst>
              <a:ext uri="{FF2B5EF4-FFF2-40B4-BE49-F238E27FC236}">
                <a16:creationId xmlns:a16="http://schemas.microsoft.com/office/drawing/2014/main" id="{00000000-0008-0000-0400-000007A80100}"/>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6" name="Text Box 3">
            <a:hlinkClick xmlns:r="http://schemas.openxmlformats.org/officeDocument/2006/relationships" r:id="rId2"/>
            <a:extLst>
              <a:ext uri="{FF2B5EF4-FFF2-40B4-BE49-F238E27FC236}">
                <a16:creationId xmlns:a16="http://schemas.microsoft.com/office/drawing/2014/main" id="{00000000-0008-0000-0400-000006000000}"/>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9572" name="AutoShape 39">
          <a:extLst>
            <a:ext uri="{FF2B5EF4-FFF2-40B4-BE49-F238E27FC236}">
              <a16:creationId xmlns:a16="http://schemas.microsoft.com/office/drawing/2014/main" id="{00000000-0008-0000-0500-000004AC0100}"/>
            </a:ext>
          </a:extLst>
        </xdr:cNvPr>
        <xdr:cNvSpPr>
          <a:spLocks noChangeArrowheads="1"/>
        </xdr:cNvSpPr>
      </xdr:nvSpPr>
      <xdr:spPr bwMode="auto">
        <a:xfrm>
          <a:off x="7534275" y="0"/>
          <a:ext cx="1933575" cy="6858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849710</xdr:colOff>
      <xdr:row>0</xdr:row>
      <xdr:rowOff>124054</xdr:rowOff>
    </xdr:from>
    <xdr:to>
      <xdr:col>6</xdr:col>
      <xdr:colOff>895486</xdr:colOff>
      <xdr:row>2</xdr:row>
      <xdr:rowOff>110263</xdr:rowOff>
    </xdr:to>
    <xdr:sp macro="" textlink="">
      <xdr:nvSpPr>
        <xdr:cNvPr id="3" name="Text Box 3">
          <a:hlinkClick xmlns:r="http://schemas.openxmlformats.org/officeDocument/2006/relationships" r:id="rId1"/>
          <a:extLst>
            <a:ext uri="{FF2B5EF4-FFF2-40B4-BE49-F238E27FC236}">
              <a16:creationId xmlns:a16="http://schemas.microsoft.com/office/drawing/2014/main" id="{00000000-0008-0000-0500-000003000000}"/>
            </a:ext>
          </a:extLst>
        </xdr:cNvPr>
        <xdr:cNvSpPr txBox="1">
          <a:spLocks noChangeArrowheads="1"/>
        </xdr:cNvSpPr>
      </xdr:nvSpPr>
      <xdr:spPr bwMode="auto">
        <a:xfrm>
          <a:off x="8113475" y="124054"/>
          <a:ext cx="927038" cy="443409"/>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Sch-2(Part-I)</a:t>
          </a:r>
          <a:endParaRPr lang="en-US" sz="1000" b="1" i="0" strike="noStrike">
            <a:solidFill>
              <a:srgbClr val="000000"/>
            </a:solidFill>
            <a:latin typeface="Book Antiqu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10598" name="Group 5">
          <a:extLst>
            <a:ext uri="{FF2B5EF4-FFF2-40B4-BE49-F238E27FC236}">
              <a16:creationId xmlns:a16="http://schemas.microsoft.com/office/drawing/2014/main" id="{00000000-0008-0000-0600-000006B00100}"/>
            </a:ext>
          </a:extLst>
        </xdr:cNvPr>
        <xdr:cNvGrpSpPr>
          <a:grpSpLocks/>
        </xdr:cNvGrpSpPr>
      </xdr:nvGrpSpPr>
      <xdr:grpSpPr bwMode="auto">
        <a:xfrm>
          <a:off x="9182100" y="0"/>
          <a:ext cx="2419350" cy="762000"/>
          <a:chOff x="5992911" y="0"/>
          <a:chExt cx="2419036" cy="769027"/>
        </a:xfrm>
      </xdr:grpSpPr>
      <xdr:sp macro="" textlink="">
        <xdr:nvSpPr>
          <xdr:cNvPr id="110599" name="AutoShape 2">
            <a:hlinkClick xmlns:r="http://schemas.openxmlformats.org/officeDocument/2006/relationships" r:id="rId1"/>
            <a:extLst>
              <a:ext uri="{FF2B5EF4-FFF2-40B4-BE49-F238E27FC236}">
                <a16:creationId xmlns:a16="http://schemas.microsoft.com/office/drawing/2014/main" id="{00000000-0008-0000-0600-000007B00100}"/>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600-000004000000}"/>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Sch-3(Part-I)</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257175</xdr:colOff>
      <xdr:row>0</xdr:row>
      <xdr:rowOff>19050</xdr:rowOff>
    </xdr:from>
    <xdr:to>
      <xdr:col>7</xdr:col>
      <xdr:colOff>676275</xdr:colOff>
      <xdr:row>5</xdr:row>
      <xdr:rowOff>28575</xdr:rowOff>
    </xdr:to>
    <xdr:grpSp>
      <xdr:nvGrpSpPr>
        <xdr:cNvPr id="111622" name="Group 1">
          <a:hlinkClick xmlns:r="http://schemas.openxmlformats.org/officeDocument/2006/relationships" r:id="rId1" tooltip="Click for Sch-4"/>
          <a:extLst>
            <a:ext uri="{FF2B5EF4-FFF2-40B4-BE49-F238E27FC236}">
              <a16:creationId xmlns:a16="http://schemas.microsoft.com/office/drawing/2014/main" id="{00000000-0008-0000-0700-000006B40100}"/>
            </a:ext>
          </a:extLst>
        </xdr:cNvPr>
        <xdr:cNvGrpSpPr>
          <a:grpSpLocks/>
        </xdr:cNvGrpSpPr>
      </xdr:nvGrpSpPr>
      <xdr:grpSpPr bwMode="auto">
        <a:xfrm>
          <a:off x="11449050" y="19050"/>
          <a:ext cx="0" cy="1314450"/>
          <a:chOff x="804" y="5"/>
          <a:chExt cx="116" cy="73"/>
        </a:xfrm>
      </xdr:grpSpPr>
      <xdr:sp macro="" textlink="">
        <xdr:nvSpPr>
          <xdr:cNvPr id="111623" name="AutoShape 2">
            <a:extLst>
              <a:ext uri="{FF2B5EF4-FFF2-40B4-BE49-F238E27FC236}">
                <a16:creationId xmlns:a16="http://schemas.microsoft.com/office/drawing/2014/main" id="{00000000-0008-0000-0700-000007B4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1267" name="Text Box 3">
            <a:hlinkClick xmlns:r="http://schemas.openxmlformats.org/officeDocument/2006/relationships" r:id="rId1"/>
            <a:extLst>
              <a:ext uri="{FF2B5EF4-FFF2-40B4-BE49-F238E27FC236}">
                <a16:creationId xmlns:a16="http://schemas.microsoft.com/office/drawing/2014/main" id="{00000000-0008-0000-0700-0000032C0000}"/>
              </a:ext>
            </a:extLst>
          </xdr:cNvPr>
          <xdr:cNvSpPr txBox="1">
            <a:spLocks noChangeArrowheads="1"/>
          </xdr:cNvSpPr>
        </xdr:nvSpPr>
        <xdr:spPr bwMode="auto">
          <a:xfrm>
            <a:off x="11449050" y="171440475"/>
            <a:ext cx="0" cy="0"/>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Sch-4</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123825</xdr:colOff>
      <xdr:row>0</xdr:row>
      <xdr:rowOff>19050</xdr:rowOff>
    </xdr:from>
    <xdr:to>
      <xdr:col>6</xdr:col>
      <xdr:colOff>314325</xdr:colOff>
      <xdr:row>2</xdr:row>
      <xdr:rowOff>257175</xdr:rowOff>
    </xdr:to>
    <xdr:grpSp>
      <xdr:nvGrpSpPr>
        <xdr:cNvPr id="112646" name="Group 5">
          <a:hlinkClick xmlns:r="http://schemas.openxmlformats.org/officeDocument/2006/relationships" r:id="rId1"/>
          <a:extLst>
            <a:ext uri="{FF2B5EF4-FFF2-40B4-BE49-F238E27FC236}">
              <a16:creationId xmlns:a16="http://schemas.microsoft.com/office/drawing/2014/main" id="{00000000-0008-0000-0800-000006B80100}"/>
            </a:ext>
          </a:extLst>
        </xdr:cNvPr>
        <xdr:cNvGrpSpPr>
          <a:grpSpLocks/>
        </xdr:cNvGrpSpPr>
      </xdr:nvGrpSpPr>
      <xdr:grpSpPr bwMode="auto">
        <a:xfrm>
          <a:off x="7775932" y="19050"/>
          <a:ext cx="1710219" cy="687619"/>
          <a:chOff x="7341417" y="19050"/>
          <a:chExt cx="1701982" cy="687619"/>
        </a:xfrm>
      </xdr:grpSpPr>
      <xdr:sp macro="" textlink="">
        <xdr:nvSpPr>
          <xdr:cNvPr id="112647" name="AutoShape 2">
            <a:extLst>
              <a:ext uri="{FF2B5EF4-FFF2-40B4-BE49-F238E27FC236}">
                <a16:creationId xmlns:a16="http://schemas.microsoft.com/office/drawing/2014/main" id="{00000000-0008-0000-0800-000007B80100}"/>
              </a:ext>
            </a:extLst>
          </xdr:cNvPr>
          <xdr:cNvSpPr>
            <a:spLocks noChangeArrowheads="1"/>
          </xdr:cNvSpPr>
        </xdr:nvSpPr>
        <xdr:spPr bwMode="auto">
          <a:xfrm>
            <a:off x="7391614" y="19050"/>
            <a:ext cx="1598274" cy="687619"/>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0800-000003340000}"/>
              </a:ext>
            </a:extLst>
          </xdr:cNvPr>
          <xdr:cNvSpPr txBox="1">
            <a:spLocks noChangeArrowheads="1"/>
          </xdr:cNvSpPr>
        </xdr:nvSpPr>
        <xdr:spPr bwMode="auto">
          <a:xfrm>
            <a:off x="7341417" y="188600"/>
            <a:ext cx="1701982" cy="367358"/>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113670" name="Group 1">
          <a:hlinkClick xmlns:r="http://schemas.openxmlformats.org/officeDocument/2006/relationships" r:id="rId1"/>
          <a:extLst>
            <a:ext uri="{FF2B5EF4-FFF2-40B4-BE49-F238E27FC236}">
              <a16:creationId xmlns:a16="http://schemas.microsoft.com/office/drawing/2014/main" id="{00000000-0008-0000-0900-000006BC0100}"/>
            </a:ext>
          </a:extLst>
        </xdr:cNvPr>
        <xdr:cNvGrpSpPr>
          <a:grpSpLocks/>
        </xdr:cNvGrpSpPr>
      </xdr:nvGrpSpPr>
      <xdr:grpSpPr bwMode="auto">
        <a:xfrm>
          <a:off x="7627284" y="19050"/>
          <a:ext cx="530598" cy="686360"/>
          <a:chOff x="804" y="5"/>
          <a:chExt cx="116" cy="73"/>
        </a:xfrm>
      </xdr:grpSpPr>
      <xdr:sp macro="" textlink="">
        <xdr:nvSpPr>
          <xdr:cNvPr id="113671" name="AutoShape 2">
            <a:extLst>
              <a:ext uri="{FF2B5EF4-FFF2-40B4-BE49-F238E27FC236}">
                <a16:creationId xmlns:a16="http://schemas.microsoft.com/office/drawing/2014/main" id="{00000000-0008-0000-0900-000007BC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821" y="23"/>
            <a:ext cx="99"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Discount</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685800</xdr:colOff>
      <xdr:row>0</xdr:row>
      <xdr:rowOff>0</xdr:rowOff>
    </xdr:from>
    <xdr:to>
      <xdr:col>13</xdr:col>
      <xdr:colOff>504825</xdr:colOff>
      <xdr:row>2</xdr:row>
      <xdr:rowOff>123825</xdr:rowOff>
    </xdr:to>
    <xdr:grpSp>
      <xdr:nvGrpSpPr>
        <xdr:cNvPr id="114694" name="Group 7">
          <a:extLst>
            <a:ext uri="{FF2B5EF4-FFF2-40B4-BE49-F238E27FC236}">
              <a16:creationId xmlns:a16="http://schemas.microsoft.com/office/drawing/2014/main" id="{00000000-0008-0000-0A00-000006C00100}"/>
            </a:ext>
          </a:extLst>
        </xdr:cNvPr>
        <xdr:cNvGrpSpPr>
          <a:grpSpLocks/>
        </xdr:cNvGrpSpPr>
      </xdr:nvGrpSpPr>
      <xdr:grpSpPr bwMode="auto">
        <a:xfrm>
          <a:off x="8558996" y="0"/>
          <a:ext cx="1302032" cy="859300"/>
          <a:chOff x="4776511" y="0"/>
          <a:chExt cx="1896595" cy="854286"/>
        </a:xfrm>
      </xdr:grpSpPr>
      <xdr:sp macro="" textlink="">
        <xdr:nvSpPr>
          <xdr:cNvPr id="114695" name="AutoShape 2">
            <a:extLst>
              <a:ext uri="{FF2B5EF4-FFF2-40B4-BE49-F238E27FC236}">
                <a16:creationId xmlns:a16="http://schemas.microsoft.com/office/drawing/2014/main" id="{00000000-0008-0000-0A00-000007C00100}"/>
              </a:ext>
            </a:extLst>
          </xdr:cNvPr>
          <xdr:cNvSpPr>
            <a:spLocks noChangeArrowheads="1"/>
          </xdr:cNvSpPr>
        </xdr:nvSpPr>
        <xdr:spPr bwMode="auto">
          <a:xfrm>
            <a:off x="4776511" y="0"/>
            <a:ext cx="1896595" cy="85428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8" name="Text Box 3">
            <a:hlinkClick xmlns:r="http://schemas.openxmlformats.org/officeDocument/2006/relationships" r:id="rId1"/>
            <a:extLst>
              <a:ext uri="{FF2B5EF4-FFF2-40B4-BE49-F238E27FC236}">
                <a16:creationId xmlns:a16="http://schemas.microsoft.com/office/drawing/2014/main" id="{00000000-0008-0000-0A00-000008000000}"/>
              </a:ext>
            </a:extLst>
          </xdr:cNvPr>
          <xdr:cNvSpPr txBox="1">
            <a:spLocks noChangeArrowheads="1"/>
          </xdr:cNvSpPr>
        </xdr:nvSpPr>
        <xdr:spPr bwMode="auto">
          <a:xfrm>
            <a:off x="5025699" y="180349"/>
            <a:ext cx="1647407" cy="465111"/>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Bid Form</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342900</xdr:colOff>
      <xdr:row>0</xdr:row>
      <xdr:rowOff>47625</xdr:rowOff>
    </xdr:from>
    <xdr:to>
      <xdr:col>8</xdr:col>
      <xdr:colOff>228600</xdr:colOff>
      <xdr:row>3</xdr:row>
      <xdr:rowOff>133350</xdr:rowOff>
    </xdr:to>
    <xdr:grpSp>
      <xdr:nvGrpSpPr>
        <xdr:cNvPr id="104455" name="Group 5">
          <a:hlinkClick xmlns:r="http://schemas.openxmlformats.org/officeDocument/2006/relationships" r:id="rId1" tooltip="Back to Cover Page"/>
          <a:extLst>
            <a:ext uri="{FF2B5EF4-FFF2-40B4-BE49-F238E27FC236}">
              <a16:creationId xmlns:a16="http://schemas.microsoft.com/office/drawing/2014/main" id="{00000000-0008-0000-0B00-000007980100}"/>
            </a:ext>
          </a:extLst>
        </xdr:cNvPr>
        <xdr:cNvGrpSpPr>
          <a:grpSpLocks/>
        </xdr:cNvGrpSpPr>
      </xdr:nvGrpSpPr>
      <xdr:grpSpPr bwMode="auto">
        <a:xfrm>
          <a:off x="7335644" y="47625"/>
          <a:ext cx="1093749" cy="689749"/>
          <a:chOff x="762" y="5"/>
          <a:chExt cx="116" cy="73"/>
        </a:xfrm>
      </xdr:grpSpPr>
      <xdr:sp macro="" textlink="">
        <xdr:nvSpPr>
          <xdr:cNvPr id="104456" name="AutoShape 2">
            <a:extLst>
              <a:ext uri="{FF2B5EF4-FFF2-40B4-BE49-F238E27FC236}">
                <a16:creationId xmlns:a16="http://schemas.microsoft.com/office/drawing/2014/main" id="{00000000-0008-0000-0B00-000008980100}"/>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87" name="Text Box 3">
            <a:extLst>
              <a:ext uri="{FF2B5EF4-FFF2-40B4-BE49-F238E27FC236}">
                <a16:creationId xmlns:a16="http://schemas.microsoft.com/office/drawing/2014/main" id="{00000000-0008-0000-0B00-000003400000}"/>
              </a:ext>
            </a:extLst>
          </xdr:cNvPr>
          <xdr:cNvSpPr txBox="1">
            <a:spLocks noChangeArrowheads="1"/>
          </xdr:cNvSpPr>
        </xdr:nvSpPr>
        <xdr:spPr bwMode="auto">
          <a:xfrm>
            <a:off x="776" y="21"/>
            <a:ext cx="82"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18" Type="http://schemas.openxmlformats.org/officeDocument/2006/relationships/printerSettings" Target="../printerSettings/printerSettings35.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17" Type="http://schemas.openxmlformats.org/officeDocument/2006/relationships/printerSettings" Target="../printerSettings/printerSettings34.bin"/><Relationship Id="rId2" Type="http://schemas.openxmlformats.org/officeDocument/2006/relationships/printerSettings" Target="../printerSettings/printerSettings19.bin"/><Relationship Id="rId16" Type="http://schemas.openxmlformats.org/officeDocument/2006/relationships/printerSettings" Target="../printerSettings/printerSettings33.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5" Type="http://schemas.openxmlformats.org/officeDocument/2006/relationships/printerSettings" Target="../printerSettings/printerSettings32.bin"/><Relationship Id="rId10" Type="http://schemas.openxmlformats.org/officeDocument/2006/relationships/printerSettings" Target="../printerSettings/printerSettings27.bin"/><Relationship Id="rId19" Type="http://schemas.openxmlformats.org/officeDocument/2006/relationships/drawing" Target="../drawings/drawing1.xml"/><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 Id="rId14" Type="http://schemas.openxmlformats.org/officeDocument/2006/relationships/printerSettings" Target="../printerSettings/printerSettings3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3.bin"/><Relationship Id="rId13" Type="http://schemas.openxmlformats.org/officeDocument/2006/relationships/printerSettings" Target="../printerSettings/printerSettings48.bin"/><Relationship Id="rId18" Type="http://schemas.openxmlformats.org/officeDocument/2006/relationships/drawing" Target="../drawings/drawing2.xml"/><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12" Type="http://schemas.openxmlformats.org/officeDocument/2006/relationships/printerSettings" Target="../printerSettings/printerSettings47.bin"/><Relationship Id="rId17" Type="http://schemas.openxmlformats.org/officeDocument/2006/relationships/printerSettings" Target="../printerSettings/printerSettings52.bin"/><Relationship Id="rId2" Type="http://schemas.openxmlformats.org/officeDocument/2006/relationships/printerSettings" Target="../printerSettings/printerSettings37.bin"/><Relationship Id="rId16" Type="http://schemas.openxmlformats.org/officeDocument/2006/relationships/printerSettings" Target="../printerSettings/printerSettings51.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11" Type="http://schemas.openxmlformats.org/officeDocument/2006/relationships/printerSettings" Target="../printerSettings/printerSettings46.bin"/><Relationship Id="rId5" Type="http://schemas.openxmlformats.org/officeDocument/2006/relationships/printerSettings" Target="../printerSettings/printerSettings40.bin"/><Relationship Id="rId15" Type="http://schemas.openxmlformats.org/officeDocument/2006/relationships/printerSettings" Target="../printerSettings/printerSettings50.bin"/><Relationship Id="rId10" Type="http://schemas.openxmlformats.org/officeDocument/2006/relationships/printerSettings" Target="../printerSettings/printerSettings45.bin"/><Relationship Id="rId4" Type="http://schemas.openxmlformats.org/officeDocument/2006/relationships/printerSettings" Target="../printerSettings/printerSettings39.bin"/><Relationship Id="rId9" Type="http://schemas.openxmlformats.org/officeDocument/2006/relationships/printerSettings" Target="../printerSettings/printerSettings44.bin"/><Relationship Id="rId14" Type="http://schemas.openxmlformats.org/officeDocument/2006/relationships/printerSettings" Target="../printerSettings/printerSettings4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0.bin"/><Relationship Id="rId13" Type="http://schemas.openxmlformats.org/officeDocument/2006/relationships/printerSettings" Target="../printerSettings/printerSettings65.bin"/><Relationship Id="rId18" Type="http://schemas.openxmlformats.org/officeDocument/2006/relationships/printerSettings" Target="../printerSettings/printerSettings70.bin"/><Relationship Id="rId3" Type="http://schemas.openxmlformats.org/officeDocument/2006/relationships/printerSettings" Target="../printerSettings/printerSettings55.bin"/><Relationship Id="rId7" Type="http://schemas.openxmlformats.org/officeDocument/2006/relationships/printerSettings" Target="../printerSettings/printerSettings59.bin"/><Relationship Id="rId12" Type="http://schemas.openxmlformats.org/officeDocument/2006/relationships/printerSettings" Target="../printerSettings/printerSettings64.bin"/><Relationship Id="rId17" Type="http://schemas.openxmlformats.org/officeDocument/2006/relationships/printerSettings" Target="../printerSettings/printerSettings69.bin"/><Relationship Id="rId2" Type="http://schemas.openxmlformats.org/officeDocument/2006/relationships/printerSettings" Target="../printerSettings/printerSettings54.bin"/><Relationship Id="rId16" Type="http://schemas.openxmlformats.org/officeDocument/2006/relationships/printerSettings" Target="../printerSettings/printerSettings68.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11" Type="http://schemas.openxmlformats.org/officeDocument/2006/relationships/printerSettings" Target="../printerSettings/printerSettings63.bin"/><Relationship Id="rId5" Type="http://schemas.openxmlformats.org/officeDocument/2006/relationships/printerSettings" Target="../printerSettings/printerSettings57.bin"/><Relationship Id="rId15" Type="http://schemas.openxmlformats.org/officeDocument/2006/relationships/printerSettings" Target="../printerSettings/printerSettings67.bin"/><Relationship Id="rId10" Type="http://schemas.openxmlformats.org/officeDocument/2006/relationships/printerSettings" Target="../printerSettings/printerSettings62.bin"/><Relationship Id="rId19" Type="http://schemas.openxmlformats.org/officeDocument/2006/relationships/drawing" Target="../drawings/drawing3.xml"/><Relationship Id="rId4" Type="http://schemas.openxmlformats.org/officeDocument/2006/relationships/printerSettings" Target="../printerSettings/printerSettings56.bin"/><Relationship Id="rId9" Type="http://schemas.openxmlformats.org/officeDocument/2006/relationships/printerSettings" Target="../printerSettings/printerSettings61.bin"/><Relationship Id="rId14" Type="http://schemas.openxmlformats.org/officeDocument/2006/relationships/printerSettings" Target="../printerSettings/printerSettings6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8.bin"/><Relationship Id="rId13" Type="http://schemas.openxmlformats.org/officeDocument/2006/relationships/printerSettings" Target="../printerSettings/printerSettings83.bin"/><Relationship Id="rId18" Type="http://schemas.openxmlformats.org/officeDocument/2006/relationships/printerSettings" Target="../printerSettings/printerSettings88.bin"/><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12" Type="http://schemas.openxmlformats.org/officeDocument/2006/relationships/printerSettings" Target="../printerSettings/printerSettings82.bin"/><Relationship Id="rId17" Type="http://schemas.openxmlformats.org/officeDocument/2006/relationships/printerSettings" Target="../printerSettings/printerSettings87.bin"/><Relationship Id="rId2" Type="http://schemas.openxmlformats.org/officeDocument/2006/relationships/printerSettings" Target="../printerSettings/printerSettings72.bin"/><Relationship Id="rId16" Type="http://schemas.openxmlformats.org/officeDocument/2006/relationships/printerSettings" Target="../printerSettings/printerSettings86.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11" Type="http://schemas.openxmlformats.org/officeDocument/2006/relationships/printerSettings" Target="../printerSettings/printerSettings81.bin"/><Relationship Id="rId5" Type="http://schemas.openxmlformats.org/officeDocument/2006/relationships/printerSettings" Target="../printerSettings/printerSettings75.bin"/><Relationship Id="rId15" Type="http://schemas.openxmlformats.org/officeDocument/2006/relationships/printerSettings" Target="../printerSettings/printerSettings85.bin"/><Relationship Id="rId10" Type="http://schemas.openxmlformats.org/officeDocument/2006/relationships/printerSettings" Target="../printerSettings/printerSettings80.bin"/><Relationship Id="rId19" Type="http://schemas.openxmlformats.org/officeDocument/2006/relationships/drawing" Target="../drawings/drawing4.xml"/><Relationship Id="rId4" Type="http://schemas.openxmlformats.org/officeDocument/2006/relationships/printerSettings" Target="../printerSettings/printerSettings74.bin"/><Relationship Id="rId9" Type="http://schemas.openxmlformats.org/officeDocument/2006/relationships/printerSettings" Target="../printerSettings/printerSettings79.bin"/><Relationship Id="rId14"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6.bin"/><Relationship Id="rId3" Type="http://schemas.openxmlformats.org/officeDocument/2006/relationships/printerSettings" Target="../printerSettings/printerSettings91.bin"/><Relationship Id="rId7" Type="http://schemas.openxmlformats.org/officeDocument/2006/relationships/printerSettings" Target="../printerSettings/printerSettings95.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printerSettings" Target="../printerSettings/printerSettings94.bin"/><Relationship Id="rId5" Type="http://schemas.openxmlformats.org/officeDocument/2006/relationships/printerSettings" Target="../printerSettings/printerSettings93.bin"/><Relationship Id="rId10" Type="http://schemas.openxmlformats.org/officeDocument/2006/relationships/drawing" Target="../drawings/drawing5.xml"/><Relationship Id="rId4" Type="http://schemas.openxmlformats.org/officeDocument/2006/relationships/printerSettings" Target="../printerSettings/printerSettings92.bin"/><Relationship Id="rId9" Type="http://schemas.openxmlformats.org/officeDocument/2006/relationships/printerSettings" Target="../printerSettings/printerSettings97.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05.bin"/><Relationship Id="rId3" Type="http://schemas.openxmlformats.org/officeDocument/2006/relationships/printerSettings" Target="../printerSettings/printerSettings100.bin"/><Relationship Id="rId7" Type="http://schemas.openxmlformats.org/officeDocument/2006/relationships/printerSettings" Target="../printerSettings/printerSettings104.bin"/><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5" Type="http://schemas.openxmlformats.org/officeDocument/2006/relationships/printerSettings" Target="../printerSettings/printerSettings102.bin"/><Relationship Id="rId10" Type="http://schemas.openxmlformats.org/officeDocument/2006/relationships/drawing" Target="../drawings/drawing6.xml"/><Relationship Id="rId4" Type="http://schemas.openxmlformats.org/officeDocument/2006/relationships/printerSettings" Target="../printerSettings/printerSettings101.bin"/><Relationship Id="rId9" Type="http://schemas.openxmlformats.org/officeDocument/2006/relationships/printerSettings" Target="../printerSettings/printerSettings10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14.bin"/><Relationship Id="rId13" Type="http://schemas.openxmlformats.org/officeDocument/2006/relationships/printerSettings" Target="../printerSettings/printerSettings119.bin"/><Relationship Id="rId18" Type="http://schemas.openxmlformats.org/officeDocument/2006/relationships/printerSettings" Target="../printerSettings/printerSettings124.bin"/><Relationship Id="rId3" Type="http://schemas.openxmlformats.org/officeDocument/2006/relationships/printerSettings" Target="../printerSettings/printerSettings109.bin"/><Relationship Id="rId7" Type="http://schemas.openxmlformats.org/officeDocument/2006/relationships/printerSettings" Target="../printerSettings/printerSettings113.bin"/><Relationship Id="rId12" Type="http://schemas.openxmlformats.org/officeDocument/2006/relationships/printerSettings" Target="../printerSettings/printerSettings118.bin"/><Relationship Id="rId17" Type="http://schemas.openxmlformats.org/officeDocument/2006/relationships/printerSettings" Target="../printerSettings/printerSettings123.bin"/><Relationship Id="rId2" Type="http://schemas.openxmlformats.org/officeDocument/2006/relationships/printerSettings" Target="../printerSettings/printerSettings108.bin"/><Relationship Id="rId16" Type="http://schemas.openxmlformats.org/officeDocument/2006/relationships/printerSettings" Target="../printerSettings/printerSettings122.bin"/><Relationship Id="rId1" Type="http://schemas.openxmlformats.org/officeDocument/2006/relationships/printerSettings" Target="../printerSettings/printerSettings107.bin"/><Relationship Id="rId6" Type="http://schemas.openxmlformats.org/officeDocument/2006/relationships/printerSettings" Target="../printerSettings/printerSettings112.bin"/><Relationship Id="rId11" Type="http://schemas.openxmlformats.org/officeDocument/2006/relationships/printerSettings" Target="../printerSettings/printerSettings117.bin"/><Relationship Id="rId5" Type="http://schemas.openxmlformats.org/officeDocument/2006/relationships/printerSettings" Target="../printerSettings/printerSettings111.bin"/><Relationship Id="rId15" Type="http://schemas.openxmlformats.org/officeDocument/2006/relationships/printerSettings" Target="../printerSettings/printerSettings121.bin"/><Relationship Id="rId10" Type="http://schemas.openxmlformats.org/officeDocument/2006/relationships/printerSettings" Target="../printerSettings/printerSettings116.bin"/><Relationship Id="rId19" Type="http://schemas.openxmlformats.org/officeDocument/2006/relationships/drawing" Target="../drawings/drawing7.xml"/><Relationship Id="rId4" Type="http://schemas.openxmlformats.org/officeDocument/2006/relationships/printerSettings" Target="../printerSettings/printerSettings110.bin"/><Relationship Id="rId9" Type="http://schemas.openxmlformats.org/officeDocument/2006/relationships/printerSettings" Target="../printerSettings/printerSettings115.bin"/><Relationship Id="rId14" Type="http://schemas.openxmlformats.org/officeDocument/2006/relationships/printerSettings" Target="../printerSettings/printerSettings12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32.bin"/><Relationship Id="rId13" Type="http://schemas.openxmlformats.org/officeDocument/2006/relationships/printerSettings" Target="../printerSettings/printerSettings137.bin"/><Relationship Id="rId18" Type="http://schemas.openxmlformats.org/officeDocument/2006/relationships/printerSettings" Target="../printerSettings/printerSettings142.bin"/><Relationship Id="rId3" Type="http://schemas.openxmlformats.org/officeDocument/2006/relationships/printerSettings" Target="../printerSettings/printerSettings127.bin"/><Relationship Id="rId7" Type="http://schemas.openxmlformats.org/officeDocument/2006/relationships/printerSettings" Target="../printerSettings/printerSettings131.bin"/><Relationship Id="rId12" Type="http://schemas.openxmlformats.org/officeDocument/2006/relationships/printerSettings" Target="../printerSettings/printerSettings136.bin"/><Relationship Id="rId17" Type="http://schemas.openxmlformats.org/officeDocument/2006/relationships/printerSettings" Target="../printerSettings/printerSettings141.bin"/><Relationship Id="rId2" Type="http://schemas.openxmlformats.org/officeDocument/2006/relationships/printerSettings" Target="../printerSettings/printerSettings126.bin"/><Relationship Id="rId16" Type="http://schemas.openxmlformats.org/officeDocument/2006/relationships/printerSettings" Target="../printerSettings/printerSettings140.bin"/><Relationship Id="rId1" Type="http://schemas.openxmlformats.org/officeDocument/2006/relationships/printerSettings" Target="../printerSettings/printerSettings125.bin"/><Relationship Id="rId6" Type="http://schemas.openxmlformats.org/officeDocument/2006/relationships/printerSettings" Target="../printerSettings/printerSettings130.bin"/><Relationship Id="rId11" Type="http://schemas.openxmlformats.org/officeDocument/2006/relationships/printerSettings" Target="../printerSettings/printerSettings135.bin"/><Relationship Id="rId5" Type="http://schemas.openxmlformats.org/officeDocument/2006/relationships/printerSettings" Target="../printerSettings/printerSettings129.bin"/><Relationship Id="rId15" Type="http://schemas.openxmlformats.org/officeDocument/2006/relationships/printerSettings" Target="../printerSettings/printerSettings139.bin"/><Relationship Id="rId10" Type="http://schemas.openxmlformats.org/officeDocument/2006/relationships/printerSettings" Target="../printerSettings/printerSettings134.bin"/><Relationship Id="rId19" Type="http://schemas.openxmlformats.org/officeDocument/2006/relationships/drawing" Target="../drawings/drawing8.xml"/><Relationship Id="rId4" Type="http://schemas.openxmlformats.org/officeDocument/2006/relationships/printerSettings" Target="../printerSettings/printerSettings128.bin"/><Relationship Id="rId9" Type="http://schemas.openxmlformats.org/officeDocument/2006/relationships/printerSettings" Target="../printerSettings/printerSettings133.bin"/><Relationship Id="rId14" Type="http://schemas.openxmlformats.org/officeDocument/2006/relationships/printerSettings" Target="../printerSettings/printerSettings138.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0.bin"/><Relationship Id="rId13" Type="http://schemas.openxmlformats.org/officeDocument/2006/relationships/printerSettings" Target="../printerSettings/printerSettings155.bin"/><Relationship Id="rId18" Type="http://schemas.openxmlformats.org/officeDocument/2006/relationships/drawing" Target="../drawings/drawing9.xml"/><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12" Type="http://schemas.openxmlformats.org/officeDocument/2006/relationships/printerSettings" Target="../printerSettings/printerSettings154.bin"/><Relationship Id="rId17" Type="http://schemas.openxmlformats.org/officeDocument/2006/relationships/printerSettings" Target="../printerSettings/printerSettings159.bin"/><Relationship Id="rId2" Type="http://schemas.openxmlformats.org/officeDocument/2006/relationships/printerSettings" Target="../printerSettings/printerSettings144.bin"/><Relationship Id="rId16" Type="http://schemas.openxmlformats.org/officeDocument/2006/relationships/printerSettings" Target="../printerSettings/printerSettings158.bin"/><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11" Type="http://schemas.openxmlformats.org/officeDocument/2006/relationships/printerSettings" Target="../printerSettings/printerSettings153.bin"/><Relationship Id="rId5" Type="http://schemas.openxmlformats.org/officeDocument/2006/relationships/printerSettings" Target="../printerSettings/printerSettings147.bin"/><Relationship Id="rId15" Type="http://schemas.openxmlformats.org/officeDocument/2006/relationships/printerSettings" Target="../printerSettings/printerSettings157.bin"/><Relationship Id="rId10" Type="http://schemas.openxmlformats.org/officeDocument/2006/relationships/printerSettings" Target="../printerSettings/printerSettings152.bin"/><Relationship Id="rId4" Type="http://schemas.openxmlformats.org/officeDocument/2006/relationships/printerSettings" Target="../printerSettings/printerSettings146.bin"/><Relationship Id="rId9" Type="http://schemas.openxmlformats.org/officeDocument/2006/relationships/printerSettings" Target="../printerSettings/printerSettings151.bin"/><Relationship Id="rId14" Type="http://schemas.openxmlformats.org/officeDocument/2006/relationships/printerSettings" Target="../printerSettings/printerSettings156.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67.bin"/><Relationship Id="rId13" Type="http://schemas.openxmlformats.org/officeDocument/2006/relationships/printerSettings" Target="../printerSettings/printerSettings172.bin"/><Relationship Id="rId18" Type="http://schemas.openxmlformats.org/officeDocument/2006/relationships/drawing" Target="../drawings/drawing10.xml"/><Relationship Id="rId3" Type="http://schemas.openxmlformats.org/officeDocument/2006/relationships/printerSettings" Target="../printerSettings/printerSettings162.bin"/><Relationship Id="rId7" Type="http://schemas.openxmlformats.org/officeDocument/2006/relationships/printerSettings" Target="../printerSettings/printerSettings166.bin"/><Relationship Id="rId12" Type="http://schemas.openxmlformats.org/officeDocument/2006/relationships/printerSettings" Target="../printerSettings/printerSettings171.bin"/><Relationship Id="rId17" Type="http://schemas.openxmlformats.org/officeDocument/2006/relationships/printerSettings" Target="../printerSettings/printerSettings176.bin"/><Relationship Id="rId2" Type="http://schemas.openxmlformats.org/officeDocument/2006/relationships/printerSettings" Target="../printerSettings/printerSettings161.bin"/><Relationship Id="rId16" Type="http://schemas.openxmlformats.org/officeDocument/2006/relationships/printerSettings" Target="../printerSettings/printerSettings175.bin"/><Relationship Id="rId1" Type="http://schemas.openxmlformats.org/officeDocument/2006/relationships/printerSettings" Target="../printerSettings/printerSettings160.bin"/><Relationship Id="rId6" Type="http://schemas.openxmlformats.org/officeDocument/2006/relationships/printerSettings" Target="../printerSettings/printerSettings165.bin"/><Relationship Id="rId11" Type="http://schemas.openxmlformats.org/officeDocument/2006/relationships/printerSettings" Target="../printerSettings/printerSettings170.bin"/><Relationship Id="rId5" Type="http://schemas.openxmlformats.org/officeDocument/2006/relationships/printerSettings" Target="../printerSettings/printerSettings164.bin"/><Relationship Id="rId15" Type="http://schemas.openxmlformats.org/officeDocument/2006/relationships/printerSettings" Target="../printerSettings/printerSettings174.bin"/><Relationship Id="rId10" Type="http://schemas.openxmlformats.org/officeDocument/2006/relationships/printerSettings" Target="../printerSettings/printerSettings169.bin"/><Relationship Id="rId4" Type="http://schemas.openxmlformats.org/officeDocument/2006/relationships/printerSettings" Target="../printerSettings/printerSettings163.bin"/><Relationship Id="rId9" Type="http://schemas.openxmlformats.org/officeDocument/2006/relationships/printerSettings" Target="../printerSettings/printerSettings168.bin"/><Relationship Id="rId14" Type="http://schemas.openxmlformats.org/officeDocument/2006/relationships/printerSettings" Target="../printerSettings/printerSettings173.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84.bin"/><Relationship Id="rId13" Type="http://schemas.openxmlformats.org/officeDocument/2006/relationships/printerSettings" Target="../printerSettings/printerSettings189.bin"/><Relationship Id="rId18" Type="http://schemas.openxmlformats.org/officeDocument/2006/relationships/drawing" Target="../drawings/drawing11.xml"/><Relationship Id="rId3" Type="http://schemas.openxmlformats.org/officeDocument/2006/relationships/printerSettings" Target="../printerSettings/printerSettings179.bin"/><Relationship Id="rId7" Type="http://schemas.openxmlformats.org/officeDocument/2006/relationships/printerSettings" Target="../printerSettings/printerSettings183.bin"/><Relationship Id="rId12" Type="http://schemas.openxmlformats.org/officeDocument/2006/relationships/printerSettings" Target="../printerSettings/printerSettings188.bin"/><Relationship Id="rId17" Type="http://schemas.openxmlformats.org/officeDocument/2006/relationships/printerSettings" Target="../printerSettings/printerSettings193.bin"/><Relationship Id="rId2" Type="http://schemas.openxmlformats.org/officeDocument/2006/relationships/printerSettings" Target="../printerSettings/printerSettings178.bin"/><Relationship Id="rId16" Type="http://schemas.openxmlformats.org/officeDocument/2006/relationships/printerSettings" Target="../printerSettings/printerSettings192.bin"/><Relationship Id="rId1" Type="http://schemas.openxmlformats.org/officeDocument/2006/relationships/printerSettings" Target="../printerSettings/printerSettings177.bin"/><Relationship Id="rId6" Type="http://schemas.openxmlformats.org/officeDocument/2006/relationships/printerSettings" Target="../printerSettings/printerSettings182.bin"/><Relationship Id="rId11" Type="http://schemas.openxmlformats.org/officeDocument/2006/relationships/printerSettings" Target="../printerSettings/printerSettings187.bin"/><Relationship Id="rId5" Type="http://schemas.openxmlformats.org/officeDocument/2006/relationships/printerSettings" Target="../printerSettings/printerSettings181.bin"/><Relationship Id="rId15" Type="http://schemas.openxmlformats.org/officeDocument/2006/relationships/printerSettings" Target="../printerSettings/printerSettings191.bin"/><Relationship Id="rId10" Type="http://schemas.openxmlformats.org/officeDocument/2006/relationships/printerSettings" Target="../printerSettings/printerSettings186.bin"/><Relationship Id="rId4" Type="http://schemas.openxmlformats.org/officeDocument/2006/relationships/printerSettings" Target="../printerSettings/printerSettings180.bin"/><Relationship Id="rId9" Type="http://schemas.openxmlformats.org/officeDocument/2006/relationships/printerSettings" Target="../printerSettings/printerSettings185.bin"/><Relationship Id="rId14" Type="http://schemas.openxmlformats.org/officeDocument/2006/relationships/printerSettings" Target="../printerSettings/printerSettings1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20"/>
  <sheetViews>
    <sheetView showGridLines="0" workbookViewId="0">
      <selection activeCell="C5" sqref="C5:F5"/>
    </sheetView>
  </sheetViews>
  <sheetFormatPr defaultColWidth="9" defaultRowHeight="16.5"/>
  <cols>
    <col min="1" max="1" width="3.5" style="164" customWidth="1"/>
    <col min="2" max="2" width="18" style="172" customWidth="1"/>
    <col min="3" max="3" width="6.625" style="172" customWidth="1"/>
    <col min="4" max="4" width="36" style="172" customWidth="1"/>
    <col min="5" max="5" width="11" style="172" customWidth="1"/>
    <col min="6" max="6" width="9" style="172"/>
    <col min="7" max="16384" width="9" style="166"/>
  </cols>
  <sheetData>
    <row r="1" spans="1:6">
      <c r="B1" s="165"/>
      <c r="C1" s="165"/>
      <c r="D1" s="165"/>
      <c r="E1" s="165"/>
      <c r="F1" s="165"/>
    </row>
    <row r="2" spans="1:6" ht="18.75">
      <c r="A2" s="505" t="s">
        <v>40</v>
      </c>
      <c r="B2" s="505"/>
      <c r="C2" s="505"/>
      <c r="D2" s="505"/>
      <c r="E2" s="505"/>
      <c r="F2" s="505"/>
    </row>
    <row r="3" spans="1:6">
      <c r="A3" s="509" t="s">
        <v>48</v>
      </c>
      <c r="B3" s="509"/>
      <c r="C3" s="509"/>
      <c r="D3" s="509"/>
      <c r="E3" s="509"/>
      <c r="F3" s="509"/>
    </row>
    <row r="4" spans="1:6">
      <c r="B4" s="168"/>
      <c r="C4" s="168"/>
      <c r="D4" s="168"/>
      <c r="E4" s="168"/>
      <c r="F4" s="168"/>
    </row>
    <row r="5" spans="1:6" ht="37.5" customHeight="1">
      <c r="A5" s="169">
        <v>1</v>
      </c>
      <c r="B5" s="170" t="s">
        <v>39</v>
      </c>
      <c r="C5" s="506"/>
      <c r="D5" s="507"/>
      <c r="E5" s="507"/>
      <c r="F5" s="508"/>
    </row>
    <row r="6" spans="1:6">
      <c r="A6" s="167"/>
      <c r="B6" s="171"/>
    </row>
    <row r="7" spans="1:6" ht="24.95" customHeight="1">
      <c r="A7" s="167">
        <v>2</v>
      </c>
      <c r="B7" s="171" t="s">
        <v>42</v>
      </c>
      <c r="C7" s="502"/>
      <c r="D7" s="503"/>
      <c r="E7" s="503"/>
      <c r="F7" s="504"/>
    </row>
    <row r="8" spans="1:6">
      <c r="A8" s="167"/>
      <c r="B8" s="171"/>
    </row>
    <row r="9" spans="1:6" ht="24.95" customHeight="1">
      <c r="A9" s="167">
        <v>3</v>
      </c>
      <c r="B9" s="171" t="s">
        <v>41</v>
      </c>
      <c r="C9" s="502"/>
      <c r="D9" s="503"/>
      <c r="E9" s="503"/>
      <c r="F9" s="504"/>
    </row>
    <row r="10" spans="1:6" hidden="1">
      <c r="A10" s="167"/>
      <c r="B10" s="171"/>
    </row>
    <row r="11" spans="1:6" ht="24.95" hidden="1" customHeight="1">
      <c r="A11" s="167">
        <v>4</v>
      </c>
      <c r="B11" s="171" t="s">
        <v>43</v>
      </c>
      <c r="C11" s="502" t="s">
        <v>103</v>
      </c>
      <c r="D11" s="503"/>
      <c r="E11" s="503"/>
      <c r="F11" s="504"/>
    </row>
    <row r="12" spans="1:6" ht="24.95" hidden="1" customHeight="1">
      <c r="A12" s="167">
        <v>5</v>
      </c>
      <c r="B12" s="171" t="s">
        <v>46</v>
      </c>
      <c r="C12" s="512">
        <v>6615</v>
      </c>
      <c r="D12" s="503"/>
      <c r="E12" s="503"/>
      <c r="F12" s="504"/>
    </row>
    <row r="13" spans="1:6" hidden="1">
      <c r="A13" s="167"/>
      <c r="B13" s="171"/>
    </row>
    <row r="14" spans="1:6" ht="24.95" hidden="1" customHeight="1">
      <c r="A14" s="167">
        <v>6</v>
      </c>
      <c r="B14" s="171" t="s">
        <v>44</v>
      </c>
      <c r="C14" s="510" t="s">
        <v>47</v>
      </c>
      <c r="D14" s="511"/>
      <c r="E14" s="173" t="s">
        <v>45</v>
      </c>
    </row>
    <row r="15" spans="1:6" ht="20.100000000000001" hidden="1" customHeight="1">
      <c r="C15" s="174"/>
      <c r="D15" s="175"/>
      <c r="E15" s="176"/>
    </row>
    <row r="16" spans="1:6" ht="20.100000000000001" hidden="1" customHeight="1">
      <c r="C16" s="177"/>
      <c r="D16" s="178"/>
      <c r="E16" s="179"/>
    </row>
    <row r="17" spans="3:5" ht="20.100000000000001" hidden="1" customHeight="1">
      <c r="C17" s="177"/>
      <c r="D17" s="178"/>
      <c r="E17" s="179"/>
    </row>
    <row r="18" spans="3:5" ht="20.100000000000001" hidden="1" customHeight="1">
      <c r="C18" s="180"/>
      <c r="D18" s="181"/>
      <c r="E18" s="182"/>
    </row>
    <row r="19" spans="3:5" hidden="1"/>
    <row r="20" spans="3:5" hidden="1"/>
  </sheetData>
  <sheetProtection selectLockedCells="1" selectUnlockedCells="1"/>
  <customSheetViews>
    <customSheetView guid="{F2279B93-E4FF-4A81-B734-06F92F73708D}" showGridLines="0" hiddenRows="1" state="hidden">
      <selection activeCell="C5" sqref="C5:F5"/>
      <pageMargins left="0.75" right="0.75" top="1" bottom="1" header="0.5" footer="0.5"/>
      <pageSetup orientation="portrait" r:id="rId1"/>
      <headerFooter alignWithMargins="0"/>
    </customSheetView>
    <customSheetView guid="{C3C2F6BE-1796-4187-BF38-BACEF6057F57}" showGridLines="0" hiddenRows="1" state="hidden">
      <selection activeCell="C5" sqref="C5:F5"/>
      <pageMargins left="0.75" right="0.75" top="1" bottom="1" header="0.5" footer="0.5"/>
      <pageSetup orientation="portrait" r:id="rId2"/>
      <headerFooter alignWithMargins="0"/>
    </customSheetView>
    <customSheetView guid="{5E2FF645-A015-403E-863B-BADF6B75C7D1}" showGridLines="0" hiddenRows="1" state="hidden">
      <selection activeCell="C5" sqref="C5:F5"/>
      <pageMargins left="0.75" right="0.75" top="1" bottom="1" header="0.5" footer="0.5"/>
      <pageSetup orientation="portrait" r:id="rId3"/>
      <headerFooter alignWithMargins="0"/>
    </customSheetView>
    <customSheetView guid="{25334923-91A5-4F88-9A10-8FA88873EC26}" showGridLines="0" hiddenRows="1" state="hidden">
      <selection activeCell="C5" sqref="C5:F5"/>
      <pageMargins left="0.75" right="0.75" top="1" bottom="1" header="0.5" footer="0.5"/>
      <pageSetup orientation="portrait" r:id="rId4"/>
      <headerFooter alignWithMargins="0"/>
    </customSheetView>
    <customSheetView guid="{4F47A486-EA66-4D4B-9D65-1ABEAC31AACE}" showGridLines="0" hiddenRows="1" state="hidden">
      <selection activeCell="C5" sqref="C5:F5"/>
      <pageMargins left="0.75" right="0.75" top="1" bottom="1" header="0.5" footer="0.5"/>
      <pageSetup orientation="portrait" r:id="rId5"/>
      <headerFooter alignWithMargins="0"/>
    </customSheetView>
    <customSheetView guid="{1A26D3B9-AD8D-4AE9-81F5-E0DF795F4658}" showGridLines="0" hiddenRows="1" state="hidden">
      <selection activeCell="C5" sqref="C5:F5"/>
      <pageMargins left="0.75" right="0.75" top="1" bottom="1" header="0.5" footer="0.5"/>
      <pageSetup orientation="portrait" r:id="rId6"/>
      <headerFooter alignWithMargins="0"/>
    </customSheetView>
    <customSheetView guid="{B0EE7D76-5806-4718-BDAD-3A3EA691E5E4}" showGridLines="0" hiddenRows="1" state="hidden">
      <selection activeCell="I14" sqref="I14"/>
      <pageMargins left="0.75" right="0.75" top="1" bottom="1" header="0.5" footer="0.5"/>
      <pageSetup orientation="portrait" r:id="rId7"/>
      <headerFooter alignWithMargins="0"/>
    </customSheetView>
    <customSheetView guid="{696D9240-6693-44E8-B9A4-2BFADD101EE2}" showGridLines="0" hiddenRows="1" state="hidden">
      <selection activeCell="C9" sqref="C9:F9"/>
      <pageMargins left="0.75" right="0.75" top="1" bottom="1" header="0.5" footer="0.5"/>
      <pageSetup orientation="portrait" r:id="rId8"/>
      <headerFooter alignWithMargins="0"/>
    </customSheetView>
    <customSheetView guid="{58D82F59-8CF6-455F-B9F4-081499FDF243}" showGridLines="0" hiddenRows="1" state="hidden">
      <selection activeCell="I14" sqref="I14"/>
      <pageMargins left="0.75" right="0.75" top="1" bottom="1" header="0.5" footer="0.5"/>
      <pageSetup orientation="portrait" r:id="rId9"/>
      <headerFooter alignWithMargins="0"/>
    </customSheetView>
    <customSheetView guid="{B1277D53-29D6-4226-81E2-084FB62977B6}" showGridLines="0" hiddenRows="1" state="hidden">
      <selection activeCell="I14" sqref="I14"/>
      <pageMargins left="0.75" right="0.75" top="1" bottom="1" header="0.5" footer="0.5"/>
      <pageSetup orientation="portrait" r:id="rId10"/>
      <headerFooter alignWithMargins="0"/>
    </customSheetView>
    <customSheetView guid="{E95B21C1-D936-4435-AF6F-90CF0B6A7506}" showGridLines="0" hiddenRows="1" state="hidden">
      <selection activeCell="C7" sqref="C7:F7"/>
      <pageMargins left="0.75" right="0.75" top="1" bottom="1" header="0.5" footer="0.5"/>
      <pageSetup orientation="portrait" r:id="rId11"/>
      <headerFooter alignWithMargins="0"/>
    </customSheetView>
    <customSheetView guid="{8DC3BA4D-7811-4245-A3D0-7EE4A8A001CA}" showGridLines="0" hiddenRows="1" state="hidden">
      <selection activeCell="C5" sqref="C5:F5"/>
      <pageMargins left="0.75" right="0.75" top="1" bottom="1" header="0.5" footer="0.5"/>
      <pageSetup orientation="portrait" r:id="rId12"/>
      <headerFooter alignWithMargins="0"/>
    </customSheetView>
    <customSheetView guid="{BAD0225F-C858-4E40-A5E7-64BB5328C88A}" showGridLines="0" hiddenRows="1" state="hidden">
      <selection activeCell="C5" sqref="C5:F5"/>
      <pageMargins left="0.75" right="0.75" top="1" bottom="1" header="0.5" footer="0.5"/>
      <pageSetup orientation="portrait" r:id="rId13"/>
      <headerFooter alignWithMargins="0"/>
    </customSheetView>
    <customSheetView guid="{CF0E662C-D3BC-4297-99E8-62C40B3B7AD9}" showGridLines="0" hiddenRows="1" state="hidden">
      <selection activeCell="C5" sqref="C5:F5"/>
      <pageMargins left="0.75" right="0.75" top="1" bottom="1" header="0.5" footer="0.5"/>
      <pageSetup orientation="portrait" r:id="rId14"/>
      <headerFooter alignWithMargins="0"/>
    </customSheetView>
    <customSheetView guid="{BEF72719-4CCF-4C9B-95F6-0F3535FF30B3}" showGridLines="0" hiddenRows="1" state="hidden">
      <selection activeCell="C5" sqref="C5:F5"/>
      <pageMargins left="0.75" right="0.75" top="1" bottom="1" header="0.5" footer="0.5"/>
      <pageSetup orientation="portrait" r:id="rId15"/>
      <headerFooter alignWithMargins="0"/>
    </customSheetView>
    <customSheetView guid="{398C7893-3C2A-4DA4-8552-014985533932}" showGridLines="0" hiddenRows="1" state="hidden">
      <selection activeCell="C5" sqref="C5:F5"/>
      <pageMargins left="0.75" right="0.75" top="1" bottom="1" header="0.5" footer="0.5"/>
      <pageSetup orientation="portrait" r:id="rId16"/>
      <headerFooter alignWithMargins="0"/>
    </customSheetView>
  </customSheetViews>
  <mergeCells count="8">
    <mergeCell ref="C7:F7"/>
    <mergeCell ref="A2:F2"/>
    <mergeCell ref="C5:F5"/>
    <mergeCell ref="A3:F3"/>
    <mergeCell ref="C14:D14"/>
    <mergeCell ref="C11:F11"/>
    <mergeCell ref="C12:F12"/>
    <mergeCell ref="C9:F9"/>
  </mergeCells>
  <phoneticPr fontId="28" type="noConversion"/>
  <pageMargins left="0.75" right="0.75" top="1" bottom="1" header="0.5" footer="0.5"/>
  <pageSetup orientation="portrait" r:id="rId1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sheetPr>
  <dimension ref="A1:J17"/>
  <sheetViews>
    <sheetView showGridLines="0" zoomScaleNormal="100" zoomScaleSheetLayoutView="100" workbookViewId="0">
      <selection activeCell="H5" sqref="H5"/>
    </sheetView>
  </sheetViews>
  <sheetFormatPr defaultColWidth="8" defaultRowHeight="13.5"/>
  <cols>
    <col min="1" max="1" width="8.625" style="7" customWidth="1"/>
    <col min="2" max="2" width="11.125" style="7" customWidth="1"/>
    <col min="3" max="4" width="38.625" style="7" customWidth="1"/>
    <col min="5" max="5" width="14.875" style="7" customWidth="1"/>
    <col min="6" max="6" width="8.625" style="18" customWidth="1"/>
    <col min="7" max="9" width="8" style="18" customWidth="1"/>
    <col min="10" max="16384" width="8" style="11"/>
  </cols>
  <sheetData>
    <row r="1" spans="1:10" ht="30.75" customHeight="1">
      <c r="B1" s="484" t="s">
        <v>49</v>
      </c>
      <c r="C1" s="485"/>
      <c r="D1" s="485"/>
      <c r="E1" s="486"/>
      <c r="F1" s="8"/>
      <c r="G1" s="9"/>
      <c r="H1" s="9"/>
      <c r="I1" s="9"/>
      <c r="J1" s="10"/>
    </row>
    <row r="2" spans="1:10" ht="136.5" customHeight="1">
      <c r="A2" s="12"/>
      <c r="B2" s="489" t="s">
        <v>438</v>
      </c>
      <c r="C2" s="490"/>
      <c r="D2" s="490"/>
      <c r="E2" s="491"/>
      <c r="F2" s="9"/>
      <c r="G2" s="9"/>
      <c r="H2" s="9"/>
      <c r="I2" s="9"/>
      <c r="J2" s="10"/>
    </row>
    <row r="3" spans="1:10" ht="38.450000000000003" customHeight="1">
      <c r="A3" s="12"/>
      <c r="B3" s="492" t="s">
        <v>352</v>
      </c>
      <c r="C3" s="493"/>
      <c r="D3" s="493"/>
      <c r="E3" s="494"/>
      <c r="F3" s="9"/>
      <c r="G3" s="9"/>
      <c r="H3" s="9"/>
      <c r="I3" s="9"/>
      <c r="J3" s="10"/>
    </row>
    <row r="4" spans="1:10" ht="35.25" customHeight="1">
      <c r="A4" s="12"/>
      <c r="B4" s="132">
        <v>1</v>
      </c>
      <c r="C4" s="487" t="s">
        <v>245</v>
      </c>
      <c r="D4" s="487"/>
      <c r="E4" s="488"/>
      <c r="F4" s="9"/>
      <c r="G4" s="15"/>
      <c r="H4" s="15"/>
      <c r="I4" s="9"/>
      <c r="J4" s="10"/>
    </row>
    <row r="5" spans="1:10" ht="30" customHeight="1">
      <c r="A5" s="12"/>
      <c r="B5" s="132">
        <v>2</v>
      </c>
      <c r="C5" s="487" t="s">
        <v>104</v>
      </c>
      <c r="D5" s="487"/>
      <c r="E5" s="488"/>
      <c r="F5" s="9"/>
      <c r="G5" s="9"/>
      <c r="H5" s="9"/>
      <c r="I5" s="9"/>
      <c r="J5" s="10"/>
    </row>
    <row r="6" spans="1:10" s="18" customFormat="1" ht="30" customHeight="1">
      <c r="A6" s="12"/>
      <c r="B6" s="132">
        <v>3</v>
      </c>
      <c r="C6" s="487" t="s">
        <v>33</v>
      </c>
      <c r="D6" s="487"/>
      <c r="E6" s="488"/>
      <c r="F6" s="9"/>
      <c r="G6" s="9"/>
      <c r="H6" s="9"/>
      <c r="I6" s="9"/>
      <c r="J6" s="9"/>
    </row>
    <row r="7" spans="1:10" ht="40.15" hidden="1" customHeight="1">
      <c r="A7" s="12"/>
      <c r="B7" s="133">
        <v>4</v>
      </c>
      <c r="C7" s="498" t="s">
        <v>316</v>
      </c>
      <c r="D7" s="498"/>
      <c r="E7" s="499"/>
      <c r="F7" s="9"/>
      <c r="G7" s="9"/>
      <c r="H7" s="9"/>
      <c r="I7" s="9"/>
      <c r="J7" s="10"/>
    </row>
    <row r="8" spans="1:10" ht="12" customHeight="1">
      <c r="A8" s="12"/>
      <c r="B8" s="13"/>
      <c r="C8" s="12"/>
      <c r="D8" s="12"/>
      <c r="E8" s="14"/>
      <c r="F8" s="9"/>
      <c r="G8" s="9"/>
      <c r="H8" s="9"/>
      <c r="I8" s="9"/>
      <c r="J8" s="10"/>
    </row>
    <row r="9" spans="1:10" ht="20.25" customHeight="1">
      <c r="A9" s="12"/>
      <c r="B9" s="495"/>
      <c r="C9" s="496"/>
      <c r="D9" s="496"/>
      <c r="E9" s="497"/>
      <c r="F9" s="9"/>
      <c r="G9" s="9"/>
      <c r="H9" s="9"/>
      <c r="I9" s="9"/>
      <c r="J9" s="10"/>
    </row>
    <row r="10" spans="1:10" ht="33.75" hidden="1" customHeight="1">
      <c r="A10" s="12"/>
      <c r="B10" s="13"/>
      <c r="C10" s="12"/>
      <c r="D10" s="12"/>
      <c r="E10" s="16"/>
      <c r="F10" s="9"/>
      <c r="G10" s="9"/>
      <c r="H10" s="9"/>
      <c r="I10" s="9"/>
      <c r="J10" s="10"/>
    </row>
    <row r="11" spans="1:10" ht="24" customHeight="1">
      <c r="B11" s="480" t="s">
        <v>70</v>
      </c>
      <c r="C11" s="481"/>
      <c r="D11" s="481"/>
      <c r="E11" s="17"/>
    </row>
    <row r="12" spans="1:10" ht="15.95" customHeight="1">
      <c r="B12" s="500" t="s">
        <v>71</v>
      </c>
      <c r="C12" s="501"/>
      <c r="D12" s="501"/>
      <c r="E12" s="19"/>
      <c r="G12" s="9"/>
      <c r="H12" s="9"/>
      <c r="I12" s="9"/>
      <c r="J12" s="10"/>
    </row>
    <row r="13" spans="1:10" ht="24" customHeight="1">
      <c r="B13" s="480" t="s">
        <v>72</v>
      </c>
      <c r="C13" s="481"/>
      <c r="D13" s="481"/>
      <c r="E13" s="17"/>
      <c r="F13" s="20"/>
      <c r="G13" s="21"/>
      <c r="H13" s="21"/>
      <c r="I13" s="21"/>
      <c r="J13" s="21"/>
    </row>
    <row r="14" spans="1:10" ht="15.95" customHeight="1">
      <c r="B14" s="482" t="s">
        <v>73</v>
      </c>
      <c r="C14" s="483"/>
      <c r="D14" s="483"/>
      <c r="E14" s="22"/>
      <c r="F14" s="20"/>
      <c r="G14" s="21"/>
      <c r="H14" s="21"/>
      <c r="I14" s="21"/>
      <c r="J14" s="21"/>
    </row>
    <row r="15" spans="1:10" ht="15.75">
      <c r="A15" s="12"/>
      <c r="B15" s="23"/>
      <c r="C15" s="23"/>
      <c r="D15" s="23"/>
      <c r="E15" s="23"/>
      <c r="F15" s="9"/>
      <c r="G15" s="9"/>
      <c r="H15" s="9"/>
      <c r="I15" s="9"/>
      <c r="J15" s="10"/>
    </row>
    <row r="16" spans="1:10" ht="15.75">
      <c r="A16" s="12"/>
      <c r="B16" s="12"/>
      <c r="C16" s="12"/>
      <c r="D16" s="12"/>
      <c r="E16" s="12"/>
      <c r="F16" s="9"/>
      <c r="G16" s="9"/>
      <c r="H16" s="9"/>
      <c r="I16" s="9"/>
      <c r="J16" s="10"/>
    </row>
    <row r="17" spans="1:10" ht="15.75">
      <c r="A17" s="12"/>
      <c r="B17" s="12"/>
      <c r="C17" s="12"/>
      <c r="D17" s="12"/>
      <c r="E17" s="12"/>
      <c r="F17" s="9"/>
      <c r="G17" s="9"/>
      <c r="H17" s="9"/>
      <c r="I17" s="9"/>
      <c r="J17" s="10"/>
    </row>
  </sheetData>
  <sheetProtection algorithmName="SHA-512" hashValue="dpavr60Be/eaJAmoMnhe3uoKsjeSAL0f3+byEp9QLLkkNiFSbqrd9tl9CEIYoYGFAwEWs7s1LdVknZLl88MQOA==" saltValue="8OWsat7mnpT60JI2PmRMWQ==" spinCount="100000" sheet="1" formatColumns="0" formatRows="0" selectLockedCells="1"/>
  <customSheetViews>
    <customSheetView guid="{F2279B93-E4FF-4A81-B734-06F92F73708D}" showGridLines="0" hiddenRows="1">
      <selection activeCell="B2" sqref="B2:E2"/>
      <pageMargins left="0.15748031496062992" right="0.23622047244094491" top="0.78740157480314965" bottom="0.98425196850393704" header="0.35433070866141736" footer="0.51181102362204722"/>
      <printOptions horizontalCentered="1"/>
      <pageSetup paperSize="9" orientation="landscape" r:id="rId1"/>
      <headerFooter alignWithMargins="0"/>
    </customSheetView>
    <customSheetView guid="{C3C2F6BE-1796-4187-BF38-BACEF6057F57}" showGridLines="0" hiddenRows="1">
      <selection activeCell="B3" sqref="B3:E3"/>
      <pageMargins left="0.15748031496062992" right="0.23622047244094491" top="0.78740157480314965" bottom="0.98425196850393704" header="0.35433070866141736" footer="0.51181102362204722"/>
      <printOptions horizontalCentered="1"/>
      <pageSetup paperSize="9" orientation="landscape" r:id="rId2"/>
      <headerFooter alignWithMargins="0"/>
    </customSheetView>
    <customSheetView guid="{5E2FF645-A015-403E-863B-BADF6B75C7D1}" showGridLines="0" hiddenRows="1">
      <pageMargins left="0.15748031496062992" right="0.23622047244094491" top="0.78740157480314965" bottom="0.98425196850393704" header="0.35433070866141736" footer="0.51181102362204722"/>
      <printOptions horizontalCentered="1"/>
      <pageSetup paperSize="9" orientation="landscape" r:id="rId3"/>
      <headerFooter alignWithMargins="0"/>
    </customSheetView>
    <customSheetView guid="{25334923-91A5-4F88-9A10-8FA88873EC26}" showPageBreaks="1" showGridLines="0" printArea="1" hiddenRows="1">
      <selection activeCell="C5" sqref="C5:E5"/>
      <pageMargins left="0.15748031496062992" right="0.23622047244094491" top="0.78740157480314965" bottom="0.98425196850393704" header="0.35433070866141736" footer="0.51181102362204722"/>
      <printOptions horizontalCentered="1"/>
      <pageSetup paperSize="9" orientation="landscape" r:id="rId4"/>
      <headerFooter alignWithMargins="0"/>
    </customSheetView>
    <customSheetView guid="{4F47A486-EA66-4D4B-9D65-1ABEAC31AACE}" showGridLines="0" hiddenRows="1">
      <selection activeCell="B2" sqref="B2:E2"/>
      <pageMargins left="0.15748031496062992" right="0.23622047244094491" top="0.78740157480314965" bottom="0.98425196850393704" header="0.35433070866141736" footer="0.51181102362204722"/>
      <printOptions horizontalCentered="1"/>
      <pageSetup paperSize="9" orientation="landscape" r:id="rId5"/>
      <headerFooter alignWithMargins="0"/>
    </customSheetView>
    <customSheetView guid="{1A26D3B9-AD8D-4AE9-81F5-E0DF795F4658}" showPageBreaks="1" showGridLines="0" printArea="1" hiddenRows="1" topLeftCell="A11">
      <selection activeCell="G9" sqref="G9"/>
      <pageMargins left="0.15748031496062992" right="0.23622047244094491" top="0.78740157480314965" bottom="0.98425196850393704" header="0.35433070866141736" footer="0.51181102362204722"/>
      <printOptions horizontalCentered="1"/>
      <pageSetup paperSize="9" orientation="landscape" r:id="rId6"/>
      <headerFooter alignWithMargins="0"/>
    </customSheetView>
    <customSheetView guid="{B0EE7D76-5806-4718-BDAD-3A3EA691E5E4}"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7"/>
      <headerFooter alignWithMargins="0"/>
    </customSheetView>
    <customSheetView guid="{696D9240-6693-44E8-B9A4-2BFADD101EE2}"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8"/>
      <headerFooter alignWithMargins="0"/>
    </customSheetView>
    <customSheetView guid="{4F65FF32-EC61-4022-A399-2986D7B6B8B3}" showGridLines="0" showRuler="0">
      <selection activeCell="B2" sqref="B2:E2"/>
      <pageMargins left="0.15748031496062992" right="0.23622047244094491" top="0.51181102362204722" bottom="0.98425196850393704" header="0.35433070866141736" footer="0.51181102362204722"/>
      <pageSetup paperSize="9" orientation="landscape" r:id="rId9"/>
      <headerFooter alignWithMargins="0"/>
    </customSheetView>
    <customSheetView guid="{58D82F59-8CF6-455F-B9F4-081499FDF243}"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10"/>
      <headerFooter alignWithMargins="0"/>
    </customSheetView>
    <customSheetView guid="{B1277D53-29D6-4226-81E2-084FB62977B6}"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11"/>
      <headerFooter alignWithMargins="0"/>
    </customSheetView>
    <customSheetView guid="{E95B21C1-D936-4435-AF6F-90CF0B6A7506}"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12"/>
      <headerFooter alignWithMargins="0"/>
    </customSheetView>
    <customSheetView guid="{8DC3BA4D-7811-4245-A3D0-7EE4A8A001CA}" showPageBreaks="1" showGridLines="0" printArea="1" hiddenRows="1">
      <selection activeCell="G9" sqref="G9"/>
      <pageMargins left="0.15748031496062992" right="0.23622047244094491" top="0.78740157480314965" bottom="0.98425196850393704" header="0.35433070866141736" footer="0.51181102362204722"/>
      <printOptions horizontalCentered="1"/>
      <pageSetup paperSize="9" orientation="landscape" r:id="rId13"/>
      <headerFooter alignWithMargins="0"/>
    </customSheetView>
    <customSheetView guid="{BAD0225F-C858-4E40-A5E7-64BB5328C88A}" showPageBreaks="1" showGridLines="0" printArea="1" hiddenRows="1">
      <selection activeCell="C6" sqref="C6:E6"/>
      <pageMargins left="0.15748031496062992" right="0.23622047244094491" top="0.78740157480314965" bottom="0.98425196850393704" header="0.35433070866141736" footer="0.51181102362204722"/>
      <printOptions horizontalCentered="1"/>
      <pageSetup paperSize="9" orientation="landscape" r:id="rId14"/>
      <headerFooter alignWithMargins="0"/>
    </customSheetView>
    <customSheetView guid="{CF0E662C-D3BC-4297-99E8-62C40B3B7AD9}" showGridLines="0" hiddenRows="1">
      <selection activeCell="B3" sqref="B3:E3"/>
      <pageMargins left="0.15748031496062992" right="0.23622047244094491" top="0.78740157480314965" bottom="0.98425196850393704" header="0.35433070866141736" footer="0.51181102362204722"/>
      <printOptions horizontalCentered="1"/>
      <pageSetup paperSize="9" orientation="landscape" r:id="rId15"/>
      <headerFooter alignWithMargins="0"/>
    </customSheetView>
    <customSheetView guid="{BEF72719-4CCF-4C9B-95F6-0F3535FF30B3}" showPageBreaks="1" showGridLines="0" printArea="1" hiddenRows="1">
      <selection activeCell="B3" sqref="B3:E3"/>
      <pageMargins left="0.15748031496062992" right="0.23622047244094491" top="0.78740157480314965" bottom="0.98425196850393704" header="0.35433070866141736" footer="0.51181102362204722"/>
      <printOptions horizontalCentered="1"/>
      <pageSetup paperSize="9" orientation="landscape" r:id="rId16"/>
      <headerFooter alignWithMargins="0"/>
    </customSheetView>
    <customSheetView guid="{398C7893-3C2A-4DA4-8552-014985533932}" showGridLines="0" hiddenRows="1">
      <selection activeCell="B2" sqref="B2:E2"/>
      <pageMargins left="0.15748031496062992" right="0.23622047244094491" top="0.78740157480314965" bottom="0.98425196850393704" header="0.35433070866141736" footer="0.51181102362204722"/>
      <printOptions horizontalCentered="1"/>
      <pageSetup paperSize="9" orientation="landscape" r:id="rId17"/>
      <headerFooter alignWithMargins="0"/>
    </customSheetView>
  </customSheetViews>
  <mergeCells count="12">
    <mergeCell ref="B13:D13"/>
    <mergeCell ref="B14:D14"/>
    <mergeCell ref="B1:E1"/>
    <mergeCell ref="C4:E4"/>
    <mergeCell ref="C5:E5"/>
    <mergeCell ref="B2:E2"/>
    <mergeCell ref="B3:E3"/>
    <mergeCell ref="B11:D11"/>
    <mergeCell ref="C6:E6"/>
    <mergeCell ref="B9:E9"/>
    <mergeCell ref="C7:E7"/>
    <mergeCell ref="B12:D12"/>
  </mergeCells>
  <phoneticPr fontId="2" type="noConversion"/>
  <printOptions horizontalCentered="1"/>
  <pageMargins left="0.15748031496062992" right="0.23622047244094491" top="0.78740157480314965" bottom="0.98425196850393704" header="0.35433070866141736" footer="0.51181102362204722"/>
  <pageSetup paperSize="9" orientation="landscape" r:id="rId18"/>
  <headerFooter alignWithMargins="0"/>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dimension ref="B1:AC25"/>
  <sheetViews>
    <sheetView showGridLines="0" view="pageBreakPreview" zoomScale="90" zoomScaleNormal="100" zoomScaleSheetLayoutView="90" workbookViewId="0">
      <selection activeCell="D9" sqref="D9"/>
    </sheetView>
  </sheetViews>
  <sheetFormatPr defaultColWidth="8" defaultRowHeight="16.5"/>
  <cols>
    <col min="1" max="1" width="8" style="118" customWidth="1"/>
    <col min="2" max="2" width="28.875" style="122" customWidth="1"/>
    <col min="3" max="3" width="10.25" style="122" customWidth="1"/>
    <col min="4" max="4" width="50.75" style="122" customWidth="1"/>
    <col min="5" max="5" width="10.375" style="122" customWidth="1"/>
    <col min="6" max="25" width="10.375" style="128" customWidth="1"/>
    <col min="26" max="26" width="8" style="118" customWidth="1"/>
    <col min="27" max="27" width="21" style="118" customWidth="1"/>
    <col min="28" max="16384" width="8" style="118"/>
  </cols>
  <sheetData>
    <row r="1" spans="2:29" s="125" customFormat="1" ht="66.75" customHeight="1">
      <c r="B1" s="516" t="str">
        <f>Cover!$B$2</f>
        <v>SUPPLY AND INSTALLATION OF 01 NO. SEWAGE TREATMENT PLANT 20 KLD FOR WASTE MANAGEMENT AND CONSERVATION MEASURE AT 765KV BILASPUR PSS</v>
      </c>
      <c r="C1" s="516"/>
      <c r="D1" s="516"/>
      <c r="E1" s="119"/>
      <c r="F1" s="134"/>
      <c r="G1" s="217"/>
      <c r="H1" s="217"/>
      <c r="I1" s="217"/>
      <c r="J1" s="217"/>
      <c r="K1" s="217"/>
      <c r="L1" s="217"/>
      <c r="M1" s="217"/>
      <c r="N1" s="217"/>
      <c r="O1" s="217"/>
      <c r="P1" s="217"/>
      <c r="Q1" s="120"/>
      <c r="R1" s="120"/>
      <c r="S1" s="120"/>
      <c r="T1" s="120"/>
      <c r="U1" s="120"/>
      <c r="V1" s="120"/>
      <c r="W1" s="120"/>
      <c r="X1" s="120"/>
      <c r="Y1" s="120"/>
      <c r="AB1" s="136"/>
      <c r="AC1" s="136"/>
    </row>
    <row r="2" spans="2:29" ht="31.5" customHeight="1">
      <c r="B2" s="517" t="str">
        <f>Cover!B3</f>
        <v xml:space="preserve">Specification No.:WR-1/RPC/VRL/I-04/2026/Rfx-5005012806 </v>
      </c>
      <c r="C2" s="517"/>
      <c r="D2" s="517"/>
      <c r="E2" s="121"/>
      <c r="F2" s="122"/>
      <c r="G2" s="122"/>
      <c r="H2" s="122"/>
      <c r="I2" s="122"/>
      <c r="J2" s="122"/>
      <c r="K2" s="122"/>
      <c r="L2" s="122"/>
      <c r="M2" s="122"/>
      <c r="N2" s="122"/>
      <c r="O2" s="122"/>
      <c r="P2" s="122"/>
      <c r="Q2" s="122"/>
      <c r="R2" s="122"/>
      <c r="S2" s="122"/>
      <c r="T2" s="122"/>
      <c r="U2" s="122"/>
      <c r="V2" s="122"/>
      <c r="W2" s="122"/>
      <c r="X2" s="122"/>
      <c r="Y2" s="122"/>
      <c r="AA2" s="218" t="s">
        <v>117</v>
      </c>
      <c r="AB2" s="138">
        <v>1</v>
      </c>
      <c r="AC2" s="137"/>
    </row>
    <row r="3" spans="2:29" ht="12" customHeight="1">
      <c r="B3" s="123"/>
      <c r="C3" s="123"/>
      <c r="D3" s="123"/>
      <c r="E3" s="123"/>
      <c r="F3" s="122"/>
      <c r="G3" s="122"/>
      <c r="H3" s="122"/>
      <c r="I3" s="122"/>
      <c r="J3" s="122"/>
      <c r="K3" s="122"/>
      <c r="L3" s="122"/>
      <c r="M3" s="122"/>
      <c r="N3" s="122"/>
      <c r="O3" s="122"/>
      <c r="P3" s="122"/>
      <c r="Q3" s="122"/>
      <c r="R3" s="122"/>
      <c r="S3" s="122"/>
      <c r="T3" s="122"/>
      <c r="U3" s="122"/>
      <c r="V3" s="122"/>
      <c r="W3" s="122"/>
      <c r="X3" s="122"/>
      <c r="Y3" s="122"/>
      <c r="AA3" s="218" t="s">
        <v>118</v>
      </c>
      <c r="AB3" s="138">
        <v>2</v>
      </c>
      <c r="AC3" s="137"/>
    </row>
    <row r="4" spans="2:29" ht="20.100000000000001" customHeight="1">
      <c r="B4" s="515" t="s">
        <v>28</v>
      </c>
      <c r="C4" s="515"/>
      <c r="D4" s="515"/>
      <c r="E4" s="123"/>
      <c r="F4" s="122"/>
      <c r="G4" s="122"/>
      <c r="H4" s="122"/>
      <c r="I4" s="122"/>
      <c r="J4" s="122"/>
      <c r="K4" s="122"/>
      <c r="L4" s="122"/>
      <c r="M4" s="122"/>
      <c r="N4" s="122"/>
      <c r="O4" s="122"/>
      <c r="P4" s="122"/>
      <c r="Q4" s="122"/>
      <c r="R4" s="122"/>
      <c r="S4" s="122"/>
      <c r="T4" s="122"/>
      <c r="U4" s="122"/>
      <c r="V4" s="122"/>
      <c r="W4" s="122"/>
      <c r="X4" s="122"/>
      <c r="Y4" s="122"/>
      <c r="AA4" s="218" t="s">
        <v>119</v>
      </c>
      <c r="AB4" s="138"/>
      <c r="AC4" s="137"/>
    </row>
    <row r="5" spans="2:29" ht="12" customHeight="1">
      <c r="B5" s="124"/>
      <c r="C5" s="124"/>
      <c r="F5" s="122"/>
      <c r="G5" s="122"/>
      <c r="H5" s="122"/>
      <c r="I5" s="122"/>
      <c r="J5" s="122"/>
      <c r="K5" s="122"/>
      <c r="L5" s="122"/>
      <c r="M5" s="122"/>
      <c r="N5" s="122"/>
      <c r="O5" s="122"/>
      <c r="P5" s="122"/>
      <c r="Q5" s="122"/>
      <c r="R5" s="122"/>
      <c r="S5" s="122"/>
      <c r="T5" s="122"/>
      <c r="U5" s="122"/>
      <c r="V5" s="122"/>
      <c r="W5" s="122"/>
      <c r="X5" s="122"/>
      <c r="Y5" s="122"/>
      <c r="AB5" s="137"/>
      <c r="AC5" s="137"/>
    </row>
    <row r="6" spans="2:29" s="125" customFormat="1" ht="43.5" hidden="1" customHeight="1">
      <c r="B6" s="199" t="s">
        <v>123</v>
      </c>
      <c r="C6" s="126"/>
      <c r="D6" s="147"/>
      <c r="F6" s="127"/>
      <c r="G6" s="127"/>
      <c r="H6" s="127"/>
      <c r="I6" s="127"/>
      <c r="J6" s="127"/>
      <c r="K6" s="127"/>
      <c r="L6" s="127"/>
      <c r="M6" s="127"/>
      <c r="N6" s="127"/>
      <c r="O6" s="127"/>
      <c r="P6" s="127"/>
      <c r="Q6" s="127"/>
      <c r="R6" s="127"/>
      <c r="S6" s="127"/>
      <c r="U6" s="127"/>
      <c r="V6" s="127"/>
      <c r="W6" s="127"/>
      <c r="X6" s="127"/>
      <c r="Y6" s="127"/>
      <c r="AA6" s="146" t="e">
        <f xml:space="preserve"> IF(D6= "Sole Bidder", 0,#REF!)</f>
        <v>#REF!</v>
      </c>
      <c r="AB6" s="136"/>
      <c r="AC6" s="136"/>
    </row>
    <row r="7" spans="2:29" ht="19.5" customHeight="1">
      <c r="B7" s="129"/>
      <c r="C7" s="129"/>
      <c r="D7" s="127"/>
    </row>
    <row r="8" spans="2:29">
      <c r="B8" s="231" t="s">
        <v>120</v>
      </c>
      <c r="C8" s="232"/>
      <c r="D8" s="233"/>
    </row>
    <row r="9" spans="2:29">
      <c r="B9" s="234" t="s">
        <v>50</v>
      </c>
      <c r="C9" s="235"/>
      <c r="D9" s="233"/>
    </row>
    <row r="10" spans="2:29">
      <c r="B10" s="236" t="s">
        <v>341</v>
      </c>
      <c r="C10" s="237"/>
      <c r="D10" s="233"/>
    </row>
    <row r="11" spans="2:29">
      <c r="B11" s="238" t="s">
        <v>342</v>
      </c>
      <c r="C11" s="239"/>
      <c r="D11" s="233"/>
    </row>
    <row r="12" spans="2:29" ht="15" customHeight="1">
      <c r="B12" s="240"/>
      <c r="C12" s="240"/>
      <c r="D12" s="241"/>
    </row>
    <row r="13" spans="2:29" hidden="1">
      <c r="B13" s="231" t="str">
        <f>IF(D6="Individual Firm","",IF(D6="Licensee of a Manufacturer","Name of Manufacturer [Licenser]","Name of Manufacturer"))</f>
        <v>Name of Manufacturer</v>
      </c>
      <c r="C13" s="232"/>
      <c r="D13" s="233"/>
    </row>
    <row r="14" spans="2:29" hidden="1">
      <c r="B14" s="234" t="s">
        <v>51</v>
      </c>
      <c r="C14" s="235"/>
      <c r="D14" s="233"/>
    </row>
    <row r="15" spans="2:29" hidden="1">
      <c r="B15" s="236"/>
      <c r="C15" s="237"/>
      <c r="D15" s="233"/>
    </row>
    <row r="16" spans="2:29" hidden="1">
      <c r="B16" s="238"/>
      <c r="C16" s="239"/>
      <c r="D16" s="233"/>
    </row>
    <row r="17" spans="2:5">
      <c r="B17" s="240"/>
      <c r="C17" s="240"/>
      <c r="D17" s="241"/>
    </row>
    <row r="18" spans="2:5">
      <c r="B18" s="242" t="s">
        <v>29</v>
      </c>
      <c r="C18" s="243"/>
      <c r="D18" s="233"/>
    </row>
    <row r="19" spans="2:5">
      <c r="B19" s="513" t="s">
        <v>30</v>
      </c>
      <c r="C19" s="514"/>
      <c r="D19" s="276"/>
    </row>
    <row r="20" spans="2:5">
      <c r="B20" s="513" t="s">
        <v>246</v>
      </c>
      <c r="C20" s="514"/>
      <c r="D20" s="276"/>
    </row>
    <row r="21" spans="2:5">
      <c r="B21" s="513" t="s">
        <v>247</v>
      </c>
      <c r="C21" s="514"/>
      <c r="D21" s="276"/>
    </row>
    <row r="22" spans="2:5" ht="21" customHeight="1">
      <c r="B22" s="244"/>
      <c r="C22" s="244"/>
      <c r="D22" s="244"/>
    </row>
    <row r="23" spans="2:5" ht="21" customHeight="1">
      <c r="B23" s="242" t="s">
        <v>31</v>
      </c>
      <c r="C23" s="243"/>
      <c r="D23" s="245"/>
      <c r="E23" s="128"/>
    </row>
    <row r="24" spans="2:5" ht="21" customHeight="1">
      <c r="B24" s="242" t="s">
        <v>32</v>
      </c>
      <c r="C24" s="243"/>
      <c r="D24" s="233"/>
      <c r="E24" s="128"/>
    </row>
    <row r="25" spans="2:5">
      <c r="E25" s="128"/>
    </row>
  </sheetData>
  <sheetProtection algorithmName="SHA-512" hashValue="KdYt6EoiLvyfncKFXseMFrug++gmigu/IYqgUpFS0VDMGAH0Te/O/ZCK9jGukurCb1qIIVKr6mlXIAxIj9d8ZQ==" saltValue="h34IArNE2+/C/TDt25EIRQ==" spinCount="100000" sheet="1" formatColumns="0" formatRows="0" selectLockedCells="1"/>
  <customSheetViews>
    <customSheetView guid="{F2279B93-E4FF-4A81-B734-06F92F73708D}" scale="90" showPageBreaks="1" showGridLines="0" printArea="1" hiddenRows="1" view="pageBreakPreview">
      <selection activeCell="D10" sqref="D10"/>
      <pageMargins left="0.75" right="0.75" top="0.69" bottom="0.7" header="0.4" footer="0.37"/>
      <pageSetup orientation="portrait" r:id="rId1"/>
      <headerFooter alignWithMargins="0"/>
    </customSheetView>
    <customSheetView guid="{C3C2F6BE-1796-4187-BF38-BACEF6057F57}" scale="90" showPageBreaks="1" showGridLines="0" printArea="1" hiddenRows="1" view="pageBreakPreview">
      <selection activeCell="D10" sqref="D10"/>
      <pageMargins left="0.75" right="0.75" top="0.69" bottom="0.7" header="0.4" footer="0.37"/>
      <pageSetup orientation="portrait" r:id="rId2"/>
      <headerFooter alignWithMargins="0"/>
    </customSheetView>
    <customSheetView guid="{5E2FF645-A015-403E-863B-BADF6B75C7D1}" scale="90" showPageBreaks="1" showGridLines="0" printArea="1" hiddenRows="1" view="pageBreakPreview">
      <selection activeCell="D10" sqref="D10"/>
      <pageMargins left="0.75" right="0.75" top="0.69" bottom="0.7" header="0.4" footer="0.37"/>
      <pageSetup orientation="portrait" r:id="rId3"/>
      <headerFooter alignWithMargins="0"/>
    </customSheetView>
    <customSheetView guid="{25334923-91A5-4F88-9A10-8FA88873EC26}" scale="90" showPageBreaks="1" showGridLines="0" printArea="1" hiddenRows="1" view="pageBreakPreview">
      <selection activeCell="D20" sqref="D20"/>
      <pageMargins left="0.75" right="0.75" top="0.69" bottom="0.7" header="0.4" footer="0.37"/>
      <pageSetup orientation="portrait" r:id="rId4"/>
      <headerFooter alignWithMargins="0"/>
    </customSheetView>
    <customSheetView guid="{4F47A486-EA66-4D4B-9D65-1ABEAC31AACE}" scale="90" showPageBreaks="1" showGridLines="0" printArea="1" hiddenRows="1" view="pageBreakPreview" topLeftCell="A4">
      <selection activeCell="D19" sqref="D19"/>
      <pageMargins left="0.75" right="0.75" top="0.69" bottom="0.7" header="0.4" footer="0.37"/>
      <pageSetup orientation="portrait" r:id="rId5"/>
      <headerFooter alignWithMargins="0"/>
    </customSheetView>
    <customSheetView guid="{1A26D3B9-AD8D-4AE9-81F5-E0DF795F4658}" scale="90" showPageBreaks="1" showGridLines="0" printArea="1" view="pageBreakPreview" topLeftCell="A4">
      <selection activeCell="D22" sqref="D22"/>
      <pageMargins left="0.75" right="0.75" top="0.69" bottom="0.7" header="0.4" footer="0.37"/>
      <pageSetup orientation="portrait" r:id="rId6"/>
      <headerFooter alignWithMargins="0"/>
    </customSheetView>
    <customSheetView guid="{B0EE7D76-5806-4718-BDAD-3A3EA691E5E4}" showGridLines="0" topLeftCell="A4">
      <selection activeCell="D22" sqref="D22"/>
      <pageMargins left="0.75" right="0.75" top="0.69" bottom="0.7" header="0.4" footer="0.37"/>
      <pageSetup orientation="portrait" r:id="rId7"/>
      <headerFooter alignWithMargins="0"/>
    </customSheetView>
    <customSheetView guid="{696D9240-6693-44E8-B9A4-2BFADD101EE2}" showGridLines="0">
      <selection activeCell="D6" sqref="D6"/>
      <pageMargins left="0.75" right="0.75" top="0.69" bottom="0.7" header="0.4" footer="0.37"/>
      <pageSetup orientation="portrait" r:id="rId8"/>
      <headerFooter alignWithMargins="0"/>
    </customSheetView>
    <customSheetView guid="{58D82F59-8CF6-455F-B9F4-081499FDF243}" showGridLines="0">
      <selection activeCell="D9" sqref="D9"/>
      <pageMargins left="0.75" right="0.75" top="0.69" bottom="0.7" header="0.4" footer="0.37"/>
      <pageSetup orientation="portrait" r:id="rId9"/>
      <headerFooter alignWithMargins="0"/>
    </customSheetView>
    <customSheetView guid="{B1277D53-29D6-4226-81E2-084FB62977B6}" scale="60" showPageBreaks="1" showGridLines="0" printArea="1" view="pageBreakPreview">
      <selection activeCell="D6" sqref="D6"/>
      <pageMargins left="0.75" right="0.75" top="0.69" bottom="0.7" header="0.4" footer="0.37"/>
      <pageSetup orientation="portrait" r:id="rId10"/>
      <headerFooter alignWithMargins="0"/>
    </customSheetView>
    <customSheetView guid="{E95B21C1-D936-4435-AF6F-90CF0B6A7506}" scale="60" showPageBreaks="1" showGridLines="0" printArea="1" view="pageBreakPreview">
      <selection activeCell="D6" sqref="D6"/>
      <pageMargins left="0.75" right="0.75" top="0.69" bottom="0.7" header="0.4" footer="0.37"/>
      <pageSetup orientation="portrait" r:id="rId11"/>
      <headerFooter alignWithMargins="0"/>
    </customSheetView>
    <customSheetView guid="{8DC3BA4D-7811-4245-A3D0-7EE4A8A001CA}" scale="90" showPageBreaks="1" showGridLines="0" printArea="1" hiddenRows="1" view="pageBreakPreview">
      <selection activeCell="D21" sqref="D21:D22"/>
      <pageMargins left="0.75" right="0.75" top="0.69" bottom="0.7" header="0.4" footer="0.37"/>
      <pageSetup orientation="portrait" r:id="rId12"/>
      <headerFooter alignWithMargins="0"/>
    </customSheetView>
    <customSheetView guid="{BAD0225F-C858-4E40-A5E7-64BB5328C88A}" scale="90" showPageBreaks="1" showGridLines="0" printArea="1" hiddenRows="1" view="pageBreakPreview" topLeftCell="A4">
      <selection activeCell="D20" sqref="D20"/>
      <pageMargins left="0.75" right="0.75" top="0.69" bottom="0.7" header="0.4" footer="0.37"/>
      <pageSetup orientation="portrait" r:id="rId13"/>
      <headerFooter alignWithMargins="0"/>
    </customSheetView>
    <customSheetView guid="{CF0E662C-D3BC-4297-99E8-62C40B3B7AD9}" scale="90" showPageBreaks="1" showGridLines="0" printArea="1" hiddenRows="1" view="pageBreakPreview">
      <selection activeCell="D23" sqref="D23:D24"/>
      <pageMargins left="0.75" right="0.75" top="0.69" bottom="0.7" header="0.4" footer="0.37"/>
      <pageSetup orientation="portrait" r:id="rId14"/>
      <headerFooter alignWithMargins="0"/>
    </customSheetView>
    <customSheetView guid="{BEF72719-4CCF-4C9B-95F6-0F3535FF30B3}" scale="90" showPageBreaks="1" showGridLines="0" printArea="1" hiddenRows="1" view="pageBreakPreview">
      <selection activeCell="D10" sqref="D10"/>
      <pageMargins left="0.75" right="0.75" top="0.69" bottom="0.7" header="0.4" footer="0.37"/>
      <pageSetup orientation="portrait" r:id="rId15"/>
      <headerFooter alignWithMargins="0"/>
    </customSheetView>
    <customSheetView guid="{398C7893-3C2A-4DA4-8552-014985533932}" scale="90" showPageBreaks="1" showGridLines="0" printArea="1" hiddenRows="1" view="pageBreakPreview">
      <selection activeCell="D10" sqref="D10"/>
      <pageMargins left="0.75" right="0.75" top="0.69" bottom="0.7" header="0.4" footer="0.37"/>
      <pageSetup orientation="portrait" r:id="rId16"/>
      <headerFooter alignWithMargins="0"/>
    </customSheetView>
  </customSheetViews>
  <mergeCells count="6">
    <mergeCell ref="B21:C21"/>
    <mergeCell ref="B4:D4"/>
    <mergeCell ref="B1:D1"/>
    <mergeCell ref="B2:D2"/>
    <mergeCell ref="B19:C19"/>
    <mergeCell ref="B20:C20"/>
  </mergeCells>
  <phoneticPr fontId="32" type="noConversion"/>
  <conditionalFormatting sqref="B13:C16">
    <cfRule type="expression" dxfId="2" priority="4" stopIfTrue="1">
      <formula>$D$6= "Individual Firm"</formula>
    </cfRule>
  </conditionalFormatting>
  <conditionalFormatting sqref="D7">
    <cfRule type="expression" dxfId="1" priority="3" stopIfTrue="1">
      <formula>$AA$6=0</formula>
    </cfRule>
  </conditionalFormatting>
  <conditionalFormatting sqref="D13:D16">
    <cfRule type="expression" dxfId="0" priority="1" stopIfTrue="1">
      <formula>$D$6= "Individual Firm"</formula>
    </cfRule>
  </conditionalFormatting>
  <dataValidations count="2">
    <dataValidation type="date" allowBlank="1" showInputMessage="1" showErrorMessage="1" error="Enter date in dd-mmm-yy format. Example 01-oct-10" sqref="D23" xr:uid="{00000000-0002-0000-0200-000000000000}">
      <formula1>AB17</formula1>
      <formula2>AB18</formula2>
    </dataValidation>
    <dataValidation type="list" allowBlank="1" showInputMessage="1" showErrorMessage="1" sqref="D6" xr:uid="{00000000-0002-0000-0200-000001000000}">
      <formula1>$AA$2:$AA$4</formula1>
    </dataValidation>
  </dataValidations>
  <pageMargins left="0.75" right="0.75" top="0.69" bottom="0.7" header="0.4" footer="0.37"/>
  <pageSetup orientation="portrait" r:id="rId17"/>
  <headerFooter alignWithMargins="0"/>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indexed="12"/>
  </sheetPr>
  <dimension ref="A1:P76"/>
  <sheetViews>
    <sheetView view="pageBreakPreview" topLeftCell="A4" zoomScale="90" zoomScaleNormal="90" zoomScaleSheetLayoutView="90" workbookViewId="0">
      <selection activeCell="F19" sqref="F19:F70"/>
    </sheetView>
  </sheetViews>
  <sheetFormatPr defaultColWidth="9" defaultRowHeight="16.5"/>
  <cols>
    <col min="1" max="1" width="9" style="205" customWidth="1"/>
    <col min="2" max="2" width="9.75" style="347" bestFit="1" customWidth="1"/>
    <col min="3" max="3" width="74.125" style="441" customWidth="1"/>
    <col min="4" max="4" width="14.125" style="347" customWidth="1"/>
    <col min="5" max="5" width="16.875" style="205" customWidth="1"/>
    <col min="6" max="6" width="18.25" style="358" customWidth="1"/>
    <col min="7" max="7" width="20.875" style="358" customWidth="1"/>
    <col min="8" max="8" width="30" style="350" hidden="1" customWidth="1"/>
    <col min="9" max="9" width="9" style="350" hidden="1" customWidth="1"/>
    <col min="10" max="10" width="17.25" style="350" hidden="1" customWidth="1"/>
    <col min="11" max="11" width="9" style="350" hidden="1" customWidth="1"/>
    <col min="12" max="13" width="14.125" style="350" hidden="1" customWidth="1"/>
    <col min="14" max="16" width="9" style="350" hidden="1" customWidth="1"/>
    <col min="17" max="18" width="9" style="350" customWidth="1"/>
    <col min="19" max="16384" width="9" style="350"/>
  </cols>
  <sheetData>
    <row r="1" spans="1:7">
      <c r="A1" s="57" t="str">
        <f>Cover!B3</f>
        <v xml:space="preserve">Specification No.:WR-1/RPC/VRL/I-04/2026/Rfx-5005012806 </v>
      </c>
      <c r="B1" s="282"/>
      <c r="C1" s="439"/>
      <c r="D1" s="333"/>
      <c r="E1" s="428"/>
      <c r="F1" s="334"/>
      <c r="G1" s="351"/>
    </row>
    <row r="2" spans="1:7">
      <c r="B2" s="354"/>
      <c r="C2" s="365"/>
    </row>
    <row r="3" spans="1:7" ht="46.9" customHeight="1">
      <c r="A3" s="518" t="str">
        <f>Cover!$B$2</f>
        <v>SUPPLY AND INSTALLATION OF 01 NO. SEWAGE TREATMENT PLANT 20 KLD FOR WASTE MANAGEMENT AND CONSERVATION MEASURE AT 765KV BILASPUR PSS</v>
      </c>
      <c r="B3" s="518"/>
      <c r="C3" s="518"/>
      <c r="D3" s="518"/>
      <c r="E3" s="518"/>
      <c r="F3" s="518"/>
      <c r="G3" s="518"/>
    </row>
    <row r="4" spans="1:7" ht="18.75">
      <c r="A4" s="519" t="s">
        <v>324</v>
      </c>
      <c r="B4" s="520"/>
      <c r="C4" s="520"/>
      <c r="D4" s="520"/>
      <c r="E4" s="520"/>
      <c r="F4" s="520"/>
      <c r="G4" s="520"/>
    </row>
    <row r="6" spans="1:7">
      <c r="A6" s="281" t="s">
        <v>52</v>
      </c>
      <c r="B6" s="26"/>
      <c r="C6" s="440"/>
      <c r="D6" s="280"/>
      <c r="E6" s="279"/>
      <c r="F6" s="358" t="s">
        <v>74</v>
      </c>
    </row>
    <row r="7" spans="1:7">
      <c r="A7" s="281" t="str">
        <f>"Bidder as "&amp; 'Names of Bidder'!D6</f>
        <v xml:space="preserve">Bidder as </v>
      </c>
      <c r="B7" s="26"/>
      <c r="F7" s="363" t="s">
        <v>343</v>
      </c>
    </row>
    <row r="8" spans="1:7">
      <c r="A8" s="281" t="s">
        <v>75</v>
      </c>
      <c r="B8" s="26"/>
      <c r="C8" s="372" t="str">
        <f>IF('Names of Bidder'!D8=0, "", 'Names of Bidder'!D8)</f>
        <v/>
      </c>
      <c r="D8" s="407"/>
      <c r="E8" s="429"/>
      <c r="F8" s="369" t="s">
        <v>77</v>
      </c>
      <c r="G8" s="363"/>
    </row>
    <row r="9" spans="1:7">
      <c r="A9" s="281" t="s">
        <v>76</v>
      </c>
      <c r="B9" s="26"/>
      <c r="C9" s="372" t="str">
        <f>IF('Names of Bidder'!D9=0, "", 'Names of Bidder'!D9)</f>
        <v/>
      </c>
      <c r="D9" s="407"/>
      <c r="E9" s="429"/>
      <c r="F9" s="369" t="s">
        <v>111</v>
      </c>
      <c r="G9" s="363"/>
    </row>
    <row r="10" spans="1:7">
      <c r="A10" s="277"/>
      <c r="B10" s="362"/>
      <c r="C10" s="372" t="str">
        <f>IF('Names of Bidder'!D10=0, "", 'Names of Bidder'!D10)</f>
        <v/>
      </c>
      <c r="D10" s="407"/>
      <c r="E10" s="429"/>
      <c r="F10" s="369" t="s">
        <v>112</v>
      </c>
      <c r="G10" s="363"/>
    </row>
    <row r="11" spans="1:7">
      <c r="A11" s="277"/>
      <c r="B11" s="362"/>
      <c r="C11" s="372" t="str">
        <f>IF('Names of Bidder'!D11=0, "", 'Names of Bidder'!D11)</f>
        <v/>
      </c>
      <c r="D11" s="407"/>
      <c r="E11" s="429"/>
      <c r="F11" s="369" t="s">
        <v>113</v>
      </c>
      <c r="G11" s="363"/>
    </row>
    <row r="12" spans="1:7">
      <c r="A12" s="277"/>
      <c r="B12" s="362"/>
      <c r="C12" s="372"/>
      <c r="D12" s="280"/>
      <c r="E12" s="279"/>
      <c r="F12" s="363"/>
    </row>
    <row r="13" spans="1:7">
      <c r="F13" s="334"/>
      <c r="G13" s="351" t="s">
        <v>62</v>
      </c>
    </row>
    <row r="14" spans="1:7">
      <c r="A14" s="153" t="s">
        <v>63</v>
      </c>
      <c r="B14" s="423" t="s">
        <v>338</v>
      </c>
      <c r="C14" s="286" t="s">
        <v>69</v>
      </c>
      <c r="D14" s="287" t="s">
        <v>61</v>
      </c>
      <c r="E14" s="222" t="s">
        <v>64</v>
      </c>
      <c r="F14" s="286" t="s">
        <v>124</v>
      </c>
      <c r="G14" s="352" t="s">
        <v>125</v>
      </c>
    </row>
    <row r="15" spans="1:7">
      <c r="A15" s="154">
        <v>1</v>
      </c>
      <c r="B15" s="287">
        <v>2</v>
      </c>
      <c r="C15" s="286">
        <v>3</v>
      </c>
      <c r="D15" s="287">
        <v>4</v>
      </c>
      <c r="E15" s="154">
        <v>5</v>
      </c>
      <c r="F15" s="287">
        <v>6</v>
      </c>
      <c r="G15" s="353" t="s">
        <v>53</v>
      </c>
    </row>
    <row r="16" spans="1:7">
      <c r="A16" s="521"/>
      <c r="B16" s="522"/>
      <c r="C16" s="523"/>
      <c r="D16" s="286"/>
      <c r="E16" s="300"/>
      <c r="F16" s="426"/>
      <c r="G16" s="353"/>
    </row>
    <row r="17" spans="1:7">
      <c r="A17" s="454"/>
      <c r="B17" s="454"/>
      <c r="C17" s="455" t="s">
        <v>349</v>
      </c>
      <c r="D17" s="286"/>
      <c r="E17" s="300"/>
      <c r="F17" s="426"/>
      <c r="G17" s="353"/>
    </row>
    <row r="18" spans="1:7" s="403" customFormat="1" ht="30">
      <c r="A18" s="461">
        <v>1</v>
      </c>
      <c r="B18" s="462">
        <v>1.1000000000000001</v>
      </c>
      <c r="C18" s="463" t="s">
        <v>353</v>
      </c>
      <c r="D18" s="464"/>
      <c r="E18" s="465"/>
      <c r="F18" s="453"/>
      <c r="G18" s="445">
        <f t="shared" ref="G18:G71" si="0">E18*F18</f>
        <v>0</v>
      </c>
    </row>
    <row r="19" spans="1:7" s="403" customFormat="1" ht="18.75">
      <c r="A19" s="461"/>
      <c r="B19" s="466" t="s">
        <v>354</v>
      </c>
      <c r="C19" s="463" t="s">
        <v>355</v>
      </c>
      <c r="D19" s="464" t="s">
        <v>356</v>
      </c>
      <c r="E19" s="472">
        <v>20</v>
      </c>
      <c r="F19" s="470"/>
      <c r="G19" s="445">
        <f t="shared" si="0"/>
        <v>0</v>
      </c>
    </row>
    <row r="20" spans="1:7" s="403" customFormat="1" ht="45">
      <c r="A20" s="461">
        <v>2</v>
      </c>
      <c r="B20" s="462">
        <v>2.1</v>
      </c>
      <c r="C20" s="463" t="s">
        <v>357</v>
      </c>
      <c r="D20" s="464"/>
      <c r="E20" s="472"/>
      <c r="F20" s="470"/>
      <c r="G20" s="445">
        <f t="shared" si="0"/>
        <v>0</v>
      </c>
    </row>
    <row r="21" spans="1:7" s="403" customFormat="1" ht="18.75">
      <c r="A21" s="461"/>
      <c r="B21" s="466" t="s">
        <v>358</v>
      </c>
      <c r="C21" s="463" t="s">
        <v>249</v>
      </c>
      <c r="D21" s="464" t="s">
        <v>340</v>
      </c>
      <c r="E21" s="472">
        <v>150</v>
      </c>
      <c r="F21" s="470"/>
      <c r="G21" s="445">
        <f t="shared" si="0"/>
        <v>0</v>
      </c>
    </row>
    <row r="22" spans="1:7" s="403" customFormat="1" ht="45">
      <c r="A22" s="461">
        <v>3</v>
      </c>
      <c r="B22" s="462">
        <v>2.6</v>
      </c>
      <c r="C22" s="463" t="s">
        <v>359</v>
      </c>
      <c r="D22" s="464"/>
      <c r="E22" s="472"/>
      <c r="F22" s="470"/>
      <c r="G22" s="445">
        <f t="shared" si="0"/>
        <v>0</v>
      </c>
    </row>
    <row r="23" spans="1:7" s="403" customFormat="1" ht="18.75">
      <c r="A23" s="461"/>
      <c r="B23" s="462" t="s">
        <v>360</v>
      </c>
      <c r="C23" s="463" t="s">
        <v>249</v>
      </c>
      <c r="D23" s="464" t="s">
        <v>345</v>
      </c>
      <c r="E23" s="472">
        <v>35</v>
      </c>
      <c r="F23" s="470"/>
      <c r="G23" s="445">
        <f t="shared" si="0"/>
        <v>0</v>
      </c>
    </row>
    <row r="24" spans="1:7" s="403" customFormat="1" ht="60">
      <c r="A24" s="461">
        <v>4</v>
      </c>
      <c r="B24" s="467">
        <v>2.7</v>
      </c>
      <c r="C24" s="468" t="s">
        <v>361</v>
      </c>
      <c r="D24" s="469"/>
      <c r="E24" s="473"/>
      <c r="F24" s="453"/>
      <c r="G24" s="445">
        <f t="shared" si="0"/>
        <v>0</v>
      </c>
    </row>
    <row r="25" spans="1:7" s="403" customFormat="1" ht="18.75">
      <c r="A25" s="461"/>
      <c r="B25" s="467" t="s">
        <v>362</v>
      </c>
      <c r="C25" s="468" t="s">
        <v>363</v>
      </c>
      <c r="D25" s="469" t="s">
        <v>356</v>
      </c>
      <c r="E25" s="473">
        <v>15</v>
      </c>
      <c r="F25" s="453"/>
      <c r="G25" s="445">
        <f t="shared" si="0"/>
        <v>0</v>
      </c>
    </row>
    <row r="26" spans="1:7" s="403" customFormat="1" ht="75">
      <c r="A26" s="461">
        <v>5</v>
      </c>
      <c r="B26" s="466">
        <v>2.1</v>
      </c>
      <c r="C26" s="463" t="s">
        <v>364</v>
      </c>
      <c r="D26" s="464"/>
      <c r="E26" s="472"/>
      <c r="F26" s="470"/>
      <c r="G26" s="445">
        <f t="shared" si="0"/>
        <v>0</v>
      </c>
    </row>
    <row r="27" spans="1:7" s="403" customFormat="1" ht="18.75">
      <c r="A27" s="461"/>
      <c r="B27" s="466" t="s">
        <v>365</v>
      </c>
      <c r="C27" s="463" t="s">
        <v>249</v>
      </c>
      <c r="D27" s="464"/>
      <c r="E27" s="472"/>
      <c r="F27" s="470"/>
      <c r="G27" s="445">
        <f t="shared" si="0"/>
        <v>0</v>
      </c>
    </row>
    <row r="28" spans="1:7" s="403" customFormat="1" ht="18.75">
      <c r="A28" s="461"/>
      <c r="B28" s="466" t="s">
        <v>251</v>
      </c>
      <c r="C28" s="463" t="s">
        <v>366</v>
      </c>
      <c r="D28" s="464" t="s">
        <v>310</v>
      </c>
      <c r="E28" s="472">
        <v>10</v>
      </c>
      <c r="F28" s="470"/>
      <c r="G28" s="445">
        <f t="shared" si="0"/>
        <v>0</v>
      </c>
    </row>
    <row r="29" spans="1:7" s="403" customFormat="1" ht="45">
      <c r="A29" s="461">
        <v>5</v>
      </c>
      <c r="B29" s="466">
        <v>2.25</v>
      </c>
      <c r="C29" s="463" t="s">
        <v>253</v>
      </c>
      <c r="D29" s="464" t="s">
        <v>356</v>
      </c>
      <c r="E29" s="472">
        <v>17</v>
      </c>
      <c r="F29" s="470"/>
      <c r="G29" s="445">
        <f t="shared" si="0"/>
        <v>0</v>
      </c>
    </row>
    <row r="30" spans="1:7" s="403" customFormat="1" ht="30">
      <c r="A30" s="461">
        <v>6</v>
      </c>
      <c r="B30" s="466">
        <v>2.2599999999999998</v>
      </c>
      <c r="C30" s="463" t="s">
        <v>367</v>
      </c>
      <c r="D30" s="464"/>
      <c r="E30" s="472"/>
      <c r="F30" s="470"/>
      <c r="G30" s="445">
        <f t="shared" si="0"/>
        <v>0</v>
      </c>
    </row>
    <row r="31" spans="1:7" s="403" customFormat="1" ht="18.75">
      <c r="A31" s="461"/>
      <c r="B31" s="466" t="s">
        <v>368</v>
      </c>
      <c r="C31" s="463" t="s">
        <v>249</v>
      </c>
      <c r="D31" s="464" t="s">
        <v>356</v>
      </c>
      <c r="E31" s="472">
        <v>6</v>
      </c>
      <c r="F31" s="470"/>
      <c r="G31" s="445">
        <f t="shared" si="0"/>
        <v>0</v>
      </c>
    </row>
    <row r="32" spans="1:7" s="403" customFormat="1" ht="30">
      <c r="A32" s="461">
        <v>7</v>
      </c>
      <c r="B32" s="467">
        <v>2.2599999999999998</v>
      </c>
      <c r="C32" s="468" t="s">
        <v>367</v>
      </c>
      <c r="D32" s="469"/>
      <c r="E32" s="473"/>
      <c r="F32" s="453"/>
      <c r="G32" s="445">
        <f t="shared" si="0"/>
        <v>0</v>
      </c>
    </row>
    <row r="33" spans="1:7" s="403" customFormat="1" ht="18.75">
      <c r="A33" s="461"/>
      <c r="B33" s="467" t="s">
        <v>369</v>
      </c>
      <c r="C33" s="468" t="s">
        <v>370</v>
      </c>
      <c r="D33" s="469" t="s">
        <v>356</v>
      </c>
      <c r="E33" s="473">
        <v>6</v>
      </c>
      <c r="F33" s="453"/>
      <c r="G33" s="445">
        <f t="shared" si="0"/>
        <v>0</v>
      </c>
    </row>
    <row r="34" spans="1:7" s="403" customFormat="1" ht="30">
      <c r="A34" s="461">
        <v>8</v>
      </c>
      <c r="B34" s="462">
        <v>4.0999999999999996</v>
      </c>
      <c r="C34" s="463" t="s">
        <v>371</v>
      </c>
      <c r="D34" s="464"/>
      <c r="E34" s="472"/>
      <c r="F34" s="470"/>
      <c r="G34" s="445">
        <f t="shared" si="0"/>
        <v>0</v>
      </c>
    </row>
    <row r="35" spans="1:7" s="403" customFormat="1" ht="18.75">
      <c r="A35" s="461"/>
      <c r="B35" s="466" t="s">
        <v>255</v>
      </c>
      <c r="C35" s="463" t="s">
        <v>372</v>
      </c>
      <c r="D35" s="464" t="s">
        <v>356</v>
      </c>
      <c r="E35" s="472">
        <v>5</v>
      </c>
      <c r="F35" s="470"/>
      <c r="G35" s="445">
        <f t="shared" si="0"/>
        <v>0</v>
      </c>
    </row>
    <row r="36" spans="1:7" s="403" customFormat="1" ht="18.75">
      <c r="A36" s="461">
        <v>9</v>
      </c>
      <c r="B36" s="462">
        <v>4.3</v>
      </c>
      <c r="C36" s="463" t="s">
        <v>373</v>
      </c>
      <c r="D36" s="464"/>
      <c r="E36" s="472"/>
      <c r="F36" s="470"/>
      <c r="G36" s="445">
        <f t="shared" si="0"/>
        <v>0</v>
      </c>
    </row>
    <row r="37" spans="1:7" s="403" customFormat="1" ht="18.75">
      <c r="A37" s="461"/>
      <c r="B37" s="466" t="s">
        <v>256</v>
      </c>
      <c r="C37" s="463" t="s">
        <v>374</v>
      </c>
      <c r="D37" s="464" t="s">
        <v>375</v>
      </c>
      <c r="E37" s="472">
        <v>8</v>
      </c>
      <c r="F37" s="470"/>
      <c r="G37" s="445">
        <f t="shared" si="0"/>
        <v>0</v>
      </c>
    </row>
    <row r="38" spans="1:7" s="403" customFormat="1" ht="30">
      <c r="A38" s="461">
        <v>10</v>
      </c>
      <c r="B38" s="466">
        <v>4.12</v>
      </c>
      <c r="C38" s="463" t="s">
        <v>376</v>
      </c>
      <c r="D38" s="464" t="s">
        <v>377</v>
      </c>
      <c r="E38" s="472">
        <v>145</v>
      </c>
      <c r="F38" s="470"/>
      <c r="G38" s="445">
        <f t="shared" si="0"/>
        <v>0</v>
      </c>
    </row>
    <row r="39" spans="1:7" s="403" customFormat="1" ht="30">
      <c r="A39" s="461">
        <v>11</v>
      </c>
      <c r="B39" s="462">
        <v>5.0999999999999996</v>
      </c>
      <c r="C39" s="463" t="s">
        <v>378</v>
      </c>
      <c r="D39" s="464"/>
      <c r="E39" s="472"/>
      <c r="F39" s="470"/>
      <c r="G39" s="445">
        <f t="shared" si="0"/>
        <v>0</v>
      </c>
    </row>
    <row r="40" spans="1:7" s="403" customFormat="1" ht="18.75">
      <c r="A40" s="461"/>
      <c r="B40" s="466" t="s">
        <v>346</v>
      </c>
      <c r="C40" s="463" t="s">
        <v>379</v>
      </c>
      <c r="D40" s="464" t="s">
        <v>356</v>
      </c>
      <c r="E40" s="472">
        <v>19</v>
      </c>
      <c r="F40" s="470"/>
      <c r="G40" s="445">
        <f t="shared" si="0"/>
        <v>0</v>
      </c>
    </row>
    <row r="41" spans="1:7" s="403" customFormat="1" ht="18.75">
      <c r="A41" s="461">
        <v>12</v>
      </c>
      <c r="B41" s="462">
        <v>5.9</v>
      </c>
      <c r="C41" s="463" t="s">
        <v>380</v>
      </c>
      <c r="D41" s="464"/>
      <c r="E41" s="472"/>
      <c r="F41" s="470"/>
      <c r="G41" s="445">
        <f t="shared" si="0"/>
        <v>0</v>
      </c>
    </row>
    <row r="42" spans="1:7" s="403" customFormat="1" ht="18.75">
      <c r="A42" s="461"/>
      <c r="B42" s="466" t="s">
        <v>347</v>
      </c>
      <c r="C42" s="463" t="s">
        <v>381</v>
      </c>
      <c r="D42" s="464" t="s">
        <v>375</v>
      </c>
      <c r="E42" s="472">
        <v>7</v>
      </c>
      <c r="F42" s="470"/>
      <c r="G42" s="445">
        <f t="shared" si="0"/>
        <v>0</v>
      </c>
    </row>
    <row r="43" spans="1:7" s="403" customFormat="1" ht="18.75">
      <c r="A43" s="461"/>
      <c r="B43" s="466" t="s">
        <v>382</v>
      </c>
      <c r="C43" s="463" t="s">
        <v>383</v>
      </c>
      <c r="D43" s="464" t="s">
        <v>375</v>
      </c>
      <c r="E43" s="472">
        <v>110</v>
      </c>
      <c r="F43" s="470"/>
      <c r="G43" s="445">
        <f t="shared" si="0"/>
        <v>0</v>
      </c>
    </row>
    <row r="44" spans="1:7" s="403" customFormat="1" ht="18.75">
      <c r="A44" s="461"/>
      <c r="B44" s="466" t="s">
        <v>384</v>
      </c>
      <c r="C44" s="463" t="s">
        <v>385</v>
      </c>
      <c r="D44" s="469" t="s">
        <v>375</v>
      </c>
      <c r="E44" s="472">
        <v>10</v>
      </c>
      <c r="F44" s="470"/>
      <c r="G44" s="445">
        <f t="shared" si="0"/>
        <v>0</v>
      </c>
    </row>
    <row r="45" spans="1:7" s="403" customFormat="1" ht="18.75">
      <c r="A45" s="461"/>
      <c r="B45" s="466" t="s">
        <v>386</v>
      </c>
      <c r="C45" s="463" t="s">
        <v>387</v>
      </c>
      <c r="D45" s="464"/>
      <c r="E45" s="472"/>
      <c r="F45" s="470"/>
      <c r="G45" s="445">
        <f t="shared" si="0"/>
        <v>0</v>
      </c>
    </row>
    <row r="46" spans="1:7" s="403" customFormat="1" ht="18.75">
      <c r="A46" s="461"/>
      <c r="B46" s="466" t="s">
        <v>388</v>
      </c>
      <c r="C46" s="463" t="s">
        <v>389</v>
      </c>
      <c r="D46" s="464" t="s">
        <v>390</v>
      </c>
      <c r="E46" s="472">
        <v>37</v>
      </c>
      <c r="F46" s="470"/>
      <c r="G46" s="445">
        <f t="shared" si="0"/>
        <v>0</v>
      </c>
    </row>
    <row r="47" spans="1:7" s="403" customFormat="1" ht="30">
      <c r="A47" s="461">
        <v>13</v>
      </c>
      <c r="B47" s="466">
        <v>5.22</v>
      </c>
      <c r="C47" s="463" t="s">
        <v>391</v>
      </c>
      <c r="D47" s="464"/>
      <c r="E47" s="472"/>
      <c r="F47" s="470"/>
      <c r="G47" s="445">
        <f t="shared" si="0"/>
        <v>0</v>
      </c>
    </row>
    <row r="48" spans="1:7" s="403" customFormat="1" ht="18.75">
      <c r="A48" s="461"/>
      <c r="B48" s="466" t="s">
        <v>348</v>
      </c>
      <c r="C48" s="463" t="s">
        <v>392</v>
      </c>
      <c r="D48" s="464" t="s">
        <v>393</v>
      </c>
      <c r="E48" s="472">
        <v>1245</v>
      </c>
      <c r="F48" s="470"/>
      <c r="G48" s="445">
        <f t="shared" si="0"/>
        <v>0</v>
      </c>
    </row>
    <row r="49" spans="1:7" s="403" customFormat="1" ht="45">
      <c r="A49" s="461"/>
      <c r="B49" s="466">
        <v>6.34</v>
      </c>
      <c r="C49" s="463" t="s">
        <v>394</v>
      </c>
      <c r="D49" s="464"/>
      <c r="E49" s="472"/>
      <c r="F49" s="470"/>
      <c r="G49" s="445">
        <f t="shared" si="0"/>
        <v>0</v>
      </c>
    </row>
    <row r="50" spans="1:7" s="403" customFormat="1" ht="18.75">
      <c r="A50" s="461"/>
      <c r="B50" s="466" t="s">
        <v>350</v>
      </c>
      <c r="C50" s="463" t="s">
        <v>395</v>
      </c>
      <c r="D50" s="464" t="s">
        <v>345</v>
      </c>
      <c r="E50" s="472">
        <v>3.0859999999999999</v>
      </c>
      <c r="F50" s="470"/>
      <c r="G50" s="445">
        <f t="shared" si="0"/>
        <v>0</v>
      </c>
    </row>
    <row r="51" spans="1:7" s="403" customFormat="1" ht="45">
      <c r="A51" s="461">
        <v>14</v>
      </c>
      <c r="B51" s="462">
        <v>10.199999999999999</v>
      </c>
      <c r="C51" s="463" t="s">
        <v>396</v>
      </c>
      <c r="D51" s="464" t="s">
        <v>393</v>
      </c>
      <c r="E51" s="472">
        <v>50</v>
      </c>
      <c r="F51" s="470"/>
      <c r="G51" s="445">
        <f t="shared" si="0"/>
        <v>0</v>
      </c>
    </row>
    <row r="52" spans="1:7" s="403" customFormat="1" ht="45">
      <c r="A52" s="461">
        <v>15</v>
      </c>
      <c r="B52" s="467">
        <v>13.12</v>
      </c>
      <c r="C52" s="463" t="s">
        <v>397</v>
      </c>
      <c r="D52" s="464" t="s">
        <v>263</v>
      </c>
      <c r="E52" s="472">
        <v>110</v>
      </c>
      <c r="F52" s="470"/>
      <c r="G52" s="445">
        <f t="shared" si="0"/>
        <v>0</v>
      </c>
    </row>
    <row r="53" spans="1:7" s="403" customFormat="1" ht="18.75">
      <c r="A53" s="461">
        <v>16</v>
      </c>
      <c r="B53" s="466">
        <v>13.18</v>
      </c>
      <c r="C53" s="463" t="s">
        <v>398</v>
      </c>
      <c r="D53" s="464" t="s">
        <v>263</v>
      </c>
      <c r="E53" s="472">
        <v>65</v>
      </c>
      <c r="F53" s="470"/>
      <c r="G53" s="445">
        <f t="shared" si="0"/>
        <v>0</v>
      </c>
    </row>
    <row r="54" spans="1:7" s="403" customFormat="1" ht="18.75">
      <c r="A54" s="461">
        <v>17</v>
      </c>
      <c r="B54" s="466">
        <v>13.46</v>
      </c>
      <c r="C54" s="463" t="s">
        <v>399</v>
      </c>
      <c r="D54" s="464"/>
      <c r="E54" s="472"/>
      <c r="F54" s="470"/>
      <c r="G54" s="445">
        <f t="shared" si="0"/>
        <v>0</v>
      </c>
    </row>
    <row r="55" spans="1:7" s="403" customFormat="1" ht="30">
      <c r="A55" s="461"/>
      <c r="B55" s="466" t="s">
        <v>400</v>
      </c>
      <c r="C55" s="463" t="s">
        <v>401</v>
      </c>
      <c r="D55" s="464" t="s">
        <v>263</v>
      </c>
      <c r="E55" s="472">
        <v>45</v>
      </c>
      <c r="F55" s="470"/>
      <c r="G55" s="445">
        <f t="shared" si="0"/>
        <v>0</v>
      </c>
    </row>
    <row r="56" spans="1:7" s="403" customFormat="1" ht="30">
      <c r="A56" s="461">
        <v>18</v>
      </c>
      <c r="B56" s="466">
        <v>13.62</v>
      </c>
      <c r="C56" s="463" t="s">
        <v>402</v>
      </c>
      <c r="D56" s="464"/>
      <c r="E56" s="472"/>
      <c r="F56" s="470"/>
      <c r="G56" s="445">
        <f t="shared" si="0"/>
        <v>0</v>
      </c>
    </row>
    <row r="57" spans="1:7" s="403" customFormat="1" ht="30">
      <c r="A57" s="461"/>
      <c r="B57" s="466" t="s">
        <v>403</v>
      </c>
      <c r="C57" s="463" t="s">
        <v>404</v>
      </c>
      <c r="D57" s="464" t="s">
        <v>263</v>
      </c>
      <c r="E57" s="472">
        <v>5</v>
      </c>
      <c r="F57" s="470"/>
      <c r="G57" s="445">
        <f t="shared" si="0"/>
        <v>0</v>
      </c>
    </row>
    <row r="58" spans="1:7" s="403" customFormat="1" ht="60">
      <c r="A58" s="461"/>
      <c r="B58" s="466">
        <v>18.899999999999999</v>
      </c>
      <c r="C58" s="463" t="s">
        <v>351</v>
      </c>
      <c r="D58" s="464"/>
      <c r="E58" s="472"/>
      <c r="F58" s="470"/>
      <c r="G58" s="445">
        <f t="shared" si="0"/>
        <v>0</v>
      </c>
    </row>
    <row r="59" spans="1:7" s="403" customFormat="1" ht="18.75">
      <c r="A59" s="461"/>
      <c r="B59" s="466" t="s">
        <v>405</v>
      </c>
      <c r="C59" s="463" t="s">
        <v>406</v>
      </c>
      <c r="D59" s="464" t="s">
        <v>252</v>
      </c>
      <c r="E59" s="472">
        <v>30</v>
      </c>
      <c r="F59" s="470"/>
      <c r="G59" s="445">
        <f t="shared" si="0"/>
        <v>0</v>
      </c>
    </row>
    <row r="60" spans="1:7" s="403" customFormat="1" ht="105">
      <c r="A60" s="461">
        <v>19</v>
      </c>
      <c r="B60" s="466">
        <v>19.7</v>
      </c>
      <c r="C60" s="463" t="s">
        <v>407</v>
      </c>
      <c r="D60" s="464"/>
      <c r="E60" s="472"/>
      <c r="F60" s="470"/>
      <c r="G60" s="445">
        <f t="shared" si="0"/>
        <v>0</v>
      </c>
    </row>
    <row r="61" spans="1:7" s="403" customFormat="1" ht="45">
      <c r="A61" s="461"/>
      <c r="B61" s="466" t="s">
        <v>408</v>
      </c>
      <c r="C61" s="463" t="s">
        <v>409</v>
      </c>
      <c r="D61" s="464"/>
      <c r="E61" s="472"/>
      <c r="F61" s="470"/>
      <c r="G61" s="445">
        <f t="shared" si="0"/>
        <v>0</v>
      </c>
    </row>
    <row r="62" spans="1:7" s="403" customFormat="1" ht="18.75">
      <c r="A62" s="461"/>
      <c r="B62" s="466" t="s">
        <v>410</v>
      </c>
      <c r="C62" s="463" t="s">
        <v>411</v>
      </c>
      <c r="D62" s="464" t="s">
        <v>270</v>
      </c>
      <c r="E62" s="472">
        <v>2</v>
      </c>
      <c r="F62" s="471"/>
      <c r="G62" s="445">
        <f t="shared" si="0"/>
        <v>0</v>
      </c>
    </row>
    <row r="63" spans="1:7" s="403" customFormat="1" ht="18.75">
      <c r="A63" s="300"/>
      <c r="B63" s="456"/>
      <c r="C63" s="457"/>
      <c r="D63" s="458"/>
      <c r="E63" s="459"/>
      <c r="F63" s="453"/>
      <c r="G63" s="445">
        <f t="shared" si="0"/>
        <v>0</v>
      </c>
    </row>
    <row r="64" spans="1:7" s="403" customFormat="1" ht="18.75">
      <c r="A64" s="300"/>
      <c r="B64" s="456"/>
      <c r="C64" s="457"/>
      <c r="D64" s="458"/>
      <c r="E64" s="459"/>
      <c r="F64" s="453"/>
      <c r="G64" s="445">
        <f t="shared" si="0"/>
        <v>0</v>
      </c>
    </row>
    <row r="65" spans="1:8" s="403" customFormat="1" ht="18.75">
      <c r="A65" s="300"/>
      <c r="B65" s="456"/>
      <c r="C65" s="457"/>
      <c r="D65" s="458"/>
      <c r="E65" s="459"/>
      <c r="F65" s="453"/>
      <c r="G65" s="445">
        <f t="shared" si="0"/>
        <v>0</v>
      </c>
    </row>
    <row r="66" spans="1:8" s="403" customFormat="1" ht="18.75">
      <c r="A66" s="300"/>
      <c r="B66" s="456"/>
      <c r="C66" s="457"/>
      <c r="D66" s="458"/>
      <c r="E66" s="459"/>
      <c r="F66" s="453"/>
      <c r="G66" s="445">
        <f t="shared" si="0"/>
        <v>0</v>
      </c>
    </row>
    <row r="67" spans="1:8" s="403" customFormat="1" ht="18.75">
      <c r="A67" s="300"/>
      <c r="B67" s="456"/>
      <c r="C67" s="457"/>
      <c r="D67" s="458"/>
      <c r="E67" s="459"/>
      <c r="F67" s="453"/>
      <c r="G67" s="445">
        <f t="shared" si="0"/>
        <v>0</v>
      </c>
    </row>
    <row r="68" spans="1:8" s="403" customFormat="1" ht="18.75">
      <c r="A68" s="300"/>
      <c r="B68" s="456"/>
      <c r="C68" s="457"/>
      <c r="D68" s="458"/>
      <c r="E68" s="459"/>
      <c r="F68" s="453"/>
      <c r="G68" s="445">
        <f t="shared" si="0"/>
        <v>0</v>
      </c>
    </row>
    <row r="69" spans="1:8" s="403" customFormat="1" ht="18.75">
      <c r="A69" s="300"/>
      <c r="B69" s="456"/>
      <c r="C69" s="457"/>
      <c r="D69" s="458"/>
      <c r="E69" s="459"/>
      <c r="F69" s="453"/>
      <c r="G69" s="445">
        <f t="shared" si="0"/>
        <v>0</v>
      </c>
    </row>
    <row r="70" spans="1:8" s="403" customFormat="1" ht="18.75">
      <c r="A70" s="300"/>
      <c r="B70" s="456"/>
      <c r="C70" s="457"/>
      <c r="D70" s="458"/>
      <c r="E70" s="459"/>
      <c r="F70" s="453"/>
      <c r="G70" s="445">
        <f t="shared" si="0"/>
        <v>0</v>
      </c>
    </row>
    <row r="71" spans="1:8" s="403" customFormat="1" ht="20.25">
      <c r="A71" s="435"/>
      <c r="B71" s="435"/>
      <c r="C71" s="438"/>
      <c r="D71" s="437"/>
      <c r="E71" s="436"/>
      <c r="F71" s="436"/>
      <c r="G71" s="445">
        <f t="shared" si="0"/>
        <v>0</v>
      </c>
    </row>
    <row r="72" spans="1:8" s="403" customFormat="1" ht="52.5">
      <c r="A72" s="410"/>
      <c r="B72" s="404"/>
      <c r="C72" s="442" t="s">
        <v>333</v>
      </c>
      <c r="D72" s="421"/>
      <c r="E72" s="427"/>
      <c r="F72" s="408"/>
      <c r="G72" s="446">
        <f>SUM(G18:G71)</f>
        <v>0</v>
      </c>
      <c r="H72" s="420" t="e">
        <f>#REF!+#REF!+#REF!+#REF!</f>
        <v>#REF!</v>
      </c>
    </row>
    <row r="73" spans="1:8">
      <c r="A73" s="100" t="s">
        <v>78</v>
      </c>
      <c r="B73" s="290"/>
      <c r="C73" s="443" t="str">
        <f>IF('Names of Bidder'!D23=0, "", 'Names of Bidder'!D23)</f>
        <v/>
      </c>
      <c r="D73" s="408"/>
      <c r="F73" s="348" t="s">
        <v>80</v>
      </c>
      <c r="G73" s="371" t="str">
        <f>IF('Names of Bidder'!D18=0, "", 'Names of Bidder'!D18)</f>
        <v/>
      </c>
    </row>
    <row r="74" spans="1:8">
      <c r="A74" s="100" t="s">
        <v>79</v>
      </c>
      <c r="B74" s="290"/>
      <c r="C74" s="443" t="str">
        <f>IF('Names of Bidder'!D24=0, "", 'Names of Bidder'!D24)</f>
        <v/>
      </c>
      <c r="F74" s="348" t="s">
        <v>81</v>
      </c>
      <c r="G74" s="358" t="str">
        <f>IF('Names of Bidder'!D19=0, "", 'Names of Bidder'!D19)</f>
        <v/>
      </c>
    </row>
    <row r="75" spans="1:8">
      <c r="C75" s="444"/>
    </row>
    <row r="76" spans="1:8">
      <c r="C76" s="444"/>
      <c r="F76" s="348"/>
    </row>
  </sheetData>
  <sheetProtection algorithmName="SHA-512" hashValue="apUzX/GJzNOCJJWvAjN0qUB/+G5KAuoQnPLP6HaYJe5eoBM6fzltiYe8AyfrgzUeis7WUP008BSGZ6O3StCdwA==" saltValue="qW84yfhDBNnpWyA53FcLiA==" spinCount="100000" sheet="1" formatColumns="0" formatRows="0" selectLockedCells="1"/>
  <customSheetViews>
    <customSheetView guid="{F2279B93-E4FF-4A81-B734-06F92F73708D}" scale="95" showPageBreaks="1" printArea="1" hiddenRows="1" hiddenColumns="1" view="pageBreakPreview" topLeftCell="A24">
      <selection activeCell="F19" sqref="F19"/>
      <colBreaks count="1" manualBreakCount="1">
        <brk id="7" max="1048575" man="1"/>
      </colBreaks>
      <pageMargins left="0.511811023622047" right="0.26" top="0.48" bottom="0.54" header="0.25" footer="0.27"/>
      <printOptions horizontalCentered="1"/>
      <pageSetup paperSize="9" scale="43" orientation="portrait" horizontalDpi="300" verticalDpi="300" r:id="rId1"/>
      <headerFooter alignWithMargins="0">
        <oddFooter>&amp;R&amp;"Book Antiqua,Bold"&amp;10Schedule-1/ Page &amp;P of &amp;N</oddFooter>
      </headerFooter>
    </customSheetView>
    <customSheetView guid="{C3C2F6BE-1796-4187-BF38-BACEF6057F57}" scale="85" showPageBreaks="1" printArea="1" view="pageBreakPreview">
      <selection activeCell="F18" sqref="F18"/>
      <rowBreaks count="2" manualBreakCount="2">
        <brk id="28" max="6" man="1"/>
        <brk id="74" max="6" man="1"/>
      </rowBreaks>
      <colBreaks count="1" manualBreakCount="1">
        <brk id="7" max="1048575" man="1"/>
      </colBreaks>
      <pageMargins left="0.511811023622047" right="0.26" top="0.48" bottom="0.54" header="0.25" footer="0.27"/>
      <printOptions horizontalCentered="1"/>
      <pageSetup paperSize="9" scale="62" orientation="portrait" horizontalDpi="300" verticalDpi="300" r:id="rId2"/>
      <headerFooter alignWithMargins="0">
        <oddFooter>&amp;R&amp;"Book Antiqua,Bold"&amp;10Schedule-1/ Page &amp;P of &amp;N</oddFooter>
      </headerFooter>
    </customSheetView>
    <customSheetView guid="{5E2FF645-A015-403E-863B-BADF6B75C7D1}" scale="85" showPageBreaks="1" printArea="1" view="pageBreakPreview" topLeftCell="A197">
      <selection activeCell="F230" sqref="F230"/>
      <rowBreaks count="11" manualBreakCount="11">
        <brk id="31" max="6" man="1"/>
        <brk id="59" max="6" man="1"/>
        <brk id="92" max="6" man="1"/>
        <brk id="120" max="6" man="1"/>
        <brk id="131" max="6" man="1"/>
        <brk id="158" max="6" man="1"/>
        <brk id="193" max="6" man="1"/>
        <brk id="243" max="6" man="1"/>
        <brk id="286" max="6" man="1"/>
        <brk id="321" max="6" man="1"/>
        <brk id="342" max="6" man="1"/>
      </rowBreaks>
      <colBreaks count="1" manualBreakCount="1">
        <brk id="7" max="1048575" man="1"/>
      </colBreaks>
      <pageMargins left="0.511811023622047" right="0.26" top="0.48" bottom="0.54" header="0.25" footer="0.27"/>
      <printOptions horizontalCentered="1"/>
      <pageSetup paperSize="9" scale="71" orientation="portrait" horizontalDpi="300" verticalDpi="300" r:id="rId3"/>
      <headerFooter alignWithMargins="0">
        <oddFooter>&amp;R&amp;"Book Antiqua,Bold"&amp;10Schedule-1/ Page &amp;P of &amp;N</oddFooter>
      </headerFooter>
    </customSheetView>
    <customSheetView guid="{25334923-91A5-4F88-9A10-8FA88873EC26}" scale="90" topLeftCell="A61">
      <selection activeCell="F65" sqref="F65"/>
      <colBreaks count="1" manualBreakCount="1">
        <brk id="7" max="1048575" man="1"/>
      </colBreaks>
      <pageMargins left="0.511811023622047" right="0.26" top="0.48" bottom="0.54" header="0.25" footer="0.27"/>
      <printOptions horizontalCentered="1"/>
      <pageSetup paperSize="9" scale="88" orientation="portrait" horizontalDpi="300" verticalDpi="300" r:id="rId4"/>
      <headerFooter alignWithMargins="0">
        <oddFooter>&amp;R&amp;"Book Antiqua,Bold"&amp;10Schedule-1/ Page &amp;P of &amp;N</oddFooter>
      </headerFooter>
    </customSheetView>
    <customSheetView guid="{4F47A486-EA66-4D4B-9D65-1ABEAC31AACE}" scale="74" topLeftCell="A40">
      <selection activeCell="F49" sqref="F49"/>
      <colBreaks count="1" manualBreakCount="1">
        <brk id="7" max="1048575" man="1"/>
      </colBreaks>
      <pageMargins left="0.511811023622047" right="0.26" top="0.48" bottom="0.54" header="0.25" footer="0.27"/>
      <printOptions horizontalCentered="1"/>
      <pageSetup paperSize="9" scale="88" orientation="portrait" horizontalDpi="300" verticalDpi="300" r:id="rId5"/>
      <headerFooter alignWithMargins="0">
        <oddFooter>&amp;R&amp;"Book Antiqua,Bold"&amp;10Schedule-1/ Page &amp;P of &amp;N</oddFooter>
      </headerFooter>
    </customSheetView>
    <customSheetView guid="{1A26D3B9-AD8D-4AE9-81F5-E0DF795F4658}" hiddenRows="1" hiddenColumns="1" topLeftCell="A12">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6"/>
      <headerFooter alignWithMargins="0">
        <oddFooter>&amp;R&amp;"Book Antiqua,Bold"&amp;10Schedule-1/ Page &amp;P of &amp;N</oddFooter>
      </headerFooter>
    </customSheetView>
    <customSheetView guid="{B0EE7D76-5806-4718-BDAD-3A3EA691E5E4}" showPageBreaks="1" printArea="1" hiddenRows="1" hiddenColumns="1" view="pageBreakPreview" topLeftCell="A10">
      <selection activeCell="F18" sqref="F18"/>
      <colBreaks count="1" manualBreakCount="1">
        <brk id="8" max="1048575" man="1"/>
      </colBreaks>
      <pageMargins left="0.511811023622047" right="0.26" top="0.48" bottom="0.54" header="0.25" footer="0.27"/>
      <printOptions horizontalCentered="1"/>
      <pageSetup paperSize="9" scale="88" orientation="portrait" horizontalDpi="300" verticalDpi="300" r:id="rId7"/>
      <headerFooter alignWithMargins="0">
        <oddFooter>&amp;R&amp;"Book Antiqua,Bold"&amp;10Schedule-1/ Page &amp;P of &amp;N</oddFooter>
      </headerFooter>
    </customSheetView>
    <customSheetView guid="{696D9240-6693-44E8-B9A4-2BFADD101EE2}" showPageBreaks="1" printArea="1" hiddenRows="1" hiddenColumns="1" view="pageBreakPreview">
      <selection activeCell="F18" sqref="F18"/>
      <colBreaks count="1" manualBreakCount="1">
        <brk id="8" max="1048575" man="1"/>
      </colBreaks>
      <pageMargins left="0.511811023622047" right="0.26" top="0.48" bottom="0.54" header="0.25" footer="0.27"/>
      <printOptions horizontalCentered="1"/>
      <pageSetup paperSize="9" scale="90" orientation="portrait" horizontalDpi="300" verticalDpi="300" r:id="rId8"/>
      <headerFooter alignWithMargins="0">
        <oddFooter>&amp;R&amp;"Book Antiqua,Bold"&amp;10Schedule-1/ Page &amp;P of &amp;N</oddFooter>
      </headerFooter>
    </customSheetView>
    <customSheetView guid="{4F65FF32-EC61-4022-A399-2986D7B6B8B3}" zeroValues="0" showRuler="0" topLeftCell="A67">
      <selection activeCell="B2" sqref="B2:E2"/>
      <rowBreaks count="1" manualBreakCount="1">
        <brk id="67" max="6" man="1"/>
      </rowBreaks>
      <colBreaks count="1" manualBreakCount="1">
        <brk id="7" max="1048575" man="1"/>
      </colBreaks>
      <pageMargins left="0.511811023622047" right="0.26" top="0.48" bottom="0.54" header="0.25" footer="0.27"/>
      <printOptions horizontalCentered="1"/>
      <pageSetup paperSize="9" orientation="portrait" horizontalDpi="300" verticalDpi="300" r:id="rId9"/>
      <headerFooter alignWithMargins="0">
        <oddFooter>&amp;R&amp;"Book Antiqua,Bold"&amp;10Page &amp;P of &amp;N</oddFooter>
      </headerFooter>
    </customSheetView>
    <customSheetView guid="{58D82F59-8CF6-455F-B9F4-081499FDF243}" showPageBreaks="1" printArea="1" hiddenRows="1" hiddenColumns="1" view="pageBreakPreview" topLeftCell="A7">
      <selection activeCell="F18" sqref="F18"/>
      <colBreaks count="1" manualBreakCount="1">
        <brk id="8" max="1048575" man="1"/>
      </colBreaks>
      <pageMargins left="0.511811023622047" right="0.26" top="0.48" bottom="0.54" header="0.25" footer="0.27"/>
      <printOptions horizontalCentered="1"/>
      <pageSetup paperSize="9" scale="88" orientation="portrait" horizontalDpi="300" verticalDpi="300" r:id="rId10"/>
      <headerFooter alignWithMargins="0">
        <oddFooter>&amp;R&amp;"Book Antiqua,Bold"&amp;10Schedule-1/ Page &amp;P of &amp;N</oddFooter>
      </headerFooter>
    </customSheetView>
    <customSheetView guid="{B1277D53-29D6-4226-81E2-084FB62977B6}" hiddenRows="1" hiddenColumns="1" topLeftCell="A18">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11"/>
      <headerFooter alignWithMargins="0">
        <oddFooter>&amp;R&amp;"Book Antiqua,Bold"&amp;10Schedule-1/ Page &amp;P of &amp;N</oddFooter>
      </headerFooter>
    </customSheetView>
    <customSheetView guid="{E95B21C1-D936-4435-AF6F-90CF0B6A7506}" hiddenRows="1" hiddenColumns="1" topLeftCell="A12">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12"/>
      <headerFooter alignWithMargins="0">
        <oddFooter>&amp;R&amp;"Book Antiqua,Bold"&amp;10Schedule-1/ Page &amp;P of &amp;N</oddFooter>
      </headerFooter>
    </customSheetView>
    <customSheetView guid="{8DC3BA4D-7811-4245-A3D0-7EE4A8A001CA}" scale="75" topLeftCell="A34">
      <selection activeCell="E41" sqref="E41"/>
      <colBreaks count="1" manualBreakCount="1">
        <brk id="6" max="1048575" man="1"/>
      </colBreaks>
      <pageMargins left="0.511811023622047" right="0.26" top="0.48" bottom="0.54" header="0.25" footer="0.27"/>
      <printOptions horizontalCentered="1"/>
      <pageSetup paperSize="9" scale="88" orientation="portrait" horizontalDpi="300" verticalDpi="300" r:id="rId13"/>
      <headerFooter alignWithMargins="0">
        <oddFooter>&amp;R&amp;"Book Antiqua,Bold"&amp;10Schedule-1/ Page &amp;P of &amp;N</oddFooter>
      </headerFooter>
    </customSheetView>
    <customSheetView guid="{BAD0225F-C858-4E40-A5E7-64BB5328C88A}" scale="90" topLeftCell="A79">
      <selection activeCell="F88" sqref="F88"/>
      <colBreaks count="1" manualBreakCount="1">
        <brk id="7" max="1048575" man="1"/>
      </colBreaks>
      <pageMargins left="0.511811023622047" right="0.26" top="0.48" bottom="0.54" header="0.25" footer="0.27"/>
      <printOptions horizontalCentered="1"/>
      <pageSetup paperSize="9" scale="88" orientation="portrait" horizontalDpi="300" verticalDpi="300" r:id="rId14"/>
      <headerFooter alignWithMargins="0">
        <oddFooter>&amp;R&amp;"Book Antiqua,Bold"&amp;10Schedule-1/ Page &amp;P of &amp;N</oddFooter>
      </headerFooter>
    </customSheetView>
    <customSheetView guid="{CF0E662C-D3BC-4297-99E8-62C40B3B7AD9}" scale="85" showPageBreaks="1" printArea="1" view="pageBreakPreview" topLeftCell="A341">
      <selection activeCell="F344" sqref="F344"/>
      <rowBreaks count="11" manualBreakCount="11">
        <brk id="31" max="6" man="1"/>
        <brk id="59" max="6" man="1"/>
        <brk id="92" max="6" man="1"/>
        <brk id="120" max="6" man="1"/>
        <brk id="131" max="6" man="1"/>
        <brk id="158" max="6" man="1"/>
        <brk id="193" max="6" man="1"/>
        <brk id="245" max="6" man="1"/>
        <brk id="290" max="6" man="1"/>
        <brk id="323" max="6" man="1"/>
        <brk id="343" max="6" man="1"/>
      </rowBreaks>
      <colBreaks count="1" manualBreakCount="1">
        <brk id="7" max="1048575" man="1"/>
      </colBreaks>
      <pageMargins left="0.511811023622047" right="0.26" top="0.48" bottom="0.54" header="0.25" footer="0.27"/>
      <printOptions horizontalCentered="1"/>
      <pageSetup paperSize="9" scale="71" orientation="portrait" horizontalDpi="300" verticalDpi="300" r:id="rId15"/>
      <headerFooter alignWithMargins="0">
        <oddFooter>&amp;R&amp;"Book Antiqua,Bold"&amp;10Schedule-1/ Page &amp;P of &amp;N</oddFooter>
      </headerFooter>
    </customSheetView>
    <customSheetView guid="{BEF72719-4CCF-4C9B-95F6-0F3535FF30B3}" scale="75" showPageBreaks="1" printArea="1" view="pageBreakPreview">
      <selection activeCell="F26" sqref="F26"/>
      <rowBreaks count="2" manualBreakCount="2">
        <brk id="27" max="6" man="1"/>
        <brk id="63" max="6" man="1"/>
      </rowBreaks>
      <colBreaks count="1" manualBreakCount="1">
        <brk id="7" max="1048575" man="1"/>
      </colBreaks>
      <pageMargins left="0.511811023622047" right="0.26" top="0.48" bottom="0.54" header="0.25" footer="0.27"/>
      <printOptions horizontalCentered="1"/>
      <pageSetup paperSize="9" scale="62" orientation="portrait" horizontalDpi="300" verticalDpi="300" r:id="rId16"/>
      <headerFooter alignWithMargins="0">
        <oddFooter>&amp;R&amp;"Book Antiqua,Bold"&amp;10Schedule-1/ Page &amp;P of &amp;N</oddFooter>
      </headerFooter>
    </customSheetView>
    <customSheetView guid="{398C7893-3C2A-4DA4-8552-014985533932}" scale="95" showPageBreaks="1" printArea="1" hiddenRows="1" hiddenColumns="1" view="pageBreakPreview" topLeftCell="A24">
      <selection activeCell="F19" sqref="F19"/>
      <colBreaks count="1" manualBreakCount="1">
        <brk id="7" max="1048575" man="1"/>
      </colBreaks>
      <pageMargins left="0.511811023622047" right="0.26" top="0.48" bottom="0.54" header="0.25" footer="0.27"/>
      <printOptions horizontalCentered="1"/>
      <pageSetup paperSize="9" scale="43" orientation="portrait" horizontalDpi="300" verticalDpi="300" r:id="rId17"/>
      <headerFooter alignWithMargins="0">
        <oddFooter>&amp;R&amp;"Book Antiqua,Bold"&amp;10Schedule-1/ Page &amp;P of &amp;N</oddFooter>
      </headerFooter>
    </customSheetView>
  </customSheetViews>
  <mergeCells count="3">
    <mergeCell ref="A3:G3"/>
    <mergeCell ref="A4:G4"/>
    <mergeCell ref="A16:C16"/>
  </mergeCells>
  <phoneticPr fontId="2" type="noConversion"/>
  <printOptions horizontalCentered="1"/>
  <pageMargins left="0.511811023622047" right="0.26" top="0.48" bottom="0.54" header="0.25" footer="0.27"/>
  <pageSetup paperSize="9" scale="43" orientation="portrait" horizontalDpi="300" verticalDpi="300" r:id="rId18"/>
  <headerFooter alignWithMargins="0">
    <oddFooter>&amp;R&amp;"Book Antiqua,Bold"&amp;10Schedule-1/ Page &amp;P of &amp;N</oddFooter>
  </headerFooter>
  <colBreaks count="1" manualBreakCount="1">
    <brk id="7" max="1048575" man="1"/>
  </colBreaks>
  <drawing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indexed="53"/>
  </sheetPr>
  <dimension ref="A1:AA45"/>
  <sheetViews>
    <sheetView view="pageBreakPreview" topLeftCell="A14" zoomScale="91" zoomScaleNormal="91" zoomScaleSheetLayoutView="91" workbookViewId="0">
      <selection activeCell="F18" sqref="F18:F26"/>
    </sheetView>
  </sheetViews>
  <sheetFormatPr defaultColWidth="9" defaultRowHeight="16.5"/>
  <cols>
    <col min="1" max="1" width="8.25" style="364" customWidth="1"/>
    <col min="2" max="2" width="7.25" style="364" customWidth="1"/>
    <col min="3" max="3" width="54.125" style="360" customWidth="1"/>
    <col min="4" max="4" width="10.375" style="359" customWidth="1"/>
    <col min="5" max="5" width="15.75" style="424" customWidth="1"/>
    <col min="6" max="6" width="22.125" style="361" customWidth="1"/>
    <col min="7" max="7" width="26.5" style="361" customWidth="1"/>
    <col min="8" max="8" width="17.75" style="350" customWidth="1"/>
    <col min="9" max="9" width="8" style="350" customWidth="1"/>
    <col min="10" max="10" width="17.5" style="350" customWidth="1"/>
    <col min="11" max="11" width="9" style="350" customWidth="1"/>
    <col min="12" max="12" width="9" style="335" customWidth="1"/>
    <col min="13" max="14" width="17.625" style="335" customWidth="1"/>
    <col min="15" max="27" width="9" style="335"/>
    <col min="28" max="16384" width="9" style="350"/>
  </cols>
  <sheetData>
    <row r="1" spans="1:14" ht="18" customHeight="1">
      <c r="A1" s="528" t="str">
        <f>Cover!B3</f>
        <v xml:space="preserve">Specification No.:WR-1/RPC/VRL/I-04/2026/Rfx-5005012806 </v>
      </c>
      <c r="B1" s="528"/>
      <c r="C1" s="528"/>
      <c r="D1" s="333"/>
      <c r="E1" s="57"/>
      <c r="F1" s="334"/>
      <c r="G1" s="334" t="s">
        <v>84</v>
      </c>
    </row>
    <row r="2" spans="1:14" ht="23.25" customHeight="1">
      <c r="A2" s="347"/>
      <c r="B2" s="354"/>
      <c r="C2" s="357"/>
      <c r="D2" s="347"/>
      <c r="E2" s="205"/>
      <c r="F2" s="358"/>
      <c r="G2" s="358"/>
    </row>
    <row r="3" spans="1:14" ht="24.75" customHeight="1">
      <c r="A3" s="529" t="str">
        <f>Cover!$B$2</f>
        <v>SUPPLY AND INSTALLATION OF 01 NO. SEWAGE TREATMENT PLANT 20 KLD FOR WASTE MANAGEMENT AND CONSERVATION MEASURE AT 765KV BILASPUR PSS</v>
      </c>
      <c r="B3" s="529"/>
      <c r="C3" s="529"/>
      <c r="D3" s="529"/>
      <c r="E3" s="529"/>
      <c r="F3" s="529"/>
      <c r="G3" s="529"/>
      <c r="L3" s="337"/>
      <c r="N3" s="338"/>
    </row>
    <row r="4" spans="1:14" ht="32.25" customHeight="1">
      <c r="A4" s="530" t="s">
        <v>325</v>
      </c>
      <c r="B4" s="531"/>
      <c r="C4" s="531"/>
      <c r="D4" s="531"/>
      <c r="E4" s="531"/>
      <c r="F4" s="531"/>
      <c r="G4" s="531"/>
      <c r="H4" s="339"/>
      <c r="L4" s="337"/>
      <c r="N4" s="338"/>
    </row>
    <row r="5" spans="1:14" ht="18" customHeight="1">
      <c r="G5" s="358"/>
      <c r="L5" s="337"/>
      <c r="N5" s="338"/>
    </row>
    <row r="6" spans="1:14" ht="18" customHeight="1">
      <c r="A6" s="280" t="str">
        <f>'  Sch-1'!A6</f>
        <v>Bidder’s Name and Address</v>
      </c>
      <c r="B6" s="26"/>
      <c r="C6" s="362"/>
      <c r="D6" s="362"/>
      <c r="E6" s="277"/>
      <c r="F6" s="358" t="s">
        <v>74</v>
      </c>
      <c r="G6" s="358"/>
      <c r="H6" s="362"/>
      <c r="L6" s="337"/>
      <c r="N6" s="338"/>
    </row>
    <row r="7" spans="1:14" ht="18" customHeight="1">
      <c r="A7" s="367" t="str">
        <f>'  Sch-1'!A7</f>
        <v xml:space="preserve">Bidder as </v>
      </c>
      <c r="B7" s="340"/>
      <c r="F7" s="363" t="s">
        <v>343</v>
      </c>
      <c r="G7" s="358"/>
      <c r="H7" s="362"/>
      <c r="L7" s="337"/>
      <c r="N7" s="338"/>
    </row>
    <row r="8" spans="1:14">
      <c r="A8" s="280" t="s">
        <v>75</v>
      </c>
      <c r="B8" s="26"/>
      <c r="C8" s="527" t="str">
        <f>IF('  Sch-1'!C8=0, "", '  Sch-1'!C8)</f>
        <v/>
      </c>
      <c r="D8" s="527"/>
      <c r="E8" s="527"/>
      <c r="F8" s="369" t="s">
        <v>77</v>
      </c>
      <c r="G8" s="363"/>
      <c r="L8" s="337"/>
      <c r="N8" s="338"/>
    </row>
    <row r="9" spans="1:14">
      <c r="A9" s="280" t="s">
        <v>76</v>
      </c>
      <c r="B9" s="26"/>
      <c r="C9" s="527" t="str">
        <f>IF('  Sch-1'!C9=0, "", '  Sch-1'!C9)</f>
        <v/>
      </c>
      <c r="D9" s="527"/>
      <c r="E9" s="527"/>
      <c r="F9" s="369" t="s">
        <v>111</v>
      </c>
      <c r="G9" s="363"/>
      <c r="L9" s="337"/>
      <c r="N9" s="338"/>
    </row>
    <row r="10" spans="1:14">
      <c r="A10" s="368"/>
      <c r="B10" s="362"/>
      <c r="C10" s="527" t="str">
        <f>IF('  Sch-1'!C10=0, "", '  Sch-1'!C10)</f>
        <v/>
      </c>
      <c r="D10" s="527"/>
      <c r="E10" s="527"/>
      <c r="F10" s="369" t="s">
        <v>112</v>
      </c>
      <c r="G10" s="363"/>
    </row>
    <row r="11" spans="1:14">
      <c r="A11" s="368"/>
      <c r="B11" s="362"/>
      <c r="C11" s="527" t="str">
        <f>IF('  Sch-1'!C11=0, "", '  Sch-1'!C11)</f>
        <v/>
      </c>
      <c r="D11" s="527"/>
      <c r="E11" s="527"/>
      <c r="F11" s="369" t="s">
        <v>113</v>
      </c>
      <c r="G11" s="363"/>
    </row>
    <row r="12" spans="1:14" ht="18" customHeight="1">
      <c r="A12" s="368"/>
      <c r="B12" s="362"/>
      <c r="C12" s="26"/>
      <c r="D12" s="26"/>
      <c r="E12" s="281"/>
      <c r="F12" s="363"/>
      <c r="G12" s="358"/>
      <c r="H12" s="362"/>
    </row>
    <row r="13" spans="1:14" ht="18" customHeight="1">
      <c r="A13" s="368"/>
      <c r="B13" s="362"/>
      <c r="C13" s="26"/>
      <c r="D13" s="26"/>
      <c r="E13" s="281"/>
      <c r="F13" s="370"/>
      <c r="G13" s="334" t="s">
        <v>62</v>
      </c>
    </row>
    <row r="14" spans="1:14" ht="43.5" customHeight="1">
      <c r="A14" s="286" t="s">
        <v>63</v>
      </c>
      <c r="B14" s="286" t="s">
        <v>237</v>
      </c>
      <c r="C14" s="286" t="s">
        <v>69</v>
      </c>
      <c r="D14" s="287" t="s">
        <v>61</v>
      </c>
      <c r="E14" s="154" t="s">
        <v>64</v>
      </c>
      <c r="F14" s="286" t="s">
        <v>126</v>
      </c>
      <c r="G14" s="286" t="s">
        <v>125</v>
      </c>
      <c r="H14" s="336"/>
      <c r="M14" s="341"/>
      <c r="N14" s="341"/>
    </row>
    <row r="15" spans="1:14" ht="18" customHeight="1">
      <c r="A15" s="287">
        <v>1</v>
      </c>
      <c r="B15" s="287">
        <v>2</v>
      </c>
      <c r="C15" s="287">
        <v>3</v>
      </c>
      <c r="D15" s="287">
        <v>4</v>
      </c>
      <c r="E15" s="154">
        <v>5</v>
      </c>
      <c r="F15" s="287">
        <v>6</v>
      </c>
      <c r="G15" s="287" t="s">
        <v>53</v>
      </c>
      <c r="H15" s="342"/>
      <c r="M15" s="343"/>
      <c r="N15" s="343"/>
    </row>
    <row r="16" spans="1:14" ht="18" customHeight="1">
      <c r="A16" s="287"/>
      <c r="B16" s="287"/>
      <c r="C16" s="313" t="s">
        <v>344</v>
      </c>
      <c r="D16" s="460"/>
      <c r="E16" s="314"/>
      <c r="F16" s="460"/>
      <c r="G16" s="315"/>
      <c r="H16" s="342"/>
      <c r="M16" s="343"/>
      <c r="N16" s="343"/>
    </row>
    <row r="17" spans="1:27" ht="30.75" customHeight="1">
      <c r="A17" s="287"/>
      <c r="B17" s="287"/>
      <c r="C17" s="532" t="s">
        <v>326</v>
      </c>
      <c r="D17" s="533"/>
      <c r="E17" s="533"/>
      <c r="F17" s="533"/>
      <c r="G17" s="534"/>
      <c r="H17" s="342"/>
      <c r="M17" s="343"/>
      <c r="N17" s="343"/>
    </row>
    <row r="18" spans="1:27" ht="33">
      <c r="A18" s="450">
        <v>2</v>
      </c>
      <c r="B18" s="474" t="s">
        <v>258</v>
      </c>
      <c r="C18" s="452" t="s">
        <v>412</v>
      </c>
      <c r="D18" s="474" t="s">
        <v>356</v>
      </c>
      <c r="E18" s="475">
        <v>0.3</v>
      </c>
      <c r="F18" s="447"/>
      <c r="G18" s="445">
        <f t="shared" ref="G18:G26" si="0">F18*E18</f>
        <v>0</v>
      </c>
      <c r="H18" s="342"/>
      <c r="M18" s="343"/>
      <c r="N18" s="343"/>
    </row>
    <row r="19" spans="1:27" ht="33">
      <c r="A19" s="450">
        <v>3</v>
      </c>
      <c r="B19" s="474" t="s">
        <v>259</v>
      </c>
      <c r="C19" s="452" t="s">
        <v>413</v>
      </c>
      <c r="D19" s="474" t="s">
        <v>356</v>
      </c>
      <c r="E19" s="475">
        <v>0.3</v>
      </c>
      <c r="F19" s="447"/>
      <c r="G19" s="445">
        <f t="shared" si="0"/>
        <v>0</v>
      </c>
      <c r="H19" s="342"/>
      <c r="M19" s="343"/>
      <c r="N19" s="343"/>
    </row>
    <row r="20" spans="1:27" ht="33">
      <c r="A20" s="450">
        <v>4</v>
      </c>
      <c r="B20" s="474" t="s">
        <v>414</v>
      </c>
      <c r="C20" s="452" t="s">
        <v>415</v>
      </c>
      <c r="D20" s="474" t="s">
        <v>356</v>
      </c>
      <c r="E20" s="475">
        <v>0.5</v>
      </c>
      <c r="F20" s="447"/>
      <c r="G20" s="445">
        <f t="shared" si="0"/>
        <v>0</v>
      </c>
      <c r="H20" s="342"/>
      <c r="M20" s="343"/>
      <c r="N20" s="343"/>
    </row>
    <row r="21" spans="1:27" ht="66">
      <c r="A21" s="450">
        <v>5</v>
      </c>
      <c r="B21" s="474" t="s">
        <v>416</v>
      </c>
      <c r="C21" s="452" t="s">
        <v>417</v>
      </c>
      <c r="D21" s="474" t="s">
        <v>264</v>
      </c>
      <c r="E21" s="475">
        <v>2</v>
      </c>
      <c r="F21" s="447"/>
      <c r="G21" s="445">
        <f t="shared" si="0"/>
        <v>0</v>
      </c>
      <c r="H21" s="342"/>
      <c r="M21" s="343"/>
      <c r="N21" s="343"/>
    </row>
    <row r="22" spans="1:27" ht="45">
      <c r="A22" s="450"/>
      <c r="B22" s="474"/>
      <c r="C22" s="479" t="s">
        <v>437</v>
      </c>
      <c r="D22" s="474"/>
      <c r="E22" s="475"/>
      <c r="F22" s="447"/>
      <c r="G22" s="445">
        <f t="shared" si="0"/>
        <v>0</v>
      </c>
      <c r="H22" s="342"/>
      <c r="M22" s="343"/>
      <c r="N22" s="343"/>
    </row>
    <row r="23" spans="1:27" ht="33">
      <c r="A23" s="450">
        <v>1</v>
      </c>
      <c r="B23" s="451">
        <v>1</v>
      </c>
      <c r="C23" s="452" t="s">
        <v>431</v>
      </c>
      <c r="D23" s="474" t="s">
        <v>432</v>
      </c>
      <c r="E23" s="475">
        <v>1</v>
      </c>
      <c r="F23" s="447"/>
      <c r="G23" s="445">
        <f t="shared" si="0"/>
        <v>0</v>
      </c>
      <c r="H23" s="342"/>
      <c r="M23" s="343"/>
      <c r="N23" s="343"/>
    </row>
    <row r="24" spans="1:27" ht="20.25">
      <c r="A24" s="450">
        <v>2</v>
      </c>
      <c r="B24" s="451">
        <v>2</v>
      </c>
      <c r="C24" s="452" t="s">
        <v>433</v>
      </c>
      <c r="D24" s="474" t="s">
        <v>434</v>
      </c>
      <c r="E24" s="475">
        <v>1</v>
      </c>
      <c r="F24" s="447"/>
      <c r="G24" s="445">
        <f t="shared" si="0"/>
        <v>0</v>
      </c>
      <c r="H24" s="342"/>
      <c r="M24" s="343"/>
      <c r="N24" s="343"/>
    </row>
    <row r="25" spans="1:27" ht="20.25">
      <c r="A25" s="450">
        <v>3</v>
      </c>
      <c r="B25" s="451">
        <v>3</v>
      </c>
      <c r="C25" s="452" t="s">
        <v>435</v>
      </c>
      <c r="D25" s="474" t="s">
        <v>434</v>
      </c>
      <c r="E25" s="475">
        <v>1</v>
      </c>
      <c r="F25" s="447"/>
      <c r="G25" s="445">
        <f t="shared" si="0"/>
        <v>0</v>
      </c>
      <c r="H25" s="342"/>
      <c r="M25" s="343"/>
      <c r="N25" s="343"/>
    </row>
    <row r="26" spans="1:27" ht="33">
      <c r="A26" s="450">
        <v>4</v>
      </c>
      <c r="B26" s="451">
        <v>4</v>
      </c>
      <c r="C26" s="452" t="s">
        <v>436</v>
      </c>
      <c r="D26" s="474" t="s">
        <v>434</v>
      </c>
      <c r="E26" s="475">
        <v>1</v>
      </c>
      <c r="F26" s="447"/>
      <c r="G26" s="445">
        <f t="shared" si="0"/>
        <v>0</v>
      </c>
      <c r="H26" s="342"/>
      <c r="M26" s="343"/>
      <c r="N26" s="343"/>
    </row>
    <row r="27" spans="1:27">
      <c r="A27" s="425"/>
      <c r="B27" s="432"/>
      <c r="C27" s="433"/>
      <c r="D27" s="434"/>
      <c r="E27" s="425"/>
      <c r="F27" s="425"/>
      <c r="G27" s="430"/>
      <c r="H27" s="342"/>
      <c r="M27" s="343"/>
      <c r="N27" s="343"/>
    </row>
    <row r="28" spans="1:27" s="345" customFormat="1" ht="30.75" customHeight="1">
      <c r="A28" s="344"/>
      <c r="B28" s="366"/>
      <c r="C28" s="524" t="s">
        <v>334</v>
      </c>
      <c r="D28" s="525"/>
      <c r="E28" s="525"/>
      <c r="F28" s="526"/>
      <c r="G28" s="409">
        <f>SUM(G18:G27)</f>
        <v>0</v>
      </c>
      <c r="H28" s="342"/>
      <c r="L28" s="339"/>
      <c r="M28" s="343"/>
      <c r="N28" s="343"/>
      <c r="O28" s="339"/>
      <c r="P28" s="339"/>
      <c r="Q28" s="339"/>
      <c r="R28" s="339"/>
      <c r="S28" s="339"/>
      <c r="T28" s="339"/>
      <c r="U28" s="339"/>
      <c r="V28" s="339"/>
      <c r="W28" s="339"/>
      <c r="X28" s="339"/>
      <c r="Y28" s="339"/>
      <c r="Z28" s="339"/>
      <c r="AA28" s="339"/>
    </row>
    <row r="29" spans="1:27" ht="15" customHeight="1">
      <c r="C29" s="309"/>
      <c r="D29" s="346"/>
      <c r="M29" s="337"/>
      <c r="N29" s="349"/>
    </row>
    <row r="30" spans="1:27" ht="33.6" customHeight="1">
      <c r="A30" s="342" t="s">
        <v>78</v>
      </c>
      <c r="B30" s="290"/>
      <c r="C30" s="310" t="str">
        <f>IF('  Sch-1'!C73=0,"", '  Sch-1'!C73)</f>
        <v/>
      </c>
      <c r="D30" s="350"/>
      <c r="E30" s="205"/>
      <c r="F30" s="348" t="str">
        <f>'  Sch-1'!F73</f>
        <v>Printed Name   :</v>
      </c>
      <c r="G30" s="348" t="str">
        <f>IF('  Sch-1'!G73=0,"",'  Sch-1'!G73)</f>
        <v/>
      </c>
    </row>
    <row r="31" spans="1:27" ht="33.6" customHeight="1">
      <c r="A31" s="342" t="s">
        <v>79</v>
      </c>
      <c r="B31" s="290"/>
      <c r="C31" s="310" t="str">
        <f>IF('  Sch-1'!C74=0,"", '  Sch-1'!C74)</f>
        <v/>
      </c>
      <c r="D31" s="350"/>
      <c r="E31" s="205"/>
      <c r="F31" s="348" t="s">
        <v>81</v>
      </c>
      <c r="G31" s="348" t="str">
        <f>IF('  Sch-1'!G74=0,"",'  Sch-1'!G74)</f>
        <v/>
      </c>
    </row>
    <row r="32" spans="1:27" ht="33.6" customHeight="1">
      <c r="A32" s="347"/>
      <c r="B32" s="347"/>
      <c r="C32" s="357"/>
      <c r="D32" s="350"/>
      <c r="E32" s="205"/>
      <c r="F32" s="348"/>
      <c r="G32" s="358"/>
    </row>
    <row r="33" spans="1:8">
      <c r="A33" s="347"/>
      <c r="B33" s="347"/>
      <c r="C33" s="357"/>
      <c r="D33" s="350"/>
      <c r="E33" s="205"/>
      <c r="F33" s="358"/>
      <c r="G33" s="358"/>
    </row>
    <row r="34" spans="1:8">
      <c r="A34" s="347"/>
      <c r="B34" s="347"/>
      <c r="C34" s="365"/>
    </row>
    <row r="45" spans="1:8">
      <c r="H45" s="394"/>
    </row>
  </sheetData>
  <sheetProtection algorithmName="SHA-512" hashValue="X0xMbUK3tfkZaslk0yIQUeZJuEGe0fg5z+0UPW5jAUf0R93bIVBTN6JGO1YpmXtcBQb1V16ElJa1WlBibLnhnw==" saltValue="0mskXlGjlD7ptBSElaIOTA==" spinCount="100000" sheet="1" formatColumns="0" formatRows="0" selectLockedCells="1"/>
  <customSheetViews>
    <customSheetView guid="{F2279B93-E4FF-4A81-B734-06F92F73708D}" scale="91" showPageBreaks="1" hiddenRows="1" hiddenColumns="1" view="pageBreakPreview">
      <selection activeCell="G18" sqref="G18"/>
      <colBreaks count="1" manualBreakCount="1">
        <brk id="8" max="1048575" man="1"/>
      </colBreaks>
      <pageMargins left="0.51181102362204722" right="0.26" top="0.54" bottom="0.61" header="0.25" footer="0.43"/>
      <printOptions horizontalCentered="1"/>
      <pageSetup paperSize="9" scale="43" orientation="portrait" horizontalDpi="300" verticalDpi="300" r:id="rId1"/>
      <headerFooter alignWithMargins="0">
        <oddFooter>&amp;R&amp;"Book Antiqua,Bold"&amp;10Schedule-2/ Page &amp;P of &amp;N</oddFooter>
      </headerFooter>
    </customSheetView>
    <customSheetView guid="{C3C2F6BE-1796-4187-BF38-BACEF6057F57}" scale="110" showPageBreaks="1" printArea="1" view="pageBreakPreview">
      <selection activeCell="F17" sqref="F17:F26"/>
      <colBreaks count="1" manualBreakCount="1">
        <brk id="7" max="1048575" man="1"/>
      </colBreaks>
      <pageMargins left="0.51181102362204722" right="0.26" top="0.54" bottom="0.61" header="0.25" footer="0.43"/>
      <printOptions horizontalCentered="1"/>
      <pageSetup paperSize="9" scale="43" orientation="portrait" horizontalDpi="300" verticalDpi="300" r:id="rId2"/>
      <headerFooter alignWithMargins="0">
        <oddFooter>&amp;R&amp;"Book Antiqua,Bold"&amp;10Schedule-2/ Page &amp;P of &amp;N</oddFooter>
      </headerFooter>
    </customSheetView>
    <customSheetView guid="{5E2FF645-A015-403E-863B-BADF6B75C7D1}" scale="110" showPageBreaks="1" printArea="1" view="pageBreakPreview">
      <selection activeCell="F17" sqref="F17"/>
      <colBreaks count="1" manualBreakCount="1">
        <brk id="7" max="1048575" man="1"/>
      </colBreaks>
      <pageMargins left="0.51181102362204722" right="0.26" top="0.54" bottom="0.61" header="0.25" footer="0.43"/>
      <printOptions horizontalCentered="1"/>
      <pageSetup paperSize="9" scale="43" orientation="portrait" horizontalDpi="300" verticalDpi="300" r:id="rId3"/>
      <headerFooter alignWithMargins="0">
        <oddFooter>&amp;R&amp;"Book Antiqua,Bold"&amp;10Schedule-2/ Page &amp;P of &amp;N</oddFooter>
      </headerFooter>
    </customSheetView>
    <customSheetView guid="{25334923-91A5-4F88-9A10-8FA88873EC26}" scale="91" topLeftCell="A13">
      <selection activeCell="F18" sqref="F18:F21"/>
      <colBreaks count="1" manualBreakCount="1">
        <brk id="7" max="1048575" man="1"/>
      </colBreaks>
      <pageMargins left="0.51181102362204722" right="0.26" top="0.54" bottom="0.61" header="0.25" footer="0.43"/>
      <printOptions horizontalCentered="1"/>
      <pageSetup paperSize="9" scale="92" orientation="portrait" horizontalDpi="300" verticalDpi="300" r:id="rId4"/>
      <headerFooter alignWithMargins="0">
        <oddFooter>&amp;R&amp;"Book Antiqua,Bold"&amp;10Schedule-2/ Page &amp;P of &amp;N</oddFooter>
      </headerFooter>
    </customSheetView>
    <customSheetView guid="{4F47A486-EA66-4D4B-9D65-1ABEAC31AACE}" scale="61" topLeftCell="A4">
      <selection activeCell="F20" sqref="F20"/>
      <colBreaks count="1" manualBreakCount="1">
        <brk id="7" max="1048575" man="1"/>
      </colBreaks>
      <pageMargins left="0.51181102362204722" right="0.26" top="0.54" bottom="0.61" header="0.25" footer="0.43"/>
      <printOptions horizontalCentered="1"/>
      <pageSetup paperSize="9" scale="92" orientation="portrait" horizontalDpi="300" verticalDpi="300" r:id="rId5"/>
      <headerFooter alignWithMargins="0">
        <oddFooter>&amp;R&amp;"Book Antiqua,Bold"&amp;10Schedule-2/ Page &amp;P of &amp;N</oddFooter>
      </headerFooter>
    </customSheetView>
    <customSheetView guid="{1A26D3B9-AD8D-4AE9-81F5-E0DF795F4658}" hiddenColumns="1" topLeftCell="A19">
      <selection activeCell="C17" sqref="C17"/>
      <colBreaks count="1" manualBreakCount="1">
        <brk id="7" max="1048575" man="1"/>
      </colBreaks>
      <pageMargins left="0.51181102362204722" right="0.26" top="0.54" bottom="0.61" header="0.25" footer="0.43"/>
      <printOptions horizontalCentered="1"/>
      <pageSetup paperSize="9" scale="92" orientation="portrait" horizontalDpi="300" verticalDpi="300" r:id="rId6"/>
      <headerFooter alignWithMargins="0">
        <oddFooter>&amp;R&amp;"Book Antiqua,Bold"&amp;10Schedule-2/ Page &amp;P of &amp;N</oddFooter>
      </headerFooter>
    </customSheetView>
    <customSheetView guid="{B0EE7D76-5806-4718-BDAD-3A3EA691E5E4}" hiddenColumns="1">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7"/>
      <headerFooter alignWithMargins="0">
        <oddFooter>&amp;R&amp;"Book Antiqua,Bold"&amp;10Schedule-2/ Page &amp;P of &amp;N</oddFooter>
      </headerFooter>
    </customSheetView>
    <customSheetView guid="{696D9240-6693-44E8-B9A4-2BFADD101EE2}" hiddenColumns="1" topLeftCell="A7">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8"/>
      <headerFooter alignWithMargins="0">
        <oddFooter>&amp;R&amp;"Book Antiqua,Bold"&amp;10Schedule-2/ Page &amp;P of &amp;N</oddFooter>
      </headerFooter>
    </customSheetView>
    <customSheetView guid="{4F65FF32-EC61-4022-A399-2986D7B6B8B3}" showPageBreaks="1" zeroValues="0" printArea="1" view="pageBreakPreview" showRuler="0" topLeftCell="A20">
      <selection activeCell="B2" sqref="B2:E2"/>
      <rowBreaks count="1" manualBreakCount="1">
        <brk id="33" max="5" man="1"/>
      </rowBreaks>
      <colBreaks count="1" manualBreakCount="1">
        <brk id="6" max="1048575" man="1"/>
      </colBreaks>
      <pageMargins left="0.51181102362204722" right="0.26" top="0.54" bottom="0.61" header="0.25" footer="0.43"/>
      <printOptions horizontalCentered="1"/>
      <pageSetup paperSize="9" orientation="portrait" horizontalDpi="300" verticalDpi="300" r:id="rId9"/>
      <headerFooter alignWithMargins="0">
        <oddFooter>&amp;R&amp;"Book Antiqua,Bold"&amp;10Page &amp;P of &amp;N</oddFooter>
      </headerFooter>
    </customSheetView>
    <customSheetView guid="{58D82F59-8CF6-455F-B9F4-081499FDF243}" hiddenColumns="1" topLeftCell="A7">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10"/>
      <headerFooter alignWithMargins="0">
        <oddFooter>&amp;R&amp;"Book Antiqua,Bold"&amp;10Schedule-2/ Page &amp;P of &amp;N</oddFooter>
      </headerFooter>
    </customSheetView>
    <customSheetView guid="{B1277D53-29D6-4226-81E2-084FB62977B6}" hiddenColumns="1" topLeftCell="A13">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11"/>
      <headerFooter alignWithMargins="0">
        <oddFooter>&amp;R&amp;"Book Antiqua,Bold"&amp;10Schedule-2/ Page &amp;P of &amp;N</oddFooter>
      </headerFooter>
    </customSheetView>
    <customSheetView guid="{E95B21C1-D936-4435-AF6F-90CF0B6A7506}" hiddenColumns="1" topLeftCell="A13">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12"/>
      <headerFooter alignWithMargins="0">
        <oddFooter>&amp;R&amp;"Book Antiqua,Bold"&amp;10Schedule-2/ Page &amp;P of &amp;N</oddFooter>
      </headerFooter>
    </customSheetView>
    <customSheetView guid="{8DC3BA4D-7811-4245-A3D0-7EE4A8A001CA}" scale="62" topLeftCell="A13">
      <selection activeCell="E17" sqref="E17"/>
      <colBreaks count="1" manualBreakCount="1">
        <brk id="6" max="1048575" man="1"/>
      </colBreaks>
      <pageMargins left="0.51181102362204722" right="0.26" top="0.54" bottom="0.61" header="0.25" footer="0.43"/>
      <printOptions horizontalCentered="1"/>
      <pageSetup paperSize="9" scale="92" orientation="portrait" horizontalDpi="300" verticalDpi="300" r:id="rId13"/>
      <headerFooter alignWithMargins="0">
        <oddFooter>&amp;R&amp;"Book Antiqua,Bold"&amp;10Schedule-2/ Page &amp;P of &amp;N</oddFooter>
      </headerFooter>
    </customSheetView>
    <customSheetView guid="{BAD0225F-C858-4E40-A5E7-64BB5328C88A}" scale="91" topLeftCell="A29">
      <selection activeCell="F22" sqref="F22"/>
      <colBreaks count="1" manualBreakCount="1">
        <brk id="7" max="1048575" man="1"/>
      </colBreaks>
      <pageMargins left="0.51181102362204722" right="0.26" top="0.54" bottom="0.61" header="0.25" footer="0.43"/>
      <printOptions horizontalCentered="1"/>
      <pageSetup paperSize="9" scale="92" orientation="portrait" horizontalDpi="300" verticalDpi="300" r:id="rId14"/>
      <headerFooter alignWithMargins="0">
        <oddFooter>&amp;R&amp;"Book Antiqua,Bold"&amp;10Schedule-2/ Page &amp;P of &amp;N</oddFooter>
      </headerFooter>
    </customSheetView>
    <customSheetView guid="{CF0E662C-D3BC-4297-99E8-62C40B3B7AD9}" scale="70" showPageBreaks="1" printArea="1" view="pageBreakPreview" topLeftCell="A46">
      <selection activeCell="F49" sqref="F49"/>
      <colBreaks count="1" manualBreakCount="1">
        <brk id="7" max="1048575" man="1"/>
      </colBreaks>
      <pageMargins left="0.51181102362204722" right="0.26" top="0.54" bottom="0.61" header="0.25" footer="0.43"/>
      <printOptions horizontalCentered="1"/>
      <pageSetup paperSize="9" scale="43" orientation="portrait" horizontalDpi="300" verticalDpi="300" r:id="rId15"/>
      <headerFooter alignWithMargins="0">
        <oddFooter>&amp;R&amp;"Book Antiqua,Bold"&amp;10Schedule-2/ Page &amp;P of &amp;N</oddFooter>
      </headerFooter>
    </customSheetView>
    <customSheetView guid="{BEF72719-4CCF-4C9B-95F6-0F3535FF30B3}" scale="110" showPageBreaks="1" printArea="1" view="pageBreakPreview" topLeftCell="A18">
      <selection activeCell="F18" sqref="F18"/>
      <colBreaks count="1" manualBreakCount="1">
        <brk id="7" max="1048575" man="1"/>
      </colBreaks>
      <pageMargins left="0.51181102362204722" right="0.26" top="0.54" bottom="0.61" header="0.25" footer="0.43"/>
      <printOptions horizontalCentered="1"/>
      <pageSetup paperSize="9" scale="43" orientation="portrait" horizontalDpi="300" verticalDpi="300" r:id="rId16"/>
      <headerFooter alignWithMargins="0">
        <oddFooter>&amp;R&amp;"Book Antiqua,Bold"&amp;10Schedule-2/ Page &amp;P of &amp;N</oddFooter>
      </headerFooter>
    </customSheetView>
    <customSheetView guid="{398C7893-3C2A-4DA4-8552-014985533932}" scale="91" showPageBreaks="1" hiddenRows="1" hiddenColumns="1" view="pageBreakPreview">
      <selection activeCell="G18" sqref="G18"/>
      <colBreaks count="1" manualBreakCount="1">
        <brk id="8" max="1048575" man="1"/>
      </colBreaks>
      <pageMargins left="0.51181102362204722" right="0.26" top="0.54" bottom="0.61" header="0.25" footer="0.43"/>
      <printOptions horizontalCentered="1"/>
      <pageSetup paperSize="9" scale="43" orientation="portrait" horizontalDpi="300" verticalDpi="300" r:id="rId17"/>
      <headerFooter alignWithMargins="0">
        <oddFooter>&amp;R&amp;"Book Antiqua,Bold"&amp;10Schedule-2/ Page &amp;P of &amp;N</oddFooter>
      </headerFooter>
    </customSheetView>
  </customSheetViews>
  <mergeCells count="9">
    <mergeCell ref="C28:F28"/>
    <mergeCell ref="C10:E10"/>
    <mergeCell ref="C11:E11"/>
    <mergeCell ref="A1:C1"/>
    <mergeCell ref="C8:E8"/>
    <mergeCell ref="A3:G3"/>
    <mergeCell ref="A4:G4"/>
    <mergeCell ref="C9:E9"/>
    <mergeCell ref="C17:G17"/>
  </mergeCells>
  <phoneticPr fontId="2" type="noConversion"/>
  <printOptions horizontalCentered="1"/>
  <pageMargins left="0.51181102362204722" right="0.26" top="0.54" bottom="0.61" header="0.25" footer="0.43"/>
  <pageSetup paperSize="9" scale="43" orientation="portrait" horizontalDpi="300" verticalDpi="300" r:id="rId18"/>
  <headerFooter alignWithMargins="0">
    <oddFooter>&amp;R&amp;"Book Antiqua,Bold"&amp;10Schedule-2/ Page &amp;P of &amp;N</oddFooter>
  </headerFooter>
  <drawing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indexed="12"/>
  </sheetPr>
  <dimension ref="A1:W53"/>
  <sheetViews>
    <sheetView topLeftCell="A36" zoomScaleNormal="100" zoomScaleSheetLayoutView="100" workbookViewId="0">
      <selection activeCell="G46" sqref="G46"/>
    </sheetView>
  </sheetViews>
  <sheetFormatPr defaultColWidth="9" defaultRowHeight="16.5"/>
  <cols>
    <col min="1" max="1" width="5.75" style="284" customWidth="1"/>
    <col min="2" max="2" width="8.25" style="62" customWidth="1"/>
    <col min="3" max="3" width="65.625" style="292" customWidth="1"/>
    <col min="4" max="4" width="7.625" style="62" customWidth="1"/>
    <col min="5" max="5" width="8.125" style="62" customWidth="1"/>
    <col min="6" max="6" width="11.375" style="62" customWidth="1"/>
    <col min="7" max="7" width="21.625" style="206" customWidth="1"/>
    <col min="8" max="8" width="30" style="155" customWidth="1"/>
    <col min="9" max="9" width="9" style="54" customWidth="1"/>
    <col min="10" max="10" width="17.25" style="54" customWidth="1"/>
    <col min="11" max="11" width="9" style="54" customWidth="1"/>
    <col min="12" max="13" width="14.125" style="54" customWidth="1"/>
    <col min="14" max="18" width="9" style="54" customWidth="1"/>
    <col min="19" max="16384" width="9" style="54"/>
  </cols>
  <sheetData>
    <row r="1" spans="1:8" ht="18" customHeight="1">
      <c r="A1" s="282" t="str">
        <f>Cover!B3</f>
        <v xml:space="preserve">Specification No.:WR-1/RPC/VRL/I-04/2026/Rfx-5005012806 </v>
      </c>
      <c r="B1" s="55"/>
      <c r="C1" s="291"/>
      <c r="D1" s="55"/>
      <c r="E1" s="55"/>
      <c r="F1" s="57"/>
      <c r="G1" s="298"/>
      <c r="H1" s="54"/>
    </row>
    <row r="2" spans="1:8" ht="18" customHeight="1">
      <c r="A2" s="283"/>
      <c r="B2" s="48"/>
      <c r="C2" s="283"/>
      <c r="D2" s="48"/>
      <c r="E2" s="48"/>
      <c r="H2" s="54"/>
    </row>
    <row r="3" spans="1:8" ht="48" customHeight="1">
      <c r="A3" s="540" t="str">
        <f>Cover!$B$2</f>
        <v>SUPPLY AND INSTALLATION OF 01 NO. SEWAGE TREATMENT PLANT 20 KLD FOR WASTE MANAGEMENT AND CONSERVATION MEASURE AT 765KV BILASPUR PSS</v>
      </c>
      <c r="B3" s="540"/>
      <c r="C3" s="540"/>
      <c r="D3" s="540"/>
      <c r="E3" s="540"/>
      <c r="F3" s="540"/>
      <c r="G3" s="540"/>
      <c r="H3" s="54"/>
    </row>
    <row r="4" spans="1:8" ht="33" customHeight="1">
      <c r="A4" s="541" t="s">
        <v>274</v>
      </c>
      <c r="B4" s="542"/>
      <c r="C4" s="542"/>
      <c r="D4" s="542"/>
      <c r="E4" s="542"/>
      <c r="F4" s="542"/>
      <c r="G4" s="542"/>
    </row>
    <row r="5" spans="1:8" ht="18" customHeight="1">
      <c r="C5" s="284"/>
    </row>
    <row r="6" spans="1:8" ht="18" customHeight="1">
      <c r="A6" s="26" t="s">
        <v>52</v>
      </c>
      <c r="B6" s="24"/>
      <c r="C6" s="285"/>
      <c r="D6" s="24"/>
      <c r="E6" s="24"/>
      <c r="F6" s="62" t="s">
        <v>74</v>
      </c>
    </row>
    <row r="7" spans="1:8" ht="18" customHeight="1">
      <c r="A7" s="26" t="str">
        <f>"Bidder as "&amp; 'Names of Bidder'!D6</f>
        <v xml:space="preserve">Bidder as </v>
      </c>
      <c r="B7" s="24"/>
      <c r="F7" s="277" t="s">
        <v>110</v>
      </c>
    </row>
    <row r="8" spans="1:8" ht="15.75" customHeight="1">
      <c r="A8" s="26" t="s">
        <v>75</v>
      </c>
      <c r="B8" s="24"/>
      <c r="C8" s="543" t="str">
        <f>IF('Names of Bidder'!D8=0, "", 'Names of Bidder'!D8)</f>
        <v/>
      </c>
      <c r="D8" s="543"/>
      <c r="E8" s="543"/>
      <c r="F8" s="278" t="s">
        <v>77</v>
      </c>
      <c r="G8" s="49"/>
    </row>
    <row r="9" spans="1:8">
      <c r="A9" s="26" t="s">
        <v>76</v>
      </c>
      <c r="B9" s="24"/>
      <c r="C9" s="543" t="str">
        <f>IF('Names of Bidder'!D9=0, "", 'Names of Bidder'!D9)</f>
        <v/>
      </c>
      <c r="D9" s="543"/>
      <c r="E9" s="543"/>
      <c r="F9" s="278" t="s">
        <v>111</v>
      </c>
      <c r="G9" s="49"/>
    </row>
    <row r="10" spans="1:8">
      <c r="A10" s="285"/>
      <c r="B10" s="25"/>
      <c r="C10" s="543" t="str">
        <f>IF('Names of Bidder'!D10=0, "", 'Names of Bidder'!D10)</f>
        <v/>
      </c>
      <c r="D10" s="543"/>
      <c r="E10" s="543"/>
      <c r="F10" s="278" t="s">
        <v>112</v>
      </c>
      <c r="G10" s="49"/>
    </row>
    <row r="11" spans="1:8">
      <c r="A11" s="285"/>
      <c r="B11" s="25"/>
      <c r="C11" s="543" t="str">
        <f>IF('Names of Bidder'!D11=0, "", 'Names of Bidder'!D11)</f>
        <v/>
      </c>
      <c r="D11" s="543"/>
      <c r="E11" s="543"/>
      <c r="F11" s="278" t="s">
        <v>113</v>
      </c>
      <c r="G11" s="49"/>
    </row>
    <row r="12" spans="1:8" ht="18" customHeight="1">
      <c r="A12" s="285"/>
      <c r="B12" s="25"/>
      <c r="C12" s="26"/>
      <c r="D12" s="26"/>
      <c r="E12" s="26"/>
      <c r="F12" s="279"/>
    </row>
    <row r="13" spans="1:8" ht="18" customHeight="1">
      <c r="C13" s="284"/>
      <c r="F13" s="57"/>
      <c r="G13" s="299" t="s">
        <v>62</v>
      </c>
    </row>
    <row r="14" spans="1:8" ht="75.75" customHeight="1">
      <c r="A14" s="286" t="s">
        <v>63</v>
      </c>
      <c r="B14" s="259" t="s">
        <v>236</v>
      </c>
      <c r="C14" s="286" t="s">
        <v>69</v>
      </c>
      <c r="D14" s="154" t="s">
        <v>61</v>
      </c>
      <c r="E14" s="154" t="s">
        <v>64</v>
      </c>
      <c r="F14" s="153" t="s">
        <v>124</v>
      </c>
      <c r="G14" s="300" t="s">
        <v>125</v>
      </c>
    </row>
    <row r="15" spans="1:8" ht="18" customHeight="1">
      <c r="A15" s="287">
        <v>1</v>
      </c>
      <c r="B15" s="154"/>
      <c r="C15" s="287">
        <v>2</v>
      </c>
      <c r="D15" s="154">
        <v>4</v>
      </c>
      <c r="E15" s="154">
        <v>5</v>
      </c>
      <c r="F15" s="154">
        <v>6</v>
      </c>
      <c r="G15" s="222" t="s">
        <v>53</v>
      </c>
    </row>
    <row r="16" spans="1:8" ht="18" customHeight="1">
      <c r="A16" s="313"/>
      <c r="B16" s="314"/>
      <c r="C16" s="315"/>
      <c r="D16" s="154"/>
      <c r="E16" s="154"/>
      <c r="F16" s="154"/>
      <c r="G16" s="222"/>
    </row>
    <row r="17" spans="1:7" ht="43.5" customHeight="1">
      <c r="A17" s="535" t="s">
        <v>276</v>
      </c>
      <c r="B17" s="536"/>
      <c r="C17" s="537"/>
      <c r="D17" s="154"/>
      <c r="E17" s="154"/>
      <c r="F17" s="154"/>
      <c r="G17" s="222"/>
    </row>
    <row r="18" spans="1:7" ht="18" customHeight="1">
      <c r="A18" s="316" t="s">
        <v>260</v>
      </c>
      <c r="B18" s="316"/>
      <c r="C18" s="317"/>
      <c r="D18" s="154"/>
      <c r="E18" s="154"/>
      <c r="F18" s="154"/>
      <c r="G18" s="222"/>
    </row>
    <row r="19" spans="1:7" ht="78.75">
      <c r="A19" s="311">
        <v>1</v>
      </c>
      <c r="B19" s="328">
        <v>2.8</v>
      </c>
      <c r="C19" s="329" t="s">
        <v>261</v>
      </c>
      <c r="D19" s="328"/>
      <c r="E19" s="330"/>
      <c r="F19" s="330"/>
      <c r="G19" s="222"/>
    </row>
    <row r="20" spans="1:7">
      <c r="A20" s="311"/>
      <c r="B20" s="328" t="s">
        <v>250</v>
      </c>
      <c r="C20" s="329" t="s">
        <v>249</v>
      </c>
      <c r="D20" s="328" t="s">
        <v>277</v>
      </c>
      <c r="E20" s="330">
        <v>60</v>
      </c>
      <c r="F20" s="330"/>
      <c r="G20" s="222"/>
    </row>
    <row r="21" spans="1:7" ht="94.5">
      <c r="A21" s="311">
        <v>2</v>
      </c>
      <c r="B21" s="331">
        <v>2.1</v>
      </c>
      <c r="C21" s="329" t="s">
        <v>269</v>
      </c>
      <c r="D21" s="328"/>
      <c r="E21" s="330"/>
      <c r="F21" s="330"/>
      <c r="G21" s="222"/>
    </row>
    <row r="22" spans="1:7">
      <c r="A22" s="311"/>
      <c r="B22" s="328" t="s">
        <v>251</v>
      </c>
      <c r="C22" s="329" t="s">
        <v>278</v>
      </c>
      <c r="D22" s="328" t="s">
        <v>262</v>
      </c>
      <c r="E22" s="330">
        <v>1000</v>
      </c>
      <c r="F22" s="330"/>
      <c r="G22" s="222"/>
    </row>
    <row r="23" spans="1:7" ht="47.25">
      <c r="A23" s="311">
        <v>3</v>
      </c>
      <c r="B23" s="328">
        <v>2.11</v>
      </c>
      <c r="C23" s="329" t="s">
        <v>279</v>
      </c>
      <c r="D23" s="328" t="s">
        <v>262</v>
      </c>
      <c r="E23" s="330">
        <v>50</v>
      </c>
      <c r="F23" s="330"/>
      <c r="G23" s="222"/>
    </row>
    <row r="24" spans="1:7" ht="47.25">
      <c r="A24" s="311">
        <v>4</v>
      </c>
      <c r="B24" s="328">
        <v>2.25</v>
      </c>
      <c r="C24" s="329" t="s">
        <v>253</v>
      </c>
      <c r="D24" s="328" t="s">
        <v>280</v>
      </c>
      <c r="E24" s="330">
        <v>20</v>
      </c>
      <c r="F24" s="330"/>
      <c r="G24" s="222"/>
    </row>
    <row r="25" spans="1:7" ht="31.5">
      <c r="A25" s="311">
        <v>5</v>
      </c>
      <c r="B25" s="328">
        <v>4.0999999999999996</v>
      </c>
      <c r="C25" s="329" t="s">
        <v>254</v>
      </c>
      <c r="D25" s="328"/>
      <c r="E25" s="330"/>
      <c r="F25" s="330"/>
      <c r="G25" s="222"/>
    </row>
    <row r="26" spans="1:7">
      <c r="A26" s="311"/>
      <c r="B26" s="328" t="s">
        <v>255</v>
      </c>
      <c r="C26" s="329" t="s">
        <v>281</v>
      </c>
      <c r="D26" s="328" t="s">
        <v>280</v>
      </c>
      <c r="E26" s="330">
        <v>50</v>
      </c>
      <c r="F26" s="330"/>
      <c r="G26" s="222"/>
    </row>
    <row r="27" spans="1:7" ht="31.5">
      <c r="A27" s="311">
        <v>6</v>
      </c>
      <c r="B27" s="328">
        <v>4.3</v>
      </c>
      <c r="C27" s="329" t="s">
        <v>282</v>
      </c>
      <c r="D27" s="328"/>
      <c r="E27" s="330"/>
      <c r="F27" s="330"/>
      <c r="G27" s="222"/>
    </row>
    <row r="28" spans="1:7">
      <c r="A28" s="311"/>
      <c r="B28" s="328" t="s">
        <v>256</v>
      </c>
      <c r="C28" s="329" t="s">
        <v>257</v>
      </c>
      <c r="D28" s="328" t="s">
        <v>263</v>
      </c>
      <c r="E28" s="330">
        <v>80</v>
      </c>
      <c r="F28" s="330"/>
      <c r="G28" s="222"/>
    </row>
    <row r="29" spans="1:7">
      <c r="A29" s="311">
        <v>7</v>
      </c>
      <c r="B29" s="328">
        <v>17.350000000000001</v>
      </c>
      <c r="C29" s="329" t="s">
        <v>283</v>
      </c>
      <c r="D29" s="328"/>
      <c r="E29" s="330"/>
      <c r="F29" s="330"/>
      <c r="G29" s="222"/>
    </row>
    <row r="30" spans="1:7">
      <c r="A30" s="311"/>
      <c r="B30" s="328" t="s">
        <v>284</v>
      </c>
      <c r="C30" s="329" t="s">
        <v>285</v>
      </c>
      <c r="D30" s="328"/>
      <c r="E30" s="330"/>
      <c r="F30" s="330"/>
      <c r="G30" s="222"/>
    </row>
    <row r="31" spans="1:7" ht="31.5">
      <c r="A31" s="311"/>
      <c r="B31" s="328" t="s">
        <v>286</v>
      </c>
      <c r="C31" s="329" t="s">
        <v>287</v>
      </c>
      <c r="D31" s="328" t="s">
        <v>252</v>
      </c>
      <c r="E31" s="330">
        <v>10</v>
      </c>
      <c r="F31" s="330"/>
      <c r="G31" s="222"/>
    </row>
    <row r="32" spans="1:7" ht="31.5">
      <c r="A32" s="311">
        <v>8</v>
      </c>
      <c r="B32" s="328">
        <v>18.27</v>
      </c>
      <c r="C32" s="329" t="s">
        <v>288</v>
      </c>
      <c r="D32" s="328"/>
      <c r="E32" s="330"/>
      <c r="F32" s="330"/>
      <c r="G32" s="222"/>
    </row>
    <row r="33" spans="1:23">
      <c r="A33" s="311"/>
      <c r="B33" s="328" t="s">
        <v>289</v>
      </c>
      <c r="C33" s="329" t="s">
        <v>290</v>
      </c>
      <c r="D33" s="328" t="s">
        <v>252</v>
      </c>
      <c r="E33" s="330">
        <v>50</v>
      </c>
      <c r="F33" s="330"/>
      <c r="G33" s="222"/>
    </row>
    <row r="34" spans="1:23" ht="31.5">
      <c r="A34" s="311">
        <v>9</v>
      </c>
      <c r="B34" s="328">
        <v>18.28</v>
      </c>
      <c r="C34" s="329" t="s">
        <v>291</v>
      </c>
      <c r="D34" s="328"/>
      <c r="E34" s="330"/>
      <c r="F34" s="330"/>
      <c r="G34" s="222"/>
    </row>
    <row r="35" spans="1:23">
      <c r="A35" s="311"/>
      <c r="B35" s="328" t="s">
        <v>292</v>
      </c>
      <c r="C35" s="329" t="s">
        <v>293</v>
      </c>
      <c r="D35" s="328" t="s">
        <v>270</v>
      </c>
      <c r="E35" s="330">
        <v>20</v>
      </c>
      <c r="F35" s="330"/>
      <c r="G35" s="222"/>
    </row>
    <row r="36" spans="1:23" ht="47.25">
      <c r="A36" s="311">
        <v>10</v>
      </c>
      <c r="B36" s="328">
        <v>19.100000000000001</v>
      </c>
      <c r="C36" s="329" t="s">
        <v>294</v>
      </c>
      <c r="D36" s="328"/>
      <c r="E36" s="330"/>
      <c r="F36" s="330"/>
      <c r="G36" s="222"/>
    </row>
    <row r="37" spans="1:23">
      <c r="A37" s="311"/>
      <c r="B37" s="328" t="s">
        <v>295</v>
      </c>
      <c r="C37" s="329" t="s">
        <v>296</v>
      </c>
      <c r="D37" s="328" t="s">
        <v>262</v>
      </c>
      <c r="E37" s="330">
        <v>1000</v>
      </c>
      <c r="F37" s="330"/>
      <c r="G37" s="222"/>
    </row>
    <row r="38" spans="1:23" ht="47.25">
      <c r="A38" s="311">
        <v>11</v>
      </c>
      <c r="B38" s="328">
        <v>19.2</v>
      </c>
      <c r="C38" s="329" t="s">
        <v>297</v>
      </c>
      <c r="D38" s="328"/>
      <c r="E38" s="330"/>
      <c r="F38" s="330"/>
      <c r="G38" s="222"/>
    </row>
    <row r="39" spans="1:23">
      <c r="A39" s="311"/>
      <c r="B39" s="328" t="s">
        <v>298</v>
      </c>
      <c r="C39" s="329" t="s">
        <v>299</v>
      </c>
      <c r="D39" s="328" t="s">
        <v>262</v>
      </c>
      <c r="E39" s="330">
        <v>1000</v>
      </c>
      <c r="F39" s="330"/>
      <c r="G39" s="222"/>
    </row>
    <row r="40" spans="1:23" ht="47.25">
      <c r="A40" s="327">
        <v>12</v>
      </c>
      <c r="B40" s="328">
        <v>19.600000000000001</v>
      </c>
      <c r="C40" s="329" t="s">
        <v>300</v>
      </c>
      <c r="D40" s="328"/>
      <c r="E40" s="330"/>
      <c r="F40" s="330"/>
      <c r="G40" s="222"/>
    </row>
    <row r="41" spans="1:23">
      <c r="A41" s="327"/>
      <c r="B41" s="328" t="s">
        <v>301</v>
      </c>
      <c r="C41" s="329" t="s">
        <v>302</v>
      </c>
      <c r="D41" s="328" t="s">
        <v>271</v>
      </c>
      <c r="E41" s="330">
        <v>30</v>
      </c>
      <c r="F41" s="330"/>
      <c r="G41" s="222"/>
    </row>
    <row r="42" spans="1:23" ht="47.25">
      <c r="A42" s="311">
        <v>13</v>
      </c>
      <c r="B42" s="328">
        <v>19.149999999999999</v>
      </c>
      <c r="C42" s="329" t="s">
        <v>303</v>
      </c>
      <c r="D42" s="328"/>
      <c r="E42" s="330"/>
      <c r="F42" s="330"/>
      <c r="G42" s="222"/>
    </row>
    <row r="43" spans="1:23">
      <c r="A43" s="311"/>
      <c r="B43" s="328" t="s">
        <v>272</v>
      </c>
      <c r="C43" s="329" t="s">
        <v>273</v>
      </c>
      <c r="D43" s="328" t="s">
        <v>264</v>
      </c>
      <c r="E43" s="330">
        <v>30</v>
      </c>
      <c r="F43" s="330"/>
      <c r="G43" s="222"/>
    </row>
    <row r="44" spans="1:23" s="155" customFormat="1">
      <c r="A44" s="288"/>
      <c r="B44" s="260"/>
      <c r="C44" s="293" t="s">
        <v>265</v>
      </c>
      <c r="D44" s="270"/>
      <c r="E44" s="270"/>
      <c r="F44" s="270"/>
      <c r="G44" s="301"/>
      <c r="I44" s="54"/>
      <c r="J44" s="54"/>
      <c r="K44" s="54"/>
      <c r="L44" s="54"/>
      <c r="M44" s="54"/>
      <c r="N44" s="54"/>
      <c r="O44" s="54"/>
      <c r="P44" s="54"/>
      <c r="Q44" s="54"/>
      <c r="R44" s="54"/>
      <c r="S44" s="54"/>
      <c r="T44" s="54"/>
      <c r="U44" s="54"/>
      <c r="V44" s="54"/>
      <c r="W44" s="54"/>
    </row>
    <row r="45" spans="1:23" s="155" customFormat="1">
      <c r="A45" s="288"/>
      <c r="B45" s="260"/>
      <c r="C45" s="294" t="s">
        <v>266</v>
      </c>
      <c r="D45" s="222"/>
      <c r="E45" s="222"/>
      <c r="F45" s="258"/>
      <c r="G45" s="302">
        <f>G44*F45</f>
        <v>0</v>
      </c>
      <c r="I45" s="54"/>
      <c r="J45" s="54"/>
      <c r="K45" s="54"/>
      <c r="L45" s="54"/>
      <c r="M45" s="54"/>
      <c r="N45" s="54"/>
      <c r="O45" s="54"/>
      <c r="P45" s="54"/>
      <c r="Q45" s="54"/>
      <c r="R45" s="54"/>
      <c r="S45" s="54"/>
      <c r="T45" s="54"/>
      <c r="U45" s="54"/>
      <c r="V45" s="54"/>
      <c r="W45" s="54"/>
    </row>
    <row r="46" spans="1:23" s="155" customFormat="1">
      <c r="A46" s="288"/>
      <c r="B46" s="260"/>
      <c r="C46" s="295" t="s">
        <v>267</v>
      </c>
      <c r="D46" s="221"/>
      <c r="E46" s="221"/>
      <c r="F46" s="154"/>
      <c r="G46" s="303">
        <f>+G45+G44</f>
        <v>0</v>
      </c>
      <c r="I46" s="54"/>
      <c r="J46" s="54"/>
      <c r="K46" s="54"/>
      <c r="L46" s="54"/>
      <c r="M46" s="54"/>
      <c r="N46" s="54"/>
      <c r="O46" s="54"/>
      <c r="P46" s="54"/>
      <c r="Q46" s="54"/>
      <c r="R46" s="54"/>
      <c r="S46" s="54"/>
      <c r="T46" s="54"/>
      <c r="U46" s="54"/>
      <c r="V46" s="54"/>
      <c r="W46" s="54"/>
    </row>
    <row r="47" spans="1:23" s="155" customFormat="1">
      <c r="A47" s="538"/>
      <c r="B47" s="538"/>
      <c r="C47" s="538"/>
      <c r="D47" s="538"/>
      <c r="E47" s="538"/>
      <c r="F47" s="538"/>
      <c r="G47" s="538"/>
      <c r="I47" s="54"/>
      <c r="J47" s="54"/>
      <c r="K47" s="54"/>
      <c r="L47" s="54"/>
      <c r="M47" s="54"/>
      <c r="N47" s="54"/>
      <c r="O47" s="54"/>
      <c r="P47" s="54"/>
      <c r="Q47" s="54"/>
      <c r="R47" s="54"/>
      <c r="S47" s="54"/>
      <c r="T47" s="54"/>
      <c r="U47" s="54"/>
      <c r="V47" s="54"/>
      <c r="W47" s="54"/>
    </row>
    <row r="48" spans="1:23" s="155" customFormat="1" ht="16.5" customHeight="1">
      <c r="A48" s="284"/>
      <c r="B48" s="62"/>
      <c r="C48" s="539"/>
      <c r="D48" s="539"/>
      <c r="E48" s="539"/>
      <c r="F48" s="539"/>
      <c r="G48" s="539"/>
      <c r="I48" s="54"/>
      <c r="J48" s="54"/>
      <c r="K48" s="54"/>
      <c r="L48" s="54"/>
      <c r="M48" s="54"/>
      <c r="N48" s="54"/>
      <c r="O48" s="54"/>
      <c r="P48" s="54"/>
      <c r="Q48" s="54"/>
      <c r="R48" s="54"/>
      <c r="S48" s="54"/>
      <c r="T48" s="54"/>
      <c r="U48" s="54"/>
      <c r="V48" s="54"/>
      <c r="W48" s="54"/>
    </row>
    <row r="49" spans="1:23" s="155" customFormat="1" ht="16.5" customHeight="1">
      <c r="A49" s="289"/>
      <c r="B49" s="159"/>
      <c r="C49" s="539"/>
      <c r="D49" s="539"/>
      <c r="E49" s="539"/>
      <c r="F49" s="539"/>
      <c r="G49" s="539"/>
      <c r="I49" s="54"/>
      <c r="J49" s="54"/>
      <c r="K49" s="54"/>
      <c r="L49" s="54"/>
      <c r="M49" s="54"/>
      <c r="N49" s="54"/>
      <c r="O49" s="54"/>
      <c r="P49" s="54"/>
      <c r="Q49" s="54"/>
      <c r="R49" s="54"/>
      <c r="S49" s="54"/>
      <c r="T49" s="54"/>
      <c r="U49" s="54"/>
      <c r="V49" s="54"/>
      <c r="W49" s="54"/>
    </row>
    <row r="50" spans="1:23" s="155" customFormat="1" ht="33.6" customHeight="1">
      <c r="A50" s="290" t="s">
        <v>78</v>
      </c>
      <c r="B50" s="65"/>
      <c r="C50" s="296" t="str">
        <f>IF('Names of Bidder'!D23=0, "", 'Names of Bidder'!D23)</f>
        <v/>
      </c>
      <c r="D50" s="204"/>
      <c r="E50" s="205"/>
      <c r="F50" s="100" t="s">
        <v>80</v>
      </c>
      <c r="G50" s="304" t="str">
        <f>IF('Names of Bidder'!D18=0, "", 'Names of Bidder'!D18)</f>
        <v/>
      </c>
      <c r="I50" s="54"/>
      <c r="J50" s="54"/>
      <c r="K50" s="54"/>
      <c r="L50" s="54"/>
      <c r="M50" s="54"/>
      <c r="N50" s="54"/>
      <c r="O50" s="54"/>
      <c r="P50" s="54"/>
      <c r="Q50" s="54"/>
      <c r="R50" s="54"/>
      <c r="S50" s="54"/>
      <c r="T50" s="54"/>
      <c r="U50" s="54"/>
      <c r="V50" s="54"/>
      <c r="W50" s="54"/>
    </row>
    <row r="51" spans="1:23" s="155" customFormat="1" ht="33.6" customHeight="1">
      <c r="A51" s="290" t="s">
        <v>79</v>
      </c>
      <c r="B51" s="65"/>
      <c r="C51" s="296" t="str">
        <f>IF('Names of Bidder'!D24=0, "", 'Names of Bidder'!D24)</f>
        <v/>
      </c>
      <c r="D51" s="206"/>
      <c r="E51" s="205"/>
      <c r="F51" s="100" t="s">
        <v>81</v>
      </c>
      <c r="G51" s="246" t="str">
        <f>IF('Names of Bidder'!D19=0, "", 'Names of Bidder'!D19)</f>
        <v/>
      </c>
      <c r="I51" s="54"/>
      <c r="J51" s="54"/>
      <c r="K51" s="54"/>
      <c r="L51" s="54"/>
      <c r="M51" s="54"/>
      <c r="N51" s="54"/>
      <c r="O51" s="54"/>
      <c r="P51" s="54"/>
      <c r="Q51" s="54"/>
      <c r="R51" s="54"/>
      <c r="S51" s="54"/>
      <c r="T51" s="54"/>
      <c r="U51" s="54"/>
      <c r="V51" s="54"/>
      <c r="W51" s="54"/>
    </row>
    <row r="52" spans="1:23" s="155" customFormat="1" ht="33.6" customHeight="1">
      <c r="A52" s="284"/>
      <c r="B52" s="62"/>
      <c r="C52" s="297"/>
      <c r="D52" s="27"/>
      <c r="E52" s="62"/>
      <c r="F52" s="62"/>
      <c r="G52" s="206"/>
      <c r="I52" s="54"/>
      <c r="J52" s="54"/>
      <c r="K52" s="54"/>
      <c r="L52" s="54"/>
      <c r="M52" s="54"/>
      <c r="N52" s="54"/>
      <c r="O52" s="54"/>
      <c r="P52" s="54"/>
      <c r="Q52" s="54"/>
      <c r="R52" s="54"/>
      <c r="S52" s="54"/>
      <c r="T52" s="54"/>
      <c r="U52" s="54"/>
      <c r="V52" s="54"/>
      <c r="W52" s="54"/>
    </row>
    <row r="53" spans="1:23" s="155" customFormat="1" ht="33.6" customHeight="1">
      <c r="A53" s="284"/>
      <c r="B53" s="62"/>
      <c r="C53" s="297"/>
      <c r="D53" s="27"/>
      <c r="E53" s="62"/>
      <c r="F53" s="100"/>
      <c r="G53" s="246"/>
      <c r="I53" s="54"/>
      <c r="J53" s="54"/>
      <c r="K53" s="54"/>
      <c r="L53" s="54"/>
      <c r="M53" s="54"/>
      <c r="N53" s="54"/>
      <c r="O53" s="54"/>
      <c r="P53" s="54"/>
      <c r="Q53" s="54"/>
      <c r="R53" s="54"/>
      <c r="S53" s="54"/>
      <c r="T53" s="54"/>
      <c r="U53" s="54"/>
      <c r="V53" s="54"/>
      <c r="W53" s="54"/>
    </row>
  </sheetData>
  <sheetProtection formatColumns="0" formatRows="0" selectLockedCells="1"/>
  <customSheetViews>
    <customSheetView guid="{F2279B93-E4FF-4A81-B734-06F92F73708D}"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1"/>
      <headerFooter alignWithMargins="0">
        <oddFooter>&amp;R&amp;"Book Antiqua,Bold"&amp;10Schedule-1/ Page &amp;P of &amp;N</oddFooter>
      </headerFooter>
    </customSheetView>
    <customSheetView guid="{C3C2F6BE-1796-4187-BF38-BACEF6057F57}"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2"/>
      <headerFooter alignWithMargins="0">
        <oddFooter>&amp;R&amp;"Book Antiqua,Bold"&amp;10Schedule-1/ Page &amp;P of &amp;N</oddFooter>
      </headerFooter>
    </customSheetView>
    <customSheetView guid="{5E2FF645-A015-403E-863B-BADF6B75C7D1}"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3"/>
      <headerFooter alignWithMargins="0">
        <oddFooter>&amp;R&amp;"Book Antiqua,Bold"&amp;10Schedule-1/ Page &amp;P of &amp;N</oddFooter>
      </headerFooter>
    </customSheetView>
    <customSheetView guid="{25334923-91A5-4F88-9A10-8FA88873EC26}"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4"/>
      <headerFooter alignWithMargins="0">
        <oddFooter>&amp;R&amp;"Book Antiqua,Bold"&amp;10Schedule-1/ Page &amp;P of &amp;N</oddFooter>
      </headerFooter>
    </customSheetView>
    <customSheetView guid="{BAD0225F-C858-4E40-A5E7-64BB5328C88A}" topLeftCell="A25">
      <selection activeCell="F32" sqref="F32"/>
      <colBreaks count="1" manualBreakCount="1">
        <brk id="7" max="1048575" man="1"/>
      </colBreaks>
      <pageMargins left="0.511811023622047" right="0.26" top="0.48" bottom="0.54" header="0.25" footer="0.27"/>
      <printOptions horizontalCentered="1"/>
      <pageSetup paperSize="9" scale="88" orientation="portrait" horizontalDpi="300" verticalDpi="300" r:id="rId5"/>
      <headerFooter alignWithMargins="0">
        <oddFooter>&amp;R&amp;"Book Antiqua,Bold"&amp;10Schedule-1/ Page &amp;P of &amp;N</oddFooter>
      </headerFooter>
    </customSheetView>
    <customSheetView guid="{CF0E662C-D3BC-4297-99E8-62C40B3B7AD9}"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6"/>
      <headerFooter alignWithMargins="0">
        <oddFooter>&amp;R&amp;"Book Antiqua,Bold"&amp;10Schedule-1/ Page &amp;P of &amp;N</oddFooter>
      </headerFooter>
    </customSheetView>
    <customSheetView guid="{BEF72719-4CCF-4C9B-95F6-0F3535FF30B3}"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7"/>
      <headerFooter alignWithMargins="0">
        <oddFooter>&amp;R&amp;"Book Antiqua,Bold"&amp;10Schedule-1/ Page &amp;P of &amp;N</oddFooter>
      </headerFooter>
    </customSheetView>
    <customSheetView guid="{398C7893-3C2A-4DA4-8552-014985533932}"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8"/>
      <headerFooter alignWithMargins="0">
        <oddFooter>&amp;R&amp;"Book Antiqua,Bold"&amp;10Schedule-1/ Page &amp;P of &amp;N</oddFooter>
      </headerFooter>
    </customSheetView>
  </customSheetViews>
  <mergeCells count="9">
    <mergeCell ref="A17:C17"/>
    <mergeCell ref="A47:G47"/>
    <mergeCell ref="C48:G49"/>
    <mergeCell ref="A3:G3"/>
    <mergeCell ref="A4:G4"/>
    <mergeCell ref="C8:E8"/>
    <mergeCell ref="C9:E9"/>
    <mergeCell ref="C10:E10"/>
    <mergeCell ref="C11:E11"/>
  </mergeCells>
  <printOptions horizontalCentered="1"/>
  <pageMargins left="0.511811023622047" right="0.26" top="0.48" bottom="0.54" header="0.25" footer="0.27"/>
  <pageSetup paperSize="9" scale="88" orientation="portrait" horizontalDpi="300" verticalDpi="300" r:id="rId9"/>
  <headerFooter alignWithMargins="0">
    <oddFooter>&amp;R&amp;"Book Antiqua,Bold"&amp;10Schedule-1/ Page &amp;P of &amp;N</oddFooter>
  </headerFooter>
  <colBreaks count="1" manualBreakCount="1">
    <brk id="7" max="1048575" man="1"/>
  </colBreaks>
  <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53"/>
  </sheetPr>
  <dimension ref="A1:AA30"/>
  <sheetViews>
    <sheetView topLeftCell="A13" zoomScaleNormal="100" zoomScaleSheetLayoutView="100" workbookViewId="0">
      <selection activeCell="F20" sqref="F20:G24"/>
    </sheetView>
  </sheetViews>
  <sheetFormatPr defaultColWidth="9" defaultRowHeight="16.5"/>
  <cols>
    <col min="1" max="1" width="8.25" style="156" customWidth="1"/>
    <col min="2" max="2" width="7.375" style="156" customWidth="1"/>
    <col min="3" max="3" width="61.375" style="64" customWidth="1"/>
    <col min="4" max="4" width="7" style="63" customWidth="1"/>
    <col min="5" max="5" width="8.625" style="156" customWidth="1"/>
    <col min="6" max="6" width="12.25" style="63" customWidth="1"/>
    <col min="7" max="7" width="14.625" style="269" customWidth="1"/>
    <col min="8" max="8" width="17.75" style="27" customWidth="1"/>
    <col min="9" max="9" width="8" style="54" customWidth="1"/>
    <col min="10" max="10" width="17.5" style="54" customWidth="1"/>
    <col min="11" max="11" width="9" style="54" customWidth="1"/>
    <col min="12" max="12" width="9" style="141" customWidth="1"/>
    <col min="13" max="14" width="17.625" style="141" customWidth="1"/>
    <col min="15" max="27" width="9" style="141"/>
    <col min="28" max="16384" width="9" style="54"/>
  </cols>
  <sheetData>
    <row r="1" spans="1:14" ht="18" customHeight="1">
      <c r="A1" s="55" t="str">
        <f>Cover!B3</f>
        <v xml:space="preserve">Specification No.:WR-1/RPC/VRL/I-04/2026/Rfx-5005012806 </v>
      </c>
      <c r="B1" s="55"/>
      <c r="C1" s="56"/>
      <c r="D1" s="57"/>
      <c r="E1" s="57"/>
      <c r="F1" s="58"/>
      <c r="G1" s="59" t="s">
        <v>84</v>
      </c>
    </row>
    <row r="2" spans="1:14" ht="23.25" customHeight="1">
      <c r="A2" s="48"/>
      <c r="B2" s="48"/>
      <c r="C2" s="61"/>
      <c r="D2" s="62"/>
      <c r="E2" s="62"/>
      <c r="F2" s="27"/>
      <c r="G2" s="67"/>
    </row>
    <row r="3" spans="1:14" ht="44.25" customHeight="1">
      <c r="A3" s="540" t="str">
        <f>Cover!$B$2</f>
        <v>SUPPLY AND INSTALLATION OF 01 NO. SEWAGE TREATMENT PLANT 20 KLD FOR WASTE MANAGEMENT AND CONSERVATION MEASURE AT 765KV BILASPUR PSS</v>
      </c>
      <c r="B3" s="540"/>
      <c r="C3" s="540"/>
      <c r="D3" s="540"/>
      <c r="E3" s="540"/>
      <c r="F3" s="540"/>
      <c r="G3" s="540"/>
      <c r="L3" s="148"/>
      <c r="N3" s="149"/>
    </row>
    <row r="4" spans="1:14" ht="32.25" customHeight="1">
      <c r="A4" s="541" t="s">
        <v>275</v>
      </c>
      <c r="B4" s="542"/>
      <c r="C4" s="542"/>
      <c r="D4" s="542"/>
      <c r="E4" s="542"/>
      <c r="F4" s="542"/>
      <c r="G4" s="542"/>
      <c r="H4" s="160"/>
      <c r="L4" s="148"/>
      <c r="N4" s="149"/>
    </row>
    <row r="5" spans="1:14" ht="18" customHeight="1">
      <c r="A5" s="161"/>
      <c r="B5" s="161"/>
      <c r="C5" s="151"/>
      <c r="D5" s="150"/>
      <c r="E5" s="161"/>
      <c r="F5" s="150"/>
      <c r="G5" s="271"/>
      <c r="L5" s="148"/>
      <c r="N5" s="149"/>
    </row>
    <row r="6" spans="1:14" ht="18" customHeight="1">
      <c r="A6" s="24" t="str">
        <f>'  Sch-1'!A6</f>
        <v>Bidder’s Name and Address</v>
      </c>
      <c r="B6" s="24"/>
      <c r="C6" s="25"/>
      <c r="D6" s="25"/>
      <c r="E6" s="279"/>
      <c r="F6" s="48" t="s">
        <v>74</v>
      </c>
      <c r="G6" s="67"/>
      <c r="H6" s="25"/>
      <c r="L6" s="148"/>
      <c r="N6" s="149"/>
    </row>
    <row r="7" spans="1:14" ht="18" customHeight="1">
      <c r="A7" s="152" t="str">
        <f>'  Sch-1'!A7</f>
        <v xml:space="preserve">Bidder as </v>
      </c>
      <c r="B7" s="152"/>
      <c r="F7" s="264" t="s">
        <v>110</v>
      </c>
      <c r="G7" s="67"/>
      <c r="H7" s="25"/>
      <c r="L7" s="148"/>
      <c r="N7" s="149"/>
    </row>
    <row r="8" spans="1:14">
      <c r="A8" s="24" t="s">
        <v>75</v>
      </c>
      <c r="B8" s="24"/>
      <c r="C8" s="543" t="str">
        <f>IF('  Sch-1'!C8=0, "", '  Sch-1'!C8)</f>
        <v/>
      </c>
      <c r="D8" s="543"/>
      <c r="E8" s="543"/>
      <c r="F8" s="265" t="s">
        <v>77</v>
      </c>
      <c r="G8" s="266"/>
      <c r="L8" s="148"/>
      <c r="N8" s="149"/>
    </row>
    <row r="9" spans="1:14">
      <c r="A9" s="24" t="s">
        <v>76</v>
      </c>
      <c r="B9" s="24"/>
      <c r="C9" s="543" t="str">
        <f>IF('  Sch-1'!C9=0, "", '  Sch-1'!C9)</f>
        <v/>
      </c>
      <c r="D9" s="543"/>
      <c r="E9" s="543"/>
      <c r="F9" s="265" t="s">
        <v>111</v>
      </c>
      <c r="G9" s="266"/>
      <c r="L9" s="148"/>
      <c r="N9" s="149"/>
    </row>
    <row r="10" spans="1:14">
      <c r="A10" s="25"/>
      <c r="B10" s="25"/>
      <c r="C10" s="543" t="str">
        <f>IF('  Sch-1'!C10=0, "", '  Sch-1'!C10)</f>
        <v/>
      </c>
      <c r="D10" s="543"/>
      <c r="E10" s="543"/>
      <c r="F10" s="265" t="s">
        <v>112</v>
      </c>
      <c r="G10" s="266"/>
    </row>
    <row r="11" spans="1:14">
      <c r="A11" s="25"/>
      <c r="B11" s="25"/>
      <c r="C11" s="543" t="str">
        <f>IF('  Sch-1'!C11=0, "", '  Sch-1'!C11)</f>
        <v/>
      </c>
      <c r="D11" s="543"/>
      <c r="E11" s="543"/>
      <c r="F11" s="265" t="s">
        <v>113</v>
      </c>
      <c r="G11" s="266"/>
    </row>
    <row r="12" spans="1:14" ht="18" customHeight="1">
      <c r="A12" s="25"/>
      <c r="B12" s="25"/>
      <c r="C12" s="26"/>
      <c r="D12" s="26"/>
      <c r="E12" s="280"/>
      <c r="F12" s="49"/>
      <c r="G12" s="67"/>
      <c r="H12" s="25"/>
    </row>
    <row r="13" spans="1:14" ht="18" customHeight="1">
      <c r="A13" s="25"/>
      <c r="B13" s="25"/>
      <c r="C13" s="24"/>
      <c r="D13" s="24"/>
      <c r="E13" s="281"/>
      <c r="F13" s="24"/>
      <c r="G13" s="59" t="s">
        <v>62</v>
      </c>
    </row>
    <row r="14" spans="1:14" ht="43.5" customHeight="1">
      <c r="A14" s="153" t="s">
        <v>63</v>
      </c>
      <c r="B14" s="153" t="s">
        <v>237</v>
      </c>
      <c r="C14" s="153" t="s">
        <v>69</v>
      </c>
      <c r="D14" s="154" t="s">
        <v>61</v>
      </c>
      <c r="E14" s="154" t="s">
        <v>64</v>
      </c>
      <c r="F14" s="153" t="s">
        <v>126</v>
      </c>
      <c r="G14" s="267" t="s">
        <v>125</v>
      </c>
      <c r="H14" s="135"/>
      <c r="M14" s="140"/>
      <c r="N14" s="140"/>
    </row>
    <row r="15" spans="1:14" ht="18" customHeight="1">
      <c r="A15" s="154">
        <v>1</v>
      </c>
      <c r="B15" s="154">
        <v>2</v>
      </c>
      <c r="C15" s="154">
        <v>3</v>
      </c>
      <c r="D15" s="154">
        <v>4</v>
      </c>
      <c r="E15" s="154">
        <v>5</v>
      </c>
      <c r="F15" s="154">
        <v>6</v>
      </c>
      <c r="G15" s="268" t="s">
        <v>53</v>
      </c>
      <c r="H15" s="100"/>
      <c r="M15" s="139"/>
      <c r="N15" s="139"/>
    </row>
    <row r="16" spans="1:14" ht="44.25" customHeight="1">
      <c r="A16" s="535" t="s">
        <v>311</v>
      </c>
      <c r="B16" s="536"/>
      <c r="C16" s="537"/>
      <c r="D16" s="154"/>
      <c r="E16" s="154"/>
      <c r="F16" s="154"/>
      <c r="G16" s="268"/>
      <c r="H16" s="100"/>
      <c r="M16" s="139"/>
      <c r="N16" s="139"/>
    </row>
    <row r="17" spans="1:27">
      <c r="A17" s="305" t="s">
        <v>239</v>
      </c>
      <c r="B17" s="305" t="s">
        <v>238</v>
      </c>
      <c r="C17" s="305"/>
      <c r="D17" s="311"/>
      <c r="E17" s="311"/>
      <c r="F17" s="306"/>
      <c r="G17" s="306"/>
      <c r="H17" s="100"/>
      <c r="M17" s="139"/>
      <c r="N17" s="139"/>
    </row>
    <row r="18" spans="1:27" ht="141.75">
      <c r="A18" s="311">
        <v>1</v>
      </c>
      <c r="B18" s="328" t="s">
        <v>258</v>
      </c>
      <c r="C18" s="332" t="s">
        <v>304</v>
      </c>
      <c r="D18" s="328"/>
      <c r="E18" s="330"/>
      <c r="F18" s="330"/>
      <c r="G18" s="306"/>
      <c r="H18" s="100"/>
      <c r="M18" s="139"/>
      <c r="N18" s="139"/>
    </row>
    <row r="19" spans="1:27" ht="47.25">
      <c r="A19" s="311"/>
      <c r="B19" s="328"/>
      <c r="C19" s="329" t="s">
        <v>305</v>
      </c>
      <c r="D19" s="328"/>
      <c r="E19" s="330"/>
      <c r="F19" s="330"/>
      <c r="G19" s="306"/>
      <c r="H19" s="100"/>
      <c r="M19" s="139"/>
      <c r="N19" s="139"/>
    </row>
    <row r="20" spans="1:27">
      <c r="A20" s="311"/>
      <c r="B20" s="328" t="s">
        <v>248</v>
      </c>
      <c r="C20" s="329" t="s">
        <v>306</v>
      </c>
      <c r="D20" s="328" t="s">
        <v>264</v>
      </c>
      <c r="E20" s="330">
        <v>40</v>
      </c>
      <c r="F20" s="307"/>
      <c r="G20" s="306"/>
      <c r="H20" s="100"/>
      <c r="M20" s="139"/>
      <c r="N20" s="139"/>
    </row>
    <row r="21" spans="1:27">
      <c r="A21" s="311">
        <v>2</v>
      </c>
      <c r="B21" s="328" t="s">
        <v>259</v>
      </c>
      <c r="C21" s="329" t="s">
        <v>307</v>
      </c>
      <c r="D21" s="328"/>
      <c r="E21" s="330"/>
      <c r="F21" s="330"/>
      <c r="G21" s="306"/>
      <c r="H21" s="100"/>
      <c r="M21" s="139"/>
      <c r="N21" s="139"/>
    </row>
    <row r="22" spans="1:27">
      <c r="A22" s="311"/>
      <c r="B22" s="328"/>
      <c r="C22" s="332" t="s">
        <v>308</v>
      </c>
      <c r="D22" s="328"/>
      <c r="E22" s="330"/>
      <c r="F22" s="330"/>
      <c r="G22" s="306"/>
      <c r="H22" s="100"/>
      <c r="M22" s="139"/>
      <c r="N22" s="139"/>
    </row>
    <row r="23" spans="1:27">
      <c r="A23" s="311"/>
      <c r="B23" s="328"/>
      <c r="C23" s="332" t="s">
        <v>309</v>
      </c>
      <c r="D23" s="328" t="s">
        <v>310</v>
      </c>
      <c r="E23" s="330">
        <v>35</v>
      </c>
      <c r="F23" s="307"/>
      <c r="G23" s="306"/>
      <c r="H23" s="100"/>
      <c r="M23" s="139"/>
      <c r="N23" s="139"/>
    </row>
    <row r="24" spans="1:27" s="323" customFormat="1" ht="18.75">
      <c r="A24" s="318"/>
      <c r="B24" s="319"/>
      <c r="C24" s="274" t="s">
        <v>268</v>
      </c>
      <c r="D24" s="320"/>
      <c r="E24" s="321"/>
      <c r="F24" s="322"/>
      <c r="G24" s="275"/>
      <c r="H24" s="100"/>
      <c r="L24" s="324"/>
      <c r="M24" s="139"/>
      <c r="N24" s="139"/>
      <c r="O24" s="324"/>
      <c r="P24" s="324"/>
      <c r="Q24" s="324"/>
      <c r="R24" s="324"/>
      <c r="S24" s="324"/>
      <c r="T24" s="324"/>
      <c r="U24" s="324"/>
      <c r="V24" s="324"/>
      <c r="W24" s="324"/>
      <c r="X24" s="324"/>
      <c r="Y24" s="324"/>
      <c r="Z24" s="324"/>
      <c r="AA24" s="324"/>
    </row>
    <row r="25" spans="1:27" ht="33.6" customHeight="1">
      <c r="A25" s="162"/>
      <c r="B25" s="162"/>
      <c r="C25" s="157"/>
      <c r="D25" s="204"/>
      <c r="E25" s="205"/>
      <c r="F25" s="66" t="s">
        <v>80</v>
      </c>
      <c r="G25" s="66" t="str">
        <f>IF('  Sch-1'!G73=0,"",'  Sch-1'!G73)</f>
        <v/>
      </c>
      <c r="M25" s="148"/>
      <c r="N25" s="163"/>
    </row>
    <row r="26" spans="1:27" ht="33.6" customHeight="1">
      <c r="A26" s="65" t="s">
        <v>78</v>
      </c>
      <c r="B26" s="65"/>
      <c r="C26" s="158" t="str">
        <f>IF('  Sch-1'!C73=0,"", '  Sch-1'!C73)</f>
        <v/>
      </c>
      <c r="D26" s="206"/>
      <c r="E26" s="205"/>
      <c r="F26" s="66" t="s">
        <v>81</v>
      </c>
      <c r="G26" s="66" t="str">
        <f>IF('  Sch-1'!G74=0,"",'  Sch-1'!G74)</f>
        <v/>
      </c>
    </row>
    <row r="27" spans="1:27" ht="33.6" customHeight="1">
      <c r="A27" s="65" t="s">
        <v>79</v>
      </c>
      <c r="B27" s="65"/>
      <c r="C27" s="158" t="str">
        <f>IF('  Sch-1'!C74=0,"", '  Sch-1'!C74)</f>
        <v/>
      </c>
      <c r="D27" s="27"/>
      <c r="E27" s="62"/>
    </row>
    <row r="28" spans="1:27" ht="33.6" customHeight="1">
      <c r="A28" s="62"/>
      <c r="B28" s="62"/>
      <c r="C28" s="61"/>
      <c r="D28" s="27"/>
      <c r="E28" s="62"/>
      <c r="F28" s="66"/>
      <c r="G28" s="67"/>
    </row>
    <row r="29" spans="1:27">
      <c r="A29" s="62"/>
      <c r="B29" s="62"/>
      <c r="C29" s="61"/>
      <c r="D29" s="27"/>
      <c r="E29" s="27"/>
      <c r="F29" s="27"/>
      <c r="G29" s="27"/>
    </row>
    <row r="30" spans="1:27">
      <c r="A30" s="62"/>
      <c r="B30" s="62"/>
      <c r="C30" s="312"/>
    </row>
  </sheetData>
  <sheetProtection formatColumns="0" formatRows="0" selectLockedCells="1"/>
  <customSheetViews>
    <customSheetView guid="{F2279B93-E4FF-4A81-B734-06F92F73708D}"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1"/>
      <headerFooter alignWithMargins="0">
        <oddFooter>&amp;R&amp;"Book Antiqua,Bold"&amp;10Schedule-2/ Page &amp;P of &amp;N</oddFooter>
      </headerFooter>
    </customSheetView>
    <customSheetView guid="{C3C2F6BE-1796-4187-BF38-BACEF6057F57}"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2"/>
      <headerFooter alignWithMargins="0">
        <oddFooter>&amp;R&amp;"Book Antiqua,Bold"&amp;10Schedule-2/ Page &amp;P of &amp;N</oddFooter>
      </headerFooter>
    </customSheetView>
    <customSheetView guid="{5E2FF645-A015-403E-863B-BADF6B75C7D1}"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3"/>
      <headerFooter alignWithMargins="0">
        <oddFooter>&amp;R&amp;"Book Antiqua,Bold"&amp;10Schedule-2/ Page &amp;P of &amp;N</oddFooter>
      </headerFooter>
    </customSheetView>
    <customSheetView guid="{25334923-91A5-4F88-9A10-8FA88873EC26}"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4"/>
      <headerFooter alignWithMargins="0">
        <oddFooter>&amp;R&amp;"Book Antiqua,Bold"&amp;10Schedule-2/ Page &amp;P of &amp;N</oddFooter>
      </headerFooter>
    </customSheetView>
    <customSheetView guid="{BAD0225F-C858-4E40-A5E7-64BB5328C88A}" topLeftCell="A13">
      <selection activeCell="F18" sqref="F18"/>
      <colBreaks count="1" manualBreakCount="1">
        <brk id="7" max="1048575" man="1"/>
      </colBreaks>
      <pageMargins left="0.51181102362204722" right="0.26" top="0.54" bottom="0.61" header="0.25" footer="0.43"/>
      <printOptions horizontalCentered="1"/>
      <pageSetup paperSize="9" scale="92" orientation="portrait" horizontalDpi="300" verticalDpi="300" r:id="rId5"/>
      <headerFooter alignWithMargins="0">
        <oddFooter>&amp;R&amp;"Book Antiqua,Bold"&amp;10Schedule-2/ Page &amp;P of &amp;N</oddFooter>
      </headerFooter>
    </customSheetView>
    <customSheetView guid="{CF0E662C-D3BC-4297-99E8-62C40B3B7AD9}"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6"/>
      <headerFooter alignWithMargins="0">
        <oddFooter>&amp;R&amp;"Book Antiqua,Bold"&amp;10Schedule-2/ Page &amp;P of &amp;N</oddFooter>
      </headerFooter>
    </customSheetView>
    <customSheetView guid="{BEF72719-4CCF-4C9B-95F6-0F3535FF30B3}"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7"/>
      <headerFooter alignWithMargins="0">
        <oddFooter>&amp;R&amp;"Book Antiqua,Bold"&amp;10Schedule-2/ Page &amp;P of &amp;N</oddFooter>
      </headerFooter>
    </customSheetView>
    <customSheetView guid="{398C7893-3C2A-4DA4-8552-014985533932}"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8"/>
      <headerFooter alignWithMargins="0">
        <oddFooter>&amp;R&amp;"Book Antiqua,Bold"&amp;10Schedule-2/ Page &amp;P of &amp;N</oddFooter>
      </headerFooter>
    </customSheetView>
  </customSheetViews>
  <mergeCells count="7">
    <mergeCell ref="A16:C16"/>
    <mergeCell ref="A3:G3"/>
    <mergeCell ref="A4:G4"/>
    <mergeCell ref="C8:E8"/>
    <mergeCell ref="C9:E9"/>
    <mergeCell ref="C10:E10"/>
    <mergeCell ref="C11:E11"/>
  </mergeCells>
  <printOptions horizontalCentered="1"/>
  <pageMargins left="0.51181102362204722" right="0.26" top="0.54" bottom="0.61" header="0.25" footer="0.43"/>
  <pageSetup paperSize="9" scale="92" orientation="portrait" horizontalDpi="300" verticalDpi="300" r:id="rId9"/>
  <headerFooter alignWithMargins="0">
    <oddFooter>&amp;R&amp;"Book Antiqua,Bold"&amp;10Schedule-2/ Page &amp;P of &amp;N</oddFooter>
  </headerFooter>
  <colBreaks count="1" manualBreakCount="1">
    <brk id="7" max="1048575" man="1"/>
  </colBreaks>
  <drawing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indexed="10"/>
  </sheetPr>
  <dimension ref="A1:M72"/>
  <sheetViews>
    <sheetView tabSelected="1" view="pageBreakPreview" zoomScaleNormal="100" zoomScaleSheetLayoutView="100" workbookViewId="0">
      <selection activeCell="E16" sqref="E16:E24"/>
    </sheetView>
  </sheetViews>
  <sheetFormatPr defaultColWidth="9" defaultRowHeight="16.5"/>
  <cols>
    <col min="1" max="1" width="10.625" style="359" customWidth="1"/>
    <col min="2" max="2" width="63.5" style="360" customWidth="1"/>
    <col min="3" max="3" width="20.625" style="359" customWidth="1"/>
    <col min="4" max="4" width="12.75" style="359" customWidth="1"/>
    <col min="5" max="5" width="17.5" style="376" customWidth="1"/>
    <col min="6" max="6" width="25.25" style="376" customWidth="1"/>
    <col min="7" max="7" width="10.5" style="350" hidden="1" customWidth="1"/>
    <col min="8" max="8" width="10.125" style="350" hidden="1" customWidth="1"/>
    <col min="9" max="9" width="13.125" style="350" hidden="1" customWidth="1"/>
    <col min="10" max="10" width="9" style="350" hidden="1" customWidth="1"/>
    <col min="11" max="11" width="0" style="350" hidden="1" customWidth="1"/>
    <col min="12" max="13" width="17.625" style="350" hidden="1" customWidth="1"/>
    <col min="14" max="32" width="0" style="350" hidden="1" customWidth="1"/>
    <col min="33" max="16384" width="9" style="350"/>
  </cols>
  <sheetData>
    <row r="1" spans="1:13">
      <c r="A1" s="282" t="str">
        <f>Cover!B3</f>
        <v xml:space="preserve">Specification No.:WR-1/RPC/VRL/I-04/2026/Rfx-5005012806 </v>
      </c>
      <c r="B1" s="308"/>
      <c r="C1" s="333"/>
      <c r="D1" s="333"/>
      <c r="E1" s="374"/>
      <c r="F1" s="374" t="s">
        <v>85</v>
      </c>
    </row>
    <row r="2" spans="1:13">
      <c r="A2" s="354"/>
      <c r="B2" s="357"/>
      <c r="C2" s="347"/>
      <c r="D2" s="347"/>
      <c r="E2" s="375"/>
      <c r="F2" s="375"/>
    </row>
    <row r="3" spans="1:13" ht="21" customHeight="1">
      <c r="A3" s="529" t="str">
        <f>Cover!$B$2</f>
        <v>SUPPLY AND INSTALLATION OF 01 NO. SEWAGE TREATMENT PLANT 20 KLD FOR WASTE MANAGEMENT AND CONSERVATION MEASURE AT 765KV BILASPUR PSS</v>
      </c>
      <c r="B3" s="529"/>
      <c r="C3" s="529"/>
      <c r="D3" s="529"/>
      <c r="E3" s="529"/>
      <c r="F3" s="529"/>
      <c r="K3" s="354" t="s">
        <v>54</v>
      </c>
      <c r="M3" s="355"/>
    </row>
    <row r="4" spans="1:13" ht="36.6" customHeight="1">
      <c r="A4" s="519" t="s">
        <v>327</v>
      </c>
      <c r="B4" s="520"/>
      <c r="C4" s="520"/>
      <c r="D4" s="520"/>
      <c r="E4" s="520"/>
      <c r="F4" s="520"/>
      <c r="K4" s="354" t="s">
        <v>55</v>
      </c>
      <c r="M4" s="355"/>
    </row>
    <row r="5" spans="1:13" s="414" customFormat="1" ht="12.75" customHeight="1">
      <c r="A5" s="411"/>
      <c r="B5" s="412"/>
      <c r="C5" s="411"/>
      <c r="D5" s="411"/>
      <c r="E5" s="413"/>
      <c r="F5" s="413"/>
      <c r="K5" s="415" t="s">
        <v>59</v>
      </c>
      <c r="M5" s="416"/>
    </row>
    <row r="6" spans="1:13">
      <c r="A6" s="26" t="str">
        <f>'  Sch-1'!A6</f>
        <v>Bidder’s Name and Address</v>
      </c>
      <c r="B6" s="362"/>
      <c r="C6" s="362"/>
      <c r="D6" s="362"/>
      <c r="E6" s="375" t="s">
        <v>74</v>
      </c>
      <c r="F6" s="375"/>
      <c r="G6" s="362"/>
      <c r="K6" s="354" t="s">
        <v>60</v>
      </c>
      <c r="M6" s="355"/>
    </row>
    <row r="7" spans="1:13">
      <c r="A7" s="340" t="str">
        <f>'  Sch-1'!A7</f>
        <v xml:space="preserve">Bidder as </v>
      </c>
      <c r="E7" s="377" t="s">
        <v>343</v>
      </c>
      <c r="F7" s="375"/>
      <c r="G7" s="362"/>
      <c r="K7" s="354" t="s">
        <v>56</v>
      </c>
      <c r="M7" s="355"/>
    </row>
    <row r="8" spans="1:13">
      <c r="A8" s="26" t="s">
        <v>75</v>
      </c>
      <c r="B8" s="372" t="str">
        <f>IF('  Sch-1'!C8=0, "", '  Sch-1'!C8)</f>
        <v/>
      </c>
      <c r="C8" s="372"/>
      <c r="D8" s="372"/>
      <c r="E8" s="378" t="s">
        <v>77</v>
      </c>
      <c r="F8" s="377"/>
      <c r="K8" s="354" t="s">
        <v>57</v>
      </c>
      <c r="M8" s="355"/>
    </row>
    <row r="9" spans="1:13">
      <c r="A9" s="26" t="s">
        <v>76</v>
      </c>
      <c r="B9" s="372" t="str">
        <f>IF('  Sch-1'!C9=0, "", '  Sch-1'!C9)</f>
        <v/>
      </c>
      <c r="C9" s="372"/>
      <c r="D9" s="372"/>
      <c r="E9" s="378" t="s">
        <v>111</v>
      </c>
      <c r="F9" s="377"/>
      <c r="K9" s="354" t="s">
        <v>58</v>
      </c>
      <c r="M9" s="355"/>
    </row>
    <row r="10" spans="1:13">
      <c r="A10" s="362"/>
      <c r="B10" s="372" t="str">
        <f>IF('  Sch-1'!C10=0, "", '  Sch-1'!C10)</f>
        <v/>
      </c>
      <c r="C10" s="372"/>
      <c r="D10" s="372"/>
      <c r="E10" s="378" t="s">
        <v>112</v>
      </c>
      <c r="F10" s="377"/>
    </row>
    <row r="11" spans="1:13">
      <c r="A11" s="362"/>
      <c r="B11" s="372" t="str">
        <f>IF('  Sch-1'!C11=0, "", '  Sch-1'!C11)</f>
        <v/>
      </c>
      <c r="C11" s="372"/>
      <c r="D11" s="372"/>
      <c r="E11" s="378" t="s">
        <v>113</v>
      </c>
      <c r="F11" s="377"/>
    </row>
    <row r="12" spans="1:13">
      <c r="A12" s="362"/>
      <c r="B12" s="26"/>
      <c r="C12" s="26"/>
      <c r="D12" s="26"/>
      <c r="E12" s="377"/>
      <c r="F12" s="375"/>
    </row>
    <row r="13" spans="1:13">
      <c r="A13" s="362"/>
      <c r="B13" s="26"/>
      <c r="C13" s="26"/>
      <c r="D13" s="26"/>
      <c r="E13" s="379"/>
      <c r="F13" s="374" t="s">
        <v>62</v>
      </c>
    </row>
    <row r="14" spans="1:13" s="347" customFormat="1">
      <c r="A14" s="286" t="s">
        <v>63</v>
      </c>
      <c r="B14" s="286" t="s">
        <v>69</v>
      </c>
      <c r="C14" s="287" t="s">
        <v>61</v>
      </c>
      <c r="D14" s="287" t="s">
        <v>64</v>
      </c>
      <c r="E14" s="422" t="s">
        <v>322</v>
      </c>
      <c r="F14" s="422" t="s">
        <v>125</v>
      </c>
      <c r="L14" s="356"/>
      <c r="M14" s="356"/>
    </row>
    <row r="15" spans="1:13">
      <c r="A15" s="287"/>
      <c r="B15" s="287">
        <v>2</v>
      </c>
      <c r="C15" s="287">
        <v>4</v>
      </c>
      <c r="D15" s="287">
        <v>5</v>
      </c>
      <c r="E15" s="395">
        <v>6</v>
      </c>
      <c r="F15" s="395" t="s">
        <v>53</v>
      </c>
      <c r="L15" s="342"/>
      <c r="M15" s="342"/>
    </row>
    <row r="16" spans="1:13" ht="75">
      <c r="A16" s="476">
        <v>1</v>
      </c>
      <c r="B16" s="477" t="s">
        <v>418</v>
      </c>
      <c r="C16" s="478" t="s">
        <v>419</v>
      </c>
      <c r="D16" s="476">
        <v>2</v>
      </c>
      <c r="E16" s="448"/>
      <c r="F16" s="449" t="str">
        <f t="shared" ref="F16:F24" si="0">IF(E16=0,"Included",IF(ISERROR(D16*E16),E16,E16*D16))</f>
        <v>Included</v>
      </c>
      <c r="L16" s="342"/>
      <c r="M16" s="342"/>
    </row>
    <row r="17" spans="1:13" ht="45">
      <c r="A17" s="476">
        <v>2</v>
      </c>
      <c r="B17" s="478" t="s">
        <v>420</v>
      </c>
      <c r="C17" s="478" t="s">
        <v>419</v>
      </c>
      <c r="D17" s="476">
        <v>2</v>
      </c>
      <c r="E17" s="448"/>
      <c r="F17" s="449" t="str">
        <f t="shared" si="0"/>
        <v>Included</v>
      </c>
      <c r="L17" s="342"/>
      <c r="M17" s="342"/>
    </row>
    <row r="18" spans="1:13" ht="75">
      <c r="A18" s="476">
        <v>3</v>
      </c>
      <c r="B18" s="478" t="s">
        <v>421</v>
      </c>
      <c r="C18" s="478" t="s">
        <v>419</v>
      </c>
      <c r="D18" s="476">
        <v>2</v>
      </c>
      <c r="E18" s="448"/>
      <c r="F18" s="449" t="str">
        <f t="shared" si="0"/>
        <v>Included</v>
      </c>
      <c r="L18" s="342"/>
      <c r="M18" s="342"/>
    </row>
    <row r="19" spans="1:13" ht="60">
      <c r="A19" s="476">
        <v>4</v>
      </c>
      <c r="B19" s="478" t="s">
        <v>422</v>
      </c>
      <c r="C19" s="478" t="s">
        <v>419</v>
      </c>
      <c r="D19" s="476">
        <v>2</v>
      </c>
      <c r="E19" s="448"/>
      <c r="F19" s="449" t="str">
        <f t="shared" si="0"/>
        <v>Included</v>
      </c>
      <c r="L19" s="342"/>
      <c r="M19" s="342"/>
    </row>
    <row r="20" spans="1:13">
      <c r="A20" s="478" t="s">
        <v>423</v>
      </c>
      <c r="B20" s="478" t="s">
        <v>424</v>
      </c>
      <c r="C20" s="478"/>
      <c r="D20" s="476"/>
      <c r="E20" s="448"/>
      <c r="F20" s="449" t="str">
        <f t="shared" si="0"/>
        <v>Included</v>
      </c>
      <c r="L20" s="342"/>
      <c r="M20" s="342"/>
    </row>
    <row r="21" spans="1:13" ht="45">
      <c r="A21" s="476"/>
      <c r="B21" s="478" t="s">
        <v>425</v>
      </c>
      <c r="C21" s="478"/>
      <c r="D21" s="476"/>
      <c r="E21" s="448"/>
      <c r="F21" s="449" t="str">
        <f t="shared" si="0"/>
        <v>Included</v>
      </c>
      <c r="L21" s="342"/>
      <c r="M21" s="342"/>
    </row>
    <row r="22" spans="1:13" ht="60">
      <c r="A22" s="476">
        <v>5</v>
      </c>
      <c r="B22" s="478" t="s">
        <v>426</v>
      </c>
      <c r="C22" s="478" t="s">
        <v>393</v>
      </c>
      <c r="D22" s="476">
        <v>20</v>
      </c>
      <c r="E22" s="448"/>
      <c r="F22" s="449" t="str">
        <f t="shared" si="0"/>
        <v>Included</v>
      </c>
      <c r="L22" s="342"/>
      <c r="M22" s="342"/>
    </row>
    <row r="23" spans="1:13" ht="90">
      <c r="A23" s="476">
        <v>6</v>
      </c>
      <c r="B23" s="478" t="s">
        <v>427</v>
      </c>
      <c r="C23" s="478" t="s">
        <v>428</v>
      </c>
      <c r="D23" s="476">
        <v>2</v>
      </c>
      <c r="E23" s="448"/>
      <c r="F23" s="449" t="str">
        <f t="shared" si="0"/>
        <v>Included</v>
      </c>
      <c r="L23" s="342"/>
      <c r="M23" s="342"/>
    </row>
    <row r="24" spans="1:13" ht="75">
      <c r="A24" s="476">
        <v>7</v>
      </c>
      <c r="B24" s="478" t="s">
        <v>429</v>
      </c>
      <c r="C24" s="478" t="s">
        <v>430</v>
      </c>
      <c r="D24" s="476">
        <v>6</v>
      </c>
      <c r="E24" s="448"/>
      <c r="F24" s="449" t="str">
        <f t="shared" si="0"/>
        <v>Included</v>
      </c>
      <c r="L24" s="342"/>
      <c r="M24" s="342"/>
    </row>
    <row r="25" spans="1:13" s="373" customFormat="1" ht="23.25">
      <c r="A25" s="393"/>
      <c r="B25" s="419" t="s">
        <v>323</v>
      </c>
      <c r="C25" s="393"/>
      <c r="D25" s="222"/>
      <c r="E25" s="396"/>
      <c r="F25" s="418">
        <f>SUM(F16:F24)</f>
        <v>0</v>
      </c>
      <c r="G25" s="373">
        <f>0.18</f>
        <v>0.18</v>
      </c>
      <c r="H25" s="373" t="e">
        <f>#REF!*G25</f>
        <v>#REF!</v>
      </c>
      <c r="I25" s="373" t="e">
        <f>534250+H25</f>
        <v>#REF!</v>
      </c>
    </row>
    <row r="26" spans="1:13" ht="29.25" customHeight="1">
      <c r="A26" s="380"/>
      <c r="B26" s="417"/>
      <c r="C26" s="406"/>
      <c r="D26" s="222"/>
      <c r="E26" s="395"/>
      <c r="F26" s="431"/>
    </row>
    <row r="27" spans="1:13">
      <c r="A27" s="385"/>
      <c r="B27" s="381"/>
      <c r="C27" s="380"/>
      <c r="D27" s="397"/>
    </row>
    <row r="28" spans="1:13">
      <c r="A28" s="383"/>
      <c r="B28" s="382"/>
      <c r="C28" s="383"/>
      <c r="D28" s="383"/>
    </row>
    <row r="29" spans="1:13">
      <c r="A29" s="342" t="s">
        <v>78</v>
      </c>
      <c r="B29" s="290">
        <f>'Names of Bidder'!D23</f>
        <v>0</v>
      </c>
      <c r="C29" s="310" t="str">
        <f>IF('  Sch-1'!C234=0,"", '  Sch-1'!C234)</f>
        <v/>
      </c>
      <c r="D29" s="350"/>
      <c r="E29" s="347"/>
      <c r="F29" s="348" t="s">
        <v>80</v>
      </c>
      <c r="G29" s="348">
        <f>'Names of Bidder'!D18</f>
        <v>0</v>
      </c>
    </row>
    <row r="30" spans="1:13">
      <c r="A30" s="342" t="s">
        <v>79</v>
      </c>
      <c r="B30" s="290">
        <f>'Names of Bidder'!D24</f>
        <v>0</v>
      </c>
      <c r="C30" s="310" t="str">
        <f>IF('  Sch-1'!C235=0,"", '  Sch-1'!C235)</f>
        <v/>
      </c>
      <c r="D30" s="350"/>
      <c r="E30" s="347"/>
      <c r="F30" s="348" t="s">
        <v>81</v>
      </c>
      <c r="G30" s="348">
        <f>'Names of Bidder'!D19</f>
        <v>0</v>
      </c>
    </row>
    <row r="31" spans="1:13">
      <c r="A31" s="383"/>
      <c r="B31" s="382"/>
      <c r="C31" s="383"/>
      <c r="D31" s="398"/>
    </row>
    <row r="32" spans="1:13">
      <c r="A32" s="383"/>
      <c r="B32" s="382"/>
      <c r="C32" s="383"/>
      <c r="D32" s="383"/>
    </row>
    <row r="33" spans="1:4">
      <c r="A33" s="545"/>
      <c r="B33" s="382"/>
      <c r="C33" s="545"/>
      <c r="D33" s="546"/>
    </row>
    <row r="34" spans="1:4">
      <c r="A34" s="545"/>
      <c r="B34" s="382"/>
      <c r="C34" s="545"/>
      <c r="D34" s="545"/>
    </row>
    <row r="35" spans="1:4">
      <c r="A35" s="380"/>
      <c r="B35" s="384"/>
      <c r="C35" s="399"/>
      <c r="D35" s="400"/>
    </row>
    <row r="36" spans="1:4">
      <c r="A36" s="547"/>
      <c r="B36" s="381"/>
      <c r="C36" s="399"/>
      <c r="D36" s="400"/>
    </row>
    <row r="37" spans="1:4">
      <c r="A37" s="547"/>
      <c r="B37" s="386"/>
      <c r="C37" s="399"/>
      <c r="D37" s="400"/>
    </row>
    <row r="38" spans="1:4">
      <c r="A38" s="385"/>
      <c r="B38" s="386"/>
      <c r="C38" s="399"/>
      <c r="D38" s="400"/>
    </row>
    <row r="39" spans="1:4">
      <c r="A39" s="383"/>
      <c r="B39" s="386"/>
      <c r="C39" s="399"/>
      <c r="D39" s="398"/>
    </row>
    <row r="40" spans="1:4">
      <c r="A40" s="383"/>
      <c r="B40" s="386"/>
      <c r="C40" s="399"/>
      <c r="D40" s="400"/>
    </row>
    <row r="41" spans="1:4">
      <c r="A41" s="383"/>
      <c r="B41" s="386"/>
      <c r="C41" s="399"/>
      <c r="D41" s="398"/>
    </row>
    <row r="42" spans="1:4">
      <c r="A42" s="383"/>
      <c r="B42" s="386"/>
      <c r="C42" s="399"/>
      <c r="D42" s="398"/>
    </row>
    <row r="43" spans="1:4">
      <c r="A43" s="383"/>
      <c r="B43" s="386"/>
      <c r="C43" s="383"/>
      <c r="D43" s="398"/>
    </row>
    <row r="44" spans="1:4">
      <c r="A44" s="383"/>
      <c r="B44" s="386"/>
      <c r="C44" s="399"/>
      <c r="D44" s="400"/>
    </row>
    <row r="45" spans="1:4">
      <c r="A45" s="383"/>
      <c r="B45" s="401"/>
      <c r="C45" s="383"/>
      <c r="D45" s="397"/>
    </row>
    <row r="46" spans="1:4">
      <c r="A46" s="380"/>
      <c r="B46" s="387"/>
      <c r="C46" s="399"/>
      <c r="D46" s="400"/>
    </row>
    <row r="47" spans="1:4">
      <c r="A47" s="383"/>
      <c r="B47" s="386"/>
      <c r="C47" s="383"/>
      <c r="D47" s="397"/>
    </row>
    <row r="48" spans="1:4">
      <c r="A48" s="380"/>
      <c r="B48" s="388"/>
      <c r="C48" s="399"/>
      <c r="D48" s="400"/>
    </row>
    <row r="49" spans="1:4">
      <c r="A49" s="380"/>
      <c r="B49" s="386"/>
      <c r="C49" s="383"/>
      <c r="D49" s="397"/>
    </row>
    <row r="50" spans="1:4">
      <c r="A50" s="380"/>
      <c r="B50" s="386"/>
      <c r="C50" s="383"/>
      <c r="D50" s="397"/>
    </row>
    <row r="51" spans="1:4">
      <c r="A51" s="380"/>
      <c r="B51" s="386"/>
      <c r="C51" s="383"/>
      <c r="D51" s="397"/>
    </row>
    <row r="52" spans="1:4">
      <c r="A52" s="389"/>
      <c r="B52" s="386"/>
      <c r="C52" s="402"/>
      <c r="D52" s="400"/>
    </row>
    <row r="53" spans="1:4">
      <c r="A53" s="383"/>
      <c r="B53" s="386"/>
      <c r="C53" s="383"/>
      <c r="D53" s="397"/>
    </row>
    <row r="54" spans="1:4">
      <c r="A54" s="389"/>
      <c r="B54" s="388"/>
      <c r="C54" s="402"/>
      <c r="D54" s="400"/>
    </row>
    <row r="55" spans="1:4">
      <c r="A55" s="383"/>
      <c r="B55" s="386"/>
      <c r="C55" s="383"/>
      <c r="D55" s="398"/>
    </row>
    <row r="56" spans="1:4">
      <c r="A56" s="383"/>
      <c r="B56" s="386"/>
      <c r="C56" s="383"/>
      <c r="D56" s="398"/>
    </row>
    <row r="57" spans="1:4">
      <c r="A57" s="383"/>
      <c r="B57" s="386"/>
      <c r="C57" s="383"/>
      <c r="D57" s="398"/>
    </row>
    <row r="58" spans="1:4">
      <c r="A58" s="383"/>
      <c r="B58" s="386"/>
      <c r="C58" s="383"/>
      <c r="D58" s="398"/>
    </row>
    <row r="59" spans="1:4">
      <c r="A59" s="390"/>
      <c r="B59" s="391"/>
      <c r="C59" s="390"/>
      <c r="D59" s="383"/>
    </row>
    <row r="60" spans="1:4">
      <c r="A60" s="390"/>
      <c r="B60" s="391"/>
      <c r="C60" s="390"/>
      <c r="D60" s="383"/>
    </row>
    <row r="61" spans="1:4">
      <c r="A61" s="390"/>
      <c r="B61" s="392"/>
      <c r="C61" s="383"/>
      <c r="D61" s="398"/>
    </row>
    <row r="62" spans="1:4">
      <c r="A62" s="390"/>
      <c r="B62" s="392"/>
      <c r="C62" s="390"/>
      <c r="D62" s="383"/>
    </row>
    <row r="63" spans="1:4">
      <c r="A63" s="390"/>
      <c r="B63" s="392"/>
      <c r="C63" s="390"/>
      <c r="D63" s="398"/>
    </row>
    <row r="64" spans="1:4">
      <c r="A64" s="390"/>
      <c r="B64" s="392"/>
      <c r="C64" s="390"/>
      <c r="D64" s="383"/>
    </row>
    <row r="65" spans="1:4">
      <c r="A65" s="544"/>
      <c r="B65" s="391"/>
      <c r="C65" s="544"/>
      <c r="D65" s="545"/>
    </row>
    <row r="66" spans="1:4">
      <c r="A66" s="544"/>
      <c r="B66" s="392"/>
      <c r="C66" s="544"/>
      <c r="D66" s="545"/>
    </row>
    <row r="67" spans="1:4">
      <c r="A67" s="390"/>
      <c r="B67" s="392"/>
      <c r="C67" s="390"/>
      <c r="D67" s="383"/>
    </row>
    <row r="68" spans="1:4">
      <c r="A68" s="390"/>
      <c r="B68" s="392"/>
      <c r="C68" s="390"/>
      <c r="D68" s="398"/>
    </row>
    <row r="69" spans="1:4">
      <c r="A69" s="390"/>
      <c r="B69" s="392"/>
      <c r="C69" s="390"/>
      <c r="D69" s="383"/>
    </row>
    <row r="70" spans="1:4">
      <c r="A70" s="390"/>
      <c r="B70" s="392"/>
      <c r="C70" s="390"/>
      <c r="D70" s="398"/>
    </row>
    <row r="71" spans="1:4">
      <c r="A71" s="390"/>
      <c r="B71" s="392"/>
      <c r="C71" s="390"/>
      <c r="D71" s="383"/>
    </row>
    <row r="72" spans="1:4">
      <c r="A72" s="390"/>
      <c r="B72" s="392"/>
      <c r="C72" s="390"/>
      <c r="D72" s="398"/>
    </row>
  </sheetData>
  <sheetProtection algorithmName="SHA-512" hashValue="NIrAgM1raPnkqkOK2mYRKzClVUaj1/Wx1ou5jLQIxMqGjTLIx/5pLD2tZ8KdjO1Ltt2lziICVO9kcV7+PzMZeQ==" saltValue="7XskFh7dv+71eS5eAAEXyQ==" spinCount="100000" sheet="1" formatColumns="0" formatRows="0" selectLockedCells="1"/>
  <customSheetViews>
    <customSheetView guid="{F2279B93-E4FF-4A81-B734-06F92F73708D}" showPageBreaks="1" printArea="1" hiddenRows="1" hiddenColumns="1" view="pageBreakPreview">
      <selection activeCell="E25" sqref="E25"/>
      <colBreaks count="1" manualBreakCount="1">
        <brk id="6" max="1048575" man="1"/>
      </colBreaks>
      <pageMargins left="0.51181102362204722" right="0.26" top="0.54" bottom="0.51" header="0.27" footer="0.32"/>
      <printOptions horizontalCentered="1"/>
      <pageSetup paperSize="9" scale="48" orientation="portrait" horizontalDpi="300" verticalDpi="300" r:id="rId1"/>
      <headerFooter alignWithMargins="0">
        <oddFooter>&amp;R&amp;"Book Antiqua,Bold"&amp;10Schedule-3/ Page &amp;P of &amp;N</oddFooter>
      </headerFooter>
    </customSheetView>
    <customSheetView guid="{C3C2F6BE-1796-4187-BF38-BACEF6057F57}" showPageBreaks="1" printArea="1" hiddenColumns="1" view="pageBreakPreview">
      <selection activeCell="E19" sqref="E19"/>
      <colBreaks count="1" manualBreakCount="1">
        <brk id="6" max="1048575" man="1"/>
      </colBreaks>
      <pageMargins left="0.51181102362204722" right="0.26" top="0.54" bottom="0.51" header="0.27" footer="0.32"/>
      <printOptions horizontalCentered="1"/>
      <pageSetup paperSize="9" scale="64" orientation="portrait" horizontalDpi="300" verticalDpi="300" r:id="rId2"/>
      <headerFooter alignWithMargins="0">
        <oddFooter>&amp;R&amp;"Book Antiqua,Bold"&amp;10Schedule-3/ Page &amp;P of &amp;N</oddFooter>
      </headerFooter>
    </customSheetView>
    <customSheetView guid="{5E2FF645-A015-403E-863B-BADF6B75C7D1}" showPageBreaks="1" printArea="1" hiddenColumns="1" view="pageBreakPreview">
      <selection activeCell="E21" sqref="E21"/>
      <rowBreaks count="6" manualBreakCount="6">
        <brk id="54" max="5" man="1"/>
        <brk id="98" max="5" man="1"/>
        <brk id="128" max="5" man="1"/>
        <brk id="163" max="5" man="1"/>
        <brk id="216" max="5" man="1"/>
        <brk id="250" max="5" man="1"/>
      </rowBreaks>
      <colBreaks count="1" manualBreakCount="1">
        <brk id="6" max="1048575" man="1"/>
      </colBreaks>
      <pageMargins left="0.51181102362204722" right="0.26" top="0.54" bottom="0.51" header="0.27" footer="0.32"/>
      <printOptions horizontalCentered="1"/>
      <pageSetup paperSize="9" scale="64" orientation="portrait" horizontalDpi="300" verticalDpi="300" r:id="rId3"/>
      <headerFooter alignWithMargins="0">
        <oddFooter>&amp;R&amp;"Book Antiqua,Bold"&amp;10Schedule-3/ Page &amp;P of &amp;N</oddFooter>
      </headerFooter>
    </customSheetView>
    <customSheetView guid="{25334923-91A5-4F88-9A10-8FA88873EC26}" hiddenColumns="1" topLeftCell="A31">
      <selection activeCell="E36" sqref="E36:E38"/>
      <colBreaks count="1" manualBreakCount="1">
        <brk id="6" max="1048575" man="1"/>
      </colBreaks>
      <pageMargins left="0.51181102362204722" right="0.26" top="0.54" bottom="0.51" header="0.27" footer="0.32"/>
      <printOptions horizontalCentered="1"/>
      <pageSetup paperSize="9" orientation="portrait" horizontalDpi="300" verticalDpi="300" r:id="rId4"/>
      <headerFooter alignWithMargins="0">
        <oddFooter>&amp;R&amp;"Book Antiqua,Bold"&amp;10Schedule-3/ Page &amp;P of &amp;N</oddFooter>
      </headerFooter>
    </customSheetView>
    <customSheetView guid="{4F47A486-EA66-4D4B-9D65-1ABEAC31AACE}" scale="85" hiddenColumns="1" topLeftCell="A7">
      <colBreaks count="1" manualBreakCount="1">
        <brk id="6" max="1048575" man="1"/>
      </colBreaks>
      <pageMargins left="0.51181102362204722" right="0.26" top="0.54" bottom="0.51" header="0.27" footer="0.32"/>
      <printOptions horizontalCentered="1"/>
      <pageSetup paperSize="9" orientation="portrait" horizontalDpi="300" verticalDpi="300" r:id="rId5"/>
      <headerFooter alignWithMargins="0">
        <oddFooter>&amp;R&amp;"Book Antiqua,Bold"&amp;10Schedule-3/ Page &amp;P of &amp;N</oddFooter>
      </headerFooter>
    </customSheetView>
    <customSheetView guid="{1A26D3B9-AD8D-4AE9-81F5-E0DF795F4658}">
      <selection activeCell="C16" sqref="C16"/>
      <colBreaks count="1" manualBreakCount="1">
        <brk id="7" max="1048575" man="1"/>
      </colBreaks>
      <pageMargins left="0.51181102362204722" right="0.26" top="0.54" bottom="0.51" header="0.27" footer="0.32"/>
      <printOptions horizontalCentered="1"/>
      <pageSetup paperSize="9" orientation="portrait" horizontalDpi="300" verticalDpi="300" r:id="rId6"/>
      <headerFooter alignWithMargins="0">
        <oddFooter>&amp;R&amp;"Book Antiqua,Bold"&amp;10Schedule-3/ Page &amp;P of &amp;N</oddFooter>
      </headerFooter>
    </customSheetView>
    <customSheetView guid="{B0EE7D76-5806-4718-BDAD-3A3EA691E5E4}" topLeftCell="A7">
      <colBreaks count="1" manualBreakCount="1">
        <brk id="7" max="1048575" man="1"/>
      </colBreaks>
      <pageMargins left="0.51181102362204722" right="0.26" top="0.54" bottom="0.51" header="0.27" footer="0.32"/>
      <printOptions horizontalCentered="1"/>
      <pageSetup paperSize="9" orientation="portrait" horizontalDpi="300" verticalDpi="300" r:id="rId7"/>
      <headerFooter alignWithMargins="0">
        <oddFooter>&amp;R&amp;"Book Antiqua,Bold"&amp;10Schedule-3/ Page &amp;P of &amp;N</oddFooter>
      </headerFooter>
    </customSheetView>
    <customSheetView guid="{696D9240-6693-44E8-B9A4-2BFADD101EE2}">
      <colBreaks count="1" manualBreakCount="1">
        <brk id="7" max="1048575" man="1"/>
      </colBreaks>
      <pageMargins left="0.51181102362204722" right="0.26" top="0.54" bottom="0.51" header="0.27" footer="0.32"/>
      <printOptions horizontalCentered="1"/>
      <pageSetup paperSize="9" orientation="portrait" horizontalDpi="300" verticalDpi="300" r:id="rId8"/>
      <headerFooter alignWithMargins="0">
        <oddFooter>&amp;R&amp;"Book Antiqua,Bold"&amp;10Schedule-3/ Page &amp;P of &amp;N</oddFooter>
      </headerFooter>
    </customSheetView>
    <customSheetView guid="{4F65FF32-EC61-4022-A399-2986D7B6B8B3}" showPageBreaks="1" zeroValues="0" printArea="1" view="pageBreakPreview" showRuler="0" topLeftCell="A20">
      <selection activeCell="B2" sqref="B2:E2"/>
      <colBreaks count="1" manualBreakCount="1">
        <brk id="6" max="1048575" man="1"/>
      </colBreaks>
      <pageMargins left="0.51181102362204722" right="0.26" top="0.54" bottom="0.51" header="0.27" footer="0.32"/>
      <printOptions horizontalCentered="1"/>
      <pageSetup paperSize="9" scale="87" orientation="portrait" horizontalDpi="300" verticalDpi="300" r:id="rId9"/>
      <headerFooter alignWithMargins="0">
        <oddFooter>&amp;R&amp;"Book Antiqua,Bold"&amp;10Page &amp;P of &amp;N</oddFooter>
      </headerFooter>
    </customSheetView>
    <customSheetView guid="{58D82F59-8CF6-455F-B9F4-081499FDF243}" topLeftCell="A7">
      <colBreaks count="1" manualBreakCount="1">
        <brk id="7" max="1048575" man="1"/>
      </colBreaks>
      <pageMargins left="0.51181102362204722" right="0.26" top="0.54" bottom="0.51" header="0.27" footer="0.32"/>
      <printOptions horizontalCentered="1"/>
      <pageSetup paperSize="9" orientation="portrait" horizontalDpi="300" verticalDpi="300" r:id="rId10"/>
      <headerFooter alignWithMargins="0">
        <oddFooter>&amp;R&amp;"Book Antiqua,Bold"&amp;10Schedule-3/ Page &amp;P of &amp;N</oddFooter>
      </headerFooter>
    </customSheetView>
    <customSheetView guid="{B1277D53-29D6-4226-81E2-084FB62977B6}" topLeftCell="A16">
      <selection activeCell="B25" sqref="B25:G26"/>
      <colBreaks count="1" manualBreakCount="1">
        <brk id="7" max="1048575" man="1"/>
      </colBreaks>
      <pageMargins left="0.51181102362204722" right="0.26" top="0.54" bottom="0.51" header="0.27" footer="0.32"/>
      <printOptions horizontalCentered="1"/>
      <pageSetup paperSize="9" orientation="portrait" horizontalDpi="300" verticalDpi="300" r:id="rId11"/>
      <headerFooter alignWithMargins="0">
        <oddFooter>&amp;R&amp;"Book Antiqua,Bold"&amp;10Schedule-3/ Page &amp;P of &amp;N</oddFooter>
      </headerFooter>
    </customSheetView>
    <customSheetView guid="{E95B21C1-D936-4435-AF6F-90CF0B6A7506}" topLeftCell="A16">
      <selection activeCell="B25" sqref="B25:G26"/>
      <colBreaks count="1" manualBreakCount="1">
        <brk id="7" max="1048575" man="1"/>
      </colBreaks>
      <pageMargins left="0.51181102362204722" right="0.26" top="0.54" bottom="0.51" header="0.27" footer="0.32"/>
      <printOptions horizontalCentered="1"/>
      <pageSetup paperSize="9" orientation="portrait" horizontalDpi="300" verticalDpi="300" r:id="rId12"/>
      <headerFooter alignWithMargins="0">
        <oddFooter>&amp;R&amp;"Book Antiqua,Bold"&amp;10Schedule-3/ Page &amp;P of &amp;N</oddFooter>
      </headerFooter>
    </customSheetView>
    <customSheetView guid="{8DC3BA4D-7811-4245-A3D0-7EE4A8A001CA}" scale="85" hiddenColumns="1" topLeftCell="A4">
      <selection activeCell="H24" sqref="H24:J27"/>
      <colBreaks count="1" manualBreakCount="1">
        <brk id="6" max="1048575" man="1"/>
      </colBreaks>
      <pageMargins left="0.51181102362204722" right="0.26" top="0.54" bottom="0.51" header="0.27" footer="0.32"/>
      <printOptions horizontalCentered="1"/>
      <pageSetup paperSize="9" orientation="portrait" horizontalDpi="300" verticalDpi="300" r:id="rId13"/>
      <headerFooter alignWithMargins="0">
        <oddFooter>&amp;R&amp;"Book Antiqua,Bold"&amp;10Schedule-3/ Page &amp;P of &amp;N</oddFooter>
      </headerFooter>
    </customSheetView>
    <customSheetView guid="{BAD0225F-C858-4E40-A5E7-64BB5328C88A}" hiddenColumns="1" topLeftCell="A55">
      <selection activeCell="E34" sqref="E34"/>
      <colBreaks count="1" manualBreakCount="1">
        <brk id="6" max="1048575" man="1"/>
      </colBreaks>
      <pageMargins left="0.51181102362204722" right="0.26" top="0.54" bottom="0.51" header="0.27" footer="0.32"/>
      <printOptions horizontalCentered="1"/>
      <pageSetup paperSize="9" orientation="portrait" horizontalDpi="300" verticalDpi="300" r:id="rId14"/>
      <headerFooter alignWithMargins="0">
        <oddFooter>&amp;R&amp;"Book Antiqua,Bold"&amp;10Schedule-3/ Page &amp;P of &amp;N</oddFooter>
      </headerFooter>
    </customSheetView>
    <customSheetView guid="{CF0E662C-D3BC-4297-99E8-62C40B3B7AD9}" showPageBreaks="1" printArea="1" hiddenColumns="1" view="pageBreakPreview" topLeftCell="A248">
      <selection activeCell="E259" sqref="E259"/>
      <rowBreaks count="6" manualBreakCount="6">
        <brk id="54" max="5" man="1"/>
        <brk id="98" max="5" man="1"/>
        <brk id="128" max="5" man="1"/>
        <brk id="166" max="5" man="1"/>
        <brk id="217" max="5" man="1"/>
        <brk id="251" max="5" man="1"/>
      </rowBreaks>
      <colBreaks count="1" manualBreakCount="1">
        <brk id="6" max="1048575" man="1"/>
      </colBreaks>
      <pageMargins left="0.51181102362204722" right="0.26" top="0.54" bottom="0.51" header="0.27" footer="0.32"/>
      <printOptions horizontalCentered="1"/>
      <pageSetup paperSize="9" scale="64" orientation="portrait" horizontalDpi="300" verticalDpi="300" r:id="rId15"/>
      <headerFooter alignWithMargins="0">
        <oddFooter>&amp;R&amp;"Book Antiqua,Bold"&amp;10Schedule-3/ Page &amp;P of &amp;N</oddFooter>
      </headerFooter>
    </customSheetView>
    <customSheetView guid="{BEF72719-4CCF-4C9B-95F6-0F3535FF30B3}" showPageBreaks="1" printArea="1" hiddenColumns="1" view="pageBreakPreview" topLeftCell="A43">
      <selection activeCell="E19" sqref="E19"/>
      <colBreaks count="1" manualBreakCount="1">
        <brk id="6" max="1048575" man="1"/>
      </colBreaks>
      <pageMargins left="0.51181102362204722" right="0.26" top="0.54" bottom="0.51" header="0.27" footer="0.32"/>
      <printOptions horizontalCentered="1"/>
      <pageSetup paperSize="9" scale="64" orientation="portrait" horizontalDpi="300" verticalDpi="300" r:id="rId16"/>
      <headerFooter alignWithMargins="0">
        <oddFooter>&amp;R&amp;"Book Antiqua,Bold"&amp;10Schedule-3/ Page &amp;P of &amp;N</oddFooter>
      </headerFooter>
    </customSheetView>
    <customSheetView guid="{398C7893-3C2A-4DA4-8552-014985533932}" showPageBreaks="1" printArea="1" hiddenRows="1" hiddenColumns="1" view="pageBreakPreview">
      <selection activeCell="E25" sqref="E25"/>
      <colBreaks count="1" manualBreakCount="1">
        <brk id="6" max="1048575" man="1"/>
      </colBreaks>
      <pageMargins left="0.51181102362204722" right="0.26" top="0.54" bottom="0.51" header="0.27" footer="0.32"/>
      <printOptions horizontalCentered="1"/>
      <pageSetup paperSize="9" scale="48" orientation="portrait" horizontalDpi="300" verticalDpi="300" r:id="rId17"/>
      <headerFooter alignWithMargins="0">
        <oddFooter>&amp;R&amp;"Book Antiqua,Bold"&amp;10Schedule-3/ Page &amp;P of &amp;N</oddFooter>
      </headerFooter>
    </customSheetView>
  </customSheetViews>
  <mergeCells count="9">
    <mergeCell ref="A3:F3"/>
    <mergeCell ref="A4:F4"/>
    <mergeCell ref="A65:A66"/>
    <mergeCell ref="C65:C66"/>
    <mergeCell ref="D65:D66"/>
    <mergeCell ref="A33:A34"/>
    <mergeCell ref="C33:C34"/>
    <mergeCell ref="D33:D34"/>
    <mergeCell ref="A36:A37"/>
  </mergeCells>
  <phoneticPr fontId="2" type="noConversion"/>
  <printOptions horizontalCentered="1"/>
  <pageMargins left="0.51181102362204722" right="0.26" top="0.54" bottom="0.51" header="0.27" footer="0.32"/>
  <pageSetup paperSize="9" scale="48" orientation="portrait" horizontalDpi="300" verticalDpi="300" r:id="rId18"/>
  <headerFooter alignWithMargins="0">
    <oddFooter>&amp;R&amp;"Book Antiqua,Bold"&amp;10Schedule-3/ Page &amp;P of &amp;N</oddFooter>
  </headerFooter>
  <colBreaks count="1" manualBreakCount="1">
    <brk id="6" max="1048575" man="1"/>
  </colBreaks>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3"/>
  </sheetPr>
  <dimension ref="A1:I24"/>
  <sheetViews>
    <sheetView view="pageBreakPreview" zoomScale="89" zoomScaleNormal="89" zoomScaleSheetLayoutView="89" workbookViewId="0">
      <selection activeCell="D13" sqref="D13"/>
    </sheetView>
  </sheetViews>
  <sheetFormatPr defaultColWidth="10" defaultRowHeight="16.5"/>
  <cols>
    <col min="1" max="1" width="10.625" style="33" customWidth="1"/>
    <col min="2" max="2" width="27.5" style="33" customWidth="1"/>
    <col min="3" max="3" width="22.5" style="33" customWidth="1"/>
    <col min="4" max="4" width="39.75" style="33" customWidth="1"/>
    <col min="5" max="6" width="10" style="31"/>
    <col min="7" max="7" width="10" style="31" customWidth="1"/>
    <col min="8" max="8" width="21.875" style="31" customWidth="1"/>
    <col min="9" max="14" width="10" style="31" customWidth="1"/>
    <col min="15" max="16384" width="10" style="31"/>
  </cols>
  <sheetData>
    <row r="1" spans="1:9" ht="18" customHeight="1">
      <c r="A1" s="44" t="str">
        <f>Cover!B3</f>
        <v xml:space="preserve">Specification No.:WR-1/RPC/VRL/I-04/2026/Rfx-5005012806 </v>
      </c>
      <c r="B1" s="45"/>
      <c r="C1" s="4"/>
      <c r="D1" s="5" t="s">
        <v>86</v>
      </c>
    </row>
    <row r="2" spans="1:9" ht="18" customHeight="1">
      <c r="A2" s="2"/>
      <c r="B2" s="6"/>
      <c r="C2" s="1"/>
      <c r="D2" s="1"/>
    </row>
    <row r="3" spans="1:9" ht="47.25" customHeight="1">
      <c r="A3" s="549" t="str">
        <f>Cover!$B$2</f>
        <v>SUPPLY AND INSTALLATION OF 01 NO. SEWAGE TREATMENT PLANT 20 KLD FOR WASTE MANAGEMENT AND CONSERVATION MEASURE AT 765KV BILASPUR PSS</v>
      </c>
      <c r="B3" s="549"/>
      <c r="C3" s="549"/>
      <c r="D3" s="549"/>
      <c r="E3" s="37"/>
      <c r="F3" s="37"/>
    </row>
    <row r="4" spans="1:9" ht="21.95" customHeight="1">
      <c r="A4" s="550" t="s">
        <v>68</v>
      </c>
      <c r="B4" s="550"/>
      <c r="C4" s="550"/>
      <c r="D4" s="550"/>
    </row>
    <row r="5" spans="1:9" ht="18" customHeight="1">
      <c r="A5" s="32"/>
    </row>
    <row r="6" spans="1:9" ht="18" customHeight="1">
      <c r="A6" s="24" t="str">
        <f>'  Sch-1'!A6</f>
        <v>Bidder’s Name and Address</v>
      </c>
      <c r="D6" s="46" t="s">
        <v>74</v>
      </c>
      <c r="E6" s="27"/>
      <c r="F6" s="25"/>
    </row>
    <row r="7" spans="1:9" ht="18" customHeight="1">
      <c r="A7" s="130" t="str">
        <f>'  Sch-1'!A7</f>
        <v xml:space="preserve">Bidder as </v>
      </c>
      <c r="D7" s="200" t="s">
        <v>343</v>
      </c>
      <c r="E7" s="27"/>
      <c r="F7" s="25"/>
    </row>
    <row r="8" spans="1:9">
      <c r="A8" s="34" t="s">
        <v>82</v>
      </c>
      <c r="B8" s="548" t="str">
        <f>IF('  Sch-1'!C8=0, "", '  Sch-1'!C8)</f>
        <v/>
      </c>
      <c r="C8" s="548"/>
      <c r="D8" s="212" t="s">
        <v>77</v>
      </c>
      <c r="E8" s="49"/>
      <c r="F8" s="27"/>
    </row>
    <row r="9" spans="1:9">
      <c r="A9" s="34" t="s">
        <v>83</v>
      </c>
      <c r="B9" s="548" t="str">
        <f>IF('  Sch-1'!C9=0, "", '  Sch-1'!C9)</f>
        <v/>
      </c>
      <c r="C9" s="548"/>
      <c r="D9" s="212" t="s">
        <v>111</v>
      </c>
      <c r="E9" s="49"/>
      <c r="F9" s="27"/>
    </row>
    <row r="10" spans="1:9">
      <c r="A10" s="35"/>
      <c r="B10" s="548" t="str">
        <f>IF('  Sch-1'!C10=0, "", '  Sch-1'!C10)</f>
        <v/>
      </c>
      <c r="C10" s="548"/>
      <c r="D10" s="212" t="s">
        <v>112</v>
      </c>
      <c r="E10" s="49"/>
      <c r="F10" s="27"/>
    </row>
    <row r="11" spans="1:9">
      <c r="A11" s="35"/>
      <c r="B11" s="548" t="str">
        <f>IF('  Sch-1'!C11=0, "", '  Sch-1'!C11)</f>
        <v/>
      </c>
      <c r="C11" s="548"/>
      <c r="D11" s="212" t="s">
        <v>113</v>
      </c>
      <c r="E11" s="49"/>
      <c r="F11" s="27"/>
      <c r="I11" s="253"/>
    </row>
    <row r="12" spans="1:9" ht="18" customHeight="1">
      <c r="A12" s="38"/>
      <c r="B12" s="38"/>
      <c r="C12" s="38"/>
      <c r="D12" s="47"/>
    </row>
    <row r="13" spans="1:9" ht="21.95" customHeight="1">
      <c r="A13" s="223" t="s">
        <v>66</v>
      </c>
      <c r="B13" s="551" t="s">
        <v>65</v>
      </c>
      <c r="C13" s="551"/>
      <c r="D13" s="224"/>
    </row>
    <row r="14" spans="1:9" ht="39" customHeight="1">
      <c r="A14" s="225"/>
      <c r="B14" s="552"/>
      <c r="C14" s="552"/>
      <c r="D14" s="226"/>
    </row>
    <row r="15" spans="1:9" ht="21.95" customHeight="1">
      <c r="A15" s="225" t="s">
        <v>312</v>
      </c>
      <c r="B15" s="554" t="s">
        <v>328</v>
      </c>
      <c r="C15" s="555"/>
      <c r="D15" s="226">
        <f>'  Sch-1'!G72</f>
        <v>0</v>
      </c>
    </row>
    <row r="16" spans="1:9" ht="69" customHeight="1">
      <c r="A16" s="225" t="s">
        <v>313</v>
      </c>
      <c r="B16" s="554" t="s">
        <v>329</v>
      </c>
      <c r="C16" s="555"/>
      <c r="D16" s="226">
        <f>'  Sch-2'!G28</f>
        <v>0</v>
      </c>
    </row>
    <row r="17" spans="1:6" ht="0.6" customHeight="1">
      <c r="A17" s="225"/>
      <c r="B17" s="552"/>
      <c r="C17" s="552"/>
      <c r="D17" s="226"/>
    </row>
    <row r="18" spans="1:6" ht="31.5" customHeight="1">
      <c r="A18" s="220">
        <v>3</v>
      </c>
      <c r="B18" s="554" t="s">
        <v>335</v>
      </c>
      <c r="C18" s="555"/>
      <c r="D18" s="405">
        <f>'Sch-3'!F25</f>
        <v>0</v>
      </c>
    </row>
    <row r="19" spans="1:6" ht="36.75" customHeight="1">
      <c r="A19" s="220"/>
      <c r="B19" s="553" t="s">
        <v>330</v>
      </c>
      <c r="C19" s="553"/>
      <c r="D19" s="272">
        <f>SUM(D15:D18)</f>
        <v>0</v>
      </c>
    </row>
    <row r="20" spans="1:6" ht="30" customHeight="1">
      <c r="A20" s="51"/>
      <c r="B20" s="52"/>
      <c r="C20" s="52"/>
      <c r="D20" s="53"/>
    </row>
    <row r="21" spans="1:6" ht="30" customHeight="1">
      <c r="A21" s="28" t="s">
        <v>78</v>
      </c>
      <c r="B21" s="85" t="str">
        <f>IF('  Sch-1'!C73=0,"", '  Sch-1'!C73)</f>
        <v/>
      </c>
      <c r="C21" s="29"/>
      <c r="D21" s="208"/>
      <c r="F21" s="30"/>
    </row>
    <row r="22" spans="1:6" ht="30" customHeight="1">
      <c r="A22" s="28" t="s">
        <v>79</v>
      </c>
      <c r="B22" s="85" t="str">
        <f>IF('  Sch-1'!C74=0,"", '  Sch-1'!C74)</f>
        <v/>
      </c>
      <c r="C22" s="29" t="s">
        <v>80</v>
      </c>
      <c r="D22" s="68" t="str">
        <f>IF('  Sch-1'!G73=0,"",'  Sch-1'!G73)</f>
        <v/>
      </c>
      <c r="F22" s="2"/>
    </row>
    <row r="23" spans="1:6" ht="30" customHeight="1">
      <c r="A23" s="3"/>
      <c r="B23" s="207"/>
      <c r="C23" s="29" t="s">
        <v>81</v>
      </c>
      <c r="D23" s="68" t="str">
        <f>IF('  Sch-1'!G74=0,"",'  Sch-1'!G74)</f>
        <v/>
      </c>
      <c r="F23" s="2"/>
    </row>
    <row r="24" spans="1:6" ht="30" customHeight="1">
      <c r="A24" s="3"/>
      <c r="B24" s="6"/>
      <c r="C24" s="29"/>
      <c r="D24" s="3"/>
      <c r="F24" s="30"/>
    </row>
  </sheetData>
  <sheetProtection algorithmName="SHA-512" hashValue="Y8x8ZwQJLuKyw4w9WIGuESTosg/H5I8Jo517KLilSPnkj7Fz1IrEvmnjdTb5xVB2fL+/4E1UxnHiKaCilMnaEQ==" saltValue="21kmwl/JG2xlTrfJVBLJOA==" spinCount="100000" sheet="1" formatColumns="0" formatRows="0" selectLockedCells="1"/>
  <customSheetViews>
    <customSheetView guid="{F2279B93-E4FF-4A81-B734-06F92F73708D}" showPageBreaks="1" printArea="1" hiddenRows="1" view="pageBreakPreview" topLeftCell="A7">
      <selection activeCell="E15" sqref="E15"/>
      <pageMargins left="0.5" right="0.38" top="0.56999999999999995" bottom="0.48" header="0.38" footer="0.24"/>
      <printOptions horizontalCentered="1"/>
      <pageSetup paperSize="9" scale="95" fitToHeight="0" orientation="portrait" r:id="rId1"/>
      <headerFooter alignWithMargins="0">
        <oddFooter>&amp;R&amp;"Book Antiqua,Bold"&amp;10Schedule-6/ Page &amp;P of &amp;N</oddFooter>
      </headerFooter>
    </customSheetView>
    <customSheetView guid="{C3C2F6BE-1796-4187-BF38-BACEF6057F57}" scale="89" hiddenRows="1">
      <selection activeCell="D40" sqref="D40"/>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5E2FF645-A015-403E-863B-BADF6B75C7D1}" scale="89" hiddenRows="1">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25334923-91A5-4F88-9A10-8FA88873EC26}" scale="89" hiddenRows="1" topLeftCell="A13">
      <selection activeCell="F28" sqref="F28"/>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4F47A486-EA66-4D4B-9D65-1ABEAC31AACE}" scale="68" hiddenColumns="1" topLeftCell="A4">
      <pageMargins left="0.5" right="0.38" top="0.56999999999999995" bottom="0.48" header="0.38" footer="0.24"/>
      <printOptions horizontalCentered="1"/>
      <pageSetup paperSize="9" fitToHeight="0" orientation="portrait" r:id="rId5"/>
      <headerFooter alignWithMargins="0">
        <oddFooter>&amp;R&amp;"Book Antiqua,Bold"&amp;10Schedule-6/ Page &amp;P of &amp;N</oddFooter>
      </headerFooter>
    </customSheetView>
    <customSheetView guid="{1A26D3B9-AD8D-4AE9-81F5-E0DF795F4658}" topLeftCell="B13">
      <selection activeCell="G22" sqref="G22"/>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B0EE7D76-5806-4718-BDAD-3A3EA691E5E4}" topLeftCell="A16">
      <selection activeCell="F15" sqref="F15"/>
      <pageMargins left="0.5" right="0.38" top="0.56999999999999995" bottom="0.48" header="0.38" footer="0.24"/>
      <printOptions horizontalCentered="1"/>
      <pageSetup paperSize="9" fitToHeight="0" orientation="portrait" r:id="rId7"/>
      <headerFooter alignWithMargins="0">
        <oddFooter>&amp;R&amp;"Book Antiqua,Bold"&amp;10Schedule-6/ Page &amp;P of &amp;N</oddFooter>
      </headerFooter>
    </customSheetView>
    <customSheetView guid="{696D9240-6693-44E8-B9A4-2BFADD101EE2}">
      <selection activeCell="F15" sqref="F15"/>
      <pageMargins left="0.5" right="0.38" top="0.56999999999999995" bottom="0.48" header="0.38" footer="0.24"/>
      <printOptions horizontalCentered="1"/>
      <pageSetup paperSize="9" fitToHeight="0" orientation="portrait" r:id="rId8"/>
      <headerFooter alignWithMargins="0">
        <oddFooter>&amp;R&amp;"Book Antiqua,Bold"&amp;10Schedule-6/ Page &amp;P of &amp;N</oddFooter>
      </headerFooter>
    </customSheetView>
    <customSheetView guid="{4F65FF32-EC61-4022-A399-2986D7B6B8B3}" showPageBreaks="1" zeroValues="0" printArea="1" view="pageBreakPreview" showRuler="0">
      <selection activeCell="B2" sqref="B2:E2"/>
      <pageMargins left="0.5" right="0.38" top="0.56999999999999995" bottom="0.48" header="0.38" footer="0.24"/>
      <printOptions horizontalCentered="1"/>
      <pageSetup paperSize="9" fitToHeight="0" orientation="portrait" r:id="rId9"/>
      <headerFooter alignWithMargins="0">
        <oddFooter>&amp;R&amp;"Book Antiqua,Bold"&amp;10Page &amp;P of &amp;N</oddFooter>
      </headerFooter>
    </customSheetView>
    <customSheetView guid="{58D82F59-8CF6-455F-B9F4-081499FDF243}">
      <selection activeCell="F15" sqref="F15"/>
      <pageMargins left="0.5" right="0.38" top="0.56999999999999995" bottom="0.48" header="0.38" footer="0.24"/>
      <printOptions horizontalCentered="1"/>
      <pageSetup paperSize="9" fitToHeight="0" orientation="portrait" r:id="rId10"/>
      <headerFooter alignWithMargins="0">
        <oddFooter>&amp;R&amp;"Book Antiqua,Bold"&amp;10Schedule-6/ Page &amp;P of &amp;N</oddFooter>
      </headerFooter>
    </customSheetView>
    <customSheetView guid="{B1277D53-29D6-4226-81E2-084FB62977B6}">
      <selection activeCell="B28" sqref="B28:D30"/>
      <pageMargins left="0.5" right="0.38" top="0.56999999999999995" bottom="0.48" header="0.38" footer="0.24"/>
      <printOptions horizontalCentered="1"/>
      <pageSetup paperSize="9" fitToHeight="0" orientation="portrait" r:id="rId11"/>
      <headerFooter alignWithMargins="0">
        <oddFooter>&amp;R&amp;"Book Antiqua,Bold"&amp;10Schedule-6/ Page &amp;P of &amp;N</oddFooter>
      </headerFooter>
    </customSheetView>
    <customSheetView guid="{E95B21C1-D936-4435-AF6F-90CF0B6A7506}">
      <selection activeCell="B28" sqref="B28:D30"/>
      <pageMargins left="0.5" right="0.38" top="0.56999999999999995" bottom="0.48" header="0.38" footer="0.24"/>
      <printOptions horizontalCentered="1"/>
      <pageSetup paperSize="9" fitToHeight="0" orientation="portrait" r:id="rId12"/>
      <headerFooter alignWithMargins="0">
        <oddFooter>&amp;R&amp;"Book Antiqua,Bold"&amp;10Schedule-6/ Page &amp;P of &amp;N</oddFooter>
      </headerFooter>
    </customSheetView>
    <customSheetView guid="{8DC3BA4D-7811-4245-A3D0-7EE4A8A001CA}" scale="77" hiddenColumns="1" topLeftCell="A7">
      <selection activeCell="G1" sqref="G1:N65536"/>
      <pageMargins left="0.5" right="0.38" top="0.56999999999999995" bottom="0.48" header="0.38" footer="0.24"/>
      <printOptions horizontalCentered="1"/>
      <pageSetup paperSize="9" fitToHeight="0" orientation="portrait" r:id="rId13"/>
      <headerFooter alignWithMargins="0">
        <oddFooter>&amp;R&amp;"Book Antiqua,Bold"&amp;10Schedule-6/ Page &amp;P of &amp;N</oddFooter>
      </headerFooter>
    </customSheetView>
    <customSheetView guid="{BAD0225F-C858-4E40-A5E7-64BB5328C88A}" scale="68">
      <selection activeCell="B25" sqref="B25:C25"/>
      <pageMargins left="0.5" right="0.38" top="0.56999999999999995" bottom="0.48" header="0.38" footer="0.24"/>
      <printOptions horizontalCentered="1"/>
      <pageSetup paperSize="9" fitToHeight="0" orientation="portrait" r:id="rId14"/>
      <headerFooter alignWithMargins="0">
        <oddFooter>&amp;R&amp;"Book Antiqua,Bold"&amp;10Schedule-6/ Page &amp;P of &amp;N</oddFooter>
      </headerFooter>
    </customSheetView>
    <customSheetView guid="{CF0E662C-D3BC-4297-99E8-62C40B3B7AD9}" scale="89" hiddenRows="1" topLeftCell="A7">
      <selection activeCell="D45" sqref="D45"/>
      <pageMargins left="0.5" right="0.38" top="0.56999999999999995" bottom="0.48" header="0.38" footer="0.24"/>
      <printOptions horizontalCentered="1"/>
      <pageSetup paperSize="9" fitToHeight="0" orientation="portrait" r:id="rId15"/>
      <headerFooter alignWithMargins="0">
        <oddFooter>&amp;R&amp;"Book Antiqua,Bold"&amp;10Schedule-6/ Page &amp;P of &amp;N</oddFooter>
      </headerFooter>
    </customSheetView>
    <customSheetView guid="{BEF72719-4CCF-4C9B-95F6-0F3535FF30B3}" scale="89" hiddenRows="1">
      <selection activeCell="J15" sqref="J15"/>
      <pageMargins left="0.5" right="0.38" top="0.56999999999999995" bottom="0.48" header="0.38" footer="0.24"/>
      <printOptions horizontalCentered="1"/>
      <pageSetup paperSize="9" fitToHeight="0" orientation="portrait" r:id="rId16"/>
      <headerFooter alignWithMargins="0">
        <oddFooter>&amp;R&amp;"Book Antiqua,Bold"&amp;10Schedule-6/ Page &amp;P of &amp;N</oddFooter>
      </headerFooter>
    </customSheetView>
    <customSheetView guid="{398C7893-3C2A-4DA4-8552-014985533932}" showPageBreaks="1" printArea="1" hiddenRows="1" view="pageBreakPreview" topLeftCell="A7">
      <selection activeCell="E15" sqref="E15"/>
      <pageMargins left="0.5" right="0.38" top="0.56999999999999995" bottom="0.48" header="0.38" footer="0.24"/>
      <printOptions horizontalCentered="1"/>
      <pageSetup paperSize="9" scale="95" fitToHeight="0" orientation="portrait" r:id="rId17"/>
      <headerFooter alignWithMargins="0">
        <oddFooter>&amp;R&amp;"Book Antiqua,Bold"&amp;10Schedule-6/ Page &amp;P of &amp;N</oddFooter>
      </headerFooter>
    </customSheetView>
  </customSheetViews>
  <mergeCells count="13">
    <mergeCell ref="B19:C19"/>
    <mergeCell ref="B18:C18"/>
    <mergeCell ref="B16:C16"/>
    <mergeCell ref="B10:C10"/>
    <mergeCell ref="B9:C9"/>
    <mergeCell ref="B17:C17"/>
    <mergeCell ref="B11:C11"/>
    <mergeCell ref="B15:C15"/>
    <mergeCell ref="B8:C8"/>
    <mergeCell ref="A3:D3"/>
    <mergeCell ref="A4:D4"/>
    <mergeCell ref="B13:C13"/>
    <mergeCell ref="B14:C14"/>
  </mergeCells>
  <phoneticPr fontId="1" type="noConversion"/>
  <printOptions horizontalCentered="1"/>
  <pageMargins left="0.5" right="0.38" top="0.56999999999999995" bottom="0.48" header="0.38" footer="0.24"/>
  <pageSetup paperSize="9" scale="95" fitToHeight="0" orientation="portrait" r:id="rId18"/>
  <headerFooter alignWithMargins="0">
    <oddFooter>&amp;R&amp;"Book Antiqua,Bold"&amp;10Schedule-6/ Page &amp;P of &amp;N</oddFooter>
  </headerFooter>
  <drawing r:id="rId1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00B0F0"/>
  </sheetPr>
  <dimension ref="A1:G35"/>
  <sheetViews>
    <sheetView zoomScale="85" zoomScaleNormal="85" zoomScaleSheetLayoutView="100" workbookViewId="0">
      <selection activeCell="I28" sqref="I28"/>
    </sheetView>
  </sheetViews>
  <sheetFormatPr defaultColWidth="10" defaultRowHeight="16.5"/>
  <cols>
    <col min="1" max="1" width="10.625" style="33" customWidth="1"/>
    <col min="2" max="2" width="27.5" style="33" customWidth="1"/>
    <col min="3" max="3" width="21" style="33" customWidth="1"/>
    <col min="4" max="4" width="37.375" style="33" customWidth="1"/>
    <col min="5" max="5" width="10.625" style="31" customWidth="1"/>
    <col min="6" max="7" width="12.375" style="31" hidden="1" customWidth="1"/>
    <col min="8" max="8" width="8.125" style="31" customWidth="1"/>
    <col min="9" max="9" width="10" style="31" customWidth="1"/>
    <col min="10" max="16384" width="10" style="31"/>
  </cols>
  <sheetData>
    <row r="1" spans="1:7" ht="18" customHeight="1">
      <c r="A1" s="44" t="str">
        <f>Cover!B3</f>
        <v xml:space="preserve">Specification No.:WR-1/RPC/VRL/I-04/2026/Rfx-5005012806 </v>
      </c>
      <c r="B1" s="45"/>
      <c r="C1" s="4"/>
      <c r="D1" s="5" t="s">
        <v>107</v>
      </c>
    </row>
    <row r="2" spans="1:7" ht="18" customHeight="1">
      <c r="A2" s="2"/>
      <c r="B2" s="6"/>
      <c r="C2" s="1"/>
      <c r="D2" s="1"/>
    </row>
    <row r="3" spans="1:7" ht="47.25" customHeight="1">
      <c r="A3" s="549" t="str">
        <f>Cover!$B$2</f>
        <v>SUPPLY AND INSTALLATION OF 01 NO. SEWAGE TREATMENT PLANT 20 KLD FOR WASTE MANAGEMENT AND CONSERVATION MEASURE AT 765KV BILASPUR PSS</v>
      </c>
      <c r="B3" s="549"/>
      <c r="C3" s="549"/>
      <c r="D3" s="549"/>
      <c r="E3" s="37"/>
      <c r="F3" s="37"/>
    </row>
    <row r="4" spans="1:7" ht="21.95" customHeight="1">
      <c r="A4" s="550" t="s">
        <v>231</v>
      </c>
      <c r="B4" s="550"/>
      <c r="C4" s="550"/>
      <c r="D4" s="550"/>
    </row>
    <row r="5" spans="1:7" ht="18" customHeight="1">
      <c r="A5" s="32"/>
    </row>
    <row r="6" spans="1:7" ht="18" customHeight="1">
      <c r="A6" s="24" t="str">
        <f>'  Sch-1'!A6</f>
        <v>Bidder’s Name and Address</v>
      </c>
      <c r="D6" s="46" t="s">
        <v>74</v>
      </c>
      <c r="E6" s="27"/>
      <c r="F6" s="25"/>
    </row>
    <row r="7" spans="1:7" ht="18" customHeight="1">
      <c r="A7" s="130" t="str">
        <f>'  Sch-1'!A7</f>
        <v xml:space="preserve">Bidder as </v>
      </c>
      <c r="D7" s="200" t="s">
        <v>343</v>
      </c>
      <c r="E7" s="27"/>
      <c r="F7" s="25"/>
    </row>
    <row r="8" spans="1:7">
      <c r="A8" s="34" t="s">
        <v>82</v>
      </c>
      <c r="B8" s="548" t="str">
        <f>IF('  Sch-1'!C8=0, "", '  Sch-1'!C8)</f>
        <v/>
      </c>
      <c r="C8" s="548"/>
      <c r="D8" s="212" t="s">
        <v>77</v>
      </c>
      <c r="E8" s="49"/>
      <c r="F8" s="27"/>
    </row>
    <row r="9" spans="1:7">
      <c r="A9" s="34" t="s">
        <v>83</v>
      </c>
      <c r="B9" s="548" t="str">
        <f>IF('  Sch-1'!C9=0, "", '  Sch-1'!C9)</f>
        <v/>
      </c>
      <c r="C9" s="548"/>
      <c r="D9" s="212" t="s">
        <v>111</v>
      </c>
      <c r="E9" s="49"/>
      <c r="F9" s="27"/>
    </row>
    <row r="10" spans="1:7">
      <c r="A10" s="35"/>
      <c r="B10" s="548" t="str">
        <f>IF('  Sch-1'!C10=0, "", '  Sch-1'!C10)</f>
        <v/>
      </c>
      <c r="C10" s="548"/>
      <c r="D10" s="212" t="s">
        <v>112</v>
      </c>
      <c r="E10" s="49"/>
      <c r="F10" s="27"/>
    </row>
    <row r="11" spans="1:7">
      <c r="A11" s="35"/>
      <c r="B11" s="548" t="str">
        <f>IF('  Sch-1'!C11=0, "", '  Sch-1'!C11)</f>
        <v/>
      </c>
      <c r="C11" s="548"/>
      <c r="D11" s="212" t="s">
        <v>113</v>
      </c>
      <c r="E11" s="49"/>
      <c r="F11" s="27"/>
    </row>
    <row r="12" spans="1:7" ht="18" customHeight="1">
      <c r="A12" s="38"/>
      <c r="B12" s="38"/>
      <c r="C12" s="38"/>
      <c r="D12" s="47"/>
    </row>
    <row r="13" spans="1:7" ht="21.95" customHeight="1">
      <c r="A13" s="39" t="s">
        <v>66</v>
      </c>
      <c r="B13" s="558" t="s">
        <v>65</v>
      </c>
      <c r="C13" s="559"/>
      <c r="D13" s="40" t="s">
        <v>67</v>
      </c>
      <c r="F13" s="31" t="s">
        <v>58</v>
      </c>
      <c r="G13" s="253">
        <f>Discount!L20</f>
        <v>0</v>
      </c>
    </row>
    <row r="14" spans="1:7" ht="14.45" customHeight="1">
      <c r="A14" s="228"/>
      <c r="B14" s="552"/>
      <c r="C14" s="552"/>
      <c r="D14" s="50"/>
      <c r="G14" s="326"/>
    </row>
    <row r="15" spans="1:7" ht="33" customHeight="1">
      <c r="A15" s="261">
        <v>1</v>
      </c>
      <c r="B15" s="554" t="s">
        <v>321</v>
      </c>
      <c r="C15" s="555"/>
      <c r="D15" s="272">
        <f>G15</f>
        <v>0</v>
      </c>
      <c r="F15" s="325">
        <f>'Sch-4'!D15</f>
        <v>0</v>
      </c>
      <c r="G15" s="31">
        <f>F15*(1-$G$13)</f>
        <v>0</v>
      </c>
    </row>
    <row r="16" spans="1:7" ht="33.75" customHeight="1">
      <c r="A16" s="261">
        <v>2</v>
      </c>
      <c r="B16" s="554" t="s">
        <v>336</v>
      </c>
      <c r="C16" s="555"/>
      <c r="D16" s="272">
        <f>G16</f>
        <v>0</v>
      </c>
      <c r="F16" s="31">
        <f>'  Sch-2'!G28</f>
        <v>0</v>
      </c>
      <c r="G16" s="31">
        <f>F16*(1-$G$13)</f>
        <v>0</v>
      </c>
    </row>
    <row r="17" spans="1:7" ht="49.5" hidden="1" customHeight="1">
      <c r="A17" s="261"/>
      <c r="B17" s="554" t="s">
        <v>329</v>
      </c>
      <c r="C17" s="555"/>
      <c r="D17" s="272">
        <f t="shared" ref="D17:D26" si="0">G17</f>
        <v>0</v>
      </c>
    </row>
    <row r="18" spans="1:7" ht="21.95" hidden="1" customHeight="1">
      <c r="A18" s="261"/>
      <c r="B18" s="554"/>
      <c r="C18" s="555"/>
      <c r="D18" s="272">
        <f t="shared" si="0"/>
        <v>0</v>
      </c>
      <c r="F18" s="325"/>
    </row>
    <row r="19" spans="1:7" ht="21.95" hidden="1" customHeight="1">
      <c r="A19" s="261"/>
      <c r="B19" s="554"/>
      <c r="C19" s="555"/>
      <c r="D19" s="272">
        <f t="shared" si="0"/>
        <v>0</v>
      </c>
    </row>
    <row r="20" spans="1:7" ht="48" hidden="1" customHeight="1">
      <c r="A20" s="261"/>
      <c r="B20" s="552"/>
      <c r="C20" s="552"/>
      <c r="D20" s="272">
        <f t="shared" si="0"/>
        <v>0</v>
      </c>
    </row>
    <row r="21" spans="1:7" ht="21.95" hidden="1" customHeight="1">
      <c r="A21" s="261"/>
      <c r="B21" s="554"/>
      <c r="C21" s="555"/>
      <c r="D21" s="272">
        <f t="shared" si="0"/>
        <v>0</v>
      </c>
      <c r="F21" s="325"/>
    </row>
    <row r="22" spans="1:7" ht="21.95" hidden="1" customHeight="1">
      <c r="A22" s="261"/>
      <c r="B22" s="554"/>
      <c r="C22" s="555"/>
      <c r="D22" s="272">
        <f t="shared" si="0"/>
        <v>0</v>
      </c>
    </row>
    <row r="23" spans="1:7" ht="61.5" hidden="1" customHeight="1">
      <c r="A23" s="225"/>
      <c r="B23" s="552"/>
      <c r="C23" s="552"/>
      <c r="D23" s="272">
        <f t="shared" si="0"/>
        <v>0</v>
      </c>
    </row>
    <row r="24" spans="1:7" ht="21.95" hidden="1" customHeight="1">
      <c r="A24" s="225"/>
      <c r="B24" s="554"/>
      <c r="C24" s="555"/>
      <c r="D24" s="272">
        <f t="shared" si="0"/>
        <v>0</v>
      </c>
      <c r="F24" s="325"/>
    </row>
    <row r="25" spans="1:7" ht="21.95" hidden="1" customHeight="1">
      <c r="A25" s="225"/>
      <c r="B25" s="554"/>
      <c r="C25" s="555"/>
      <c r="D25" s="272">
        <f t="shared" si="0"/>
        <v>0</v>
      </c>
    </row>
    <row r="26" spans="1:7" ht="4.9000000000000004" hidden="1" customHeight="1">
      <c r="A26" s="261"/>
      <c r="B26" s="552"/>
      <c r="C26" s="552"/>
      <c r="D26" s="272">
        <f t="shared" si="0"/>
        <v>0</v>
      </c>
    </row>
    <row r="27" spans="1:7" ht="21" customHeight="1">
      <c r="A27" s="261">
        <v>2</v>
      </c>
      <c r="B27" s="554" t="s">
        <v>335</v>
      </c>
      <c r="C27" s="555"/>
      <c r="D27" s="272">
        <f>G27</f>
        <v>0</v>
      </c>
      <c r="F27" s="325">
        <f>'Sch-3'!F25</f>
        <v>0</v>
      </c>
      <c r="G27" s="31">
        <f>F27*(1-$G$13)</f>
        <v>0</v>
      </c>
    </row>
    <row r="28" spans="1:7">
      <c r="A28" s="41"/>
      <c r="B28" s="553" t="s">
        <v>337</v>
      </c>
      <c r="C28" s="553"/>
      <c r="D28" s="272">
        <f>SUM(D15:D27)</f>
        <v>0</v>
      </c>
    </row>
    <row r="29" spans="1:7">
      <c r="A29" s="227"/>
      <c r="B29" s="556" t="s">
        <v>317</v>
      </c>
      <c r="C29" s="557"/>
      <c r="D29" s="273">
        <f>D28</f>
        <v>0</v>
      </c>
    </row>
    <row r="30" spans="1:7" ht="30" customHeight="1">
      <c r="A30" s="51"/>
      <c r="B30" s="52"/>
      <c r="C30" s="52"/>
      <c r="D30" s="53"/>
    </row>
    <row r="31" spans="1:7" ht="30" customHeight="1">
      <c r="A31" s="28" t="s">
        <v>78</v>
      </c>
      <c r="B31" s="85" t="str">
        <f>IF('  Sch-1'!C73=0,"", '  Sch-1'!C73)</f>
        <v/>
      </c>
      <c r="C31" s="29"/>
      <c r="D31" s="208"/>
      <c r="F31" s="30"/>
    </row>
    <row r="32" spans="1:7" ht="30" customHeight="1">
      <c r="A32" s="28" t="s">
        <v>79</v>
      </c>
      <c r="B32" s="85" t="str">
        <f>IF('  Sch-1'!C74=0,"", '  Sch-1'!C74)</f>
        <v/>
      </c>
      <c r="C32" s="29" t="s">
        <v>80</v>
      </c>
      <c r="D32" s="68" t="str">
        <f>IF('  Sch-1'!G73=0,"",'  Sch-1'!G73)</f>
        <v/>
      </c>
      <c r="F32" s="2"/>
    </row>
    <row r="33" spans="1:6" ht="30" customHeight="1">
      <c r="A33" s="3"/>
      <c r="B33" s="207"/>
      <c r="C33" s="29" t="s">
        <v>81</v>
      </c>
      <c r="D33" s="68" t="str">
        <f>IF('  Sch-1'!G74=0,"",'  Sch-1'!G74)</f>
        <v/>
      </c>
      <c r="F33" s="2"/>
    </row>
    <row r="34" spans="1:6" ht="30" customHeight="1">
      <c r="A34" s="3"/>
      <c r="B34" s="6"/>
      <c r="C34" s="29"/>
      <c r="D34" s="3"/>
      <c r="F34" s="30"/>
    </row>
    <row r="35" spans="1:6" ht="30" customHeight="1">
      <c r="A35" s="36"/>
      <c r="B35" s="36"/>
      <c r="C35" s="42"/>
      <c r="E35" s="43"/>
    </row>
  </sheetData>
  <sheetProtection algorithmName="SHA-512" hashValue="5RyLauZljhoo93RrVDHoFv5kra9XJ/kSPpKabzPK5Ewp4GejMp2HJtFLOQquM+3Lsv0x9+3YF1/BZJ4/gXwMMQ==" saltValue="La5pp1zNP+NcmqLWW3nHLA==" spinCount="100000" sheet="1" formatColumns="0" formatRows="0" selectLockedCells="1"/>
  <customSheetViews>
    <customSheetView guid="{F2279B93-E4FF-4A81-B734-06F92F73708D}" showPageBreaks="1" printArea="1" hiddenRows="1" hiddenColumns="1" view="pageBreakPreview">
      <selection activeCell="H16" sqref="H16"/>
      <pageMargins left="0.5" right="0.38" top="0.56999999999999995" bottom="0.48" header="0.38" footer="0.24"/>
      <printOptions horizontalCentered="1"/>
      <pageSetup paperSize="9" scale="99" fitToHeight="0" orientation="portrait" r:id="rId1"/>
      <headerFooter alignWithMargins="0">
        <oddFooter>&amp;R&amp;"Book Antiqua,Bold"&amp;10Schedule-6/ Page &amp;P of &amp;N</oddFooter>
      </headerFooter>
    </customSheetView>
    <customSheetView guid="{C3C2F6BE-1796-4187-BF38-BACEF6057F57}" scale="85" hiddenRows="1" hiddenColumns="1">
      <selection activeCell="L28" sqref="L28"/>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5E2FF645-A015-403E-863B-BADF6B75C7D1}" scale="85" printArea="1" hiddenRows="1" hiddenColumns="1" topLeftCell="A4">
      <selection activeCell="F4" sqref="F1:G65536"/>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25334923-91A5-4F88-9A10-8FA88873EC26}" scale="85" hiddenRows="1" hiddenColumns="1" topLeftCell="A15">
      <selection activeCell="L23" sqref="L23"/>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4F47A486-EA66-4D4B-9D65-1ABEAC31AACE}" scale="85" topLeftCell="A19">
      <selection activeCell="D27" sqref="D27"/>
      <pageMargins left="0.5" right="0.38" top="0.56999999999999995" bottom="0.48" header="0.38" footer="0.24"/>
      <printOptions horizontalCentered="1"/>
      <pageSetup paperSize="9" fitToHeight="0" orientation="portrait" r:id="rId5"/>
      <headerFooter alignWithMargins="0">
        <oddFooter>&amp;R&amp;"Book Antiqua,Bold"&amp;10Schedule-6/ Page &amp;P of &amp;N</oddFooter>
      </headerFooter>
    </customSheetView>
    <customSheetView guid="{1A26D3B9-AD8D-4AE9-81F5-E0DF795F4658}" topLeftCell="A13">
      <selection activeCell="D15" sqref="D15"/>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B0EE7D76-5806-4718-BDAD-3A3EA691E5E4}" topLeftCell="A7">
      <selection activeCell="F21" sqref="F21"/>
      <pageMargins left="0.5" right="0.38" top="0.56999999999999995" bottom="0.48" header="0.38" footer="0.24"/>
      <printOptions horizontalCentered="1"/>
      <pageSetup paperSize="9" fitToHeight="0" orientation="portrait" r:id="rId7"/>
      <headerFooter alignWithMargins="0">
        <oddFooter>&amp;R&amp;"Book Antiqua,Bold"&amp;10Schedule-6/ Page &amp;P of &amp;N</oddFooter>
      </headerFooter>
    </customSheetView>
    <customSheetView guid="{696D9240-6693-44E8-B9A4-2BFADD101EE2}">
      <selection activeCell="F21" sqref="F21"/>
      <pageMargins left="0.5" right="0.38" top="0.56999999999999995" bottom="0.48" header="0.38" footer="0.24"/>
      <printOptions horizontalCentered="1"/>
      <pageSetup paperSize="9" fitToHeight="0" orientation="portrait" r:id="rId8"/>
      <headerFooter alignWithMargins="0">
        <oddFooter>&amp;R&amp;"Book Antiqua,Bold"&amp;10Schedule-6/ Page &amp;P of &amp;N</oddFooter>
      </headerFooter>
    </customSheetView>
    <customSheetView guid="{58D82F59-8CF6-455F-B9F4-081499FDF243}" topLeftCell="A13">
      <selection activeCell="F21" sqref="F21"/>
      <pageMargins left="0.5" right="0.38" top="0.56999999999999995" bottom="0.48" header="0.38" footer="0.24"/>
      <printOptions horizontalCentered="1"/>
      <pageSetup paperSize="9" fitToHeight="0" orientation="portrait" r:id="rId9"/>
      <headerFooter alignWithMargins="0">
        <oddFooter>&amp;R&amp;"Book Antiqua,Bold"&amp;10Schedule-6/ Page &amp;P of &amp;N</oddFooter>
      </headerFooter>
    </customSheetView>
    <customSheetView guid="{B1277D53-29D6-4226-81E2-084FB62977B6}" topLeftCell="A28">
      <selection activeCell="B28" sqref="B28:D30"/>
      <pageMargins left="0.5" right="0.38" top="0.56999999999999995" bottom="0.48" header="0.38" footer="0.24"/>
      <printOptions horizontalCentered="1"/>
      <pageSetup paperSize="9" fitToHeight="0" orientation="portrait" r:id="rId10"/>
      <headerFooter alignWithMargins="0">
        <oddFooter>&amp;R&amp;"Book Antiqua,Bold"&amp;10Schedule-6/ Page &amp;P of &amp;N</oddFooter>
      </headerFooter>
    </customSheetView>
    <customSheetView guid="{E95B21C1-D936-4435-AF6F-90CF0B6A7506}" topLeftCell="A28">
      <selection activeCell="B28" sqref="B28:D30"/>
      <pageMargins left="0.5" right="0.38" top="0.56999999999999995" bottom="0.48" header="0.38" footer="0.24"/>
      <printOptions horizontalCentered="1"/>
      <pageSetup paperSize="9" fitToHeight="0" orientation="portrait" r:id="rId11"/>
      <headerFooter alignWithMargins="0">
        <oddFooter>&amp;R&amp;"Book Antiqua,Bold"&amp;10Schedule-6/ Page &amp;P of &amp;N</oddFooter>
      </headerFooter>
    </customSheetView>
    <customSheetView guid="{8DC3BA4D-7811-4245-A3D0-7EE4A8A001CA}" topLeftCell="A10">
      <selection activeCell="G6" sqref="G6"/>
      <pageMargins left="0.5" right="0.38" top="0.56999999999999995" bottom="0.48" header="0.38" footer="0.24"/>
      <printOptions horizontalCentered="1"/>
      <pageSetup paperSize="9" fitToHeight="0" orientation="portrait" r:id="rId12"/>
      <headerFooter alignWithMargins="0">
        <oddFooter>&amp;R&amp;"Book Antiqua,Bold"&amp;10Schedule-6/ Page &amp;P of &amp;N</oddFooter>
      </headerFooter>
    </customSheetView>
    <customSheetView guid="{BAD0225F-C858-4E40-A5E7-64BB5328C88A}" scale="85" hiddenColumns="1" topLeftCell="A22">
      <selection activeCell="L11" sqref="L11"/>
      <pageMargins left="0.5" right="0.38" top="0.56999999999999995" bottom="0.48" header="0.38" footer="0.24"/>
      <printOptions horizontalCentered="1"/>
      <pageSetup paperSize="9" fitToHeight="0" orientation="portrait" r:id="rId13"/>
      <headerFooter alignWithMargins="0">
        <oddFooter>&amp;R&amp;"Book Antiqua,Bold"&amp;10Schedule-6/ Page &amp;P of &amp;N</oddFooter>
      </headerFooter>
    </customSheetView>
    <customSheetView guid="{CF0E662C-D3BC-4297-99E8-62C40B3B7AD9}" scale="85" printArea="1" hiddenRows="1" hiddenColumns="1" topLeftCell="A4">
      <selection activeCell="F4" sqref="F1:G65536"/>
      <pageMargins left="0.5" right="0.38" top="0.56999999999999995" bottom="0.48" header="0.38" footer="0.24"/>
      <printOptions horizontalCentered="1"/>
      <pageSetup paperSize="9" fitToHeight="0" orientation="portrait" r:id="rId14"/>
      <headerFooter alignWithMargins="0">
        <oddFooter>&amp;R&amp;"Book Antiqua,Bold"&amp;10Schedule-6/ Page &amp;P of &amp;N</oddFooter>
      </headerFooter>
    </customSheetView>
    <customSheetView guid="{BEF72719-4CCF-4C9B-95F6-0F3535FF30B3}" scale="85" hiddenRows="1" hiddenColumns="1">
      <selection activeCell="K15" sqref="K15"/>
      <pageMargins left="0.5" right="0.38" top="0.56999999999999995" bottom="0.48" header="0.38" footer="0.24"/>
      <printOptions horizontalCentered="1"/>
      <pageSetup paperSize="9" fitToHeight="0" orientation="portrait" r:id="rId15"/>
      <headerFooter alignWithMargins="0">
        <oddFooter>&amp;R&amp;"Book Antiqua,Bold"&amp;10Schedule-6/ Page &amp;P of &amp;N</oddFooter>
      </headerFooter>
    </customSheetView>
    <customSheetView guid="{398C7893-3C2A-4DA4-8552-014985533932}" showPageBreaks="1" printArea="1" hiddenRows="1" hiddenColumns="1" view="pageBreakPreview">
      <selection activeCell="H16" sqref="H16"/>
      <pageMargins left="0.5" right="0.38" top="0.56999999999999995" bottom="0.48" header="0.38" footer="0.24"/>
      <printOptions horizontalCentered="1"/>
      <pageSetup paperSize="9" scale="99" fitToHeight="0" orientation="portrait" r:id="rId16"/>
      <headerFooter alignWithMargins="0">
        <oddFooter>&amp;R&amp;"Book Antiqua,Bold"&amp;10Schedule-6/ Page &amp;P of &amp;N</oddFooter>
      </headerFooter>
    </customSheetView>
  </customSheetViews>
  <mergeCells count="23">
    <mergeCell ref="B26:C26"/>
    <mergeCell ref="B29:C29"/>
    <mergeCell ref="B13:C13"/>
    <mergeCell ref="B14:C14"/>
    <mergeCell ref="B28:C28"/>
    <mergeCell ref="B15:C15"/>
    <mergeCell ref="B27:C27"/>
    <mergeCell ref="B23:C23"/>
    <mergeCell ref="B24:C24"/>
    <mergeCell ref="B25:C25"/>
    <mergeCell ref="B22:C22"/>
    <mergeCell ref="B16:C16"/>
    <mergeCell ref="B17:C17"/>
    <mergeCell ref="B18:C18"/>
    <mergeCell ref="B19:C19"/>
    <mergeCell ref="B20:C20"/>
    <mergeCell ref="B21:C21"/>
    <mergeCell ref="A3:D3"/>
    <mergeCell ref="A4:D4"/>
    <mergeCell ref="B8:C8"/>
    <mergeCell ref="B9:C9"/>
    <mergeCell ref="B10:C10"/>
    <mergeCell ref="B11:C11"/>
  </mergeCells>
  <printOptions horizontalCentered="1"/>
  <pageMargins left="0.5" right="0.38" top="0.56999999999999995" bottom="0.48" header="0.38" footer="0.24"/>
  <pageSetup paperSize="9" scale="99" fitToHeight="0" orientation="portrait" r:id="rId17"/>
  <headerFooter alignWithMargins="0">
    <oddFooter>&amp;R&amp;"Book Antiqua,Bold"&amp;10Schedule-6/ Page &amp;P of &amp;N</oddFooter>
  </headerFooter>
  <drawing r:id="rId1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indexed="11"/>
  </sheetPr>
  <dimension ref="A1:W35"/>
  <sheetViews>
    <sheetView showZeros="0" zoomScale="79" zoomScaleNormal="79" zoomScaleSheetLayoutView="100" workbookViewId="0">
      <selection activeCell="G17" sqref="G17"/>
    </sheetView>
  </sheetViews>
  <sheetFormatPr defaultColWidth="9" defaultRowHeight="16.5"/>
  <cols>
    <col min="1" max="2" width="6.625" style="110" customWidth="1"/>
    <col min="3" max="3" width="21.625" style="110" customWidth="1"/>
    <col min="4" max="4" width="13.375" style="110" customWidth="1"/>
    <col min="5" max="5" width="23.625" style="110" customWidth="1"/>
    <col min="6" max="6" width="11.875" style="110" customWidth="1"/>
    <col min="7" max="7" width="19.5" style="110" customWidth="1"/>
    <col min="8" max="8" width="19.5" style="186" customWidth="1"/>
    <col min="9" max="9" width="15.375" style="187" hidden="1" customWidth="1"/>
    <col min="10" max="10" width="18.375" style="188" hidden="1" customWidth="1"/>
    <col min="11" max="11" width="8" style="188" hidden="1" customWidth="1"/>
    <col min="12" max="12" width="11.5" style="188" hidden="1" customWidth="1"/>
    <col min="13" max="13" width="13.25" style="188" hidden="1" customWidth="1"/>
    <col min="14" max="14" width="18.75" style="188" customWidth="1"/>
    <col min="15" max="15" width="15.375" style="188" customWidth="1"/>
    <col min="16" max="16" width="9.875" style="188" customWidth="1"/>
    <col min="17" max="17" width="14.25" style="188" customWidth="1"/>
    <col min="18" max="22" width="9" style="188" customWidth="1"/>
    <col min="23" max="23" width="9" style="188"/>
    <col min="24" max="16384" width="9" style="60"/>
  </cols>
  <sheetData>
    <row r="1" spans="1:23" s="99" customFormat="1" ht="39.950000000000003" customHeight="1">
      <c r="A1" s="566" t="s">
        <v>27</v>
      </c>
      <c r="B1" s="566"/>
      <c r="C1" s="566"/>
      <c r="D1" s="566"/>
      <c r="E1" s="566"/>
      <c r="F1" s="566"/>
      <c r="G1" s="566"/>
      <c r="H1" s="183"/>
      <c r="I1" s="184"/>
      <c r="J1" s="185"/>
      <c r="K1" s="185"/>
      <c r="L1" s="185"/>
      <c r="M1" s="185"/>
      <c r="N1" s="185"/>
      <c r="O1" s="185"/>
      <c r="P1" s="185"/>
      <c r="Q1" s="185"/>
      <c r="R1" s="185"/>
      <c r="S1" s="185"/>
      <c r="T1" s="185"/>
      <c r="U1" s="185"/>
      <c r="V1" s="185"/>
      <c r="W1" s="185"/>
    </row>
    <row r="2" spans="1:23" ht="18" customHeight="1">
      <c r="A2" s="55" t="str">
        <f>Cover!B3</f>
        <v xml:space="preserve">Specification No.:WR-1/RPC/VRL/I-04/2026/Rfx-5005012806 </v>
      </c>
      <c r="B2" s="55"/>
      <c r="C2" s="56"/>
      <c r="D2" s="57"/>
      <c r="E2" s="57"/>
      <c r="F2" s="57"/>
      <c r="G2" s="59" t="s">
        <v>26</v>
      </c>
    </row>
    <row r="3" spans="1:23" ht="18" customHeight="1">
      <c r="A3" s="105"/>
      <c r="B3" s="105"/>
      <c r="C3" s="106"/>
      <c r="D3" s="107"/>
      <c r="E3" s="107"/>
      <c r="F3" s="107"/>
      <c r="G3" s="108"/>
    </row>
    <row r="4" spans="1:23" ht="18.95" customHeight="1">
      <c r="A4" s="569" t="s">
        <v>22</v>
      </c>
      <c r="B4" s="569"/>
      <c r="C4" s="569"/>
      <c r="D4" s="569"/>
      <c r="E4" s="569"/>
      <c r="F4" s="569"/>
      <c r="G4" s="569"/>
    </row>
    <row r="5" spans="1:23" ht="21" customHeight="1">
      <c r="A5" s="46" t="s">
        <v>74</v>
      </c>
      <c r="B5" s="27"/>
      <c r="C5" s="25"/>
      <c r="D5" s="100"/>
      <c r="E5" s="100"/>
      <c r="F5" s="100"/>
      <c r="G5" s="100"/>
    </row>
    <row r="6" spans="1:23" ht="21" customHeight="1">
      <c r="A6" s="200" t="s">
        <v>343</v>
      </c>
      <c r="B6" s="27"/>
      <c r="C6" s="25"/>
      <c r="D6" s="100"/>
      <c r="E6" s="100"/>
      <c r="F6" s="100"/>
      <c r="G6" s="100"/>
    </row>
    <row r="7" spans="1:23" ht="21" customHeight="1">
      <c r="A7" s="212" t="s">
        <v>77</v>
      </c>
      <c r="B7" s="49"/>
      <c r="C7" s="27"/>
      <c r="D7" s="100"/>
      <c r="E7" s="100"/>
      <c r="F7" s="100"/>
      <c r="G7" s="100"/>
    </row>
    <row r="8" spans="1:23" ht="21" customHeight="1">
      <c r="A8" s="212" t="s">
        <v>111</v>
      </c>
      <c r="B8" s="49"/>
      <c r="C8" s="27"/>
      <c r="D8" s="100"/>
      <c r="E8" s="100"/>
      <c r="F8" s="100"/>
      <c r="G8" s="100"/>
    </row>
    <row r="9" spans="1:23" ht="21" customHeight="1">
      <c r="A9" s="212" t="s">
        <v>112</v>
      </c>
      <c r="B9" s="49"/>
      <c r="C9" s="27"/>
      <c r="D9" s="100"/>
      <c r="E9" s="100"/>
      <c r="F9" s="100"/>
      <c r="G9" s="100"/>
    </row>
    <row r="10" spans="1:23" ht="21" customHeight="1">
      <c r="A10" s="212" t="s">
        <v>113</v>
      </c>
      <c r="B10" s="49"/>
      <c r="C10" s="27"/>
      <c r="D10" s="100"/>
      <c r="E10" s="100"/>
      <c r="F10" s="100"/>
      <c r="G10" s="100"/>
    </row>
    <row r="11" spans="1:23" ht="21" customHeight="1">
      <c r="A11" s="100"/>
      <c r="B11" s="100"/>
      <c r="C11" s="100"/>
      <c r="D11" s="100"/>
      <c r="E11" s="100"/>
      <c r="F11" s="100"/>
      <c r="G11" s="100"/>
    </row>
    <row r="12" spans="1:23" ht="42" customHeight="1">
      <c r="A12" s="111" t="s">
        <v>23</v>
      </c>
      <c r="B12" s="111"/>
      <c r="C12" s="567" t="str">
        <f>Cover!$B$2</f>
        <v>SUPPLY AND INSTALLATION OF 01 NO. SEWAGE TREATMENT PLANT 20 KLD FOR WASTE MANAGEMENT AND CONSERVATION MEASURE AT 765KV BILASPUR PSS</v>
      </c>
      <c r="D12" s="567"/>
      <c r="E12" s="567"/>
      <c r="F12" s="567"/>
      <c r="G12" s="567"/>
    </row>
    <row r="13" spans="1:23" ht="21" customHeight="1">
      <c r="A13" s="580" t="s">
        <v>121</v>
      </c>
      <c r="B13" s="580"/>
      <c r="C13" s="580"/>
      <c r="D13" s="580"/>
      <c r="E13" s="580"/>
      <c r="F13" s="580"/>
      <c r="G13" s="580"/>
    </row>
    <row r="14" spans="1:23" ht="21" customHeight="1">
      <c r="A14" s="580" t="s">
        <v>122</v>
      </c>
      <c r="B14" s="580"/>
      <c r="C14" s="580"/>
      <c r="D14" s="580"/>
      <c r="E14" s="580"/>
      <c r="F14" s="580"/>
      <c r="G14" s="580"/>
    </row>
    <row r="15" spans="1:23" ht="21" customHeight="1">
      <c r="A15" s="109" t="s">
        <v>21</v>
      </c>
      <c r="B15" s="215"/>
      <c r="C15" s="216"/>
      <c r="D15" s="65"/>
      <c r="E15" s="214"/>
      <c r="F15" s="214"/>
      <c r="G15" s="214"/>
    </row>
    <row r="16" spans="1:23" ht="45.75" customHeight="1">
      <c r="A16" s="568" t="s">
        <v>24</v>
      </c>
      <c r="B16" s="568"/>
      <c r="C16" s="568"/>
      <c r="D16" s="568"/>
      <c r="E16" s="568"/>
      <c r="F16" s="568"/>
      <c r="G16" s="568"/>
      <c r="J16" s="256" t="s">
        <v>105</v>
      </c>
      <c r="K16" s="257"/>
      <c r="L16" s="257" t="s">
        <v>106</v>
      </c>
      <c r="M16" s="198"/>
      <c r="O16" s="247"/>
    </row>
    <row r="17" spans="1:23" ht="54.75" customHeight="1">
      <c r="B17" s="113">
        <v>1</v>
      </c>
      <c r="C17" s="561" t="s">
        <v>314</v>
      </c>
      <c r="D17" s="562"/>
      <c r="E17" s="562"/>
      <c r="F17" s="563"/>
      <c r="G17" s="193"/>
      <c r="I17" s="194">
        <f>'Sch-4'!D19</f>
        <v>0</v>
      </c>
      <c r="J17" s="254">
        <f>IF(I17=0,0,G17/I17)</f>
        <v>0</v>
      </c>
      <c r="L17" s="196"/>
    </row>
    <row r="18" spans="1:23" ht="54.75" customHeight="1">
      <c r="B18" s="579" t="s">
        <v>234</v>
      </c>
      <c r="C18" s="579"/>
      <c r="D18" s="579"/>
      <c r="E18" s="579"/>
      <c r="F18" s="579"/>
      <c r="G18" s="579"/>
      <c r="I18" s="194"/>
      <c r="J18" s="254"/>
    </row>
    <row r="19" spans="1:23" ht="54" customHeight="1">
      <c r="B19" s="113">
        <v>2</v>
      </c>
      <c r="C19" s="561" t="s">
        <v>315</v>
      </c>
      <c r="D19" s="562"/>
      <c r="E19" s="562"/>
      <c r="F19" s="563"/>
      <c r="G19" s="116"/>
      <c r="I19" s="194"/>
      <c r="J19" s="255">
        <f>G19</f>
        <v>0</v>
      </c>
    </row>
    <row r="20" spans="1:23" s="102" customFormat="1" ht="87.75" customHeight="1">
      <c r="A20" s="101"/>
      <c r="B20" s="570" t="s">
        <v>235</v>
      </c>
      <c r="C20" s="571"/>
      <c r="D20" s="571"/>
      <c r="E20" s="571"/>
      <c r="F20" s="571"/>
      <c r="G20" s="571"/>
      <c r="H20" s="186"/>
      <c r="I20" s="195"/>
      <c r="J20" s="203"/>
      <c r="K20" s="189"/>
      <c r="L20" s="197">
        <f>J19+J17</f>
        <v>0</v>
      </c>
      <c r="M20" s="189"/>
      <c r="N20" s="189"/>
      <c r="O20" s="189"/>
      <c r="P20" s="189"/>
      <c r="Q20" s="189"/>
      <c r="R20" s="189"/>
      <c r="S20" s="189"/>
      <c r="T20" s="189"/>
      <c r="U20" s="189"/>
      <c r="V20" s="189"/>
      <c r="W20" s="189"/>
    </row>
    <row r="21" spans="1:23" s="102" customFormat="1" ht="24.75" hidden="1" customHeight="1">
      <c r="A21" s="101"/>
      <c r="B21" s="211">
        <v>5</v>
      </c>
      <c r="C21" s="572" t="s">
        <v>108</v>
      </c>
      <c r="D21" s="573"/>
      <c r="E21" s="573"/>
      <c r="F21" s="573"/>
      <c r="G21" s="574"/>
      <c r="H21" s="186"/>
      <c r="I21" s="195"/>
      <c r="J21" s="203"/>
      <c r="K21" s="189"/>
      <c r="L21" s="189"/>
      <c r="M21" s="189"/>
      <c r="N21" s="189"/>
      <c r="O21" s="189"/>
      <c r="P21" s="189"/>
      <c r="Q21" s="189"/>
      <c r="R21" s="189"/>
      <c r="S21" s="189"/>
      <c r="T21" s="189"/>
      <c r="U21" s="189"/>
      <c r="V21" s="189"/>
      <c r="W21" s="189"/>
    </row>
    <row r="22" spans="1:23" s="102" customFormat="1" ht="61.5" hidden="1" customHeight="1">
      <c r="A22" s="101"/>
      <c r="B22" s="575"/>
      <c r="C22" s="576"/>
      <c r="D22" s="576"/>
      <c r="E22" s="576"/>
      <c r="F22" s="576"/>
      <c r="G22" s="577"/>
      <c r="H22" s="186"/>
      <c r="I22" s="195" t="e">
        <f>'  Sch-1'!#REF!+'  Sch-2'!#REF!+#REF!</f>
        <v>#REF!</v>
      </c>
      <c r="J22" s="197">
        <f>G22</f>
        <v>0</v>
      </c>
      <c r="K22" s="189"/>
      <c r="L22" s="189"/>
      <c r="M22" s="189"/>
      <c r="N22" s="189"/>
      <c r="O22" s="189"/>
      <c r="P22" s="189"/>
      <c r="Q22" s="189"/>
      <c r="R22" s="189"/>
      <c r="S22" s="189"/>
      <c r="T22" s="189"/>
      <c r="U22" s="189"/>
      <c r="V22" s="189"/>
      <c r="W22" s="189"/>
    </row>
    <row r="23" spans="1:23" s="102" customFormat="1" ht="48.75" hidden="1" customHeight="1">
      <c r="A23" s="101"/>
      <c r="B23" s="564" t="s">
        <v>109</v>
      </c>
      <c r="C23" s="565"/>
      <c r="D23" s="565"/>
      <c r="E23" s="565"/>
      <c r="F23" s="565"/>
      <c r="G23" s="565"/>
      <c r="H23" s="186"/>
      <c r="I23" s="186"/>
      <c r="J23" s="189"/>
      <c r="K23" s="189"/>
      <c r="L23" s="189"/>
      <c r="M23" s="189"/>
      <c r="N23" s="189"/>
      <c r="O23" s="189"/>
      <c r="P23" s="189"/>
      <c r="Q23" s="189"/>
      <c r="R23" s="189"/>
      <c r="S23" s="189"/>
      <c r="T23" s="189"/>
      <c r="U23" s="189"/>
      <c r="V23" s="189"/>
      <c r="W23" s="189"/>
    </row>
    <row r="24" spans="1:23" s="102" customFormat="1" ht="33" customHeight="1">
      <c r="A24" s="104" t="s">
        <v>25</v>
      </c>
      <c r="B24" s="114"/>
      <c r="C24" s="112"/>
      <c r="E24" s="115"/>
      <c r="F24" s="115"/>
      <c r="G24" s="103"/>
      <c r="H24" s="186"/>
      <c r="I24" s="186"/>
      <c r="J24" s="189"/>
      <c r="K24" s="189"/>
      <c r="L24" s="189"/>
      <c r="M24" s="189"/>
      <c r="N24" s="189"/>
      <c r="O24" s="189"/>
      <c r="P24" s="189"/>
      <c r="Q24" s="189"/>
      <c r="R24" s="189"/>
      <c r="S24" s="189"/>
      <c r="T24" s="189"/>
      <c r="U24" s="189"/>
      <c r="V24" s="189"/>
      <c r="W24" s="189"/>
    </row>
    <row r="25" spans="1:23" s="102" customFormat="1" ht="33" customHeight="1">
      <c r="A25" s="27" t="s">
        <v>92</v>
      </c>
      <c r="B25" s="114"/>
      <c r="C25" s="112"/>
      <c r="E25" s="115"/>
      <c r="F25" s="115"/>
      <c r="G25" s="103"/>
      <c r="H25" s="186"/>
      <c r="I25" s="186"/>
      <c r="J25" s="189"/>
      <c r="K25" s="189"/>
      <c r="L25" s="189"/>
      <c r="M25" s="189"/>
      <c r="N25" s="189"/>
      <c r="O25" s="189"/>
      <c r="P25" s="189"/>
      <c r="Q25" s="189"/>
      <c r="R25" s="189"/>
      <c r="S25" s="189"/>
      <c r="T25" s="189"/>
      <c r="U25" s="189"/>
      <c r="V25" s="189"/>
      <c r="W25" s="189"/>
    </row>
    <row r="26" spans="1:23" s="102" customFormat="1" ht="33" customHeight="1">
      <c r="A26" s="213" t="s">
        <v>114</v>
      </c>
      <c r="B26" s="114"/>
      <c r="C26" s="112"/>
      <c r="E26" s="115"/>
      <c r="F26" s="115"/>
      <c r="G26" s="103"/>
      <c r="H26" s="190"/>
      <c r="I26" s="186"/>
      <c r="J26" s="189"/>
      <c r="K26" s="189"/>
      <c r="L26" s="189"/>
      <c r="M26" s="189"/>
      <c r="N26" s="189"/>
      <c r="O26" s="189"/>
      <c r="P26" s="189"/>
      <c r="Q26" s="189"/>
      <c r="R26" s="189"/>
      <c r="S26" s="189"/>
      <c r="T26" s="189"/>
      <c r="U26" s="189"/>
      <c r="V26" s="189"/>
      <c r="W26" s="189"/>
    </row>
    <row r="27" spans="1:23" ht="21" customHeight="1">
      <c r="A27" s="578" t="s">
        <v>115</v>
      </c>
      <c r="B27" s="578"/>
      <c r="C27" s="578"/>
      <c r="D27" s="578"/>
      <c r="E27" s="578"/>
      <c r="F27" s="578"/>
      <c r="G27" s="578"/>
      <c r="H27" s="188"/>
    </row>
    <row r="28" spans="1:23" ht="33" customHeight="1">
      <c r="A28" s="215" t="s">
        <v>116</v>
      </c>
      <c r="B28" s="215"/>
      <c r="C28" s="216"/>
      <c r="D28" s="65"/>
      <c r="E28" s="214"/>
      <c r="F28" s="214"/>
      <c r="G28" s="214"/>
      <c r="H28" s="188"/>
    </row>
    <row r="29" spans="1:23" ht="33" customHeight="1">
      <c r="A29" s="102"/>
      <c r="B29" s="27"/>
      <c r="C29" s="102"/>
      <c r="D29" s="54"/>
      <c r="E29" s="61"/>
      <c r="F29" s="61"/>
      <c r="G29" s="61"/>
      <c r="H29" s="191"/>
    </row>
    <row r="30" spans="1:23" ht="33" customHeight="1">
      <c r="A30" s="74"/>
      <c r="B30" s="74"/>
      <c r="C30" s="84"/>
      <c r="D30" s="61"/>
      <c r="E30" s="27"/>
      <c r="F30" s="27"/>
      <c r="G30" s="67" t="s">
        <v>93</v>
      </c>
      <c r="H30" s="188"/>
    </row>
    <row r="31" spans="1:23" ht="33" customHeight="1">
      <c r="A31" s="74"/>
      <c r="B31" s="74"/>
      <c r="C31" s="84"/>
      <c r="D31" s="61"/>
      <c r="E31" s="27"/>
      <c r="F31" s="27"/>
      <c r="G31" s="67" t="str">
        <f>"For and on behalf of " &amp; '  Sch-1'!C8</f>
        <v xml:space="preserve">For and on behalf of </v>
      </c>
      <c r="H31" s="188"/>
    </row>
    <row r="32" spans="1:23" ht="33" customHeight="1">
      <c r="A32" s="72"/>
      <c r="B32" s="72"/>
      <c r="C32" s="72"/>
      <c r="D32" s="86"/>
      <c r="E32" s="79"/>
      <c r="F32" s="79"/>
      <c r="G32" s="60"/>
      <c r="H32" s="192"/>
    </row>
    <row r="33" spans="1:7" ht="15">
      <c r="A33" s="98" t="s">
        <v>19</v>
      </c>
      <c r="B33" s="98"/>
      <c r="C33" s="86" t="str">
        <f>'  Sch-1'!C73</f>
        <v/>
      </c>
      <c r="D33" s="86"/>
      <c r="E33" s="79" t="s">
        <v>94</v>
      </c>
      <c r="F33" s="560" t="str">
        <f>'  Sch-1'!G73</f>
        <v/>
      </c>
      <c r="G33" s="560"/>
    </row>
    <row r="34" spans="1:7">
      <c r="A34" s="98" t="s">
        <v>20</v>
      </c>
      <c r="B34" s="98"/>
      <c r="C34" s="87" t="str">
        <f>'  Sch-1'!C74</f>
        <v/>
      </c>
      <c r="D34" s="88"/>
      <c r="E34" s="79" t="s">
        <v>95</v>
      </c>
      <c r="F34" s="560" t="str">
        <f>'  Sch-1'!G74</f>
        <v/>
      </c>
      <c r="G34" s="560"/>
    </row>
    <row r="35" spans="1:7">
      <c r="A35" s="74"/>
      <c r="B35" s="74"/>
      <c r="C35" s="74"/>
      <c r="D35" s="74"/>
      <c r="E35" s="79"/>
      <c r="F35" s="79"/>
      <c r="G35" s="209"/>
    </row>
  </sheetData>
  <sheetProtection algorithmName="SHA-512" hashValue="1D4mu/xWDfOT/KuCi5X1mvVJX6RajZfa6ap0WZdCJBJoUQ8hq3837koUtfcFICmtDol+mg4+XOu4sYk8tD81vw==" saltValue="ccX6/XxFjlCSpCc8uWomrw==" spinCount="100000" sheet="1" formatColumns="0" formatRows="0" selectLockedCells="1"/>
  <customSheetViews>
    <customSheetView guid="{F2279B93-E4FF-4A81-B734-06F92F73708D}" scale="79" zeroValues="0" hiddenRows="1" hiddenColumns="1" topLeftCell="A5">
      <selection activeCell="G19" sqref="G19"/>
      <pageMargins left="0.72" right="0.49" top="0.62" bottom="0.52" header="0.32" footer="0.27"/>
      <pageSetup scale="96" orientation="portrait" r:id="rId1"/>
      <headerFooter alignWithMargins="0">
        <oddFooter>&amp;R&amp;"Book Antiqua,Bold"&amp;10Letter of Discount  / Page &amp;P of &amp;N</oddFooter>
      </headerFooter>
    </customSheetView>
    <customSheetView guid="{C3C2F6BE-1796-4187-BF38-BACEF6057F57}" scale="79" zeroValues="0" hiddenRows="1" hiddenColumns="1" topLeftCell="C1">
      <selection activeCell="G19" sqref="G19"/>
      <pageMargins left="0.72" right="0.49" top="0.62" bottom="0.52" header="0.32" footer="0.27"/>
      <pageSetup scale="96" orientation="portrait" r:id="rId2"/>
      <headerFooter alignWithMargins="0">
        <oddFooter>&amp;R&amp;"Book Antiqua,Bold"&amp;10Letter of Discount  / Page &amp;P of &amp;N</oddFooter>
      </headerFooter>
    </customSheetView>
    <customSheetView guid="{5E2FF645-A015-403E-863B-BADF6B75C7D1}" scale="79" zeroValues="0" hiddenRows="1" hiddenColumns="1" topLeftCell="C1">
      <selection activeCell="G17" sqref="G17"/>
      <pageMargins left="0.72" right="0.49" top="0.62" bottom="0.52" header="0.32" footer="0.27"/>
      <pageSetup scale="96" orientation="portrait" r:id="rId3"/>
      <headerFooter alignWithMargins="0">
        <oddFooter>&amp;R&amp;"Book Antiqua,Bold"&amp;10Letter of Discount  / Page &amp;P of &amp;N</oddFooter>
      </headerFooter>
    </customSheetView>
    <customSheetView guid="{25334923-91A5-4F88-9A10-8FA88873EC26}" scale="79" zeroValues="0" hiddenRows="1" hiddenColumns="1" topLeftCell="A14">
      <selection activeCell="G17" sqref="G17"/>
      <pageMargins left="0.72" right="0.49" top="0.62" bottom="0.52" header="0.32" footer="0.27"/>
      <pageSetup scale="96" orientation="portrait" r:id="rId4"/>
      <headerFooter alignWithMargins="0">
        <oddFooter>&amp;R&amp;"Book Antiqua,Bold"&amp;10Letter of Discount  / Page &amp;P of &amp;N</oddFooter>
      </headerFooter>
    </customSheetView>
    <customSheetView guid="{4F47A486-EA66-4D4B-9D65-1ABEAC31AACE}" scale="68" zeroValues="0" hiddenRows="1" hiddenColumns="1" topLeftCell="A16">
      <selection activeCell="G17" sqref="G17"/>
      <pageMargins left="0.72" right="0.49" top="0.62" bottom="0.52" header="0.32" footer="0.27"/>
      <pageSetup scale="96" orientation="portrait" r:id="rId5"/>
      <headerFooter alignWithMargins="0">
        <oddFooter>&amp;R&amp;"Book Antiqua,Bold"&amp;10Letter of Discount  / Page &amp;P of &amp;N</oddFooter>
      </headerFooter>
    </customSheetView>
    <customSheetView guid="{1A26D3B9-AD8D-4AE9-81F5-E0DF795F4658}" zeroValues="0" hiddenRows="1" hiddenColumns="1" topLeftCell="A12">
      <selection activeCell="G15" sqref="G15"/>
      <pageMargins left="0.72" right="0.49" top="0.62" bottom="0.52" header="0.32" footer="0.27"/>
      <pageSetup scale="96" orientation="portrait" r:id="rId6"/>
      <headerFooter alignWithMargins="0">
        <oddFooter>&amp;R&amp;"Book Antiqua,Bold"&amp;10Letter of Discount  / Page &amp;P of &amp;N</oddFooter>
      </headerFooter>
    </customSheetView>
    <customSheetView guid="{B0EE7D76-5806-4718-BDAD-3A3EA691E5E4}" zeroValues="0" hiddenRows="1" hiddenColumns="1">
      <selection activeCell="G24" sqref="G24"/>
      <pageMargins left="0.72" right="0.49" top="0.62" bottom="0.52" header="0.32" footer="0.27"/>
      <pageSetup scale="96" orientation="portrait" r:id="rId7"/>
      <headerFooter alignWithMargins="0">
        <oddFooter>&amp;R&amp;"Book Antiqua,Bold"&amp;10Letter of Discount  / Page &amp;P of &amp;N</oddFooter>
      </headerFooter>
    </customSheetView>
    <customSheetView guid="{696D9240-6693-44E8-B9A4-2BFADD101EE2}" zeroValues="0" hiddenRows="1" hiddenColumns="1" topLeftCell="A4">
      <selection activeCell="G15" sqref="G15"/>
      <pageMargins left="0.72" right="0.49" top="0.62" bottom="0.52" header="0.32" footer="0.27"/>
      <pageSetup scale="96" orientation="portrait" r:id="rId8"/>
      <headerFooter alignWithMargins="0">
        <oddFooter>&amp;R&amp;"Book Antiqua,Bold"&amp;10Letter of Discount  / Page &amp;P of &amp;N</oddFooter>
      </headerFooter>
    </customSheetView>
    <customSheetView guid="{58D82F59-8CF6-455F-B9F4-081499FDF243}" zeroValues="0" hiddenRows="1" hiddenColumns="1">
      <selection activeCell="G24" sqref="G24"/>
      <pageMargins left="0.72" right="0.49" top="0.62" bottom="0.52" header="0.32" footer="0.27"/>
      <pageSetup scale="96" orientation="portrait" r:id="rId9"/>
      <headerFooter alignWithMargins="0">
        <oddFooter>&amp;R&amp;"Book Antiqua,Bold"&amp;10Letter of Discount  / Page &amp;P of &amp;N</oddFooter>
      </headerFooter>
    </customSheetView>
    <customSheetView guid="{B1277D53-29D6-4226-81E2-084FB62977B6}" zeroValues="0" hiddenRows="1" hiddenColumns="1" topLeftCell="A15">
      <selection activeCell="G15" sqref="G15"/>
      <pageMargins left="0.72" right="0.49" top="0.62" bottom="0.52" header="0.32" footer="0.27"/>
      <pageSetup scale="96" orientation="portrait" r:id="rId10"/>
      <headerFooter alignWithMargins="0">
        <oddFooter>&amp;R&amp;"Book Antiqua,Bold"&amp;10Letter of Discount  / Page &amp;P of &amp;N</oddFooter>
      </headerFooter>
    </customSheetView>
    <customSheetView guid="{E95B21C1-D936-4435-AF6F-90CF0B6A7506}" zeroValues="0" hiddenRows="1" hiddenColumns="1" topLeftCell="A15">
      <selection activeCell="G15" sqref="G15"/>
      <pageMargins left="0.72" right="0.49" top="0.62" bottom="0.52" header="0.32" footer="0.27"/>
      <pageSetup scale="96" orientation="portrait" r:id="rId11"/>
      <headerFooter alignWithMargins="0">
        <oddFooter>&amp;R&amp;"Book Antiqua,Bold"&amp;10Letter of Discount  / Page &amp;P of &amp;N</oddFooter>
      </headerFooter>
    </customSheetView>
    <customSheetView guid="{8DC3BA4D-7811-4245-A3D0-7EE4A8A001CA}" scale="68" zeroValues="0" hiddenRows="1" hiddenColumns="1" topLeftCell="A7">
      <selection activeCell="G19" sqref="G19"/>
      <pageMargins left="0.72" right="0.49" top="0.62" bottom="0.52" header="0.32" footer="0.27"/>
      <pageSetup scale="96" orientation="portrait" r:id="rId12"/>
      <headerFooter alignWithMargins="0">
        <oddFooter>&amp;R&amp;"Book Antiqua,Bold"&amp;10Letter of Discount  / Page &amp;P of &amp;N</oddFooter>
      </headerFooter>
    </customSheetView>
    <customSheetView guid="{BAD0225F-C858-4E40-A5E7-64BB5328C88A}" scale="79" zeroValues="0" hiddenRows="1" hiddenColumns="1" topLeftCell="A11">
      <selection activeCell="G19" sqref="G19"/>
      <pageMargins left="0.72" right="0.49" top="0.62" bottom="0.52" header="0.32" footer="0.27"/>
      <pageSetup scale="96" orientation="portrait" r:id="rId13"/>
      <headerFooter alignWithMargins="0">
        <oddFooter>&amp;R&amp;"Book Antiqua,Bold"&amp;10Letter of Discount  / Page &amp;P of &amp;N</oddFooter>
      </headerFooter>
    </customSheetView>
    <customSheetView guid="{CF0E662C-D3BC-4297-99E8-62C40B3B7AD9}" scale="79" zeroValues="0" hiddenRows="1" hiddenColumns="1" topLeftCell="A8">
      <selection activeCell="G19" sqref="G19"/>
      <pageMargins left="0.72" right="0.49" top="0.62" bottom="0.52" header="0.32" footer="0.27"/>
      <pageSetup scale="96" orientation="portrait" r:id="rId14"/>
      <headerFooter alignWithMargins="0">
        <oddFooter>&amp;R&amp;"Book Antiqua,Bold"&amp;10Letter of Discount  / Page &amp;P of &amp;N</oddFooter>
      </headerFooter>
    </customSheetView>
    <customSheetView guid="{BEF72719-4CCF-4C9B-95F6-0F3535FF30B3}" scale="79" zeroValues="0" hiddenRows="1" hiddenColumns="1">
      <selection activeCell="G19" sqref="G19"/>
      <pageMargins left="0.72" right="0.49" top="0.62" bottom="0.52" header="0.32" footer="0.27"/>
      <pageSetup scale="96" orientation="portrait" r:id="rId15"/>
      <headerFooter alignWithMargins="0">
        <oddFooter>&amp;R&amp;"Book Antiqua,Bold"&amp;10Letter of Discount  / Page &amp;P of &amp;N</oddFooter>
      </headerFooter>
    </customSheetView>
    <customSheetView guid="{398C7893-3C2A-4DA4-8552-014985533932}" scale="79" zeroValues="0" hiddenRows="1" hiddenColumns="1" topLeftCell="A5">
      <selection activeCell="G19" sqref="G19"/>
      <pageMargins left="0.72" right="0.49" top="0.62" bottom="0.52" header="0.32" footer="0.27"/>
      <pageSetup scale="96" orientation="portrait" r:id="rId16"/>
      <headerFooter alignWithMargins="0">
        <oddFooter>&amp;R&amp;"Book Antiqua,Bold"&amp;10Letter of Discount  / Page &amp;P of &amp;N</oddFooter>
      </headerFooter>
    </customSheetView>
  </customSheetViews>
  <mergeCells count="16">
    <mergeCell ref="F34:G34"/>
    <mergeCell ref="C17:F17"/>
    <mergeCell ref="C19:F19"/>
    <mergeCell ref="B23:G23"/>
    <mergeCell ref="A1:G1"/>
    <mergeCell ref="C12:G12"/>
    <mergeCell ref="A16:G16"/>
    <mergeCell ref="A4:G4"/>
    <mergeCell ref="F33:G33"/>
    <mergeCell ref="B20:G20"/>
    <mergeCell ref="C21:G21"/>
    <mergeCell ref="B22:G22"/>
    <mergeCell ref="A27:G27"/>
    <mergeCell ref="B18:G18"/>
    <mergeCell ref="A13:G13"/>
    <mergeCell ref="A14:G14"/>
  </mergeCells>
  <phoneticPr fontId="2" type="noConversion"/>
  <dataValidations count="2">
    <dataValidation type="decimal" allowBlank="1" showInputMessage="1" showErrorMessage="1" error="Enter in percent only." sqref="G19" xr:uid="{00000000-0002-0000-0A00-000000000000}">
      <formula1>0</formula1>
      <formula2>1</formula2>
    </dataValidation>
    <dataValidation type="whole" operator="greaterThanOrEqual" allowBlank="1" showInputMessage="1" showErrorMessage="1" error="Enter numeric figure without decimal only" sqref="G17" xr:uid="{00000000-0002-0000-0A00-000001000000}">
      <formula1>0</formula1>
    </dataValidation>
  </dataValidations>
  <pageMargins left="0.72" right="0.49" top="0.62" bottom="0.52" header="0.32" footer="0.27"/>
  <pageSetup scale="96" orientation="portrait" r:id="rId17"/>
  <headerFooter alignWithMargins="0">
    <oddFooter>&amp;R&amp;"Book Antiqua,Bold"&amp;10Letter of Discount  / Page &amp;P of &amp;N</oddFooter>
  </headerFooter>
  <drawing r:id="rId1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dimension ref="A1:AP65"/>
  <sheetViews>
    <sheetView showZeros="0" zoomScale="82" zoomScaleNormal="82" zoomScaleSheetLayoutView="100" workbookViewId="0">
      <selection activeCell="C5" sqref="C5:F5"/>
    </sheetView>
  </sheetViews>
  <sheetFormatPr defaultColWidth="8" defaultRowHeight="16.5"/>
  <cols>
    <col min="1" max="1" width="9.375" style="74" customWidth="1"/>
    <col min="2" max="2" width="9.375" style="77" customWidth="1"/>
    <col min="3" max="3" width="12.875" style="74" customWidth="1"/>
    <col min="4" max="4" width="18.125" style="74" customWidth="1"/>
    <col min="5" max="5" width="11.125" style="74" customWidth="1"/>
    <col min="6" max="6" width="30.75" style="71" customWidth="1"/>
    <col min="7" max="8" width="8" style="71" customWidth="1"/>
    <col min="9" max="25" width="8" style="72" customWidth="1"/>
    <col min="26" max="28" width="8" style="210" hidden="1" customWidth="1"/>
    <col min="29" max="29" width="17.5" style="210" hidden="1" customWidth="1"/>
    <col min="30" max="30" width="12.125" style="210" hidden="1" customWidth="1"/>
    <col min="31" max="31" width="8" style="142" customWidth="1"/>
    <col min="32" max="32" width="8" style="143" customWidth="1"/>
    <col min="33" max="33" width="12" style="143" customWidth="1"/>
    <col min="34" max="34" width="8" style="142" hidden="1" customWidth="1"/>
    <col min="35" max="36" width="8" style="142" customWidth="1"/>
    <col min="37" max="37" width="9.125" style="142" customWidth="1"/>
    <col min="38" max="42" width="8" style="142" customWidth="1"/>
    <col min="43" max="16384" width="8" style="72"/>
  </cols>
  <sheetData>
    <row r="1" spans="1:37">
      <c r="A1" s="69" t="str">
        <f>Cover!B3</f>
        <v xml:space="preserve">Specification No.:WR-1/RPC/VRL/I-04/2026/Rfx-5005012806 </v>
      </c>
      <c r="B1" s="69"/>
      <c r="C1" s="70"/>
      <c r="D1" s="70"/>
      <c r="E1" s="70"/>
      <c r="F1" s="80" t="s">
        <v>102</v>
      </c>
      <c r="Z1" s="210">
        <f>'Names of Bidder'!D6</f>
        <v>0</v>
      </c>
      <c r="AF1" s="143">
        <v>1</v>
      </c>
      <c r="AG1" s="143" t="s">
        <v>1</v>
      </c>
      <c r="AJ1" s="143">
        <v>1</v>
      </c>
      <c r="AK1" s="142" t="s">
        <v>5</v>
      </c>
    </row>
    <row r="2" spans="1:37">
      <c r="B2" s="74"/>
      <c r="F2" s="74"/>
      <c r="Z2" s="210" t="e">
        <f>'Names of Bidder'!AA6</f>
        <v>#REF!</v>
      </c>
      <c r="AF2" s="143">
        <v>2</v>
      </c>
      <c r="AG2" s="143" t="s">
        <v>2</v>
      </c>
      <c r="AJ2" s="143">
        <v>2</v>
      </c>
      <c r="AK2" s="142" t="s">
        <v>6</v>
      </c>
    </row>
    <row r="3" spans="1:37" ht="15">
      <c r="A3" s="581" t="s">
        <v>17</v>
      </c>
      <c r="B3" s="581"/>
      <c r="C3" s="581"/>
      <c r="D3" s="581"/>
      <c r="E3" s="581"/>
      <c r="F3" s="581"/>
      <c r="AF3" s="143">
        <v>3</v>
      </c>
      <c r="AG3" s="143" t="s">
        <v>3</v>
      </c>
      <c r="AJ3" s="143">
        <v>3</v>
      </c>
      <c r="AK3" s="142" t="s">
        <v>7</v>
      </c>
    </row>
    <row r="4" spans="1:37" ht="15">
      <c r="A4" s="73"/>
      <c r="B4" s="73"/>
      <c r="C4" s="73"/>
      <c r="D4" s="73"/>
      <c r="E4" s="73"/>
      <c r="F4" s="73"/>
      <c r="AF4" s="143">
        <v>4</v>
      </c>
      <c r="AG4" s="143" t="s">
        <v>4</v>
      </c>
      <c r="AJ4" s="143">
        <v>4</v>
      </c>
      <c r="AK4" s="142" t="s">
        <v>8</v>
      </c>
    </row>
    <row r="5" spans="1:37">
      <c r="A5" s="77" t="s">
        <v>96</v>
      </c>
      <c r="C5" s="582"/>
      <c r="D5" s="583"/>
      <c r="E5" s="583"/>
      <c r="F5" s="583"/>
      <c r="AF5" s="143">
        <v>5</v>
      </c>
      <c r="AG5" s="143" t="s">
        <v>4</v>
      </c>
      <c r="AJ5" s="143">
        <v>5</v>
      </c>
      <c r="AK5" s="142" t="s">
        <v>9</v>
      </c>
    </row>
    <row r="6" spans="1:37">
      <c r="A6" s="77" t="s">
        <v>87</v>
      </c>
      <c r="B6" s="584" t="str">
        <f>'  Sch-1'!C73</f>
        <v/>
      </c>
      <c r="C6" s="584"/>
      <c r="F6" s="74"/>
      <c r="AF6" s="143">
        <v>6</v>
      </c>
      <c r="AG6" s="143" t="s">
        <v>4</v>
      </c>
      <c r="AH6" s="144" t="e">
        <f>DAY(B6)</f>
        <v>#VALUE!</v>
      </c>
      <c r="AJ6" s="143">
        <v>6</v>
      </c>
      <c r="AK6" s="142" t="s">
        <v>10</v>
      </c>
    </row>
    <row r="7" spans="1:37">
      <c r="A7" s="77"/>
      <c r="B7" s="81"/>
      <c r="C7" s="81"/>
      <c r="F7" s="74"/>
      <c r="AF7" s="143">
        <v>7</v>
      </c>
      <c r="AG7" s="143" t="s">
        <v>4</v>
      </c>
      <c r="AH7" s="144" t="e">
        <f>MONTH(B6)</f>
        <v>#VALUE!</v>
      </c>
      <c r="AJ7" s="143">
        <v>7</v>
      </c>
      <c r="AK7" s="142" t="s">
        <v>11</v>
      </c>
    </row>
    <row r="8" spans="1:37">
      <c r="A8" s="76" t="str">
        <f>'  Sch-1'!F6</f>
        <v>To:</v>
      </c>
      <c r="B8" s="75"/>
      <c r="F8" s="78"/>
      <c r="AF8" s="143">
        <v>8</v>
      </c>
      <c r="AG8" s="143" t="s">
        <v>4</v>
      </c>
      <c r="AH8" s="144" t="e">
        <f>LOOKUP(AH7,AJ1:AJ12,AK1:AK12)</f>
        <v>#VALUE!</v>
      </c>
      <c r="AJ8" s="143">
        <v>8</v>
      </c>
      <c r="AK8" s="142" t="s">
        <v>12</v>
      </c>
    </row>
    <row r="9" spans="1:37">
      <c r="A9" s="76" t="str">
        <f>'  Sch-1'!F7</f>
        <v>Regional Procurement Cell</v>
      </c>
      <c r="B9" s="76"/>
      <c r="F9" s="78"/>
      <c r="AF9" s="143">
        <v>9</v>
      </c>
      <c r="AG9" s="143" t="s">
        <v>4</v>
      </c>
      <c r="AH9" s="144" t="e">
        <f>YEAR(B6)</f>
        <v>#VALUE!</v>
      </c>
      <c r="AJ9" s="143">
        <v>9</v>
      </c>
      <c r="AK9" s="142" t="s">
        <v>13</v>
      </c>
    </row>
    <row r="10" spans="1:37">
      <c r="A10" s="76" t="str">
        <f>'  Sch-1'!F8</f>
        <v>Power Grid Corporation of India Ltd.,</v>
      </c>
      <c r="B10" s="76"/>
      <c r="F10" s="78"/>
      <c r="AF10" s="143">
        <v>10</v>
      </c>
      <c r="AG10" s="143" t="s">
        <v>4</v>
      </c>
      <c r="AJ10" s="143">
        <v>10</v>
      </c>
      <c r="AK10" s="142" t="s">
        <v>14</v>
      </c>
    </row>
    <row r="11" spans="1:37">
      <c r="A11" s="76" t="str">
        <f>'  Sch-1'!F9</f>
        <v>Western Region -I Headquarters</v>
      </c>
      <c r="B11" s="76"/>
      <c r="F11" s="78"/>
      <c r="AF11" s="143">
        <v>11</v>
      </c>
      <c r="AG11" s="143" t="s">
        <v>4</v>
      </c>
      <c r="AJ11" s="143">
        <v>11</v>
      </c>
      <c r="AK11" s="142" t="s">
        <v>15</v>
      </c>
    </row>
    <row r="12" spans="1:37">
      <c r="A12" s="76" t="str">
        <f>'  Sch-1'!F10</f>
        <v>Sampriti Nagar, Nari Ring Road</v>
      </c>
      <c r="B12" s="76"/>
      <c r="F12" s="78"/>
      <c r="AF12" s="143">
        <v>12</v>
      </c>
      <c r="AG12" s="143" t="s">
        <v>4</v>
      </c>
      <c r="AJ12" s="143">
        <v>12</v>
      </c>
      <c r="AK12" s="142" t="s">
        <v>16</v>
      </c>
    </row>
    <row r="13" spans="1:37">
      <c r="A13" s="76" t="str">
        <f>'  Sch-1'!F11</f>
        <v>PO: Uppalwadi, Nagpur (MS) -440026</v>
      </c>
      <c r="B13" s="76"/>
      <c r="F13" s="78"/>
      <c r="AF13" s="143">
        <v>13</v>
      </c>
      <c r="AG13" s="143" t="s">
        <v>4</v>
      </c>
    </row>
    <row r="14" spans="1:37" ht="49.5" customHeight="1">
      <c r="A14" s="77"/>
      <c r="F14" s="78"/>
      <c r="AF14" s="143">
        <v>14</v>
      </c>
      <c r="AG14" s="143" t="s">
        <v>4</v>
      </c>
    </row>
    <row r="15" spans="1:37" ht="33.6" customHeight="1">
      <c r="A15" s="82" t="s">
        <v>97</v>
      </c>
      <c r="B15" s="89"/>
      <c r="C15" s="585" t="str">
        <f>Cover!B2</f>
        <v>SUPPLY AND INSTALLATION OF 01 NO. SEWAGE TREATMENT PLANT 20 KLD FOR WASTE MANAGEMENT AND CONSERVATION MEASURE AT 765KV BILASPUR PSS</v>
      </c>
      <c r="D15" s="585"/>
      <c r="E15" s="585"/>
      <c r="F15" s="585"/>
      <c r="U15" s="210"/>
      <c r="V15" s="210"/>
      <c r="W15" s="210"/>
      <c r="X15" s="210"/>
      <c r="Y15" s="210"/>
      <c r="AE15" s="210"/>
      <c r="AF15" s="143">
        <v>15</v>
      </c>
      <c r="AG15" s="143" t="s">
        <v>4</v>
      </c>
    </row>
    <row r="16" spans="1:37" ht="33" customHeight="1">
      <c r="A16" s="74" t="s">
        <v>88</v>
      </c>
      <c r="B16" s="74"/>
      <c r="C16" s="78"/>
      <c r="D16" s="78"/>
      <c r="E16" s="78"/>
      <c r="F16" s="78"/>
      <c r="U16" s="210"/>
      <c r="V16" s="210"/>
      <c r="W16" s="210"/>
      <c r="X16" s="210"/>
      <c r="Y16" s="219"/>
      <c r="AE16" s="210"/>
      <c r="AF16" s="143">
        <v>16</v>
      </c>
      <c r="AG16" s="143" t="s">
        <v>4</v>
      </c>
    </row>
    <row r="17" spans="1:42" ht="144" customHeight="1">
      <c r="A17" s="89">
        <v>1</v>
      </c>
      <c r="B17" s="586" t="str">
        <f>Z17&amp;C15&amp;" "&amp;AA17&amp;AC17&amp;AD17&amp;AB17</f>
        <v>In continuation of First Envelope of our Bid, we hereby submit the Second Envelope of the Bid, both of which shall be read together and in conjunction with each other, and shall be construed as an integral part of our Bid. Accordingly, we the undersigned, offer to  execute the work of  SUPPLY AND INSTALLATION OF 01 NO. SEWAGE TREATMENT PLANT 20 KLD FOR WASTE MANAGEMENT AND CONSERVATION MEASURE AT 765KV BILASPUR PSS under the above-named package in full conformity with the said Bidding Documents for the sum of Rs. 0 (Rupees          only) or such other sums as may be determined in accordance with the terms and conditions of the Bidding Documents.</v>
      </c>
      <c r="C17" s="586"/>
      <c r="D17" s="586"/>
      <c r="E17" s="586"/>
      <c r="F17" s="586"/>
      <c r="U17" s="210"/>
      <c r="V17" s="210"/>
      <c r="W17" s="210"/>
      <c r="X17" s="210"/>
      <c r="Y17" s="219"/>
      <c r="Z17" s="248" t="s">
        <v>232</v>
      </c>
      <c r="AA17" s="248" t="s">
        <v>233</v>
      </c>
      <c r="AB17" s="249" t="s">
        <v>0</v>
      </c>
      <c r="AC17" s="250">
        <f>ROUND('Sch-5 After Discount'!D29,0)</f>
        <v>0</v>
      </c>
      <c r="AD17" s="251" t="str">
        <f>" (" &amp; 'N-W'!A8 &amp; ")"</f>
        <v xml:space="preserve"> (Rupees          only)</v>
      </c>
      <c r="AE17" s="210"/>
      <c r="AF17" s="143">
        <v>17</v>
      </c>
      <c r="AG17" s="143" t="s">
        <v>4</v>
      </c>
    </row>
    <row r="18" spans="1:42" ht="43.5" customHeight="1">
      <c r="B18" s="587" t="s">
        <v>89</v>
      </c>
      <c r="C18" s="587"/>
      <c r="D18" s="587"/>
      <c r="E18" s="587"/>
      <c r="F18" s="587"/>
      <c r="AF18" s="143">
        <v>18</v>
      </c>
      <c r="AG18" s="143" t="s">
        <v>4</v>
      </c>
    </row>
    <row r="19" spans="1:42" s="71" customFormat="1" ht="33" customHeight="1">
      <c r="A19" s="90">
        <v>2</v>
      </c>
      <c r="B19" s="598" t="s">
        <v>90</v>
      </c>
      <c r="C19" s="598"/>
      <c r="D19" s="598"/>
      <c r="E19" s="598"/>
      <c r="F19" s="598"/>
      <c r="Z19" s="252"/>
      <c r="AA19" s="252"/>
      <c r="AB19" s="252"/>
      <c r="AC19" s="252"/>
      <c r="AD19" s="252"/>
      <c r="AE19" s="145"/>
      <c r="AF19" s="143">
        <v>19</v>
      </c>
      <c r="AG19" s="143" t="s">
        <v>4</v>
      </c>
      <c r="AH19" s="145"/>
      <c r="AI19" s="145"/>
      <c r="AJ19" s="145"/>
      <c r="AK19" s="145"/>
      <c r="AL19" s="145"/>
      <c r="AM19" s="145"/>
      <c r="AN19" s="145"/>
      <c r="AO19" s="145"/>
      <c r="AP19" s="145"/>
    </row>
    <row r="20" spans="1:42" ht="45" customHeight="1">
      <c r="A20" s="89">
        <v>2.1</v>
      </c>
      <c r="B20" s="586" t="s">
        <v>91</v>
      </c>
      <c r="C20" s="586"/>
      <c r="D20" s="586"/>
      <c r="E20" s="586"/>
      <c r="F20" s="586"/>
      <c r="AF20" s="143">
        <v>20</v>
      </c>
      <c r="AG20" s="143" t="s">
        <v>4</v>
      </c>
    </row>
    <row r="21" spans="1:42" ht="29.25" customHeight="1">
      <c r="B21" s="588" t="s">
        <v>242</v>
      </c>
      <c r="C21" s="588"/>
      <c r="D21" s="595" t="s">
        <v>331</v>
      </c>
      <c r="E21" s="596"/>
      <c r="F21" s="596"/>
      <c r="AF21" s="143">
        <v>21</v>
      </c>
      <c r="AG21" s="143" t="s">
        <v>1</v>
      </c>
    </row>
    <row r="22" spans="1:42" ht="36" customHeight="1">
      <c r="B22" s="588" t="s">
        <v>243</v>
      </c>
      <c r="C22" s="588"/>
      <c r="D22" s="599" t="s">
        <v>339</v>
      </c>
      <c r="E22" s="600"/>
      <c r="F22" s="600"/>
    </row>
    <row r="23" spans="1:42" ht="39" customHeight="1">
      <c r="B23" s="201" t="s">
        <v>244</v>
      </c>
      <c r="C23" s="82"/>
      <c r="D23" s="594" t="s">
        <v>332</v>
      </c>
      <c r="E23" s="594"/>
      <c r="F23" s="594"/>
    </row>
    <row r="24" spans="1:42" ht="24" customHeight="1">
      <c r="B24" s="588" t="s">
        <v>240</v>
      </c>
      <c r="C24" s="588"/>
      <c r="D24" s="202" t="s">
        <v>319</v>
      </c>
      <c r="E24" s="263"/>
      <c r="F24" s="263"/>
      <c r="H24" s="131"/>
    </row>
    <row r="25" spans="1:42" ht="21" customHeight="1">
      <c r="B25" s="262" t="s">
        <v>241</v>
      </c>
      <c r="C25" s="262"/>
      <c r="D25" s="202" t="s">
        <v>320</v>
      </c>
      <c r="E25" s="263"/>
      <c r="F25" s="263"/>
      <c r="H25" s="131"/>
    </row>
    <row r="26" spans="1:42">
      <c r="B26" s="262"/>
      <c r="C26" s="262"/>
      <c r="D26" s="202"/>
      <c r="E26" s="263"/>
      <c r="F26" s="263"/>
      <c r="H26" s="131"/>
    </row>
    <row r="27" spans="1:42" ht="104.25" customHeight="1">
      <c r="A27" s="91">
        <v>2.2000000000000002</v>
      </c>
      <c r="B27" s="586" t="s">
        <v>98</v>
      </c>
      <c r="C27" s="586"/>
      <c r="D27" s="586"/>
      <c r="E27" s="586"/>
      <c r="F27" s="586"/>
      <c r="AF27" s="143">
        <v>28</v>
      </c>
      <c r="AG27" s="143" t="s">
        <v>4</v>
      </c>
    </row>
    <row r="28" spans="1:42" ht="65.25" customHeight="1">
      <c r="A28" s="91">
        <v>2.2999999999999998</v>
      </c>
      <c r="B28" s="586" t="s">
        <v>318</v>
      </c>
      <c r="C28" s="586"/>
      <c r="D28" s="586"/>
      <c r="E28" s="586"/>
      <c r="F28" s="586"/>
      <c r="AF28" s="143">
        <v>29</v>
      </c>
      <c r="AG28" s="143" t="s">
        <v>4</v>
      </c>
    </row>
    <row r="29" spans="1:42" ht="139.5" customHeight="1">
      <c r="A29" s="91">
        <v>2.4</v>
      </c>
      <c r="B29" s="586" t="s">
        <v>99</v>
      </c>
      <c r="C29" s="586"/>
      <c r="D29" s="586"/>
      <c r="E29" s="586"/>
      <c r="F29" s="586"/>
      <c r="AF29" s="143">
        <v>30</v>
      </c>
      <c r="AG29" s="143" t="s">
        <v>4</v>
      </c>
    </row>
    <row r="30" spans="1:42" ht="72" customHeight="1">
      <c r="A30" s="91">
        <v>2.5</v>
      </c>
      <c r="B30" s="586" t="s">
        <v>100</v>
      </c>
      <c r="C30" s="586"/>
      <c r="D30" s="586"/>
      <c r="E30" s="586"/>
      <c r="F30" s="586"/>
      <c r="AF30" s="143">
        <v>31</v>
      </c>
      <c r="AG30" s="143" t="s">
        <v>1</v>
      </c>
    </row>
    <row r="31" spans="1:42" ht="117" customHeight="1">
      <c r="A31" s="89">
        <v>3</v>
      </c>
      <c r="B31" s="586" t="s">
        <v>101</v>
      </c>
      <c r="C31" s="586"/>
      <c r="D31" s="586"/>
      <c r="E31" s="586"/>
      <c r="F31" s="586"/>
    </row>
    <row r="32" spans="1:42" ht="21" customHeight="1">
      <c r="B32" s="27"/>
      <c r="C32" s="27"/>
      <c r="D32" s="27"/>
      <c r="E32" s="83"/>
      <c r="F32" s="83"/>
    </row>
    <row r="33" spans="1:42" ht="21" customHeight="1">
      <c r="B33" s="27" t="s">
        <v>92</v>
      </c>
      <c r="C33" s="54"/>
      <c r="D33" s="61"/>
      <c r="E33" s="61"/>
      <c r="F33" s="61"/>
    </row>
    <row r="34" spans="1:42" ht="21" customHeight="1">
      <c r="B34" s="84"/>
      <c r="C34" s="61"/>
      <c r="D34" s="61"/>
      <c r="E34" s="27"/>
      <c r="F34" s="67" t="s">
        <v>93</v>
      </c>
    </row>
    <row r="35" spans="1:42" ht="21" customHeight="1">
      <c r="B35" s="84"/>
      <c r="C35" s="61"/>
      <c r="D35" s="27"/>
      <c r="E35" s="27"/>
      <c r="F35" s="67" t="str">
        <f>"For and on behalf of " &amp; '  Sch-1'!C8</f>
        <v xml:space="preserve">For and on behalf of </v>
      </c>
    </row>
    <row r="36" spans="1:42" ht="24.95" customHeight="1">
      <c r="A36" s="72"/>
      <c r="B36" s="72"/>
      <c r="C36" s="86"/>
      <c r="D36" s="72"/>
      <c r="E36" s="79"/>
      <c r="F36" s="77"/>
    </row>
    <row r="37" spans="1:42" ht="24.95" customHeight="1">
      <c r="A37" s="98" t="s">
        <v>19</v>
      </c>
      <c r="B37" s="597" t="str">
        <f>'  Sch-1'!C73</f>
        <v/>
      </c>
      <c r="C37" s="597"/>
      <c r="D37" s="210"/>
      <c r="E37" s="79" t="s">
        <v>94</v>
      </c>
      <c r="F37" s="87" t="str">
        <f>'  Sch-1'!G73</f>
        <v/>
      </c>
    </row>
    <row r="38" spans="1:42" ht="24.95" customHeight="1">
      <c r="A38" s="98" t="s">
        <v>20</v>
      </c>
      <c r="B38" s="87" t="str">
        <f>'  Sch-1'!C74</f>
        <v/>
      </c>
      <c r="C38" s="88"/>
      <c r="D38" s="210"/>
      <c r="E38" s="79" t="s">
        <v>95</v>
      </c>
      <c r="F38" s="87" t="str">
        <f>'  Sch-1'!G74</f>
        <v/>
      </c>
    </row>
    <row r="39" spans="1:42" ht="24.95" customHeight="1">
      <c r="B39" s="74"/>
      <c r="D39" s="72"/>
      <c r="E39" s="79"/>
      <c r="F39" s="74"/>
    </row>
    <row r="40" spans="1:42" s="71" customFormat="1" ht="33" customHeight="1">
      <c r="A40" s="93" t="s">
        <v>18</v>
      </c>
      <c r="B40" s="94"/>
      <c r="C40" s="95"/>
      <c r="D40" s="27"/>
      <c r="E40" s="67"/>
      <c r="F40" s="96"/>
      <c r="H40" s="92"/>
      <c r="Z40" s="252"/>
      <c r="AA40" s="252"/>
      <c r="AB40" s="252"/>
      <c r="AC40" s="252"/>
      <c r="AD40" s="252"/>
      <c r="AE40" s="145"/>
      <c r="AF40" s="143"/>
      <c r="AG40" s="143"/>
      <c r="AH40" s="145"/>
      <c r="AI40" s="145"/>
      <c r="AJ40" s="145"/>
      <c r="AK40" s="145"/>
      <c r="AL40" s="145"/>
      <c r="AM40" s="145"/>
      <c r="AN40" s="145"/>
      <c r="AO40" s="145"/>
      <c r="AP40" s="145"/>
    </row>
    <row r="41" spans="1:42" s="71" customFormat="1" ht="33" customHeight="1">
      <c r="A41" s="591" t="s">
        <v>35</v>
      </c>
      <c r="B41" s="591"/>
      <c r="C41" s="591"/>
      <c r="D41" s="117"/>
      <c r="E41" s="117"/>
      <c r="F41" s="117"/>
      <c r="H41" s="92"/>
      <c r="Z41" s="252"/>
      <c r="AA41" s="252"/>
      <c r="AB41" s="252"/>
      <c r="AC41" s="252"/>
      <c r="AD41" s="252"/>
      <c r="AE41" s="145"/>
      <c r="AF41" s="143"/>
      <c r="AG41" s="143"/>
      <c r="AH41" s="145"/>
      <c r="AI41" s="145"/>
      <c r="AJ41" s="145"/>
      <c r="AK41" s="145"/>
      <c r="AL41" s="145"/>
      <c r="AM41" s="145"/>
      <c r="AN41" s="145"/>
      <c r="AO41" s="145"/>
      <c r="AP41" s="145"/>
    </row>
    <row r="42" spans="1:42" s="71" customFormat="1" ht="33" customHeight="1">
      <c r="A42" s="592"/>
      <c r="B42" s="592"/>
      <c r="C42" s="592"/>
      <c r="D42" s="117"/>
      <c r="E42" s="117"/>
      <c r="F42" s="117"/>
      <c r="H42" s="92"/>
      <c r="Z42" s="252"/>
      <c r="AA42" s="252"/>
      <c r="AB42" s="252"/>
      <c r="AC42" s="252"/>
      <c r="AD42" s="252"/>
      <c r="AE42" s="145"/>
      <c r="AF42" s="143"/>
      <c r="AG42" s="143"/>
      <c r="AH42" s="145"/>
      <c r="AI42" s="145"/>
      <c r="AJ42" s="145"/>
      <c r="AK42" s="145"/>
      <c r="AL42" s="145"/>
      <c r="AM42" s="145"/>
      <c r="AN42" s="145"/>
      <c r="AO42" s="145"/>
      <c r="AP42" s="145"/>
    </row>
    <row r="43" spans="1:42" s="71" customFormat="1" ht="33" customHeight="1">
      <c r="A43" s="590"/>
      <c r="B43" s="590"/>
      <c r="C43" s="590"/>
      <c r="D43" s="117"/>
      <c r="E43" s="117"/>
      <c r="F43" s="117"/>
      <c r="H43" s="92"/>
      <c r="Z43" s="252"/>
      <c r="AA43" s="252"/>
      <c r="AB43" s="252"/>
      <c r="AC43" s="252"/>
      <c r="AD43" s="252"/>
      <c r="AE43" s="145"/>
      <c r="AF43" s="143"/>
      <c r="AG43" s="143"/>
      <c r="AH43" s="145"/>
      <c r="AI43" s="145"/>
      <c r="AJ43" s="145"/>
      <c r="AK43" s="145"/>
      <c r="AL43" s="145"/>
      <c r="AM43" s="145"/>
      <c r="AN43" s="145"/>
      <c r="AO43" s="145"/>
      <c r="AP43" s="145"/>
    </row>
    <row r="44" spans="1:42" s="71" customFormat="1" ht="33" customHeight="1">
      <c r="A44" s="593" t="s">
        <v>36</v>
      </c>
      <c r="B44" s="593"/>
      <c r="C44" s="593"/>
      <c r="D44" s="117"/>
      <c r="E44" s="117"/>
      <c r="F44" s="117"/>
      <c r="H44" s="92"/>
      <c r="Z44" s="252"/>
      <c r="AA44" s="252"/>
      <c r="AB44" s="252"/>
      <c r="AC44" s="252"/>
      <c r="AD44" s="252"/>
      <c r="AE44" s="145"/>
      <c r="AF44" s="143"/>
      <c r="AG44" s="143"/>
      <c r="AH44" s="145"/>
      <c r="AI44" s="145"/>
      <c r="AJ44" s="145"/>
      <c r="AK44" s="145"/>
      <c r="AL44" s="145"/>
      <c r="AM44" s="145"/>
      <c r="AN44" s="145"/>
      <c r="AO44" s="145"/>
      <c r="AP44" s="145"/>
    </row>
    <row r="45" spans="1:42" s="71" customFormat="1" ht="33" customHeight="1">
      <c r="A45" s="593" t="s">
        <v>34</v>
      </c>
      <c r="B45" s="593"/>
      <c r="C45" s="593"/>
      <c r="D45" s="117"/>
      <c r="E45" s="117"/>
      <c r="F45" s="117"/>
      <c r="H45" s="92"/>
      <c r="Z45" s="252"/>
      <c r="AA45" s="252"/>
      <c r="AB45" s="252"/>
      <c r="AC45" s="252"/>
      <c r="AD45" s="252"/>
      <c r="AE45" s="145"/>
      <c r="AF45" s="143"/>
      <c r="AG45" s="143"/>
      <c r="AH45" s="145"/>
      <c r="AI45" s="145"/>
      <c r="AJ45" s="145"/>
      <c r="AK45" s="145"/>
      <c r="AL45" s="145"/>
      <c r="AM45" s="145"/>
      <c r="AN45" s="145"/>
      <c r="AO45" s="145"/>
      <c r="AP45" s="145"/>
    </row>
    <row r="46" spans="1:42" s="71" customFormat="1" ht="33" customHeight="1">
      <c r="A46" s="593" t="s">
        <v>37</v>
      </c>
      <c r="B46" s="593"/>
      <c r="C46" s="593"/>
      <c r="D46" s="117"/>
      <c r="E46" s="117"/>
      <c r="F46" s="117"/>
      <c r="H46" s="92"/>
      <c r="Z46" s="252"/>
      <c r="AA46" s="252"/>
      <c r="AB46" s="252"/>
      <c r="AC46" s="252"/>
      <c r="AD46" s="252"/>
      <c r="AE46" s="145"/>
      <c r="AF46" s="143"/>
      <c r="AG46" s="143"/>
      <c r="AH46" s="145"/>
      <c r="AI46" s="145"/>
      <c r="AJ46" s="145"/>
      <c r="AK46" s="145"/>
      <c r="AL46" s="145"/>
      <c r="AM46" s="145"/>
      <c r="AN46" s="145"/>
      <c r="AO46" s="145"/>
      <c r="AP46" s="145"/>
    </row>
    <row r="47" spans="1:42" s="71" customFormat="1" ht="33" customHeight="1">
      <c r="A47" s="591" t="s">
        <v>38</v>
      </c>
      <c r="B47" s="591"/>
      <c r="C47" s="591"/>
      <c r="D47" s="117"/>
      <c r="E47" s="117"/>
      <c r="F47" s="117"/>
      <c r="H47" s="92"/>
      <c r="Z47" s="252"/>
      <c r="AA47" s="252"/>
      <c r="AB47" s="252"/>
      <c r="AC47" s="252"/>
      <c r="AD47" s="252"/>
      <c r="AE47" s="145"/>
      <c r="AF47" s="143"/>
      <c r="AG47" s="143"/>
      <c r="AH47" s="145"/>
      <c r="AI47" s="145"/>
      <c r="AJ47" s="145"/>
      <c r="AK47" s="145"/>
      <c r="AL47" s="145"/>
      <c r="AM47" s="145"/>
      <c r="AN47" s="145"/>
      <c r="AO47" s="145"/>
      <c r="AP47" s="145"/>
    </row>
    <row r="48" spans="1:42" s="71" customFormat="1" ht="33" customHeight="1">
      <c r="A48" s="592"/>
      <c r="B48" s="592"/>
      <c r="C48" s="592"/>
      <c r="D48" s="117"/>
      <c r="E48" s="117"/>
      <c r="F48" s="117"/>
      <c r="H48" s="92"/>
      <c r="Z48" s="252"/>
      <c r="AA48" s="252"/>
      <c r="AB48" s="252"/>
      <c r="AC48" s="252"/>
      <c r="AD48" s="252"/>
      <c r="AE48" s="145"/>
      <c r="AF48" s="143"/>
      <c r="AG48" s="143"/>
      <c r="AH48" s="145"/>
      <c r="AI48" s="145"/>
      <c r="AJ48" s="145"/>
      <c r="AK48" s="145"/>
      <c r="AL48" s="145"/>
      <c r="AM48" s="145"/>
      <c r="AN48" s="145"/>
      <c r="AO48" s="145"/>
      <c r="AP48" s="145"/>
    </row>
    <row r="49" spans="1:42" s="71" customFormat="1" ht="33" customHeight="1">
      <c r="A49" s="590"/>
      <c r="B49" s="590"/>
      <c r="C49" s="590"/>
      <c r="D49" s="589"/>
      <c r="E49" s="589"/>
      <c r="F49" s="589"/>
      <c r="H49" s="92"/>
      <c r="Z49" s="252"/>
      <c r="AA49" s="252"/>
      <c r="AB49" s="252"/>
      <c r="AC49" s="252"/>
      <c r="AD49" s="252"/>
      <c r="AE49" s="145"/>
      <c r="AF49" s="143"/>
      <c r="AG49" s="143"/>
      <c r="AH49" s="145"/>
      <c r="AI49" s="145"/>
      <c r="AJ49" s="145"/>
      <c r="AK49" s="145"/>
      <c r="AL49" s="145"/>
      <c r="AM49" s="145"/>
      <c r="AN49" s="145"/>
      <c r="AO49" s="145"/>
      <c r="AP49" s="145"/>
    </row>
    <row r="50" spans="1:42" s="71" customFormat="1" ht="33" customHeight="1">
      <c r="A50" s="93"/>
      <c r="B50" s="93"/>
      <c r="C50" s="93"/>
      <c r="D50" s="97"/>
      <c r="E50" s="97"/>
      <c r="F50" s="97"/>
      <c r="H50" s="92"/>
      <c r="Z50" s="252"/>
      <c r="AA50" s="252"/>
      <c r="AB50" s="252"/>
      <c r="AC50" s="252"/>
      <c r="AD50" s="252"/>
      <c r="AE50" s="145"/>
      <c r="AF50" s="143"/>
      <c r="AG50" s="143"/>
      <c r="AH50" s="145"/>
      <c r="AI50" s="145"/>
      <c r="AJ50" s="145"/>
      <c r="AK50" s="145"/>
      <c r="AL50" s="145"/>
      <c r="AM50" s="145"/>
      <c r="AN50" s="145"/>
      <c r="AO50" s="145"/>
      <c r="AP50" s="145"/>
    </row>
    <row r="51" spans="1:42" s="71" customFormat="1" ht="33" customHeight="1">
      <c r="A51" s="92"/>
      <c r="B51" s="77"/>
      <c r="C51" s="74"/>
      <c r="D51" s="74"/>
      <c r="E51" s="74"/>
      <c r="H51" s="92"/>
      <c r="Z51" s="252"/>
      <c r="AA51" s="252"/>
      <c r="AB51" s="252"/>
      <c r="AC51" s="252"/>
      <c r="AD51" s="252"/>
      <c r="AE51" s="145"/>
      <c r="AF51" s="143"/>
      <c r="AG51" s="143"/>
      <c r="AH51" s="145"/>
      <c r="AI51" s="145"/>
      <c r="AJ51" s="145"/>
      <c r="AK51" s="145"/>
      <c r="AL51" s="145"/>
      <c r="AM51" s="145"/>
      <c r="AN51" s="145"/>
      <c r="AO51" s="145"/>
      <c r="AP51" s="145"/>
    </row>
    <row r="52" spans="1:42" s="71" customFormat="1" ht="33" customHeight="1">
      <c r="A52" s="92"/>
      <c r="B52" s="77"/>
      <c r="C52" s="74"/>
      <c r="D52" s="74"/>
      <c r="E52" s="74"/>
      <c r="H52" s="92"/>
      <c r="Z52" s="252"/>
      <c r="AA52" s="252"/>
      <c r="AB52" s="252"/>
      <c r="AC52" s="252"/>
      <c r="AD52" s="252"/>
      <c r="AE52" s="145"/>
      <c r="AF52" s="143"/>
      <c r="AG52" s="143"/>
      <c r="AH52" s="145"/>
      <c r="AI52" s="145"/>
      <c r="AJ52" s="145"/>
      <c r="AK52" s="145"/>
      <c r="AL52" s="145"/>
      <c r="AM52" s="145"/>
      <c r="AN52" s="145"/>
      <c r="AO52" s="145"/>
      <c r="AP52" s="145"/>
    </row>
    <row r="53" spans="1:42" s="71" customFormat="1" ht="33" customHeight="1">
      <c r="A53" s="92"/>
      <c r="B53" s="77"/>
      <c r="C53" s="74"/>
      <c r="D53" s="74"/>
      <c r="E53" s="74"/>
      <c r="H53" s="92"/>
      <c r="Z53" s="252"/>
      <c r="AA53" s="252"/>
      <c r="AB53" s="252"/>
      <c r="AC53" s="252"/>
      <c r="AD53" s="252"/>
      <c r="AE53" s="145"/>
      <c r="AF53" s="143"/>
      <c r="AG53" s="143"/>
      <c r="AH53" s="145"/>
      <c r="AI53" s="145"/>
      <c r="AJ53" s="145"/>
      <c r="AK53" s="145"/>
      <c r="AL53" s="145"/>
      <c r="AM53" s="145"/>
      <c r="AN53" s="145"/>
      <c r="AO53" s="145"/>
      <c r="AP53" s="145"/>
    </row>
    <row r="54" spans="1:42">
      <c r="A54" s="77"/>
    </row>
    <row r="55" spans="1:42">
      <c r="A55" s="77"/>
    </row>
    <row r="56" spans="1:42">
      <c r="A56" s="77"/>
    </row>
    <row r="57" spans="1:42">
      <c r="A57" s="77"/>
    </row>
    <row r="58" spans="1:42">
      <c r="A58" s="77"/>
    </row>
    <row r="59" spans="1:42">
      <c r="A59" s="77"/>
    </row>
    <row r="60" spans="1:42">
      <c r="A60" s="77"/>
    </row>
    <row r="61" spans="1:42">
      <c r="A61" s="77"/>
    </row>
    <row r="62" spans="1:42">
      <c r="A62" s="77"/>
    </row>
    <row r="63" spans="1:42">
      <c r="A63" s="77"/>
    </row>
    <row r="64" spans="1:42">
      <c r="A64" s="77"/>
    </row>
    <row r="65" spans="1:1">
      <c r="A65" s="77"/>
    </row>
  </sheetData>
  <sheetProtection algorithmName="SHA-512" hashValue="G8Ww5MkGNUwagBA3l6DwJOl5NK0Wttdy5wSYKrmZ2QbnvCnm2iIrdLe0R6fmNxt5BGcOhLI5gat+QGRkoge5Gw==" saltValue="c/yUa2hefMdJiY5YKyKTBg==" spinCount="100000" sheet="1" formatColumns="0" formatRows="0" selectLockedCells="1"/>
  <customSheetViews>
    <customSheetView guid="{F2279B93-E4FF-4A81-B734-06F92F73708D}" scale="82" zeroValues="0" hiddenColumns="1">
      <selection activeCell="C5" sqref="C5:F5"/>
      <rowBreaks count="1" manualBreakCount="1">
        <brk id="26" max="5" man="1"/>
      </rowBreaks>
      <pageMargins left="0.75" right="0.77" top="0.73" bottom="0.75" header="0.52" footer="0.45"/>
      <pageSetup scale="95" orientation="portrait" r:id="rId1"/>
      <headerFooter alignWithMargins="0">
        <oddFooter>&amp;L&amp;8Cons. of parking shed, foundation body &amp; Flag post, Dwarf wall around Transit Camp at 765/400kV Pune (New) GIS SS &amp;R&amp;"Book Antiqua,Bold"&amp;8 2014/NIT-13/PACKAGE-F</oddFooter>
      </headerFooter>
    </customSheetView>
    <customSheetView guid="{C3C2F6BE-1796-4187-BF38-BACEF6057F57}" scale="82" zeroValues="0" hiddenColumns="1" topLeftCell="A4">
      <selection activeCell="D41" sqref="D41"/>
      <rowBreaks count="1" manualBreakCount="1">
        <brk id="26" max="5" man="1"/>
      </rowBreaks>
      <pageMargins left="0.75" right="0.77" top="0.73" bottom="0.75" header="0.52" footer="0.45"/>
      <pageSetup scale="95" orientation="portrait" r:id="rId2"/>
      <headerFooter alignWithMargins="0">
        <oddFooter>&amp;L&amp;8Cons. of parking shed, foundation body &amp; Flag post, Dwarf wall around Transit Camp at 765/400kV Pune (New) GIS SS &amp;R&amp;"Book Antiqua,Bold"&amp;8 2014/NIT-13/PACKAGE-F</oddFooter>
      </headerFooter>
    </customSheetView>
    <customSheetView guid="{5E2FF645-A015-403E-863B-BADF6B75C7D1}" scale="82" zeroValues="0" printArea="1" hiddenColumns="1">
      <selection activeCell="C5" sqref="C5:F5"/>
      <rowBreaks count="1" manualBreakCount="1">
        <brk id="26" max="5" man="1"/>
      </rowBreaks>
      <pageMargins left="0.75" right="0.77" top="0.73" bottom="0.75" header="0.52" footer="0.45"/>
      <pageSetup scale="95" orientation="portrait" r:id="rId3"/>
      <headerFooter alignWithMargins="0">
        <oddFooter>&amp;L&amp;8Cons. of parking shed, foundation body &amp; Flag post, Dwarf wall around Transit Camp at 765/400kV Pune (New) GIS SS &amp;R&amp;"Book Antiqua,Bold"&amp;8 2014/NIT-13/PACKAGE-F</oddFooter>
      </headerFooter>
    </customSheetView>
    <customSheetView guid="{25334923-91A5-4F88-9A10-8FA88873EC26}" scale="82" zeroValues="0">
      <selection activeCell="F49" sqref="F49"/>
      <rowBreaks count="1" manualBreakCount="1">
        <brk id="35" max="5" man="1"/>
      </rowBreaks>
      <pageMargins left="0.75" right="0.77" top="0.73" bottom="0.75" header="0.52" footer="0.45"/>
      <pageSetup scale="95" orientation="portrait" r:id="rId4"/>
      <headerFooter alignWithMargins="0">
        <oddFooter>&amp;L&amp;8Cons. of parking shed, foundation body &amp; Flag post, Dwarf wall around Transit Camp at 765/400kV Pune (New) GIS SS &amp;R&amp;"Book Antiqua,Bold"&amp;8 2014/NIT-13/PACKAGE-F</oddFooter>
      </headerFooter>
    </customSheetView>
    <customSheetView guid="{4F47A486-EA66-4D4B-9D65-1ABEAC31AACE}" scale="82" zeroValues="0" hiddenRows="1" hiddenColumns="1" topLeftCell="A26">
      <selection activeCell="D54" sqref="D54"/>
      <rowBreaks count="2" manualBreakCount="2">
        <brk id="32" max="5" man="1"/>
        <brk id="39" max="5" man="1"/>
      </rowBreaks>
      <pageMargins left="0.75" right="0.77" top="0.73" bottom="0.75" header="0.52" footer="0.45"/>
      <pageSetup scale="95" orientation="portrait" r:id="rId5"/>
      <headerFooter alignWithMargins="0">
        <oddFooter>&amp;L&amp;8Cons. of parking shed, foundation body &amp; Flag post, Dwarf wall around Transit Camp at 765/400kV Pune (New) GIS SS &amp;R&amp;"Book Antiqua,Bold"&amp;8 2014/NIT-13/PACKAGE-F</oddFooter>
      </headerFooter>
    </customSheetView>
    <customSheetView guid="{1A26D3B9-AD8D-4AE9-81F5-E0DF795F4658}" zeroValues="0" hiddenRows="1" topLeftCell="A34">
      <selection activeCell="H26" sqref="H26"/>
      <rowBreaks count="2" manualBreakCount="2">
        <brk id="26" max="5" man="1"/>
        <brk id="33" max="5" man="1"/>
      </rowBreaks>
      <pageMargins left="0.75" right="0.77" top="0.73" bottom="0.75" header="0.52" footer="0.45"/>
      <pageSetup scale="95" orientation="portrait" r:id="rId6"/>
      <headerFooter alignWithMargins="0">
        <oddFooter>&amp;L&amp;8Tower Package-P238-TW04, TL associated with Phase-I Generation Project in Orissa (Part-C)&amp;R&amp;"Book Antiqua,Bold"&amp;8Attachment-13 TW04  / Page &amp;P of &amp;N</oddFooter>
      </headerFooter>
    </customSheetView>
    <customSheetView guid="{B0EE7D76-5806-4718-BDAD-3A3EA691E5E4}" showPageBreaks="1" zeroValues="0" printArea="1" hiddenRows="1" view="pageBreakPreview">
      <selection activeCell="C5" sqref="C5:F5"/>
      <rowBreaks count="2" manualBreakCount="2">
        <brk id="25" max="5" man="1"/>
        <brk id="33" max="5" man="1"/>
      </rowBreaks>
      <pageMargins left="0.75" right="0.77" top="0.73" bottom="0.75" header="0.52" footer="0.45"/>
      <pageSetup orientation="portrait" r:id="rId7"/>
      <headerFooter alignWithMargins="0">
        <oddFooter>&amp;L&amp;8Tower Package-P238-TW04, TL associated with Phase-I Generation Project in Orissa (Part-C)&amp;R&amp;"Book Antiqua,Bold"&amp;8Attachment-13 TW04  / Page &amp;P of &amp;N</oddFooter>
      </headerFooter>
    </customSheetView>
    <customSheetView guid="{696D9240-6693-44E8-B9A4-2BFADD101EE2}" zeroValues="0" hiddenRows="1">
      <selection activeCell="C5" sqref="C5:F5"/>
      <pageMargins left="0.75" right="0.77" top="0.73" bottom="0.75" header="0.52" footer="0.45"/>
      <pageSetup orientation="portrait" r:id="rId8"/>
      <headerFooter alignWithMargins="0">
        <oddFooter>&amp;L&amp;8Tower Package-P238-TW04, TL associated with Phase-I Generation Project in Orissa (Part-C)&amp;R&amp;"Book Antiqua,Bold"&amp;8Attachment-13 TW04  / Page &amp;P of &amp;N</oddFooter>
      </headerFooter>
    </customSheetView>
    <customSheetView guid="{58D82F59-8CF6-455F-B9F4-081499FDF243}" showPageBreaks="1" zeroValues="0" printArea="1" hiddenRows="1" view="pageBreakPreview">
      <selection activeCell="C5" sqref="C5:F5"/>
      <rowBreaks count="2" manualBreakCount="2">
        <brk id="25" max="5" man="1"/>
        <brk id="33" max="5" man="1"/>
      </rowBreaks>
      <pageMargins left="0.75" right="0.77" top="0.73" bottom="0.75" header="0.52" footer="0.45"/>
      <pageSetup orientation="portrait" r:id="rId9"/>
      <headerFooter alignWithMargins="0">
        <oddFooter>&amp;L&amp;8Tower Package-P238-TW04, TL associated with Phase-I Generation Project in Orissa (Part-C)&amp;R&amp;"Book Antiqua,Bold"&amp;8Attachment-13 TW04  / Page &amp;P of &amp;N</oddFooter>
      </headerFooter>
    </customSheetView>
    <customSheetView guid="{B1277D53-29D6-4226-81E2-084FB62977B6}" zeroValues="0" hiddenRows="1">
      <selection activeCell="D54" sqref="D54:F54"/>
      <rowBreaks count="2" manualBreakCount="2">
        <brk id="26" max="5" man="1"/>
        <brk id="33" max="5" man="1"/>
      </rowBreaks>
      <pageMargins left="0.75" right="0.77" top="0.73" bottom="0.75" header="0.52" footer="0.45"/>
      <pageSetup scale="95" orientation="portrait" r:id="rId10"/>
      <headerFooter alignWithMargins="0">
        <oddFooter>&amp;L&amp;8Tower Package-P238-TW04, TL associated with Phase-I Generation Project in Orissa (Part-C)&amp;R&amp;"Book Antiqua,Bold"&amp;8Attachment-13 TW04  / Page &amp;P of &amp;N</oddFooter>
      </headerFooter>
    </customSheetView>
    <customSheetView guid="{E95B21C1-D936-4435-AF6F-90CF0B6A7506}" zeroValues="0" hiddenRows="1">
      <selection activeCell="D54" sqref="D54:F54"/>
      <rowBreaks count="2" manualBreakCount="2">
        <brk id="26" max="5" man="1"/>
        <brk id="33" max="5" man="1"/>
      </rowBreaks>
      <pageMargins left="0.75" right="0.77" top="0.73" bottom="0.75" header="0.52" footer="0.45"/>
      <pageSetup scale="95" orientation="portrait" r:id="rId11"/>
      <headerFooter alignWithMargins="0">
        <oddFooter>&amp;L&amp;8Tower Package-P238-TW04, TL associated with Phase-I Generation Project in Orissa (Part-C)&amp;R&amp;"Book Antiqua,Bold"&amp;8Attachment-13 TW04  / Page &amp;P of &amp;N</oddFooter>
      </headerFooter>
    </customSheetView>
    <customSheetView guid="{8DC3BA4D-7811-4245-A3D0-7EE4A8A001CA}" scale="82" zeroValues="0" hiddenRows="1" hiddenColumns="1" topLeftCell="A4">
      <selection activeCell="C5" sqref="C5:F5"/>
      <rowBreaks count="2" manualBreakCount="2">
        <brk id="25" max="5" man="1"/>
        <brk id="32" max="5" man="1"/>
      </rowBreaks>
      <pageMargins left="0.75" right="0.77" top="0.73" bottom="0.75" header="0.52" footer="0.45"/>
      <pageSetup scale="95" orientation="portrait" r:id="rId12"/>
      <headerFooter alignWithMargins="0">
        <oddFooter>&amp;L&amp;8Tower Package-P238-TW04, TL associated with Phase-I Generation Project in Orissa (Part-C)&amp;R&amp;"Book Antiqua,Bold"&amp;8Attachment-13 TW04  / Page &amp;P of &amp;N</oddFooter>
      </headerFooter>
    </customSheetView>
    <customSheetView guid="{BAD0225F-C858-4E40-A5E7-64BB5328C88A}" scale="82" zeroValues="0">
      <selection activeCell="F49" sqref="F49"/>
      <rowBreaks count="1" manualBreakCount="1">
        <brk id="35" max="5" man="1"/>
      </rowBreaks>
      <pageMargins left="0.75" right="0.77" top="0.73" bottom="0.75" header="0.52" footer="0.45"/>
      <pageSetup scale="95" orientation="portrait" r:id="rId13"/>
      <headerFooter alignWithMargins="0">
        <oddFooter>&amp;L&amp;8Cons. of parking shed, foundation body &amp; Flag post, Dwarf wall around Transit Camp at 765/400kV Pune (New) GIS SS &amp;R&amp;"Book Antiqua,Bold"&amp;8 2014/NIT-13/PACKAGE-F</oddFooter>
      </headerFooter>
    </customSheetView>
    <customSheetView guid="{CF0E662C-D3BC-4297-99E8-62C40B3B7AD9}" scale="82" zeroValues="0">
      <selection activeCell="F40" sqref="F40"/>
      <rowBreaks count="1" manualBreakCount="1">
        <brk id="26" max="5" man="1"/>
      </rowBreaks>
      <pageMargins left="0.75" right="0.77" top="0.73" bottom="0.75" header="0.52" footer="0.45"/>
      <pageSetup scale="95" orientation="portrait" r:id="rId14"/>
      <headerFooter alignWithMargins="0">
        <oddFooter>&amp;L&amp;8Cons. of parking shed, foundation body &amp; Flag post, Dwarf wall around Transit Camp at 765/400kV Pune (New) GIS SS &amp;R&amp;"Book Antiqua,Bold"&amp;8 2014/NIT-13/PACKAGE-F</oddFooter>
      </headerFooter>
    </customSheetView>
    <customSheetView guid="{BEF72719-4CCF-4C9B-95F6-0F3535FF30B3}" scale="82" zeroValues="0" hiddenColumns="1" topLeftCell="A6">
      <selection activeCell="F40" sqref="F40"/>
      <rowBreaks count="1" manualBreakCount="1">
        <brk id="26" max="5" man="1"/>
      </rowBreaks>
      <pageMargins left="0.75" right="0.77" top="0.73" bottom="0.75" header="0.52" footer="0.45"/>
      <pageSetup scale="95" orientation="portrait" r:id="rId15"/>
      <headerFooter alignWithMargins="0">
        <oddFooter>&amp;L&amp;8Cons. of parking shed, foundation body &amp; Flag post, Dwarf wall around Transit Camp at 765/400kV Pune (New) GIS SS &amp;R&amp;"Book Antiqua,Bold"&amp;8 2014/NIT-13/PACKAGE-F</oddFooter>
      </headerFooter>
    </customSheetView>
    <customSheetView guid="{398C7893-3C2A-4DA4-8552-014985533932}" scale="82" zeroValues="0" hiddenColumns="1">
      <selection activeCell="C5" sqref="C5:F5"/>
      <rowBreaks count="1" manualBreakCount="1">
        <brk id="26" max="5" man="1"/>
      </rowBreaks>
      <pageMargins left="0.75" right="0.77" top="0.73" bottom="0.75" header="0.52" footer="0.45"/>
      <pageSetup scale="95" orientation="portrait" r:id="rId16"/>
      <headerFooter alignWithMargins="0">
        <oddFooter>&amp;L&amp;8Cons. of parking shed, foundation body &amp; Flag post, Dwarf wall around Transit Camp at 765/400kV Pune (New) GIS SS &amp;R&amp;"Book Antiqua,Bold"&amp;8 2014/NIT-13/PACKAGE-F</oddFooter>
      </headerFooter>
    </customSheetView>
  </customSheetViews>
  <mergeCells count="30">
    <mergeCell ref="B27:F27"/>
    <mergeCell ref="A43:C43"/>
    <mergeCell ref="B37:C37"/>
    <mergeCell ref="B19:F19"/>
    <mergeCell ref="B20:F20"/>
    <mergeCell ref="D22:F22"/>
    <mergeCell ref="B31:F31"/>
    <mergeCell ref="B30:F30"/>
    <mergeCell ref="B22:C22"/>
    <mergeCell ref="B18:F18"/>
    <mergeCell ref="B21:C21"/>
    <mergeCell ref="D49:F49"/>
    <mergeCell ref="B24:C24"/>
    <mergeCell ref="A49:C49"/>
    <mergeCell ref="A41:C41"/>
    <mergeCell ref="A42:C42"/>
    <mergeCell ref="A47:C47"/>
    <mergeCell ref="A46:C46"/>
    <mergeCell ref="A44:C44"/>
    <mergeCell ref="A45:C45"/>
    <mergeCell ref="B29:F29"/>
    <mergeCell ref="D23:F23"/>
    <mergeCell ref="B28:F28"/>
    <mergeCell ref="D21:F21"/>
    <mergeCell ref="A48:C48"/>
    <mergeCell ref="A3:F3"/>
    <mergeCell ref="C5:F5"/>
    <mergeCell ref="B6:C6"/>
    <mergeCell ref="C15:F15"/>
    <mergeCell ref="B17:F17"/>
  </mergeCells>
  <phoneticPr fontId="32" type="noConversion"/>
  <pageMargins left="0.75" right="0.77" top="0.73" bottom="0.75" header="0.52" footer="0.45"/>
  <pageSetup scale="95" orientation="portrait" r:id="rId17"/>
  <headerFooter alignWithMargins="0">
    <oddFooter>&amp;L&amp;8Cons. of parking shed, foundation body &amp; Flag post, Dwarf wall around Transit Camp at 765/400kV Pune (New) GIS SS &amp;R&amp;"Book Antiqua,Bold"&amp;8 2014/NIT-13/PACKAGE-F</oddFooter>
  </headerFooter>
  <rowBreaks count="1" manualBreakCount="1">
    <brk id="26" max="5" man="1"/>
  </rowBreaks>
  <drawing r:id="rId1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I117"/>
  <sheetViews>
    <sheetView workbookViewId="0">
      <selection activeCell="F21" sqref="F21"/>
    </sheetView>
  </sheetViews>
  <sheetFormatPr defaultColWidth="9" defaultRowHeight="15"/>
  <cols>
    <col min="1" max="1" width="15.75" style="229" bestFit="1" customWidth="1"/>
    <col min="2" max="2" width="11.5" style="229" bestFit="1" customWidth="1"/>
    <col min="3" max="5" width="9" style="229"/>
    <col min="6" max="6" width="9.75" style="229" bestFit="1" customWidth="1"/>
    <col min="7" max="16384" width="9" style="229"/>
  </cols>
  <sheetData>
    <row r="1" spans="1:9">
      <c r="A1" s="230">
        <f>ROUND('Sch-5 After Discount'!D29,0)</f>
        <v>0</v>
      </c>
    </row>
    <row r="2" spans="1:9">
      <c r="A2" s="230">
        <f>ROUNDDOWN(A1/100,0)</f>
        <v>0</v>
      </c>
    </row>
    <row r="3" spans="1:9">
      <c r="A3" s="230">
        <f>ROUNDDOWN(A2/10,0)</f>
        <v>0</v>
      </c>
    </row>
    <row r="4" spans="1:9">
      <c r="A4" s="230">
        <f>ROUNDDOWN(A3/100,0)</f>
        <v>0</v>
      </c>
    </row>
    <row r="5" spans="1:9">
      <c r="A5" s="230">
        <f>ROUNDDOWN(A4/100,0)</f>
        <v>0</v>
      </c>
    </row>
    <row r="8" spans="1:9">
      <c r="A8" s="229" t="str">
        <f>I15&amp;" "&amp;I14&amp;" "&amp;I13&amp;" "&amp;I12&amp;" "&amp;I11</f>
        <v>Rupees          only</v>
      </c>
    </row>
    <row r="11" spans="1:9">
      <c r="A11" s="229">
        <f>A1-ROUNDDOWN(A1/100,0)*100</f>
        <v>0</v>
      </c>
      <c r="B11" s="229" t="str">
        <f>VLOOKUP(A11,$A$18:$B$117,2,TRUE)</f>
        <v>zero</v>
      </c>
      <c r="F11" s="229" t="str">
        <f>IF(A11=0, "", B11)</f>
        <v/>
      </c>
      <c r="I11" s="229" t="str">
        <f>F11&amp;" only"</f>
        <v xml:space="preserve"> only</v>
      </c>
    </row>
    <row r="12" spans="1:9">
      <c r="A12" s="229">
        <f>A2-ROUNDDOWN(A2/10,0)*10</f>
        <v>0</v>
      </c>
      <c r="B12" s="229" t="str">
        <f>VLOOKUP(A12,$A$18:$B$117,2,TRUE)</f>
        <v>zero</v>
      </c>
      <c r="C12" s="229" t="s">
        <v>230</v>
      </c>
      <c r="F12" s="229" t="str">
        <f>IF(A12=0, "", B12)</f>
        <v/>
      </c>
      <c r="G12" s="229" t="str">
        <f>IF(A12=0, "", C12)</f>
        <v/>
      </c>
      <c r="I12" s="229" t="str">
        <f>F12&amp;" "&amp;G12</f>
        <v xml:space="preserve"> </v>
      </c>
    </row>
    <row r="13" spans="1:9">
      <c r="A13" s="229">
        <f>A3-ROUNDDOWN(A3/100,0)*100</f>
        <v>0</v>
      </c>
      <c r="B13" s="229" t="str">
        <f>VLOOKUP(A13,$A$18:$B$117,2,TRUE)</f>
        <v>zero</v>
      </c>
      <c r="C13" s="229" t="s">
        <v>229</v>
      </c>
      <c r="F13" s="229" t="str">
        <f>IF(A13=0, "", B13)</f>
        <v/>
      </c>
      <c r="G13" s="229" t="str">
        <f>IF(A13=0, "", C13)</f>
        <v/>
      </c>
      <c r="I13" s="229" t="str">
        <f>F13&amp;" "&amp;G13</f>
        <v xml:space="preserve"> </v>
      </c>
    </row>
    <row r="14" spans="1:9">
      <c r="A14" s="229">
        <f>A4-ROUNDDOWN(A4/100,0)*100</f>
        <v>0</v>
      </c>
      <c r="B14" s="229" t="str">
        <f>VLOOKUP(A14,$A$18:$B$117,2,TRUE)</f>
        <v>zero</v>
      </c>
      <c r="C14" s="229" t="s">
        <v>228</v>
      </c>
      <c r="F14" s="229" t="str">
        <f>IF(A14=0, "", B14)</f>
        <v/>
      </c>
      <c r="G14" s="229" t="str">
        <f>IF(A14=0, "", C14)</f>
        <v/>
      </c>
      <c r="I14" s="229" t="str">
        <f>F14&amp;" "&amp;G14</f>
        <v xml:space="preserve"> </v>
      </c>
    </row>
    <row r="15" spans="1:9">
      <c r="A15" s="229">
        <f>A5-ROUNDDOWN(A5/100,0)*100</f>
        <v>0</v>
      </c>
      <c r="B15" s="229" t="str">
        <f>VLOOKUP(A15,$A$18:$B$117,2,TRUE)</f>
        <v>zero</v>
      </c>
      <c r="C15" s="229" t="s">
        <v>227</v>
      </c>
      <c r="F15" s="229" t="str">
        <f>IF(A15=0, "", B15)</f>
        <v/>
      </c>
      <c r="G15" s="229" t="str">
        <f>IF(A15=0, "", C15)</f>
        <v/>
      </c>
      <c r="I15" s="229" t="str">
        <f>"Rupees"&amp;" " &amp;F15&amp;" "&amp;G15</f>
        <v xml:space="preserve">Rupees  </v>
      </c>
    </row>
    <row r="18" spans="1:2">
      <c r="A18" s="229">
        <v>0</v>
      </c>
      <c r="B18" s="229" t="s">
        <v>226</v>
      </c>
    </row>
    <row r="19" spans="1:2">
      <c r="A19" s="229">
        <v>1</v>
      </c>
      <c r="B19" s="229" t="s">
        <v>225</v>
      </c>
    </row>
    <row r="20" spans="1:2">
      <c r="A20" s="229">
        <v>2</v>
      </c>
      <c r="B20" s="229" t="s">
        <v>224</v>
      </c>
    </row>
    <row r="21" spans="1:2">
      <c r="A21" s="229">
        <v>3</v>
      </c>
      <c r="B21" s="229" t="s">
        <v>223</v>
      </c>
    </row>
    <row r="22" spans="1:2">
      <c r="A22" s="229">
        <v>4</v>
      </c>
      <c r="B22" s="229" t="s">
        <v>222</v>
      </c>
    </row>
    <row r="23" spans="1:2">
      <c r="A23" s="229">
        <v>5</v>
      </c>
      <c r="B23" s="229" t="s">
        <v>221</v>
      </c>
    </row>
    <row r="24" spans="1:2">
      <c r="A24" s="229">
        <v>6</v>
      </c>
      <c r="B24" s="229" t="s">
        <v>220</v>
      </c>
    </row>
    <row r="25" spans="1:2">
      <c r="A25" s="229">
        <v>7</v>
      </c>
      <c r="B25" s="229" t="s">
        <v>219</v>
      </c>
    </row>
    <row r="26" spans="1:2">
      <c r="A26" s="229">
        <v>8</v>
      </c>
      <c r="B26" s="229" t="s">
        <v>218</v>
      </c>
    </row>
    <row r="27" spans="1:2">
      <c r="A27" s="229">
        <v>9</v>
      </c>
      <c r="B27" s="229" t="s">
        <v>217</v>
      </c>
    </row>
    <row r="28" spans="1:2">
      <c r="A28" s="229">
        <v>10</v>
      </c>
      <c r="B28" s="229" t="s">
        <v>216</v>
      </c>
    </row>
    <row r="29" spans="1:2">
      <c r="A29" s="229">
        <v>11</v>
      </c>
      <c r="B29" s="229" t="s">
        <v>215</v>
      </c>
    </row>
    <row r="30" spans="1:2">
      <c r="A30" s="229">
        <v>12</v>
      </c>
      <c r="B30" s="229" t="s">
        <v>214</v>
      </c>
    </row>
    <row r="31" spans="1:2">
      <c r="A31" s="229">
        <v>13</v>
      </c>
      <c r="B31" s="229" t="s">
        <v>213</v>
      </c>
    </row>
    <row r="32" spans="1:2">
      <c r="A32" s="229">
        <v>14</v>
      </c>
      <c r="B32" s="229" t="s">
        <v>212</v>
      </c>
    </row>
    <row r="33" spans="1:2">
      <c r="A33" s="229">
        <v>15</v>
      </c>
      <c r="B33" s="229" t="s">
        <v>211</v>
      </c>
    </row>
    <row r="34" spans="1:2">
      <c r="A34" s="229">
        <v>16</v>
      </c>
      <c r="B34" s="229" t="s">
        <v>210</v>
      </c>
    </row>
    <row r="35" spans="1:2">
      <c r="A35" s="229">
        <v>17</v>
      </c>
      <c r="B35" s="229" t="s">
        <v>209</v>
      </c>
    </row>
    <row r="36" spans="1:2">
      <c r="A36" s="229">
        <v>18</v>
      </c>
      <c r="B36" s="229" t="s">
        <v>208</v>
      </c>
    </row>
    <row r="37" spans="1:2">
      <c r="A37" s="229">
        <v>19</v>
      </c>
      <c r="B37" s="229" t="s">
        <v>207</v>
      </c>
    </row>
    <row r="38" spans="1:2">
      <c r="A38" s="229">
        <v>20</v>
      </c>
      <c r="B38" s="229" t="s">
        <v>206</v>
      </c>
    </row>
    <row r="39" spans="1:2">
      <c r="A39" s="229">
        <v>21</v>
      </c>
      <c r="B39" s="229" t="s">
        <v>205</v>
      </c>
    </row>
    <row r="40" spans="1:2">
      <c r="A40" s="229">
        <v>22</v>
      </c>
      <c r="B40" s="229" t="s">
        <v>204</v>
      </c>
    </row>
    <row r="41" spans="1:2">
      <c r="A41" s="229">
        <v>23</v>
      </c>
      <c r="B41" s="229" t="s">
        <v>203</v>
      </c>
    </row>
    <row r="42" spans="1:2">
      <c r="A42" s="229">
        <v>24</v>
      </c>
      <c r="B42" s="229" t="s">
        <v>202</v>
      </c>
    </row>
    <row r="43" spans="1:2">
      <c r="A43" s="229">
        <v>25</v>
      </c>
      <c r="B43" s="229" t="s">
        <v>201</v>
      </c>
    </row>
    <row r="44" spans="1:2">
      <c r="A44" s="229">
        <v>26</v>
      </c>
      <c r="B44" s="229" t="s">
        <v>200</v>
      </c>
    </row>
    <row r="45" spans="1:2">
      <c r="A45" s="229">
        <v>27</v>
      </c>
      <c r="B45" s="229" t="s">
        <v>199</v>
      </c>
    </row>
    <row r="46" spans="1:2">
      <c r="A46" s="229">
        <v>28</v>
      </c>
      <c r="B46" s="229" t="s">
        <v>198</v>
      </c>
    </row>
    <row r="47" spans="1:2">
      <c r="A47" s="229">
        <v>29</v>
      </c>
      <c r="B47" s="229" t="s">
        <v>197</v>
      </c>
    </row>
    <row r="48" spans="1:2">
      <c r="A48" s="229">
        <v>30</v>
      </c>
      <c r="B48" s="229" t="s">
        <v>196</v>
      </c>
    </row>
    <row r="49" spans="1:2">
      <c r="A49" s="229">
        <v>31</v>
      </c>
      <c r="B49" s="229" t="s">
        <v>195</v>
      </c>
    </row>
    <row r="50" spans="1:2">
      <c r="A50" s="229">
        <v>32</v>
      </c>
      <c r="B50" s="229" t="s">
        <v>194</v>
      </c>
    </row>
    <row r="51" spans="1:2">
      <c r="A51" s="229">
        <v>33</v>
      </c>
      <c r="B51" s="229" t="s">
        <v>193</v>
      </c>
    </row>
    <row r="52" spans="1:2">
      <c r="A52" s="229">
        <v>34</v>
      </c>
      <c r="B52" s="229" t="s">
        <v>192</v>
      </c>
    </row>
    <row r="53" spans="1:2">
      <c r="A53" s="229">
        <v>35</v>
      </c>
      <c r="B53" s="229" t="s">
        <v>191</v>
      </c>
    </row>
    <row r="54" spans="1:2">
      <c r="A54" s="229">
        <v>36</v>
      </c>
      <c r="B54" s="229" t="s">
        <v>190</v>
      </c>
    </row>
    <row r="55" spans="1:2">
      <c r="A55" s="229">
        <v>37</v>
      </c>
      <c r="B55" s="229" t="s">
        <v>189</v>
      </c>
    </row>
    <row r="56" spans="1:2">
      <c r="A56" s="229">
        <v>38</v>
      </c>
      <c r="B56" s="229" t="s">
        <v>188</v>
      </c>
    </row>
    <row r="57" spans="1:2">
      <c r="A57" s="229">
        <v>39</v>
      </c>
      <c r="B57" s="229" t="s">
        <v>187</v>
      </c>
    </row>
    <row r="58" spans="1:2">
      <c r="A58" s="229">
        <v>40</v>
      </c>
      <c r="B58" s="229" t="s">
        <v>186</v>
      </c>
    </row>
    <row r="59" spans="1:2">
      <c r="A59" s="229">
        <v>41</v>
      </c>
      <c r="B59" s="229" t="s">
        <v>185</v>
      </c>
    </row>
    <row r="60" spans="1:2">
      <c r="A60" s="229">
        <v>42</v>
      </c>
      <c r="B60" s="229" t="s">
        <v>184</v>
      </c>
    </row>
    <row r="61" spans="1:2">
      <c r="A61" s="229">
        <v>43</v>
      </c>
      <c r="B61" s="229" t="s">
        <v>183</v>
      </c>
    </row>
    <row r="62" spans="1:2">
      <c r="A62" s="229">
        <v>44</v>
      </c>
      <c r="B62" s="229" t="s">
        <v>182</v>
      </c>
    </row>
    <row r="63" spans="1:2">
      <c r="A63" s="229">
        <v>45</v>
      </c>
      <c r="B63" s="229" t="s">
        <v>181</v>
      </c>
    </row>
    <row r="64" spans="1:2">
      <c r="A64" s="229">
        <v>46</v>
      </c>
      <c r="B64" s="229" t="s">
        <v>180</v>
      </c>
    </row>
    <row r="65" spans="1:2">
      <c r="A65" s="229">
        <v>47</v>
      </c>
      <c r="B65" s="229" t="s">
        <v>179</v>
      </c>
    </row>
    <row r="66" spans="1:2">
      <c r="A66" s="229">
        <v>48</v>
      </c>
      <c r="B66" s="229" t="s">
        <v>178</v>
      </c>
    </row>
    <row r="67" spans="1:2">
      <c r="A67" s="229">
        <v>49</v>
      </c>
      <c r="B67" s="229" t="s">
        <v>177</v>
      </c>
    </row>
    <row r="68" spans="1:2">
      <c r="A68" s="229">
        <v>50</v>
      </c>
      <c r="B68" s="229" t="s">
        <v>176</v>
      </c>
    </row>
    <row r="69" spans="1:2">
      <c r="A69" s="229">
        <v>51</v>
      </c>
      <c r="B69" s="229" t="s">
        <v>175</v>
      </c>
    </row>
    <row r="70" spans="1:2">
      <c r="A70" s="229">
        <v>52</v>
      </c>
      <c r="B70" s="229" t="s">
        <v>174</v>
      </c>
    </row>
    <row r="71" spans="1:2">
      <c r="A71" s="229">
        <v>53</v>
      </c>
      <c r="B71" s="229" t="s">
        <v>173</v>
      </c>
    </row>
    <row r="72" spans="1:2">
      <c r="A72" s="229">
        <v>54</v>
      </c>
      <c r="B72" s="229" t="s">
        <v>172</v>
      </c>
    </row>
    <row r="73" spans="1:2">
      <c r="A73" s="229">
        <v>55</v>
      </c>
      <c r="B73" s="229" t="s">
        <v>171</v>
      </c>
    </row>
    <row r="74" spans="1:2">
      <c r="A74" s="229">
        <v>56</v>
      </c>
      <c r="B74" s="229" t="s">
        <v>170</v>
      </c>
    </row>
    <row r="75" spans="1:2">
      <c r="A75" s="229">
        <v>57</v>
      </c>
      <c r="B75" s="229" t="s">
        <v>169</v>
      </c>
    </row>
    <row r="76" spans="1:2">
      <c r="A76" s="229">
        <v>58</v>
      </c>
      <c r="B76" s="229" t="s">
        <v>168</v>
      </c>
    </row>
    <row r="77" spans="1:2">
      <c r="A77" s="229">
        <v>59</v>
      </c>
      <c r="B77" s="229" t="s">
        <v>167</v>
      </c>
    </row>
    <row r="78" spans="1:2">
      <c r="A78" s="229">
        <v>60</v>
      </c>
      <c r="B78" s="229" t="s">
        <v>166</v>
      </c>
    </row>
    <row r="79" spans="1:2">
      <c r="A79" s="229">
        <v>61</v>
      </c>
      <c r="B79" s="229" t="s">
        <v>165</v>
      </c>
    </row>
    <row r="80" spans="1:2">
      <c r="A80" s="229">
        <v>62</v>
      </c>
      <c r="B80" s="229" t="s">
        <v>164</v>
      </c>
    </row>
    <row r="81" spans="1:2">
      <c r="A81" s="229">
        <v>63</v>
      </c>
      <c r="B81" s="229" t="s">
        <v>163</v>
      </c>
    </row>
    <row r="82" spans="1:2">
      <c r="A82" s="229">
        <v>64</v>
      </c>
      <c r="B82" s="229" t="s">
        <v>162</v>
      </c>
    </row>
    <row r="83" spans="1:2">
      <c r="A83" s="229">
        <v>65</v>
      </c>
      <c r="B83" s="229" t="s">
        <v>161</v>
      </c>
    </row>
    <row r="84" spans="1:2">
      <c r="A84" s="229">
        <v>66</v>
      </c>
      <c r="B84" s="229" t="s">
        <v>160</v>
      </c>
    </row>
    <row r="85" spans="1:2">
      <c r="A85" s="229">
        <v>67</v>
      </c>
      <c r="B85" s="229" t="s">
        <v>159</v>
      </c>
    </row>
    <row r="86" spans="1:2">
      <c r="A86" s="229">
        <v>68</v>
      </c>
      <c r="B86" s="229" t="s">
        <v>158</v>
      </c>
    </row>
    <row r="87" spans="1:2">
      <c r="A87" s="229">
        <v>69</v>
      </c>
      <c r="B87" s="229" t="s">
        <v>157</v>
      </c>
    </row>
    <row r="88" spans="1:2">
      <c r="A88" s="229">
        <v>70</v>
      </c>
      <c r="B88" s="229" t="s">
        <v>156</v>
      </c>
    </row>
    <row r="89" spans="1:2">
      <c r="A89" s="229">
        <v>71</v>
      </c>
      <c r="B89" s="229" t="s">
        <v>155</v>
      </c>
    </row>
    <row r="90" spans="1:2">
      <c r="A90" s="229">
        <v>72</v>
      </c>
      <c r="B90" s="229" t="s">
        <v>154</v>
      </c>
    </row>
    <row r="91" spans="1:2">
      <c r="A91" s="229">
        <v>73</v>
      </c>
      <c r="B91" s="229" t="s">
        <v>153</v>
      </c>
    </row>
    <row r="92" spans="1:2">
      <c r="A92" s="229">
        <v>74</v>
      </c>
      <c r="B92" s="229" t="s">
        <v>152</v>
      </c>
    </row>
    <row r="93" spans="1:2">
      <c r="A93" s="229">
        <v>75</v>
      </c>
      <c r="B93" s="229" t="s">
        <v>151</v>
      </c>
    </row>
    <row r="94" spans="1:2">
      <c r="A94" s="229">
        <v>76</v>
      </c>
      <c r="B94" s="229" t="s">
        <v>150</v>
      </c>
    </row>
    <row r="95" spans="1:2">
      <c r="A95" s="229">
        <v>77</v>
      </c>
      <c r="B95" s="229" t="s">
        <v>149</v>
      </c>
    </row>
    <row r="96" spans="1:2">
      <c r="A96" s="229">
        <v>78</v>
      </c>
      <c r="B96" s="229" t="s">
        <v>148</v>
      </c>
    </row>
    <row r="97" spans="1:2">
      <c r="A97" s="229">
        <v>79</v>
      </c>
      <c r="B97" s="229" t="s">
        <v>147</v>
      </c>
    </row>
    <row r="98" spans="1:2">
      <c r="A98" s="229">
        <v>80</v>
      </c>
      <c r="B98" s="229" t="s">
        <v>146</v>
      </c>
    </row>
    <row r="99" spans="1:2">
      <c r="A99" s="229">
        <v>81</v>
      </c>
      <c r="B99" s="229" t="s">
        <v>145</v>
      </c>
    </row>
    <row r="100" spans="1:2">
      <c r="A100" s="229">
        <v>82</v>
      </c>
      <c r="B100" s="229" t="s">
        <v>144</v>
      </c>
    </row>
    <row r="101" spans="1:2">
      <c r="A101" s="229">
        <v>83</v>
      </c>
      <c r="B101" s="229" t="s">
        <v>143</v>
      </c>
    </row>
    <row r="102" spans="1:2">
      <c r="A102" s="229">
        <v>84</v>
      </c>
      <c r="B102" s="229" t="s">
        <v>142</v>
      </c>
    </row>
    <row r="103" spans="1:2">
      <c r="A103" s="229">
        <v>85</v>
      </c>
      <c r="B103" s="229" t="s">
        <v>141</v>
      </c>
    </row>
    <row r="104" spans="1:2">
      <c r="A104" s="229">
        <v>86</v>
      </c>
      <c r="B104" s="229" t="s">
        <v>140</v>
      </c>
    </row>
    <row r="105" spans="1:2">
      <c r="A105" s="229">
        <v>87</v>
      </c>
      <c r="B105" s="229" t="s">
        <v>139</v>
      </c>
    </row>
    <row r="106" spans="1:2">
      <c r="A106" s="229">
        <v>88</v>
      </c>
      <c r="B106" s="229" t="s">
        <v>138</v>
      </c>
    </row>
    <row r="107" spans="1:2">
      <c r="A107" s="229">
        <v>89</v>
      </c>
      <c r="B107" s="229" t="s">
        <v>137</v>
      </c>
    </row>
    <row r="108" spans="1:2">
      <c r="A108" s="229">
        <v>90</v>
      </c>
      <c r="B108" s="229" t="s">
        <v>136</v>
      </c>
    </row>
    <row r="109" spans="1:2">
      <c r="A109" s="229">
        <v>91</v>
      </c>
      <c r="B109" s="229" t="s">
        <v>135</v>
      </c>
    </row>
    <row r="110" spans="1:2">
      <c r="A110" s="229">
        <v>92</v>
      </c>
      <c r="B110" s="229" t="s">
        <v>134</v>
      </c>
    </row>
    <row r="111" spans="1:2">
      <c r="A111" s="229">
        <v>93</v>
      </c>
      <c r="B111" s="229" t="s">
        <v>133</v>
      </c>
    </row>
    <row r="112" spans="1:2">
      <c r="A112" s="229">
        <v>94</v>
      </c>
      <c r="B112" s="229" t="s">
        <v>132</v>
      </c>
    </row>
    <row r="113" spans="1:2">
      <c r="A113" s="229">
        <v>95</v>
      </c>
      <c r="B113" s="229" t="s">
        <v>131</v>
      </c>
    </row>
    <row r="114" spans="1:2">
      <c r="A114" s="229">
        <v>96</v>
      </c>
      <c r="B114" s="229" t="s">
        <v>130</v>
      </c>
    </row>
    <row r="115" spans="1:2">
      <c r="A115" s="229">
        <v>97</v>
      </c>
      <c r="B115" s="229" t="s">
        <v>129</v>
      </c>
    </row>
    <row r="116" spans="1:2">
      <c r="A116" s="229">
        <v>98</v>
      </c>
      <c r="B116" s="229" t="s">
        <v>128</v>
      </c>
    </row>
    <row r="117" spans="1:2">
      <c r="A117" s="229">
        <v>99</v>
      </c>
      <c r="B117" s="229" t="s">
        <v>127</v>
      </c>
    </row>
  </sheetData>
  <customSheetViews>
    <customSheetView guid="{F2279B93-E4FF-4A81-B734-06F92F73708D}" state="hidden">
      <selection activeCell="F21" sqref="F21"/>
      <pageMargins left="0.7" right="0.7" top="0.75" bottom="0.75" header="0.3" footer="0.3"/>
    </customSheetView>
    <customSheetView guid="{C3C2F6BE-1796-4187-BF38-BACEF6057F57}" state="hidden">
      <selection activeCell="F21" sqref="F21"/>
      <pageMargins left="0.7" right="0.7" top="0.75" bottom="0.75" header="0.3" footer="0.3"/>
    </customSheetView>
    <customSheetView guid="{5E2FF645-A015-403E-863B-BADF6B75C7D1}" state="hidden">
      <selection activeCell="F21" sqref="F21"/>
      <pageMargins left="0.7" right="0.7" top="0.75" bottom="0.75" header="0.3" footer="0.3"/>
    </customSheetView>
    <customSheetView guid="{25334923-91A5-4F88-9A10-8FA88873EC26}" state="hidden">
      <selection activeCell="F21" sqref="F21"/>
      <pageMargins left="0.7" right="0.7" top="0.75" bottom="0.75" header="0.3" footer="0.3"/>
    </customSheetView>
    <customSheetView guid="{4F47A486-EA66-4D4B-9D65-1ABEAC31AACE}" state="hidden">
      <selection activeCell="F21" sqref="F21"/>
      <pageMargins left="0.7" right="0.7" top="0.75" bottom="0.75" header="0.3" footer="0.3"/>
    </customSheetView>
    <customSheetView guid="{8DC3BA4D-7811-4245-A3D0-7EE4A8A001CA}" state="hidden">
      <selection activeCell="F21" sqref="F21"/>
      <pageMargins left="0.7" right="0.7" top="0.75" bottom="0.75" header="0.3" footer="0.3"/>
    </customSheetView>
    <customSheetView guid="{BAD0225F-C858-4E40-A5E7-64BB5328C88A}" state="hidden">
      <selection activeCell="F21" sqref="F21"/>
      <pageMargins left="0.7" right="0.7" top="0.75" bottom="0.75" header="0.3" footer="0.3"/>
    </customSheetView>
    <customSheetView guid="{CF0E662C-D3BC-4297-99E8-62C40B3B7AD9}" state="hidden">
      <selection activeCell="F21" sqref="F21"/>
      <pageMargins left="0.7" right="0.7" top="0.75" bottom="0.75" header="0.3" footer="0.3"/>
    </customSheetView>
    <customSheetView guid="{BEF72719-4CCF-4C9B-95F6-0F3535FF30B3}" state="hidden">
      <selection activeCell="F21" sqref="F21"/>
      <pageMargins left="0.7" right="0.7" top="0.75" bottom="0.75" header="0.3" footer="0.3"/>
    </customSheetView>
    <customSheetView guid="{398C7893-3C2A-4DA4-8552-014985533932}" state="hidden">
      <selection activeCell="F21" sqref="F21"/>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Basic Data</vt:lpstr>
      <vt:lpstr>Cover</vt:lpstr>
      <vt:lpstr>Names of Bidder</vt:lpstr>
      <vt:lpstr>  Sch-1</vt:lpstr>
      <vt:lpstr>  Sch-2</vt:lpstr>
      <vt:lpstr> (Part-III) Sch-1</vt:lpstr>
      <vt:lpstr> (Part-III) Sch-2</vt:lpstr>
      <vt:lpstr>Sch-3</vt:lpstr>
      <vt:lpstr>Sch-4</vt:lpstr>
      <vt:lpstr>Sch-5 After Discount</vt:lpstr>
      <vt:lpstr>Discount</vt:lpstr>
      <vt:lpstr>Bid Form 2nd Envelope</vt:lpstr>
      <vt:lpstr>N-W</vt:lpstr>
      <vt:lpstr>'  Sch-1'!Print_Area</vt:lpstr>
      <vt:lpstr>'  Sch-2'!Print_Area</vt:lpstr>
      <vt:lpstr>' (Part-III) Sch-1'!Print_Area</vt:lpstr>
      <vt:lpstr>' (Part-III) Sch-2'!Print_Area</vt:lpstr>
      <vt:lpstr>'Bid Form 2nd Envelope'!Print_Area</vt:lpstr>
      <vt:lpstr>Cover!Print_Area</vt:lpstr>
      <vt:lpstr>Discount!Print_Area</vt:lpstr>
      <vt:lpstr>'Names of Bidder'!Print_Area</vt:lpstr>
      <vt:lpstr>'Sch-3'!Print_Area</vt:lpstr>
      <vt:lpstr>'Sch-4'!Print_Area</vt:lpstr>
      <vt:lpstr>'Sch-5 After Discount'!Print_Area</vt:lpstr>
      <vt:lpstr>'  Sch-1'!Print_Titles</vt:lpstr>
      <vt:lpstr>'  Sch-2'!Print_Titles</vt:lpstr>
      <vt:lpstr>' (Part-III) Sch-1'!Print_Titles</vt:lpstr>
      <vt:lpstr>' (Part-III) Sch-2'!Print_Titles</vt:lpstr>
      <vt:lpstr>'Sch-3'!Print_Titles</vt:lpstr>
      <vt:lpstr>'Sch-4'!Print_Titles</vt:lpstr>
      <vt:lpstr>'Sch-5 After Discount'!Print_Titles</vt:lpstr>
    </vt:vector>
  </TitlesOfParts>
  <Company>POWERGRID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PGCIL</dc:creator>
  <cp:lastModifiedBy>Vijay Rambhau Likhar {विजय आर. लिखार}</cp:lastModifiedBy>
  <cp:lastPrinted>2018-04-10T07:15:15Z</cp:lastPrinted>
  <dcterms:created xsi:type="dcterms:W3CDTF">2001-07-26T10:23:15Z</dcterms:created>
  <dcterms:modified xsi:type="dcterms:W3CDTF">2026-05-06T07:30:10Z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30f7a04-6a83-4344-ab32-77c336beebec_Enabled">
    <vt:lpwstr>true</vt:lpwstr>
  </property>
  <property fmtid="{D5CDD505-2E9C-101B-9397-08002B2CF9AE}" pid="3" name="MSIP_Label_530f7a04-6a83-4344-ab32-77c336beebec_SetDate">
    <vt:lpwstr>2026-03-11T11:54:29Z</vt:lpwstr>
  </property>
  <property fmtid="{D5CDD505-2E9C-101B-9397-08002B2CF9AE}" pid="4" name="MSIP_Label_530f7a04-6a83-4344-ab32-77c336beebec_Method">
    <vt:lpwstr>Privileged</vt:lpwstr>
  </property>
  <property fmtid="{D5CDD505-2E9C-101B-9397-08002B2CF9AE}" pid="5" name="MSIP_Label_530f7a04-6a83-4344-ab32-77c336beebec_Name">
    <vt:lpwstr>Public-IT</vt:lpwstr>
  </property>
  <property fmtid="{D5CDD505-2E9C-101B-9397-08002B2CF9AE}" pid="6" name="MSIP_Label_530f7a04-6a83-4344-ab32-77c336beebec_SiteId">
    <vt:lpwstr>7048075c-52c2-4a40-8e7c-5c5a5573c87f</vt:lpwstr>
  </property>
  <property fmtid="{D5CDD505-2E9C-101B-9397-08002B2CF9AE}" pid="7" name="MSIP_Label_530f7a04-6a83-4344-ab32-77c336beebec_ActionId">
    <vt:lpwstr>dc1b3765-87c7-4026-a029-c98accdfbf68</vt:lpwstr>
  </property>
  <property fmtid="{D5CDD505-2E9C-101B-9397-08002B2CF9AE}" pid="8" name="MSIP_Label_530f7a04-6a83-4344-ab32-77c336beebec_ContentBits">
    <vt:lpwstr>0</vt:lpwstr>
  </property>
  <property fmtid="{D5CDD505-2E9C-101B-9397-08002B2CF9AE}" pid="9" name="MSIP_Label_530f7a04-6a83-4344-ab32-77c336beebec_Tag">
    <vt:lpwstr>10, 0, 1, 1</vt:lpwstr>
  </property>
</Properties>
</file>