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251 PKG A-(107 A, 108)-Haflong-Jiribam TL\1500-1251-PKG A-ISSUED tender document\"/>
    </mc:Choice>
  </mc:AlternateContent>
  <xr:revisionPtr revIDLastSave="0" documentId="13_ncr:1_{C089BE43-D918-4F4D-B34F-1E9D020CBED5}" xr6:coauthVersionLast="47" xr6:coauthVersionMax="47" xr10:uidLastSave="{00000000-0000-0000-0000-000000000000}"/>
  <bookViews>
    <workbookView xWindow="-120" yWindow="-120" windowWidth="29040" windowHeight="15840" tabRatio="842" activeTab="6"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 sheetId="37" r:id="rId6"/>
    <sheet name="SUMMARY" sheetId="19" r:id="rId7"/>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#REF!</definedName>
    <definedName name="_xlnm._FilterDatabase" localSheetId="5" hidden="1">'SCHEDULE 1A'!$A$13:$AN$43</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Basic!$A$1:$B$15</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 1A'!$A$1:$K$45</definedName>
    <definedName name="_xlnm.Print_Area" localSheetId="6">SUMMARY!$A$1:$F$19</definedName>
    <definedName name="_xlnm.Print_Titles" localSheetId="5">'SCHEDULE 1A'!$1:$12</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5" hidden="1">'SCHEDULE 1A'!$A$1:$K$41</definedName>
    <definedName name="Z_01ACF2E1_8E61_4459_ABC1_B6C183DEED61_.wvu.PrintArea" localSheetId="6" hidden="1">SUMMARY!$A$1:$F$20</definedName>
    <definedName name="Z_01ACF2E1_8E61_4459_ABC1_B6C183DEED61_.wvu.PrintTitles" localSheetId="5" hidden="1">'SCHEDULE 1A'!$11:$12</definedName>
    <definedName name="Z_01ACF2E1_8E61_4459_ABC1_B6C183DEED61_.wvu.PrintTitles" localSheetId="6" hidden="1">SUMMARY!$3:$12</definedName>
    <definedName name="Z_091A6405_72DB_46E0_B81A_EC53A5C58396_.wvu.Cols" localSheetId="5" hidden="1">'SCHEDULE 1A'!#REF!</definedName>
    <definedName name="Z_091A6405_72DB_46E0_B81A_EC53A5C58396_.wvu.FilterData" localSheetId="5" hidden="1">'SCHEDULE 1A'!#REF!</definedName>
    <definedName name="Z_091A6405_72DB_46E0_B81A_EC53A5C58396_.wvu.PrintArea" localSheetId="5" hidden="1">'SCHEDULE 1A'!$A$1:$K$41</definedName>
    <definedName name="Z_091A6405_72DB_46E0_B81A_EC53A5C58396_.wvu.PrintArea" localSheetId="6" hidden="1">SUMMARY!$A$1:$F$19</definedName>
    <definedName name="Z_091A6405_72DB_46E0_B81A_EC53A5C58396_.wvu.PrintTitles" localSheetId="5" hidden="1">'SCHEDULE 1A'!$11:$12</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1A'!#REF!</definedName>
    <definedName name="Z_14D7F02E_BCCA_4517_ABC7_537FF4AEB67A_.wvu.PrintArea" localSheetId="4" hidden="1">'Bid Form 2nd Envelope'!$A$1:$F$56</definedName>
    <definedName name="Z_14D7F02E_BCCA_4517_ABC7_537FF4AEB67A_.wvu.PrintArea" localSheetId="5" hidden="1">'SCHEDULE 1A'!$A$1:$K$41</definedName>
    <definedName name="Z_14D7F02E_BCCA_4517_ABC7_537FF4AEB67A_.wvu.PrintArea" localSheetId="6" hidden="1">SUMMARY!$A$1:$F$19</definedName>
    <definedName name="Z_14D7F02E_BCCA_4517_ABC7_537FF4AEB67A_.wvu.PrintTitles" localSheetId="5" hidden="1">'SCHEDULE 1A'!$11:$12</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Cols" localSheetId="5" hidden="1">'SCHEDULE 1A'!#REF!,'SCHEDULE 1A'!#REF!</definedName>
    <definedName name="Z_1A69D62F_E881_40D6_8A9A_90D0B2FD17F9_.wvu.FilterData" localSheetId="5" hidden="1">'SCHEDULE 1A'!$F$1:$F$145</definedName>
    <definedName name="Z_1A69D62F_E881_40D6_8A9A_90D0B2FD17F9_.wvu.PrintArea" localSheetId="4" hidden="1">'Bid Form 2nd Envelope'!$A$1:$F$54</definedName>
    <definedName name="Z_1A69D62F_E881_40D6_8A9A_90D0B2FD17F9_.wvu.PrintArea" localSheetId="5" hidden="1">'SCHEDULE 1A'!$A$1:$K$45</definedName>
    <definedName name="Z_1A69D62F_E881_40D6_8A9A_90D0B2FD17F9_.wvu.PrintArea" localSheetId="6" hidden="1">SUMMARY!$A$1:$F$19</definedName>
    <definedName name="Z_1A69D62F_E881_40D6_8A9A_90D0B2FD17F9_.wvu.PrintTitles" localSheetId="5" hidden="1">'SCHEDULE 1A'!$11:$12</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Cols" localSheetId="5" hidden="1">'SCHEDULE 1A'!#REF!</definedName>
    <definedName name="Z_27A45B7A_04F2_4516_B80B_5ED0825D4ED3_.wvu.FilterData" localSheetId="5" hidden="1">'SCHEDULE 1A'!#REF!</definedName>
    <definedName name="Z_27A45B7A_04F2_4516_B80B_5ED0825D4ED3_.wvu.PrintArea" localSheetId="4" hidden="1">'Bid Form 2nd Envelope'!$A$1:$F$56</definedName>
    <definedName name="Z_27A45B7A_04F2_4516_B80B_5ED0825D4ED3_.wvu.PrintArea" localSheetId="5" hidden="1">'SCHEDULE 1A'!$A$1:$K$41</definedName>
    <definedName name="Z_27A45B7A_04F2_4516_B80B_5ED0825D4ED3_.wvu.PrintArea" localSheetId="6" hidden="1">SUMMARY!$A$1:$F$19</definedName>
    <definedName name="Z_27A45B7A_04F2_4516_B80B_5ED0825D4ED3_.wvu.PrintTitles" localSheetId="5" hidden="1">'SCHEDULE 1A'!$11:$12</definedName>
    <definedName name="Z_27A45B7A_04F2_4516_B80B_5ED0825D4ED3_.wvu.PrintTitles" localSheetId="6" hidden="1">SUMMARY!$3:$12</definedName>
    <definedName name="Z_2CE5BBB8_7D2C_4EA1_98DE_92BEDF0C8A97_.wvu.Cols" localSheetId="5" hidden="1">'SCHEDULE 1A'!#REF!,'SCHEDULE 1A'!$S:$Y</definedName>
    <definedName name="Z_2CE5BBB8_7D2C_4EA1_98DE_92BEDF0C8A97_.wvu.FilterData" localSheetId="5" hidden="1">'SCHEDULE 1A'!$I$1:$I$145</definedName>
    <definedName name="Z_2CE5BBB8_7D2C_4EA1_98DE_92BEDF0C8A97_.wvu.PrintArea" localSheetId="5" hidden="1">'SCHEDULE 1A'!$A$1:$K$45</definedName>
    <definedName name="Z_2CE5BBB8_7D2C_4EA1_98DE_92BEDF0C8A97_.wvu.PrintArea" localSheetId="6" hidden="1">SUMMARY!$A$1:$F$19</definedName>
    <definedName name="Z_2CE5BBB8_7D2C_4EA1_98DE_92BEDF0C8A97_.wvu.PrintTitles" localSheetId="5" hidden="1">'SCHEDULE 1A'!$11:$12</definedName>
    <definedName name="Z_2CE5BBB8_7D2C_4EA1_98DE_92BEDF0C8A97_.wvu.PrintTitles" localSheetId="6" hidden="1">SUMMARY!$3:$12</definedName>
    <definedName name="Z_2CE5BBB8_7D2C_4EA1_98DE_92BEDF0C8A97_.wvu.Rows" localSheetId="5" hidden="1">'SCHEDULE 1A'!#REF!,'SCHEDULE 1A'!#REF!,'SCHEDULE 1A'!#REF!,'SCHEDULE 1A'!#REF!,'SCHEDULE 1A'!#REF!,'SCHEDULE 1A'!#REF!,'SCHEDULE 1A'!#REF!,'SCHEDULE 1A'!#REF!</definedName>
    <definedName name="Z_2F2FBC91_79AB_49BF_B046_986FA957665E_.wvu.FilterData" localSheetId="5" hidden="1">'SCHEDULE 1A'!$I$1:$I$145</definedName>
    <definedName name="Z_2F2FBC91_79AB_49BF_B046_986FA957665E_.wvu.PrintArea" localSheetId="5" hidden="1">'SCHEDULE 1A'!$A$1:$K$45</definedName>
    <definedName name="Z_2F2FBC91_79AB_49BF_B046_986FA957665E_.wvu.PrintArea" localSheetId="6" hidden="1">SUMMARY!$A$1:$F$19</definedName>
    <definedName name="Z_2F2FBC91_79AB_49BF_B046_986FA957665E_.wvu.PrintTitles" localSheetId="5" hidden="1">'SCHEDULE 1A'!$11:$12</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1A'!$L:$AL</definedName>
    <definedName name="Z_38BADFEC_005D_4348_A1C4_C10C151F5DFC_.wvu.FilterData" localSheetId="5" hidden="1">'SCHEDULE 1A'!#REF!</definedName>
    <definedName name="Z_38BADFEC_005D_4348_A1C4_C10C151F5DFC_.wvu.PrintArea" localSheetId="5" hidden="1">'SCHEDULE 1A'!$A$1:$K$41</definedName>
    <definedName name="Z_38BADFEC_005D_4348_A1C4_C10C151F5DFC_.wvu.PrintArea" localSheetId="6" hidden="1">SUMMARY!$A$1:$F$19</definedName>
    <definedName name="Z_38BADFEC_005D_4348_A1C4_C10C151F5DFC_.wvu.PrintTitles" localSheetId="5" hidden="1">'SCHEDULE 1A'!$11:$12</definedName>
    <definedName name="Z_38BADFEC_005D_4348_A1C4_C10C151F5DFC_.wvu.PrintTitles" localSheetId="6" hidden="1">SUMMARY!$3:$12</definedName>
    <definedName name="Z_38BADFEC_005D_4348_A1C4_C10C151F5DFC_.wvu.Rows" localSheetId="5" hidden="1">'SCHEDULE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definedName>
    <definedName name="Z_3AF5D368_0F40_4903_B06B_A4E8DE0BBD2F_.wvu.Cols" localSheetId="5" hidden="1">'SCHEDULE 1A'!#REF!</definedName>
    <definedName name="Z_3AF5D368_0F40_4903_B06B_A4E8DE0BBD2F_.wvu.FilterData" localSheetId="5" hidden="1">'SCHEDULE 1A'!#REF!</definedName>
    <definedName name="Z_3AF5D368_0F40_4903_B06B_A4E8DE0BBD2F_.wvu.PrintArea" localSheetId="5" hidden="1">'SCHEDULE 1A'!$A$1:$K$41</definedName>
    <definedName name="Z_3AF5D368_0F40_4903_B06B_A4E8DE0BBD2F_.wvu.PrintArea" localSheetId="6" hidden="1">SUMMARY!$A$1:$F$19</definedName>
    <definedName name="Z_3AF5D368_0F40_4903_B06B_A4E8DE0BBD2F_.wvu.PrintTitles" localSheetId="5" hidden="1">'SCHEDULE 1A'!$11:$12</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Cols" localSheetId="5" hidden="1">'SCHEDULE 1A'!$N:$AA</definedName>
    <definedName name="Z_4F65FF32_EC61_4022_A399_2986D7B6B8B3_.wvu.PrintArea" localSheetId="4" hidden="1">'Bid Form 2nd Envelope'!$A$1:$F$56</definedName>
    <definedName name="Z_4F65FF32_EC61_4022_A399_2986D7B6B8B3_.wvu.PrintArea" localSheetId="5" hidden="1">'SCHEDULE 1A'!$A$1:$K$41</definedName>
    <definedName name="Z_4F65FF32_EC61_4022_A399_2986D7B6B8B3_.wvu.PrintArea" localSheetId="6" hidden="1">SUMMARY!$A$1:$F$19</definedName>
    <definedName name="Z_4F65FF32_EC61_4022_A399_2986D7B6B8B3_.wvu.PrintTitles" localSheetId="5" hidden="1">'SCHEDULE 1A'!$11:$12</definedName>
    <definedName name="Z_4F65FF32_EC61_4022_A399_2986D7B6B8B3_.wvu.PrintTitles" localSheetId="6" hidden="1">SUMMARY!$3:$12</definedName>
    <definedName name="Z_4F65FF32_EC61_4022_A399_2986D7B6B8B3_.wvu.Rows" localSheetId="5" hidden="1">'SCHEDULE 1A'!#REF!</definedName>
    <definedName name="Z_611D8B62_9C40_451B_ABB4_92F111B2BF43_.wvu.Cols" localSheetId="5" hidden="1">'SCHEDULE 1A'!#REF!</definedName>
    <definedName name="Z_611D8B62_9C40_451B_ABB4_92F111B2BF43_.wvu.FilterData" localSheetId="5" hidden="1">'SCHEDULE 1A'!#REF!</definedName>
    <definedName name="Z_611D8B62_9C40_451B_ABB4_92F111B2BF43_.wvu.PrintArea" localSheetId="5" hidden="1">'SCHEDULE 1A'!$A$1:$K$41</definedName>
    <definedName name="Z_611D8B62_9C40_451B_ABB4_92F111B2BF43_.wvu.PrintArea" localSheetId="6" hidden="1">SUMMARY!$A$1:$F$19</definedName>
    <definedName name="Z_611D8B62_9C40_451B_ABB4_92F111B2BF43_.wvu.PrintTitles" localSheetId="5" hidden="1">'SCHEDULE 1A'!$11:$12</definedName>
    <definedName name="Z_611D8B62_9C40_451B_ABB4_92F111B2BF43_.wvu.PrintTitles" localSheetId="6" hidden="1">SUMMARY!$3:$12</definedName>
    <definedName name="Z_693AE0F1_9847_4E6A_B08E_BAB67D33B621_.wvu.Cols" localSheetId="5" hidden="1">'SCHEDULE 1A'!$L:$N,'SCHEDULE 1A'!$S:$Y</definedName>
    <definedName name="Z_693AE0F1_9847_4E6A_B08E_BAB67D33B621_.wvu.FilterData" localSheetId="5" hidden="1">'SCHEDULE 1A'!#REF!</definedName>
    <definedName name="Z_693AE0F1_9847_4E6A_B08E_BAB67D33B621_.wvu.PrintArea" localSheetId="5" hidden="1">'SCHEDULE 1A'!$A$1:$K$41</definedName>
    <definedName name="Z_693AE0F1_9847_4E6A_B08E_BAB67D33B621_.wvu.PrintArea" localSheetId="6" hidden="1">SUMMARY!$A$1:$F$19</definedName>
    <definedName name="Z_693AE0F1_9847_4E6A_B08E_BAB67D33B621_.wvu.PrintTitles" localSheetId="5" hidden="1">'SCHEDULE 1A'!$11:$12</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Cols" localSheetId="5" hidden="1">'SCHEDULE 1A'!$L:$M,'SCHEDULE 1A'!$S:$Y</definedName>
    <definedName name="Z_75ADC1CB_B2FC_4413_A994_9BBA99DCA57A_.wvu.FilterData" localSheetId="5" hidden="1">'SCHEDULE 1A'!$I$1:$I$145</definedName>
    <definedName name="Z_75ADC1CB_B2FC_4413_A994_9BBA99DCA57A_.wvu.PrintArea" localSheetId="5" hidden="1">'SCHEDULE 1A'!$A$1:$K$45</definedName>
    <definedName name="Z_75ADC1CB_B2FC_4413_A994_9BBA99DCA57A_.wvu.PrintArea" localSheetId="6" hidden="1">SUMMARY!$A$1:$F$19</definedName>
    <definedName name="Z_75ADC1CB_B2FC_4413_A994_9BBA99DCA57A_.wvu.PrintTitles" localSheetId="5" hidden="1">'SCHEDULE 1A'!$11:$12</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1A'!#REF!</definedName>
    <definedName name="Z_7FEA3959_92A6_4B7E_927B_087EAC5E7414_.wvu.FilterData" localSheetId="5" hidden="1">'SCHEDULE 1A'!$I$1:$I$145</definedName>
    <definedName name="Z_7FEA3959_92A6_4B7E_927B_087EAC5E7414_.wvu.PrintArea" localSheetId="4" hidden="1">'Bid Form 2nd Envelope'!$A$1:$F$56</definedName>
    <definedName name="Z_7FEA3959_92A6_4B7E_927B_087EAC5E7414_.wvu.PrintArea" localSheetId="5" hidden="1">'SCHEDULE 1A'!$A$1:$K$45</definedName>
    <definedName name="Z_7FEA3959_92A6_4B7E_927B_087EAC5E7414_.wvu.PrintArea" localSheetId="6" hidden="1">SUMMARY!$A$1:$F$19</definedName>
    <definedName name="Z_7FEA3959_92A6_4B7E_927B_087EAC5E7414_.wvu.PrintTitles" localSheetId="5" hidden="1">'SCHEDULE 1A'!$11:$12</definedName>
    <definedName name="Z_7FEA3959_92A6_4B7E_927B_087EAC5E7414_.wvu.PrintTitles" localSheetId="6" hidden="1">SUMMARY!$3:$12</definedName>
    <definedName name="Z_7FEA3959_92A6_4B7E_927B_087EAC5E7414_.wvu.Rows" localSheetId="5" hidden="1">'SCHEDULE 1A'!#REF!</definedName>
    <definedName name="Z_85C5F000_3F2E_4A34_B83F_6CE80CF74968_.wvu.Cols" localSheetId="5" hidden="1">'SCHEDULE 1A'!$S:$Y</definedName>
    <definedName name="Z_85C5F000_3F2E_4A34_B83F_6CE80CF74968_.wvu.FilterData" localSheetId="5" hidden="1">'SCHEDULE 1A'!$I$1:$I$145</definedName>
    <definedName name="Z_85C5F000_3F2E_4A34_B83F_6CE80CF74968_.wvu.PrintArea" localSheetId="5" hidden="1">'SCHEDULE 1A'!$A$1:$K$45</definedName>
    <definedName name="Z_85C5F000_3F2E_4A34_B83F_6CE80CF74968_.wvu.PrintArea" localSheetId="6" hidden="1">SUMMARY!$A$1:$F$19</definedName>
    <definedName name="Z_85C5F000_3F2E_4A34_B83F_6CE80CF74968_.wvu.PrintTitles" localSheetId="5" hidden="1">'SCHEDULE 1A'!$11:$12</definedName>
    <definedName name="Z_85C5F000_3F2E_4A34_B83F_6CE80CF74968_.wvu.PrintTitles" localSheetId="6" hidden="1">SUMMARY!$3:$12</definedName>
    <definedName name="Z_85C5F000_3F2E_4A34_B83F_6CE80CF74968_.wvu.Rows" localSheetId="5" hidden="1">'SCHEDULE 1A'!#REF!</definedName>
    <definedName name="Z_89820FCD_8AFD_42C4_B05F_5701FCC12354_.wvu.Cols" localSheetId="5" hidden="1">'SCHEDULE 1A'!$L:$M,'SCHEDULE 1A'!$S:$Y</definedName>
    <definedName name="Z_89820FCD_8AFD_42C4_B05F_5701FCC12354_.wvu.FilterData" localSheetId="5" hidden="1">'SCHEDULE 1A'!$I$1:$I$145</definedName>
    <definedName name="Z_89820FCD_8AFD_42C4_B05F_5701FCC12354_.wvu.PrintArea" localSheetId="5" hidden="1">'SCHEDULE 1A'!$A$1:$K$45</definedName>
    <definedName name="Z_89820FCD_8AFD_42C4_B05F_5701FCC12354_.wvu.PrintArea" localSheetId="6" hidden="1">SUMMARY!$A$1:$F$19</definedName>
    <definedName name="Z_89820FCD_8AFD_42C4_B05F_5701FCC12354_.wvu.PrintTitles" localSheetId="5" hidden="1">'SCHEDULE 1A'!$11:$12</definedName>
    <definedName name="Z_89820FCD_8AFD_42C4_B05F_5701FCC12354_.wvu.PrintTitles" localSheetId="6" hidden="1">SUMMARY!$3:$12</definedName>
    <definedName name="Z_8DCF598F_E3E8_4517_8889_6DF83747DD2A_.wvu.FilterData" localSheetId="5" hidden="1">'SCHEDULE 1A'!$I$1:$I$145</definedName>
    <definedName name="Z_8DCF598F_E3E8_4517_8889_6DF83747DD2A_.wvu.PrintArea" localSheetId="5" hidden="1">'SCHEDULE 1A'!$A$1:$K$45</definedName>
    <definedName name="Z_8DCF598F_E3E8_4517_8889_6DF83747DD2A_.wvu.PrintArea" localSheetId="6" hidden="1">SUMMARY!$A$1:$F$19</definedName>
    <definedName name="Z_8DCF598F_E3E8_4517_8889_6DF83747DD2A_.wvu.PrintTitles" localSheetId="5" hidden="1">'SCHEDULE 1A'!$11:$12</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1A'!#REF!,'SCHEDULE 1A'!#REF!</definedName>
    <definedName name="Z_92E4643E_E153_4A15_ADC8_B3E5FA86113E_.wvu.FilterData" localSheetId="5" hidden="1">'SCHEDULE 1A'!$E$1:$E$145</definedName>
    <definedName name="Z_92E4643E_E153_4A15_ADC8_B3E5FA86113E_.wvu.PrintArea" localSheetId="4" hidden="1">'Bid Form 2nd Envelope'!$A$1:$F$54</definedName>
    <definedName name="Z_92E4643E_E153_4A15_ADC8_B3E5FA86113E_.wvu.PrintArea" localSheetId="5" hidden="1">'SCHEDULE 1A'!$A$1:$K$45</definedName>
    <definedName name="Z_92E4643E_E153_4A15_ADC8_B3E5FA86113E_.wvu.PrintArea" localSheetId="6" hidden="1">SUMMARY!$A$1:$F$19</definedName>
    <definedName name="Z_92E4643E_E153_4A15_ADC8_B3E5FA86113E_.wvu.PrintTitles" localSheetId="5" hidden="1">'SCHEDULE 1A'!$11:$12</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1A'!$S:$Y</definedName>
    <definedName name="Z_996AFBE6_B482_42C1_8052_EFE8998821C2_.wvu.FilterData" localSheetId="5" hidden="1">'SCHEDULE 1A'!$I$1:$I$145</definedName>
    <definedName name="Z_996AFBE6_B482_42C1_8052_EFE8998821C2_.wvu.PrintArea" localSheetId="5" hidden="1">'SCHEDULE 1A'!$A$1:$K$45</definedName>
    <definedName name="Z_996AFBE6_B482_42C1_8052_EFE8998821C2_.wvu.PrintArea" localSheetId="6" hidden="1">SUMMARY!$A$1:$F$19</definedName>
    <definedName name="Z_996AFBE6_B482_42C1_8052_EFE8998821C2_.wvu.PrintTitles" localSheetId="5" hidden="1">'SCHEDULE 1A'!$11:$12</definedName>
    <definedName name="Z_996AFBE6_B482_42C1_8052_EFE8998821C2_.wvu.PrintTitles" localSheetId="6" hidden="1">SUMMARY!$3:$12</definedName>
    <definedName name="Z_996AFBE6_B482_42C1_8052_EFE8998821C2_.wvu.Rows" localSheetId="5" hidden="1">'SCHEDULE 1A'!#REF!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1A'!#REF!,'SCHEDULE 1A'!#REF!</definedName>
    <definedName name="Z_A6F13BD3_B96C_452C_968D_78F6E5959979_.wvu.FilterData" localSheetId="5" hidden="1">'SCHEDULE 1A'!$E$1:$E$145</definedName>
    <definedName name="Z_A6F13BD3_B96C_452C_968D_78F6E5959979_.wvu.PrintArea" localSheetId="4" hidden="1">'Bid Form 2nd Envelope'!$A$1:$F$54</definedName>
    <definedName name="Z_A6F13BD3_B96C_452C_968D_78F6E5959979_.wvu.PrintArea" localSheetId="5" hidden="1">'SCHEDULE 1A'!$A$1:$K$45</definedName>
    <definedName name="Z_A6F13BD3_B96C_452C_968D_78F6E5959979_.wvu.PrintArea" localSheetId="6" hidden="1">SUMMARY!$A$1:$F$19</definedName>
    <definedName name="Z_A6F13BD3_B96C_452C_968D_78F6E5959979_.wvu.PrintTitles" localSheetId="5" hidden="1">'SCHEDULE 1A'!$11:$12</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Cols" localSheetId="5" hidden="1">'SCHEDULE 1A'!$S:$Y</definedName>
    <definedName name="Z_AD86AC6C_B2E5_489A_BA08_94D78CF752AB_.wvu.FilterData" localSheetId="5" hidden="1">'SCHEDULE 1A'!$I$1:$I$145</definedName>
    <definedName name="Z_AD86AC6C_B2E5_489A_BA08_94D78CF752AB_.wvu.PrintArea" localSheetId="5" hidden="1">'SCHEDULE 1A'!$A$1:$K$45</definedName>
    <definedName name="Z_AD86AC6C_B2E5_489A_BA08_94D78CF752AB_.wvu.PrintArea" localSheetId="6" hidden="1">SUMMARY!$A$1:$F$19</definedName>
    <definedName name="Z_AD86AC6C_B2E5_489A_BA08_94D78CF752AB_.wvu.PrintTitles" localSheetId="5" hidden="1">'SCHEDULE 1A'!$11:$12</definedName>
    <definedName name="Z_AD86AC6C_B2E5_489A_BA08_94D78CF752AB_.wvu.PrintTitles" localSheetId="6" hidden="1">SUMMARY!$3:$12</definedName>
    <definedName name="Z_AD86AC6C_B2E5_489A_BA08_94D78CF752AB_.wvu.Rows" localSheetId="5" hidden="1">'SCHEDULE 1A'!#REF!</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Cols" localSheetId="5" hidden="1">'SCHEDULE 1A'!#REF!,'SCHEDULE 1A'!$S:$Y</definedName>
    <definedName name="Z_B7DA3930_F502_4F10_B6E9_DF93489BC550_.wvu.FilterData" localSheetId="5" hidden="1">'SCHEDULE 1A'!$I$1:$I$145</definedName>
    <definedName name="Z_B7DA3930_F502_4F10_B6E9_DF93489BC550_.wvu.PrintArea" localSheetId="5" hidden="1">'SCHEDULE 1A'!$A$1:$K$45</definedName>
    <definedName name="Z_B7DA3930_F502_4F10_B6E9_DF93489BC550_.wvu.PrintArea" localSheetId="6" hidden="1">SUMMARY!$A$1:$F$19</definedName>
    <definedName name="Z_B7DA3930_F502_4F10_B6E9_DF93489BC550_.wvu.PrintTitles" localSheetId="5" hidden="1">'SCHEDULE 1A'!$11:$12</definedName>
    <definedName name="Z_B7DA3930_F502_4F10_B6E9_DF93489BC550_.wvu.PrintTitles" localSheetId="6" hidden="1">SUMMARY!$3:$12</definedName>
    <definedName name="Z_B7DA3930_F502_4F10_B6E9_DF93489BC550_.wvu.Rows" localSheetId="5" hidden="1">'SCHEDULE 1A'!#REF!</definedName>
    <definedName name="Z_B835C05C_B615_4DCB_982D_4519616B3CD8_.wvu.PrintArea" localSheetId="4" hidden="1">'Bid Form 2nd Envelope'!$A$1:$F$56</definedName>
    <definedName name="Z_B95AE71C_5BDA_4E26_8FE3_DB001AA67062_.wvu.Cols" localSheetId="5" hidden="1">'SCHEDULE 1A'!$L:$N,'SCHEDULE 1A'!$S:$Y</definedName>
    <definedName name="Z_B95AE71C_5BDA_4E26_8FE3_DB001AA67062_.wvu.FilterData" localSheetId="5" hidden="1">'SCHEDULE 1A'!$I$1:$I$145</definedName>
    <definedName name="Z_B95AE71C_5BDA_4E26_8FE3_DB001AA67062_.wvu.PrintArea" localSheetId="5" hidden="1">'SCHEDULE 1A'!$A$1:$K$45</definedName>
    <definedName name="Z_B95AE71C_5BDA_4E26_8FE3_DB001AA67062_.wvu.PrintArea" localSheetId="6" hidden="1">SUMMARY!$A$1:$F$19</definedName>
    <definedName name="Z_B95AE71C_5BDA_4E26_8FE3_DB001AA67062_.wvu.PrintTitles" localSheetId="5" hidden="1">'SCHEDULE 1A'!$11:$12</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1A'!#REF!,'SCHEDULE 1A'!$S:$Y</definedName>
    <definedName name="Z_DECF7153_B692_414F_BA42_AEEFA09CA6EC_.wvu.FilterData" localSheetId="5" hidden="1">'SCHEDULE 1A'!$I$1:$I$145</definedName>
    <definedName name="Z_DECF7153_B692_414F_BA42_AEEFA09CA6EC_.wvu.PrintArea" localSheetId="5" hidden="1">'SCHEDULE 1A'!$A$1:$K$45</definedName>
    <definedName name="Z_DECF7153_B692_414F_BA42_AEEFA09CA6EC_.wvu.PrintArea" localSheetId="6" hidden="1">SUMMARY!$A$1:$F$19</definedName>
    <definedName name="Z_DECF7153_B692_414F_BA42_AEEFA09CA6EC_.wvu.PrintTitles" localSheetId="5" hidden="1">'SCHEDULE 1A'!$11:$12</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7" l="1"/>
  <c r="K30" i="37"/>
  <c r="A3" i="37"/>
  <c r="K40" i="37"/>
  <c r="K39" i="37"/>
  <c r="K38" i="37"/>
  <c r="K36" i="37"/>
  <c r="K35" i="37"/>
  <c r="K34" i="37"/>
  <c r="K33" i="37"/>
  <c r="K28" i="37"/>
  <c r="K26" i="37"/>
  <c r="K25" i="37"/>
  <c r="K24" i="37"/>
  <c r="K23" i="37"/>
  <c r="K21" i="37"/>
  <c r="K20" i="37"/>
  <c r="K18" i="37"/>
  <c r="K17" i="37"/>
  <c r="K15" i="37"/>
  <c r="K14" i="37"/>
  <c r="K44" i="37"/>
  <c r="B2" i="41"/>
  <c r="B1" i="41"/>
  <c r="A2" i="40"/>
  <c r="B40" i="29"/>
  <c r="F18" i="19"/>
  <c r="A53" i="29"/>
  <c r="H41" i="37" l="1"/>
  <c r="F13" i="19" s="1" a="1"/>
  <c r="F13" i="19" s="1"/>
  <c r="F15" i="19" s="1"/>
  <c r="F19" i="19"/>
  <c r="A1" i="19"/>
  <c r="A3" i="19"/>
  <c r="B8" i="19"/>
  <c r="B9" i="19"/>
  <c r="B7" i="19"/>
  <c r="F10" i="19"/>
  <c r="F9" i="19"/>
  <c r="F8" i="19"/>
  <c r="F7" i="19"/>
  <c r="I10" i="37"/>
  <c r="F38" i="29"/>
  <c r="B41" i="29"/>
  <c r="K45" i="37" l="1"/>
  <c r="C45" i="37"/>
  <c r="B19" i="19" s="1"/>
  <c r="C44" i="37"/>
  <c r="B18" i="19" s="1"/>
  <c r="I7" i="37"/>
  <c r="I8" i="37"/>
  <c r="I9" i="37"/>
  <c r="I6" i="37"/>
  <c r="C8" i="37"/>
  <c r="C9" i="37"/>
  <c r="C7" i="37"/>
  <c r="B17" i="29" l="1"/>
  <c r="C15" i="29"/>
  <c r="B6" i="29"/>
  <c r="B2" i="39"/>
  <c r="F2" i="39" s="1"/>
  <c r="B3" i="39"/>
  <c r="D49" i="41"/>
  <c r="J43" i="41"/>
  <c r="G43" i="41" s="1"/>
  <c r="B19" i="41"/>
  <c r="B14" i="41"/>
  <c r="B13" i="41"/>
  <c r="B10" i="41"/>
  <c r="B7" i="41"/>
  <c r="AD6" i="41"/>
  <c r="L6" i="41"/>
  <c r="B18" i="41" s="1"/>
  <c r="I6" i="41"/>
  <c r="A1" i="29" l="1"/>
  <c r="A1" i="37"/>
  <c r="A6" i="19"/>
  <c r="A6" i="37"/>
  <c r="A5" i="41"/>
  <c r="J12" i="41"/>
  <c r="I12" i="41"/>
  <c r="B9" i="41"/>
  <c r="Y7" i="37"/>
  <c r="Y2" i="37"/>
  <c r="Y1" i="37"/>
  <c r="T1" i="37"/>
  <c r="T2" i="37" s="1"/>
  <c r="A5" i="19" l="1"/>
  <c r="A5" i="37"/>
  <c r="H33" i="29" l="1"/>
  <c r="AG6" i="29" l="1"/>
  <c r="AG7" i="29"/>
  <c r="AG8" i="29" s="1"/>
  <c r="AG9" i="29"/>
  <c r="B35"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<sst xmlns="http://schemas.openxmlformats.org/spreadsheetml/2006/main" count="268" uniqueCount="217">
  <si>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</si>
  <si>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</si>
  <si>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</si>
  <si>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</si>
  <si>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</si>
  <si>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</si>
  <si>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</si>
  <si>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</si>
  <si>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</si>
  <si>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</si>
  <si>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</si>
  <si>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</si>
  <si>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</si>
  <si>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</si>
  <si>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</si>
  <si>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</si>
  <si>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</si>
  <si>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</si>
  <si>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</si>
  <si>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</si>
  <si>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</si>
  <si>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</si>
  <si>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</si>
  <si>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</si>
  <si>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</si>
  <si>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</si>
  <si>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</si>
  <si>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</si>
  <si>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</si>
  <si>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</si>
  <si>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</si>
  <si>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</si>
  <si>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</si>
  <si>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</si>
  <si>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</si>
  <si>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</si>
  <si>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</si>
  <si>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</si>
  <si>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</si>
  <si>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</si>
  <si>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</si>
  <si>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</si>
  <si>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BO Total</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</si>
  <si>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</si>
  <si>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</si>
  <si>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</si>
  <si>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</si>
  <si>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</si>
  <si>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</si>
  <si>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</si>
  <si>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</si>
  <si>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</si>
  <si>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</si>
  <si>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</si>
  <si>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</si>
  <si>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</si>
  <si>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</si>
  <si>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</si>
  <si>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</si>
  <si>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</si>
  <si>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</si>
  <si>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</si>
  <si>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</si>
  <si>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</si>
  <si>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</si>
  <si>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</si>
  <si>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</si>
  <si>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</si>
  <si>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</si>
  <si>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</si>
  <si>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</si>
  <si>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</si>
  <si>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</si>
  <si>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</si>
  <si>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</si>
  <si>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</si>
  <si>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</si>
  <si>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</si>
  <si>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</si>
  <si>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</si>
  <si>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</si>
  <si>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</si>
  <si>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</si>
  <si>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</si>
  <si>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</si>
  <si>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</si>
  <si>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</si>
  <si>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</si>
  <si>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</si>
  <si>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</si>
  <si>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</si>
  <si>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</si>
  <si>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10 = (8X9)</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</si>
  <si>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</si>
  <si>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</si>
  <si>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</si>
  <si>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</si>
  <si>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</si>
  <si>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</si>
  <si>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</si>
  <si>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</si>
  <si>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</si>
  <si>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Sr. General Manager (C&amp;M)</t>
  </si>
  <si>
    <t xml:space="preserve">Power Grid Corporation of India Limited </t>
  </si>
  <si>
    <t>North Eastern Region</t>
  </si>
  <si>
    <t xml:space="preserve">Dongtieh, Lower Nongrah, Lapalang </t>
  </si>
  <si>
    <t>Shillong – 793 006 (Meghalaya).</t>
  </si>
  <si>
    <t>HSN/SAC Code</t>
  </si>
  <si>
    <t>Civil/Installation Charges. [Non-Scheduled Items/Non-DSR Items]</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</si>
  <si>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</si>
  <si>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</si>
  <si>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</si>
  <si>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</si>
  <si>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</si>
  <si>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</si>
  <si>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</si>
  <si>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</si>
  <si>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</si>
  <si>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</si>
  <si>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</si>
  <si>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</si>
  <si>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</si>
  <si>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</si>
  <si>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</si>
  <si>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</si>
  <si>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</si>
  <si>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</si>
  <si>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</si>
  <si>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</si>
  <si>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</si>
  <si>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</si>
  <si>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</si>
  <si>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</si>
  <si>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</si>
  <si>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</si>
  <si>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</si>
  <si>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</si>
  <si>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</si>
  <si>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</si>
  <si>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</si>
  <si>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</si>
  <si>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</si>
  <si>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</si>
  <si>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</si>
  <si>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</si>
  <si>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</si>
  <si>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</si>
  <si>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</si>
  <si>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</si>
  <si>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</si>
  <si>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Sep</t>
  </si>
  <si>
    <t>Place      :</t>
  </si>
  <si>
    <t>Place</t>
  </si>
  <si>
    <t>To,</t>
  </si>
  <si>
    <t>Summary to BPS-Vol-IC</t>
  </si>
  <si>
    <r>
      <t>email:</t>
    </r>
    <r>
      <rPr>
        <u/>
        <sz val="11"/>
        <color indexed="12"/>
        <rFont val="Book Antiqua"/>
        <family val="1"/>
      </rPr>
      <t xml:space="preserve"> subhashri.b@powergrid.in | </t>
    </r>
    <r>
      <rPr>
        <sz val="11"/>
        <color rgb="FF0000CC"/>
        <rFont val="Book Antiqua"/>
        <family val="1"/>
      </rPr>
      <t>Sunlsamuel@powergrid.in</t>
    </r>
  </si>
  <si>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</si>
  <si>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</si>
  <si>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</si>
  <si>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</si>
  <si>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</si>
  <si>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</si>
  <si>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PART A</t>
  </si>
  <si>
    <t>PSOR REF No.</t>
  </si>
  <si>
    <t>PART B</t>
  </si>
  <si>
    <t>PART C</t>
  </si>
  <si>
    <t>PART D</t>
  </si>
  <si>
    <t xml:space="preserve">Note :Specify amount of GST on the transaction between the Contractor and the Employer. </t>
  </si>
  <si>
    <t>Whether SAC in column ‘C’ is confirmed. If not,  indicate applicable "SAC code #</t>
  </si>
  <si>
    <t>Whether  rate of GST in column ‘E is confirmed. If not  indicate applicable rate of GST#
 (in %)</t>
  </si>
  <si>
    <t>#1: In case the bidder leaves the cell for confirmation of the HSN/SAC code and/or  GST rate  “blank”,  the HSN/SAC code and corresponding GST rate indicated by the Employer shall be deemed to be the one confirmed by the Bidder.</t>
  </si>
  <si>
    <t>(SCHEDULE OF RATES AND PRICES)</t>
  </si>
  <si>
    <t>SURVEY</t>
  </si>
  <si>
    <t>Unit  Rate</t>
  </si>
  <si>
    <t xml:space="preserve">Total  price 
</t>
  </si>
  <si>
    <t>Benching</t>
  </si>
  <si>
    <t>All kind of soil except Fissured rock, hard rock &amp; sandy soil</t>
  </si>
  <si>
    <t>Fissured rock</t>
  </si>
  <si>
    <t>Work associated with tower foundation for various type of tower,Excavation in various type of soils</t>
  </si>
  <si>
    <t>Concreting (including all associated works related to foundation)</t>
  </si>
  <si>
    <t>M10 Lean Concrete Nominal mix 1:3:6</t>
  </si>
  <si>
    <t xml:space="preserve">Installation of earthing of tower </t>
  </si>
  <si>
    <t>Counterpoise type (120 m)</t>
  </si>
  <si>
    <t>Installation of Tower Accessories</t>
  </si>
  <si>
    <t>Installation of insulator strings complete with arcing horn &amp; necessary hardware, installing &amp; stringing of conductor including fixing of conductor accessories, installing and stringing of one earthwire including fixing of earthwire accessories for the line</t>
  </si>
  <si>
    <t>132 kV Single Circuit with single conductor (Panther)</t>
  </si>
  <si>
    <t>De-stringing of existing 132kV Line &amp; Transportation to suitable designated location/POWERGRID Store as per the instruction of Engineer In-charge</t>
  </si>
  <si>
    <t>Dismantling of existing tower &amp; transportation to suitable designated location/POWERGRID Store as per the instruction of Engineer In-charge</t>
  </si>
  <si>
    <t>PART E</t>
  </si>
  <si>
    <t>PART F</t>
  </si>
  <si>
    <t>PART G</t>
  </si>
  <si>
    <r>
      <rPr>
        <b/>
        <sz val="10"/>
        <color rgb="FF2A2A2A"/>
        <rFont val="Arial Narrow"/>
        <family val="2"/>
      </rPr>
      <t>Erection of various types of towers, tower parts and tower body/leg(equal &amp; unequal) extensions (Complete) including Bolts &amp; Nuts,step bolts, hangers, D-shackles,etc,including tack welding and supply &amp; application of Zinc rich primer and two coat of enamel paints</t>
    </r>
  </si>
  <si>
    <r>
      <rPr>
        <b/>
        <sz val="10"/>
        <color rgb="FF2A2A2A"/>
        <rFont val="Arial Narrow"/>
        <family val="2"/>
      </rPr>
      <t xml:space="preserve">SupplyTransportation and </t>
    </r>
    <r>
      <rPr>
        <b/>
        <sz val="10"/>
        <color rgb="FF1A1A1A"/>
        <rFont val="Arial Narrow"/>
        <family val="2"/>
      </rPr>
      <t xml:space="preserve">placement </t>
    </r>
    <r>
      <rPr>
        <b/>
        <sz val="10"/>
        <color rgb="FF2A2A2A"/>
        <rFont val="Arial Narrow"/>
        <family val="2"/>
      </rPr>
      <t>of re-inforceinent steel</t>
    </r>
  </si>
  <si>
    <r>
      <rPr>
        <b/>
        <sz val="10"/>
        <color rgb="FF2A2A2A"/>
        <rFont val="Arial Narrow"/>
        <family val="2"/>
      </rPr>
      <t>Installation of stub including Bolts &amp; Nuts</t>
    </r>
  </si>
  <si>
    <r>
      <rPr>
        <b/>
        <sz val="10"/>
        <color rgb="FF2A2A2A"/>
        <rFont val="Arial Narrow"/>
        <family val="2"/>
      </rPr>
      <t>M20 Concrete Nominal Mix 1:1.5:3</t>
    </r>
  </si>
  <si>
    <r>
      <rPr>
        <b/>
        <sz val="10"/>
        <color rgb="FF2A2A2A"/>
        <rFont val="Arial Narrow"/>
        <family val="2"/>
      </rPr>
      <t>Dry Soil</t>
    </r>
  </si>
  <si>
    <r>
      <rPr>
        <b/>
        <sz val="10"/>
        <color rgb="FF2A2A2A"/>
        <rFont val="Arial Narrow"/>
        <family val="2"/>
      </rPr>
      <t>Dry Fissured Rock</t>
    </r>
  </si>
  <si>
    <r>
      <rPr>
        <b/>
        <sz val="10"/>
        <color rgb="FF2A2A2A"/>
        <rFont val="Arial Narrow"/>
        <family val="2"/>
      </rPr>
      <t>Check Survey</t>
    </r>
  </si>
  <si>
    <r>
      <rPr>
        <b/>
        <sz val="10"/>
        <color rgb="FF2A2A2A"/>
        <rFont val="Arial Narrow"/>
        <family val="2"/>
      </rPr>
      <t>Danger Plate</t>
    </r>
  </si>
  <si>
    <r>
      <rPr>
        <b/>
        <sz val="10"/>
        <color rgb="FF2A2A2A"/>
        <rFont val="Arial Narrow"/>
        <family val="2"/>
      </rPr>
      <t>Number Plate</t>
    </r>
  </si>
  <si>
    <r>
      <rPr>
        <b/>
        <sz val="10"/>
        <color rgb="FF2A2A2A"/>
        <rFont val="Arial Narrow"/>
        <family val="2"/>
      </rPr>
      <t>Phase Plate (Set of three)</t>
    </r>
  </si>
  <si>
    <r>
      <rPr>
        <b/>
        <sz val="10"/>
        <color rgb="FF2A2A2A"/>
        <rFont val="Arial Narrow"/>
        <family val="2"/>
      </rPr>
      <t>Anti Climbing Devices</t>
    </r>
  </si>
  <si>
    <t>MT</t>
  </si>
  <si>
    <t>Cum</t>
  </si>
  <si>
    <t>CUM</t>
  </si>
  <si>
    <t>Set</t>
  </si>
  <si>
    <t>No.</t>
  </si>
  <si>
    <t>( Installation/Civil work charges) [Non-Scheduled Items/Non-DSR Items]</t>
  </si>
  <si>
    <t>GRAND TOTAL [ Excluding GST] in WORDS</t>
  </si>
  <si>
    <t>GRAND TOTAL [EXCLUDING GST] in Number</t>
  </si>
  <si>
    <t>Construction of Tower at Loc. No.: (107A &amp; 108) at 132 kV Haflong-Jiribam TL as per BoQ and instruction of officer-in-charge [Package-A]</t>
  </si>
  <si>
    <t>NESH/CSM/OT/PRANIT/1500-1251 ( PKG A) /BPS-Vol-IC</t>
  </si>
  <si>
    <t>NESH/CSM/OT/PRANIT/1500-1251 ( PKG A)/BPS-Vol-IC</t>
  </si>
  <si>
    <t>Supply of Tower Accessories</t>
  </si>
  <si>
    <t>PART H</t>
  </si>
  <si>
    <t xml:space="preserve"> TOTAL  [PART A+B+C+D+E+F+G+H]:</t>
  </si>
  <si>
    <t>NESH/CSM/OT/PRANIT/1500-1251 ( PKG A) Dated:10/04/2024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</si>
</sst>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7">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b/>
      <sz val="10"/>
      <color theme="1"/>
      <name val="Arial Narrow"/>
      <family val="2"/>
    </font>
    <font>
      <b/>
      <sz val="10"/>
      <name val="Arial Narrow"/>
      <family val="2"/>
    </font>
    <font>
      <b/>
      <sz val="10"/>
      <color rgb="FF2A2A2A"/>
      <name val="Arial Narrow"/>
      <family val="2"/>
    </font>
    <font>
      <b/>
      <sz val="10"/>
      <color rgb="FF000000"/>
      <name val="Arial Narrow"/>
      <family val="2"/>
    </font>
    <font>
      <b/>
      <sz val="10"/>
      <color rgb="FF1A1A1A"/>
      <name val="Arial Narrow"/>
      <family val="2"/>
    </font>
    <font>
      <b/>
      <sz val="10"/>
      <color rgb="FF2B2B2B"/>
      <name val="Arial Narrow"/>
      <family val="2"/>
    </font>
    <font>
      <b/>
      <sz val="14"/>
      <color theme="1"/>
      <name val="Book Antiqua"/>
      <family val="1"/>
    </font>
    <font>
      <sz val="14"/>
      <color theme="1"/>
      <name val="Book Antiqua"/>
      <family val="1"/>
    </font>
    <font>
      <b/>
      <sz val="10"/>
      <color theme="1"/>
      <name val="Times New Roman"/>
      <family val="1"/>
    </font>
    <font>
      <b/>
      <sz val="10"/>
      <color theme="1"/>
      <name val="Book Antiqua"/>
      <family val="1"/>
    </font>
    <font>
      <sz val="10"/>
      <color rgb="FF000000"/>
      <name val="Times New Roman"/>
      <family val="1"/>
    </font>
    <font>
      <sz val="11"/>
      <name val="Calibri"/>
      <family val="2"/>
    </font>
    <font>
      <sz val="10"/>
      <name val="Calibri"/>
      <family val="2"/>
    </font>
    <font>
      <b/>
      <sz val="11"/>
      <color rgb="FF2A2A2A"/>
      <name val="Calibri"/>
      <family val="2"/>
    </font>
  </fonts>
  <fills count="5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80">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6"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7"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5"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8" fillId="0" borderId="0" applyFont="0" applyFill="0" applyBorder="0" applyAlignment="0" applyProtection="0"/>
    <xf numFmtId="9" fontId="15" fillId="0" borderId="0" applyFon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27" applyNumberFormat="0" applyAlignment="0" applyProtection="0"/>
    <xf numFmtId="0" fontId="37" fillId="12" borderId="28" applyNumberFormat="0" applyAlignment="0" applyProtection="0"/>
    <xf numFmtId="0" fontId="38" fillId="12" borderId="27" applyNumberFormat="0" applyAlignment="0" applyProtection="0"/>
    <xf numFmtId="0" fontId="39" fillId="0" borderId="29" applyNumberFormat="0" applyFill="0" applyAlignment="0" applyProtection="0"/>
    <xf numFmtId="0" fontId="40" fillId="13" borderId="3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4" fillId="38" borderId="0" applyNumberFormat="0" applyBorder="0" applyAlignment="0" applyProtection="0"/>
    <xf numFmtId="0" fontId="1" fillId="0" borderId="0"/>
    <xf numFmtId="0" fontId="45" fillId="0" borderId="0" applyNumberFormat="0" applyFill="0" applyBorder="0" applyAlignment="0" applyProtection="0"/>
    <xf numFmtId="0" fontId="1" fillId="0" borderId="0"/>
    <xf numFmtId="0" fontId="1" fillId="0" borderId="0"/>
    <xf numFmtId="0" fontId="1" fillId="0" borderId="0"/>
    <xf numFmtId="0" fontId="1" fillId="14"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7"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0" fillId="0" borderId="0"/>
    <xf numFmtId="0" fontId="16" fillId="0" borderId="0"/>
    <xf numFmtId="0" fontId="113" fillId="0" borderId="0"/>
    <xf numFmtId="0" fontId="113" fillId="0" borderId="0"/>
    <xf numFmtId="0" fontId="113" fillId="0" borderId="0"/>
    <xf numFmtId="0" fontId="113" fillId="0" borderId="0"/>
    <xf numFmtId="0" fontId="113" fillId="0" borderId="0"/>
  </cellStyleXfs>
  <cellXfs count="449">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15" fillId="0" borderId="0" xfId="272" applyAlignment="1">
      <alignment horizontal="left" vertical="top"/>
    </xf>
    <xf numFmtId="0" fontId="61" fillId="0" borderId="0" xfId="272" applyFont="1" applyAlignment="1">
      <alignment horizontal="justify" vertical="top" wrapText="1"/>
    </xf>
    <xf numFmtId="0" fontId="15" fillId="0" borderId="0" xfId="272" applyAlignment="1">
      <alignment horizontal="left"/>
    </xf>
    <xf numFmtId="0" fontId="15" fillId="0" borderId="0" xfId="272" applyAlignment="1">
      <alignment horizontal="left" vertical="center"/>
    </xf>
    <xf numFmtId="0" fontId="61" fillId="0" borderId="0" xfId="272" applyFont="1" applyAlignment="1">
      <alignment vertical="center"/>
    </xf>
    <xf numFmtId="0" fontId="61" fillId="0" borderId="0" xfId="272" applyFont="1"/>
    <xf numFmtId="0" fontId="62" fillId="0" borderId="0" xfId="272" applyFont="1"/>
    <xf numFmtId="0" fontId="63" fillId="0" borderId="0" xfId="272" applyFont="1"/>
    <xf numFmtId="0" fontId="65" fillId="0" borderId="11" xfId="26" applyFont="1" applyBorder="1" applyAlignment="1" applyProtection="1">
      <alignment vertical="center" textRotation="180"/>
      <protection hidden="1"/>
    </xf>
    <xf numFmtId="0" fontId="65" fillId="0" borderId="11" xfId="26" applyFont="1" applyBorder="1" applyAlignment="1" applyProtection="1">
      <alignment vertical="center" textRotation="90"/>
      <protection hidden="1"/>
    </xf>
    <xf numFmtId="0" fontId="67" fillId="0" borderId="0" xfId="26" applyFont="1" applyAlignment="1" applyProtection="1">
      <alignment vertical="center"/>
      <protection hidden="1"/>
    </xf>
    <xf numFmtId="0" fontId="68" fillId="0" borderId="0" xfId="26" applyFont="1" applyAlignment="1" applyProtection="1">
      <alignment vertical="center"/>
      <protection hidden="1"/>
    </xf>
    <xf numFmtId="0" fontId="72" fillId="0" borderId="16" xfId="26" applyFont="1" applyBorder="1" applyAlignment="1" applyProtection="1">
      <alignment horizontal="center" vertical="center"/>
      <protection hidden="1"/>
    </xf>
    <xf numFmtId="0" fontId="73" fillId="0" borderId="0" xfId="26" applyFont="1" applyAlignment="1">
      <alignment vertical="center"/>
    </xf>
    <xf numFmtId="0" fontId="74" fillId="0" borderId="0" xfId="26" applyFont="1" applyAlignment="1" applyProtection="1">
      <alignment vertical="center"/>
      <protection hidden="1"/>
    </xf>
    <xf numFmtId="0" fontId="73" fillId="0" borderId="0" xfId="26" applyFont="1" applyAlignment="1" applyProtection="1">
      <alignment vertical="center"/>
      <protection hidden="1"/>
    </xf>
    <xf numFmtId="0" fontId="72" fillId="0" borderId="13" xfId="26" applyFont="1" applyBorder="1" applyAlignment="1" applyProtection="1">
      <alignment horizontal="center" vertical="center"/>
      <protection hidden="1"/>
    </xf>
    <xf numFmtId="0" fontId="75" fillId="45" borderId="14" xfId="26" applyFont="1" applyFill="1" applyBorder="1" applyAlignment="1" applyProtection="1">
      <alignment horizontal="center" vertical="center"/>
      <protection hidden="1"/>
    </xf>
    <xf numFmtId="0" fontId="79" fillId="0" borderId="0" xfId="26" applyFont="1" applyAlignment="1" applyProtection="1">
      <alignment vertical="center"/>
      <protection hidden="1"/>
    </xf>
    <xf numFmtId="0" fontId="24" fillId="0" borderId="0" xfId="273" applyFont="1" applyAlignment="1" applyProtection="1">
      <alignment horizontal="center" vertical="center" wrapText="1"/>
      <protection hidden="1"/>
    </xf>
    <xf numFmtId="0" fontId="81"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2"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4"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6"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83" fillId="0" borderId="0" xfId="273" applyFont="1" applyAlignment="1" applyProtection="1">
      <alignment horizontal="center" vertical="center" wrapText="1"/>
      <protection hidden="1"/>
    </xf>
    <xf numFmtId="0" fontId="84" fillId="0" borderId="0" xfId="273" applyFont="1" applyAlignment="1" applyProtection="1">
      <alignment horizontal="left" vertical="center" indent="1"/>
      <protection hidden="1"/>
    </xf>
    <xf numFmtId="0" fontId="84" fillId="0" borderId="0" xfId="273" applyFont="1" applyAlignment="1" applyProtection="1">
      <alignment horizontal="center" vertical="center" wrapText="1"/>
      <protection hidden="1"/>
    </xf>
    <xf numFmtId="0" fontId="85" fillId="0" borderId="0" xfId="273" applyFont="1" applyAlignment="1" applyProtection="1">
      <alignment horizontal="center" vertical="center" wrapText="1"/>
      <protection hidden="1"/>
    </xf>
    <xf numFmtId="0" fontId="68" fillId="0" borderId="0" xfId="273" applyFont="1" applyProtection="1">
      <protection hidden="1"/>
    </xf>
    <xf numFmtId="0" fontId="17" fillId="0" borderId="0" xfId="273" applyFont="1" applyAlignment="1" applyProtection="1">
      <alignment horizontal="center" vertical="center"/>
      <protection hidden="1"/>
    </xf>
    <xf numFmtId="0" fontId="86" fillId="0" borderId="0" xfId="273" applyFont="1" applyAlignment="1" applyProtection="1">
      <alignment vertical="center"/>
      <protection hidden="1"/>
    </xf>
    <xf numFmtId="0" fontId="68" fillId="0" borderId="0" xfId="273" applyFont="1" applyAlignment="1" applyProtection="1">
      <alignment vertical="center"/>
      <protection hidden="1"/>
    </xf>
    <xf numFmtId="0" fontId="68" fillId="0" borderId="0" xfId="273" applyFont="1" applyAlignment="1" applyProtection="1">
      <alignment horizontal="center"/>
      <protection hidden="1"/>
    </xf>
    <xf numFmtId="0" fontId="87"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87" fillId="0" borderId="0" xfId="273" applyFont="1" applyAlignment="1" applyProtection="1">
      <alignment horizontal="center" vertical="center"/>
      <protection hidden="1"/>
    </xf>
    <xf numFmtId="0" fontId="88" fillId="0" borderId="0" xfId="274" applyFont="1" applyAlignment="1" applyProtection="1">
      <alignment vertical="center"/>
      <protection hidden="1"/>
    </xf>
    <xf numFmtId="0" fontId="88" fillId="0" borderId="0" xfId="274" applyFont="1" applyAlignment="1" applyProtection="1">
      <alignment horizontal="center"/>
      <protection hidden="1"/>
    </xf>
    <xf numFmtId="0" fontId="68"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87"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89"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88" fillId="0" borderId="0" xfId="273" applyFont="1" applyAlignment="1" applyProtection="1">
      <alignment horizontal="center" vertical="center"/>
      <protection locked="0"/>
    </xf>
    <xf numFmtId="0" fontId="91" fillId="5" borderId="0" xfId="274" applyFont="1" applyFill="1" applyAlignment="1" applyProtection="1">
      <alignment horizontal="center" vertical="center"/>
      <protection hidden="1"/>
    </xf>
    <xf numFmtId="0" fontId="88" fillId="5" borderId="0" xfId="273" applyFont="1" applyFill="1" applyAlignment="1" applyProtection="1">
      <alignment horizontal="center" vertical="center"/>
      <protection locked="0"/>
    </xf>
    <xf numFmtId="0" fontId="88" fillId="0" borderId="0" xfId="274" applyFont="1" applyAlignment="1" applyProtection="1">
      <alignment horizontal="left" vertical="center"/>
      <protection locked="0"/>
    </xf>
    <xf numFmtId="0" fontId="88" fillId="2" borderId="0" xfId="274" applyFont="1" applyFill="1" applyAlignment="1" applyProtection="1">
      <alignment vertical="center"/>
      <protection locked="0"/>
    </xf>
    <xf numFmtId="0" fontId="91" fillId="0" borderId="0" xfId="274" applyFont="1" applyAlignment="1" applyProtection="1">
      <alignment horizontal="center" vertical="center"/>
      <protection hidden="1"/>
    </xf>
    <xf numFmtId="0" fontId="91" fillId="2" borderId="0" xfId="274" applyFont="1" applyFill="1" applyAlignment="1" applyProtection="1">
      <alignment vertical="center"/>
      <protection locked="0"/>
    </xf>
    <xf numFmtId="0" fontId="91" fillId="2" borderId="0" xfId="274" applyFont="1" applyFill="1" applyAlignment="1" applyProtection="1">
      <alignment horizontal="left" vertical="center"/>
      <protection locked="0"/>
    </xf>
    <xf numFmtId="9" fontId="4" fillId="47"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88"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88"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6"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2"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8" borderId="0" xfId="272" applyFill="1"/>
    <xf numFmtId="0" fontId="54" fillId="48" borderId="0" xfId="272" applyFont="1" applyFill="1" applyAlignment="1">
      <alignment vertical="center"/>
    </xf>
    <xf numFmtId="0" fontId="95" fillId="0" borderId="0" xfId="0" applyFont="1" applyAlignment="1" applyProtection="1">
      <alignment horizontal="left" vertical="center"/>
      <protection hidden="1"/>
    </xf>
    <xf numFmtId="0" fontId="93" fillId="0" borderId="0" xfId="0" applyFont="1" applyAlignment="1" applyProtection="1">
      <alignment horizontal="left" vertical="center" indent="2"/>
      <protection hidden="1"/>
    </xf>
    <xf numFmtId="0" fontId="93" fillId="0" borderId="0" xfId="0" applyFont="1" applyAlignment="1" applyProtection="1">
      <alignment horizontal="left" indent="2"/>
      <protection hidden="1"/>
    </xf>
    <xf numFmtId="0" fontId="96" fillId="6" borderId="0" xfId="273" applyFont="1" applyFill="1" applyAlignment="1" applyProtection="1">
      <alignment horizontal="center" vertical="center"/>
      <protection hidden="1"/>
    </xf>
    <xf numFmtId="0" fontId="97" fillId="0" borderId="0" xfId="273" applyFont="1" applyAlignment="1" applyProtection="1">
      <alignment vertical="center"/>
      <protection hidden="1"/>
    </xf>
    <xf numFmtId="0" fontId="98" fillId="0" borderId="0" xfId="273" applyFont="1" applyAlignment="1" applyProtection="1">
      <alignment vertical="center"/>
      <protection hidden="1"/>
    </xf>
    <xf numFmtId="0" fontId="98" fillId="5" borderId="0" xfId="273" applyFont="1" applyFill="1" applyAlignment="1" applyProtection="1">
      <alignment horizontal="center" vertical="center"/>
      <protection locked="0"/>
    </xf>
    <xf numFmtId="0" fontId="98" fillId="0" borderId="0" xfId="273" applyFont="1" applyAlignment="1" applyProtection="1">
      <alignment horizontal="center" vertical="center"/>
      <protection locked="0"/>
    </xf>
    <xf numFmtId="0" fontId="94"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1"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0" borderId="0" xfId="24" applyFont="1" applyFill="1" applyAlignment="1">
      <alignment vertical="center"/>
    </xf>
    <xf numFmtId="0" fontId="19" fillId="50" borderId="0" xfId="24" applyFont="1" applyFill="1" applyAlignment="1">
      <alignment vertical="center"/>
    </xf>
    <xf numFmtId="0" fontId="15" fillId="50" borderId="0" xfId="24" applyFont="1" applyFill="1"/>
    <xf numFmtId="0" fontId="19" fillId="50" borderId="0" xfId="24" applyFont="1" applyFill="1"/>
    <xf numFmtId="0" fontId="19" fillId="50" borderId="0" xfId="24" applyFont="1" applyFill="1" applyAlignment="1">
      <alignment horizontal="center" vertical="center"/>
    </xf>
    <xf numFmtId="0" fontId="14" fillId="50" borderId="4" xfId="24" applyFont="1" applyFill="1" applyBorder="1" applyAlignment="1">
      <alignment vertical="top"/>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center" vertical="center"/>
    </xf>
    <xf numFmtId="164" fontId="21" fillId="0" borderId="0" xfId="7" applyFont="1" applyFill="1" applyBorder="1" applyAlignment="1" applyProtection="1">
      <alignment horizontal="right" vertical="center"/>
    </xf>
    <xf numFmtId="0" fontId="55" fillId="41" borderId="0" xfId="0" applyFont="1" applyFill="1"/>
    <xf numFmtId="0" fontId="55" fillId="41" borderId="0" xfId="0" applyFont="1" applyFill="1" applyAlignment="1">
      <alignment vertical="center"/>
    </xf>
    <xf numFmtId="0" fontId="55" fillId="41"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55" fillId="41" borderId="0" xfId="0" applyFont="1" applyFill="1" applyAlignment="1">
      <alignment horizontal="center" vertical="center"/>
    </xf>
    <xf numFmtId="1" fontId="0" fillId="3" borderId="0" xfId="0" applyNumberFormat="1" applyFill="1"/>
    <xf numFmtId="2" fontId="0" fillId="0" borderId="0" xfId="0" applyNumberFormat="1"/>
    <xf numFmtId="0" fontId="55" fillId="41" borderId="0" xfId="0" applyFont="1" applyFill="1" applyAlignment="1">
      <alignment vertical="top"/>
    </xf>
    <xf numFmtId="0" fontId="55" fillId="41" borderId="0" xfId="0" applyFont="1" applyFill="1" applyAlignment="1">
      <alignment horizontal="left" vertical="top"/>
    </xf>
    <xf numFmtId="10" fontId="55" fillId="41" borderId="0" xfId="0" applyNumberFormat="1" applyFont="1" applyFill="1" applyAlignment="1">
      <alignment horizontal="center" vertical="top"/>
    </xf>
    <xf numFmtId="0" fontId="0" fillId="0" borderId="0" xfId="0" applyAlignment="1">
      <alignment vertical="top"/>
    </xf>
    <xf numFmtId="0" fontId="19" fillId="0" borderId="0" xfId="0" applyFont="1" applyAlignment="1">
      <alignment vertical="top"/>
    </xf>
    <xf numFmtId="0" fontId="55" fillId="41" borderId="0" xfId="0" applyFont="1" applyFill="1" applyAlignment="1">
      <alignment horizontal="left" vertical="center"/>
    </xf>
    <xf numFmtId="10" fontId="55" fillId="41" borderId="0" xfId="0" applyNumberFormat="1" applyFont="1" applyFill="1" applyAlignment="1">
      <alignment horizontal="center" vertical="center"/>
    </xf>
    <xf numFmtId="1" fontId="0" fillId="0" borderId="0" xfId="0" applyNumberFormat="1" applyAlignment="1">
      <alignment vertical="center"/>
    </xf>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0" fontId="14" fillId="0" borderId="0" xfId="0" applyFont="1" applyAlignment="1">
      <alignment horizontal="right" vertical="center"/>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95" fillId="0" borderId="0" xfId="0" applyFont="1" applyAlignment="1">
      <alignment horizontal="left" vertical="center"/>
    </xf>
    <xf numFmtId="164" fontId="15" fillId="0" borderId="0" xfId="7" applyFont="1" applyBorder="1" applyAlignment="1" applyProtection="1">
      <alignment horizontal="left" vertical="center"/>
    </xf>
    <xf numFmtId="0" fontId="56" fillId="41" borderId="0" xfId="0" applyFont="1" applyFill="1" applyAlignment="1">
      <alignment horizontal="left" vertical="center"/>
    </xf>
    <xf numFmtId="10" fontId="56" fillId="41" borderId="0" xfId="0" applyNumberFormat="1" applyFont="1" applyFill="1" applyAlignment="1">
      <alignment horizontal="center" vertical="center"/>
    </xf>
    <xf numFmtId="0" fontId="5" fillId="0" borderId="0" xfId="27" applyFont="1" applyAlignment="1">
      <alignment vertical="center"/>
    </xf>
    <xf numFmtId="0" fontId="51" fillId="0" borderId="0" xfId="27" applyFont="1" applyAlignment="1">
      <alignment vertical="center"/>
    </xf>
    <xf numFmtId="0" fontId="99" fillId="0" borderId="0" xfId="27" applyFont="1" applyAlignment="1">
      <alignment vertical="center"/>
    </xf>
    <xf numFmtId="0" fontId="15" fillId="0" borderId="0" xfId="27" applyAlignment="1">
      <alignment horizontal="center" vertical="center"/>
    </xf>
    <xf numFmtId="2" fontId="55" fillId="41" borderId="0" xfId="0" applyNumberFormat="1" applyFont="1" applyFill="1" applyAlignment="1">
      <alignment horizontal="center" vertical="center"/>
    </xf>
    <xf numFmtId="0" fontId="15" fillId="3" borderId="0" xfId="0" applyFont="1" applyFill="1"/>
    <xf numFmtId="0" fontId="99" fillId="0" borderId="0" xfId="27" applyFont="1" applyAlignment="1">
      <alignment vertical="top" wrapText="1"/>
    </xf>
    <xf numFmtId="0" fontId="4" fillId="0" borderId="0" xfId="272" applyFont="1" applyAlignment="1">
      <alignment vertical="center"/>
    </xf>
    <xf numFmtId="2" fontId="56" fillId="41" borderId="0" xfId="0" applyNumberFormat="1" applyFont="1" applyFill="1" applyAlignment="1">
      <alignment horizontal="center" vertical="center"/>
    </xf>
    <xf numFmtId="176" fontId="55" fillId="41"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0" fontId="56" fillId="41" borderId="0" xfId="0" applyFont="1" applyFill="1" applyAlignment="1">
      <alignment horizontal="center" vertical="center"/>
    </xf>
    <xf numFmtId="0" fontId="14" fillId="7" borderId="4" xfId="0" applyFont="1" applyFill="1" applyBorder="1" applyAlignment="1">
      <alignment horizontal="center" vertical="center" wrapText="1"/>
    </xf>
    <xf numFmtId="0" fontId="57" fillId="41" borderId="0" xfId="0" applyFont="1" applyFill="1" applyAlignment="1">
      <alignment horizontal="center" vertical="center"/>
    </xf>
    <xf numFmtId="0" fontId="56" fillId="41" borderId="0" xfId="0" applyFont="1" applyFill="1" applyAlignment="1">
      <alignment horizontal="center" vertical="center" wrapText="1"/>
    </xf>
    <xf numFmtId="0" fontId="19" fillId="0" borderId="0" xfId="0" applyFont="1" applyAlignment="1">
      <alignment horizontal="center" vertical="center"/>
    </xf>
    <xf numFmtId="0" fontId="14" fillId="51" borderId="4" xfId="0" applyFont="1" applyFill="1" applyBorder="1" applyAlignment="1">
      <alignment horizontal="center" vertical="top"/>
    </xf>
    <xf numFmtId="0" fontId="14" fillId="51" borderId="13" xfId="0" applyFont="1" applyFill="1" applyBorder="1" applyAlignment="1">
      <alignment horizontal="center" vertical="top"/>
    </xf>
    <xf numFmtId="0" fontId="14" fillId="51" borderId="4" xfId="0" applyFont="1" applyFill="1" applyBorder="1" applyAlignment="1">
      <alignment horizontal="center" vertical="center"/>
    </xf>
    <xf numFmtId="0" fontId="58" fillId="41" borderId="0" xfId="0" applyFont="1" applyFill="1" applyAlignment="1">
      <alignment horizontal="center" vertical="center"/>
    </xf>
    <xf numFmtId="0" fontId="57" fillId="41" borderId="0" xfId="0" applyFont="1" applyFill="1" applyAlignment="1">
      <alignment horizontal="center"/>
    </xf>
    <xf numFmtId="0" fontId="5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3" fillId="0" borderId="0" xfId="0" applyFont="1" applyAlignment="1">
      <alignment horizontal="center"/>
    </xf>
    <xf numFmtId="0" fontId="0" fillId="0" borderId="4" xfId="0" applyBorder="1" applyAlignment="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0" fontId="59" fillId="41" borderId="0" xfId="0" applyFont="1" applyFill="1" applyAlignment="1">
      <alignment horizontal="center" vertical="center"/>
    </xf>
    <xf numFmtId="0" fontId="60" fillId="41" borderId="0" xfId="0" applyFont="1" applyFill="1" applyAlignment="1">
      <alignment horizontal="center" vertical="center"/>
    </xf>
    <xf numFmtId="0" fontId="48" fillId="40" borderId="0" xfId="0" applyFont="1" applyFill="1" applyAlignment="1">
      <alignment horizontal="center" vertical="center"/>
    </xf>
    <xf numFmtId="0" fontId="49" fillId="40" borderId="0" xfId="0" applyFont="1" applyFill="1" applyAlignment="1">
      <alignment horizontal="center" vertical="center"/>
    </xf>
    <xf numFmtId="0" fontId="50" fillId="40" borderId="0" xfId="0" applyFont="1" applyFill="1" applyAlignment="1">
      <alignment horizontal="center" vertical="center"/>
    </xf>
    <xf numFmtId="0" fontId="101" fillId="50" borderId="4" xfId="0" applyFont="1" applyFill="1" applyBorder="1" applyAlignment="1">
      <alignment horizontal="center" vertical="center" wrapText="1"/>
    </xf>
    <xf numFmtId="0" fontId="18" fillId="0" borderId="0" xfId="0" applyFont="1" applyAlignment="1">
      <alignment horizontal="left" vertical="top"/>
    </xf>
    <xf numFmtId="0" fontId="14" fillId="0" borderId="0" xfId="0" applyFont="1" applyAlignment="1">
      <alignment horizontal="left" vertical="top" wrapText="1"/>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4" fillId="0" borderId="7"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2" borderId="4" xfId="0" applyFont="1" applyFill="1" applyBorder="1" applyAlignment="1" applyProtection="1">
      <alignment horizontal="center" vertical="center"/>
      <protection locked="0"/>
    </xf>
    <xf numFmtId="0" fontId="102" fillId="0" borderId="3" xfId="0" applyFont="1" applyBorder="1" applyAlignment="1">
      <alignment vertical="center"/>
    </xf>
    <xf numFmtId="0" fontId="4" fillId="0" borderId="0" xfId="27" applyFont="1" applyAlignment="1">
      <alignment horizontal="left" vertical="center"/>
    </xf>
    <xf numFmtId="0" fontId="102" fillId="0" borderId="4" xfId="0" applyFont="1" applyBorder="1" applyAlignment="1">
      <alignment horizontal="center"/>
    </xf>
    <xf numFmtId="0" fontId="14" fillId="0" borderId="10" xfId="0" applyFont="1" applyBorder="1" applyAlignment="1">
      <alignment horizontal="left" vertical="top"/>
    </xf>
    <xf numFmtId="0" fontId="5" fillId="50" borderId="4" xfId="0" applyFont="1" applyFill="1" applyBorder="1" applyAlignment="1">
      <alignment horizontal="center" vertical="center"/>
    </xf>
    <xf numFmtId="0" fontId="5" fillId="50" borderId="4" xfId="0" applyFont="1" applyFill="1" applyBorder="1" applyAlignment="1" applyProtection="1">
      <alignment horizontal="center" vertical="center"/>
      <protection locked="0"/>
    </xf>
    <xf numFmtId="164" fontId="0" fillId="50" borderId="4" xfId="7" applyFont="1" applyFill="1" applyBorder="1" applyAlignment="1" applyProtection="1">
      <alignment horizontal="center" vertical="center" wrapText="1"/>
    </xf>
    <xf numFmtId="0" fontId="103" fillId="0" borderId="15" xfId="0" applyFont="1" applyBorder="1" applyAlignment="1">
      <alignment vertical="center"/>
    </xf>
    <xf numFmtId="0" fontId="104" fillId="0" borderId="34" xfId="0" applyFont="1" applyBorder="1" applyAlignment="1">
      <alignment horizontal="left" vertical="top" wrapText="1"/>
    </xf>
    <xf numFmtId="0" fontId="106" fillId="0" borderId="34" xfId="0" applyFont="1" applyBorder="1" applyAlignment="1">
      <alignment horizontal="left" vertical="top" wrapText="1"/>
    </xf>
    <xf numFmtId="0" fontId="105" fillId="0" borderId="34" xfId="0" applyFont="1" applyBorder="1" applyAlignment="1">
      <alignment horizontal="left" vertical="top" wrapText="1"/>
    </xf>
    <xf numFmtId="0" fontId="108" fillId="0" borderId="4" xfId="0" applyFont="1" applyBorder="1" applyAlignment="1">
      <alignment horizontal="left" vertical="center" wrapText="1"/>
    </xf>
    <xf numFmtId="0" fontId="108" fillId="0" borderId="4" xfId="0" applyFont="1" applyBorder="1" applyAlignment="1">
      <alignment horizontal="left" vertical="top" wrapText="1"/>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109" fillId="52" borderId="4" xfId="26" applyFont="1" applyFill="1" applyBorder="1" applyAlignment="1" applyProtection="1">
      <alignment horizontal="right" vertical="center" wrapText="1"/>
      <protection hidden="1"/>
    </xf>
    <xf numFmtId="0" fontId="111" fillId="0" borderId="14" xfId="0" applyFont="1" applyBorder="1" applyAlignment="1">
      <alignment vertical="center"/>
    </xf>
    <xf numFmtId="0" fontId="111" fillId="0" borderId="3" xfId="0" applyFont="1" applyBorder="1" applyAlignment="1">
      <alignment vertical="center"/>
    </xf>
    <xf numFmtId="0" fontId="112" fillId="0" borderId="4" xfId="0" applyFont="1" applyBorder="1" applyAlignment="1">
      <alignment horizontal="center" vertical="center" wrapText="1"/>
    </xf>
    <xf numFmtId="0" fontId="17" fillId="0" borderId="4" xfId="0" applyFont="1" applyBorder="1" applyAlignment="1">
      <alignment horizontal="center" vertical="center"/>
    </xf>
    <xf numFmtId="0" fontId="112" fillId="50" borderId="4" xfId="0" applyFont="1" applyFill="1" applyBorder="1" applyAlignment="1">
      <alignment horizontal="center" vertical="center" wrapText="1"/>
    </xf>
    <xf numFmtId="0" fontId="17" fillId="50" borderId="4" xfId="0" applyFont="1" applyFill="1" applyBorder="1" applyAlignment="1">
      <alignment horizontal="center" vertical="center"/>
    </xf>
    <xf numFmtId="0" fontId="15" fillId="0" borderId="0" xfId="272" applyAlignment="1">
      <alignment horizontal="left" vertical="center" wrapText="1"/>
    </xf>
    <xf numFmtId="0" fontId="66" fillId="44" borderId="3" xfId="26" applyFont="1" applyFill="1" applyBorder="1" applyAlignment="1" applyProtection="1">
      <alignment horizontal="center" vertical="center"/>
      <protection hidden="1"/>
    </xf>
    <xf numFmtId="0" fontId="65" fillId="0" borderId="12" xfId="26" applyFont="1" applyBorder="1" applyAlignment="1" applyProtection="1">
      <alignment horizontal="center" vertical="center" textRotation="90"/>
      <protection hidden="1"/>
    </xf>
    <xf numFmtId="0" fontId="69" fillId="0" borderId="14" xfId="26" applyFont="1" applyBorder="1" applyAlignment="1" applyProtection="1">
      <alignment horizontal="center" vertical="center" wrapText="1"/>
      <protection hidden="1"/>
    </xf>
    <xf numFmtId="0" fontId="69" fillId="0" borderId="3" xfId="26" applyFont="1" applyBorder="1" applyAlignment="1" applyProtection="1">
      <alignment horizontal="center" vertical="center" wrapText="1"/>
      <protection hidden="1"/>
    </xf>
    <xf numFmtId="0" fontId="69" fillId="0" borderId="15" xfId="26" applyFont="1" applyBorder="1" applyAlignment="1" applyProtection="1">
      <alignment horizontal="center" vertical="center" wrapText="1"/>
      <protection hidden="1"/>
    </xf>
    <xf numFmtId="0" fontId="70" fillId="0" borderId="12" xfId="26" applyFont="1" applyBorder="1" applyAlignment="1" applyProtection="1">
      <alignment horizontal="center" vertical="center" textRotation="90" wrapText="1"/>
      <protection hidden="1"/>
    </xf>
    <xf numFmtId="0" fontId="71" fillId="0" borderId="4" xfId="26" applyFont="1" applyBorder="1" applyAlignment="1" applyProtection="1">
      <alignment horizontal="center" vertical="center"/>
      <protection hidden="1"/>
    </xf>
    <xf numFmtId="0" fontId="72" fillId="0" borderId="23" xfId="26" applyFont="1" applyBorder="1" applyAlignment="1" applyProtection="1">
      <alignment horizontal="justify" vertical="center"/>
      <protection hidden="1"/>
    </xf>
    <xf numFmtId="0" fontId="75" fillId="45" borderId="3" xfId="26" applyFont="1" applyFill="1" applyBorder="1" applyAlignment="1" applyProtection="1">
      <alignment horizontal="justify" vertical="center"/>
      <protection hidden="1"/>
    </xf>
    <xf numFmtId="0" fontId="75" fillId="45" borderId="15" xfId="26" applyFont="1" applyFill="1" applyBorder="1" applyAlignment="1" applyProtection="1">
      <alignment horizontal="justify" vertical="center"/>
      <protection hidden="1"/>
    </xf>
    <xf numFmtId="0" fontId="72" fillId="0" borderId="0" xfId="26" applyFont="1" applyAlignment="1" applyProtection="1">
      <alignment horizontal="justify" vertical="top"/>
      <protection hidden="1"/>
    </xf>
    <xf numFmtId="0" fontId="72" fillId="0" borderId="7" xfId="26" applyFont="1" applyBorder="1" applyAlignment="1" applyProtection="1">
      <alignment horizontal="justify" vertical="top"/>
      <protection hidden="1"/>
    </xf>
    <xf numFmtId="0" fontId="65" fillId="0" borderId="11" xfId="26" applyFont="1" applyBorder="1" applyAlignment="1" applyProtection="1">
      <alignment horizontal="center" vertical="center" textRotation="180"/>
      <protection hidden="1"/>
    </xf>
    <xf numFmtId="0" fontId="65" fillId="0" borderId="12" xfId="26" applyFont="1" applyBorder="1" applyAlignment="1" applyProtection="1">
      <alignment horizontal="center" vertical="center" textRotation="180"/>
      <protection hidden="1"/>
    </xf>
    <xf numFmtId="0" fontId="65" fillId="0" borderId="13" xfId="26" applyFont="1" applyBorder="1" applyAlignment="1" applyProtection="1">
      <alignment horizontal="center" vertical="center" textRotation="180"/>
      <protection hidden="1"/>
    </xf>
    <xf numFmtId="0" fontId="76" fillId="0" borderId="20" xfId="26" applyFont="1" applyBorder="1" applyAlignment="1" applyProtection="1">
      <alignment horizontal="right" vertical="center"/>
      <protection hidden="1"/>
    </xf>
    <xf numFmtId="0" fontId="76" fillId="0" borderId="10" xfId="26" applyFont="1" applyBorder="1" applyAlignment="1" applyProtection="1">
      <alignment horizontal="right" vertical="center"/>
      <protection hidden="1"/>
    </xf>
    <xf numFmtId="0" fontId="76" fillId="0" borderId="21" xfId="26" applyFont="1" applyBorder="1" applyAlignment="1" applyProtection="1">
      <alignment horizontal="right" vertical="center"/>
      <protection hidden="1"/>
    </xf>
    <xf numFmtId="0" fontId="65" fillId="0" borderId="13" xfId="26" applyFont="1" applyBorder="1" applyAlignment="1" applyProtection="1">
      <alignment horizontal="center" vertical="center" textRotation="90"/>
      <protection hidden="1"/>
    </xf>
    <xf numFmtId="0" fontId="77" fillId="0" borderId="6" xfId="26" applyFont="1" applyBorder="1" applyAlignment="1" applyProtection="1">
      <alignment horizontal="right" vertical="top"/>
      <protection hidden="1"/>
    </xf>
    <xf numFmtId="0" fontId="77" fillId="0" borderId="0" xfId="26" applyFont="1" applyAlignment="1" applyProtection="1">
      <alignment horizontal="right" vertical="top"/>
      <protection hidden="1"/>
    </xf>
    <xf numFmtId="0" fontId="77" fillId="0" borderId="7" xfId="26" applyFont="1" applyBorder="1" applyAlignment="1" applyProtection="1">
      <alignment horizontal="right" vertical="top"/>
      <protection hidden="1"/>
    </xf>
    <xf numFmtId="0" fontId="78" fillId="0" borderId="6" xfId="26" applyFont="1" applyBorder="1" applyAlignment="1" applyProtection="1">
      <alignment horizontal="right" vertical="center"/>
      <protection hidden="1"/>
    </xf>
    <xf numFmtId="0" fontId="78" fillId="0" borderId="0" xfId="26" applyFont="1" applyAlignment="1" applyProtection="1">
      <alignment horizontal="right" vertical="center"/>
      <protection hidden="1"/>
    </xf>
    <xf numFmtId="0" fontId="78" fillId="0" borderId="7" xfId="26" applyFont="1" applyBorder="1" applyAlignment="1" applyProtection="1">
      <alignment horizontal="right" vertical="center"/>
      <protection hidden="1"/>
    </xf>
    <xf numFmtId="0" fontId="68" fillId="0" borderId="8" xfId="26" applyFont="1" applyBorder="1" applyAlignment="1" applyProtection="1">
      <alignment horizontal="right" vertical="top"/>
      <protection hidden="1"/>
    </xf>
    <xf numFmtId="0" fontId="68" fillId="0" borderId="5" xfId="26" applyFont="1" applyBorder="1" applyAlignment="1" applyProtection="1">
      <alignment horizontal="right" vertical="top"/>
      <protection hidden="1"/>
    </xf>
    <xf numFmtId="0" fontId="68" fillId="0" borderId="9" xfId="26" applyFont="1" applyBorder="1" applyAlignment="1" applyProtection="1">
      <alignment horizontal="right" vertical="top"/>
      <protection hidden="1"/>
    </xf>
    <xf numFmtId="0" fontId="17" fillId="50"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17" fillId="46" borderId="0" xfId="273" applyFont="1" applyFill="1" applyAlignment="1" applyProtection="1">
      <alignment horizontal="center" vertical="center" wrapText="1"/>
      <protection hidden="1"/>
    </xf>
    <xf numFmtId="0" fontId="15" fillId="0" borderId="0" xfId="274" applyFont="1" applyAlignment="1" applyProtection="1">
      <alignment horizontal="left" vertical="top"/>
      <protection hidden="1"/>
    </xf>
    <xf numFmtId="0" fontId="15" fillId="0" borderId="0" xfId="274" applyFont="1" applyAlignment="1" applyProtection="1">
      <alignment horizontal="center" vertical="center"/>
      <protection locked="0" hidden="1"/>
    </xf>
    <xf numFmtId="0" fontId="83" fillId="43"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0"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6" fillId="0" borderId="0" xfId="273" applyFont="1" applyAlignment="1" applyProtection="1">
      <alignment horizontal="center" vertical="center"/>
      <protection locked="0"/>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4" fillId="50" borderId="4" xfId="24" applyFont="1" applyFill="1" applyBorder="1" applyAlignment="1">
      <alignment horizontal="center"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0" borderId="0" xfId="24" applyFont="1" applyAlignment="1">
      <alignment horizontal="justify" vertical="top"/>
    </xf>
    <xf numFmtId="0" fontId="14" fillId="0" borderId="4" xfId="24" applyFont="1" applyBorder="1" applyAlignment="1">
      <alignment horizontal="center" vertical="top"/>
    </xf>
    <xf numFmtId="0" fontId="0" fillId="0" borderId="0" xfId="24" applyFont="1" applyAlignment="1">
      <alignment horizontal="justify" vertical="top"/>
    </xf>
    <xf numFmtId="0" fontId="15" fillId="0" borderId="22" xfId="0" applyFont="1" applyBorder="1" applyAlignment="1">
      <alignment horizontal="left" vertical="center" indent="2"/>
    </xf>
    <xf numFmtId="175"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21" fillId="0" borderId="0" xfId="24" quotePrefix="1" applyFont="1" applyAlignment="1">
      <alignment horizontal="center" vertical="center"/>
    </xf>
    <xf numFmtId="0" fontId="14" fillId="0" borderId="22"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3" xfId="0" applyFont="1" applyBorder="1" applyAlignment="1">
      <alignment horizontal="left" vertical="center" indent="2"/>
    </xf>
    <xf numFmtId="0" fontId="15" fillId="0" borderId="0" xfId="0" applyFont="1" applyAlignment="1">
      <alignment horizontal="left" vertical="center" indent="2"/>
    </xf>
    <xf numFmtId="0" fontId="14" fillId="0" borderId="0" xfId="24" applyFont="1" applyAlignment="1">
      <alignment horizontal="justify" vertical="center"/>
    </xf>
    <xf numFmtId="0" fontId="5" fillId="47"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46" fillId="0" borderId="0" xfId="24" applyFont="1" applyAlignment="1">
      <alignment horizontal="justify" vertical="top"/>
    </xf>
    <xf numFmtId="0" fontId="15" fillId="0" borderId="0" xfId="24" applyFont="1" applyAlignment="1">
      <alignment horizontal="justify" vertical="center"/>
    </xf>
    <xf numFmtId="0" fontId="52" fillId="40" borderId="3" xfId="0" applyFont="1" applyFill="1" applyBorder="1" applyAlignment="1">
      <alignment horizontal="center" vertical="center"/>
    </xf>
    <xf numFmtId="0" fontId="52" fillId="40" borderId="15" xfId="0" applyFont="1" applyFill="1" applyBorder="1" applyAlignment="1">
      <alignment horizontal="center" vertical="center"/>
    </xf>
    <xf numFmtId="0" fontId="111" fillId="0" borderId="14" xfId="0" applyFont="1" applyBorder="1" applyAlignment="1">
      <alignment horizontal="left" vertical="center"/>
    </xf>
    <xf numFmtId="0" fontId="111" fillId="0" borderId="3" xfId="0" applyFont="1" applyBorder="1" applyAlignment="1">
      <alignment horizontal="left" vertical="center"/>
    </xf>
    <xf numFmtId="0" fontId="111" fillId="0" borderId="14" xfId="0" applyFont="1" applyBorder="1" applyAlignment="1">
      <alignment horizontal="left" vertical="center" wrapText="1"/>
    </xf>
    <xf numFmtId="0" fontId="111" fillId="0" borderId="3" xfId="0" applyFont="1" applyBorder="1" applyAlignment="1">
      <alignment horizontal="left" vertical="center" wrapText="1"/>
    </xf>
    <xf numFmtId="0" fontId="111" fillId="0" borderId="6" xfId="0" applyFont="1" applyBorder="1" applyAlignment="1">
      <alignment horizontal="left" vertical="center" wrapText="1"/>
    </xf>
    <xf numFmtId="0" fontId="111" fillId="0" borderId="0" xfId="0" applyFont="1" applyAlignment="1">
      <alignment horizontal="left" vertical="center" wrapText="1"/>
    </xf>
    <xf numFmtId="0" fontId="111" fillId="0" borderId="7"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21" xfId="0" applyFont="1" applyBorder="1" applyAlignment="1">
      <alignment horizontal="left" vertical="center" wrapText="1"/>
    </xf>
    <xf numFmtId="0" fontId="0" fillId="0" borderId="0" xfId="0" applyAlignment="1">
      <alignment horizontal="center" vertical="top"/>
    </xf>
    <xf numFmtId="0" fontId="15" fillId="0" borderId="0" xfId="0" applyFont="1" applyAlignment="1">
      <alignment horizontal="center" vertical="center"/>
    </xf>
    <xf numFmtId="0" fontId="0" fillId="0" borderId="0" xfId="0" applyAlignment="1">
      <alignment horizontal="center" vertical="center"/>
    </xf>
    <xf numFmtId="0" fontId="5" fillId="0" borderId="0" xfId="272" applyFont="1" applyAlignment="1">
      <alignment horizontal="left" vertical="center" wrapText="1"/>
    </xf>
    <xf numFmtId="0" fontId="14" fillId="0" borderId="0" xfId="0" applyFont="1" applyAlignment="1">
      <alignment horizontal="left" vertical="top"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18" fillId="39" borderId="6" xfId="0" applyFont="1" applyFill="1" applyBorder="1" applyAlignment="1">
      <alignment horizontal="center" vertical="center"/>
    </xf>
    <xf numFmtId="0" fontId="18" fillId="39" borderId="0" xfId="0" applyFont="1" applyFill="1" applyAlignment="1">
      <alignment horizontal="center" vertical="center"/>
    </xf>
    <xf numFmtId="0" fontId="102" fillId="0" borderId="8" xfId="0" applyFont="1" applyBorder="1" applyAlignment="1">
      <alignment horizontal="right" vertical="center"/>
    </xf>
    <xf numFmtId="0" fontId="102" fillId="0" borderId="5" xfId="0" applyFont="1" applyBorder="1" applyAlignment="1">
      <alignment horizontal="right" vertical="center"/>
    </xf>
    <xf numFmtId="0" fontId="102" fillId="0" borderId="9" xfId="0" applyFont="1" applyBorder="1" applyAlignment="1">
      <alignment horizontal="right" vertical="center"/>
    </xf>
    <xf numFmtId="164" fontId="101" fillId="0" borderId="14" xfId="0" applyNumberFormat="1" applyFont="1" applyBorder="1" applyAlignment="1">
      <alignment horizontal="center" vertical="center" wrapText="1"/>
    </xf>
    <xf numFmtId="164" fontId="101" fillId="0" borderId="3" xfId="0" applyNumberFormat="1" applyFont="1" applyBorder="1" applyAlignment="1">
      <alignment horizontal="center" vertical="center" wrapText="1"/>
    </xf>
    <xf numFmtId="164" fontId="101" fillId="0" borderId="15" xfId="0" applyNumberFormat="1" applyFont="1" applyBorder="1" applyAlignment="1">
      <alignment horizontal="center" vertical="center" wrapText="1"/>
    </xf>
    <xf numFmtId="0" fontId="110" fillId="48" borderId="4" xfId="26" applyFont="1" applyFill="1" applyBorder="1" applyAlignment="1" applyProtection="1">
      <alignment horizontal="center" vertical="center"/>
      <protection hidden="1"/>
    </xf>
    <xf numFmtId="0" fontId="109" fillId="48"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9"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109" fillId="52" borderId="4" xfId="26" applyNumberFormat="1" applyFont="1" applyFill="1" applyBorder="1" applyAlignment="1" applyProtection="1">
      <alignment horizontal="right" vertical="center" wrapText="1"/>
      <protection hidden="1"/>
    </xf>
    <xf numFmtId="0" fontId="14" fillId="4" borderId="16" xfId="26" applyFont="1" applyFill="1" applyBorder="1" applyAlignment="1" applyProtection="1">
      <alignment horizontal="left" vertical="center" wrapText="1"/>
      <protection hidden="1"/>
    </xf>
    <xf numFmtId="0" fontId="14" fillId="0" borderId="18" xfId="26" applyFont="1" applyBorder="1" applyAlignment="1" applyProtection="1">
      <alignment horizontal="justify" vertical="center" wrapText="1"/>
      <protection hidden="1"/>
    </xf>
    <xf numFmtId="0" fontId="14" fillId="0" borderId="33" xfId="26" applyFont="1" applyBorder="1" applyAlignment="1" applyProtection="1">
      <alignment horizontal="justify" vertical="center" wrapText="1"/>
      <protection hidden="1"/>
    </xf>
    <xf numFmtId="0" fontId="14" fillId="0" borderId="19" xfId="26" applyFont="1" applyBorder="1" applyAlignment="1" applyProtection="1">
      <alignment horizontal="justify" vertical="center" wrapText="1"/>
      <protection hidden="1"/>
    </xf>
    <xf numFmtId="0" fontId="114" fillId="0" borderId="34" xfId="0" applyFont="1" applyBorder="1" applyAlignment="1">
      <alignment horizontal="center" vertical="center" wrapText="1"/>
    </xf>
    <xf numFmtId="0" fontId="115" fillId="0" borderId="34" xfId="0" applyFont="1" applyBorder="1" applyAlignment="1">
      <alignment horizontal="center" vertical="center" wrapText="1"/>
    </xf>
    <xf numFmtId="1" fontId="116" fillId="0" borderId="34" xfId="0" applyNumberFormat="1" applyFont="1" applyBorder="1" applyAlignment="1">
      <alignment horizontal="center" vertical="center" shrinkToFit="1"/>
    </xf>
    <xf numFmtId="0" fontId="0" fillId="0" borderId="34" xfId="0" applyBorder="1" applyAlignment="1">
      <alignment horizontal="center" vertical="center" wrapText="1"/>
    </xf>
    <xf numFmtId="1" fontId="116" fillId="0" borderId="35" xfId="0" applyNumberFormat="1" applyFont="1" applyBorder="1" applyAlignment="1">
      <alignment horizontal="center" vertical="center" shrinkToFit="1"/>
    </xf>
  </cellXfs>
  <cellStyles count="280">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08" xfId="275" xr:uid="{F17AFCE4-B70B-4DAE-B3CD-9F856D89AE99}"/>
    <cellStyle name="Normal 109" xfId="276" xr:uid="{885B447A-2143-4444-A404-E161AC0581B2}"/>
    <cellStyle name="Normal 11" xfId="95" xr:uid="{00000000-0005-0000-0000-000084000000}"/>
    <cellStyle name="Normal 11 2" xfId="96" xr:uid="{00000000-0005-0000-0000-000085000000}"/>
    <cellStyle name="Normal 110" xfId="277" xr:uid="{FE3E28BE-E16D-4185-9E8D-B8EE752E2343}"/>
    <cellStyle name="Normal 111" xfId="278" xr:uid="{6B7E66FB-5850-4792-BA27-01945B07B424}"/>
    <cellStyle name="Normal 112" xfId="279" xr:uid="{5778A268-1B94-47D5-9F11-DD86B5B98A7B}"/>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2">
    <dxf>
      <font>
        <strike/>
      </font>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ont>
        <color theme="0"/>
      </font>
      <fill>
        <patternFill>
          <fgColor theme="0"/>
          <bgColor theme="0"/>
        </patternFill>
      </fill>
    </dxf>
    <dxf>
      <font>
        <color theme="0"/>
      </font>
      <fill>
        <patternFill patternType="solid">
          <fgColor theme="0"/>
          <bgColor theme="0"/>
        </patternFill>
      </fill>
    </dxf>
    <dxf>
      <font>
        <color theme="0"/>
      </font>
      <fill>
        <patternFill patternType="solid">
          <fgColor theme="0"/>
          <bgColor theme="0"/>
        </patternFill>
      </fill>
      <border>
        <left/>
        <right/>
        <top/>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indexed="64"/>
        </patternFill>
      </fill>
    </dxf>
    <dxf>
      <font>
        <color theme="0"/>
      </font>
      <fill>
        <patternFill patternType="none">
          <fgColor indexed="64"/>
          <bgColor indexed="65"/>
        </patternFill>
      </fill>
    </dxf>
    <dxf>
      <font>
        <color auto="1"/>
      </font>
      <fill>
        <patternFill>
          <bgColor rgb="FFCCFFCC"/>
        </patternFill>
      </fill>
    </dxf>
    <dxf>
      <font>
        <color theme="0"/>
      </font>
      <fill>
        <patternFill>
          <fgColor theme="0"/>
          <bgColor theme="0"/>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D5" sqref="D5"/>
    </sheetView>
  </sheetViews>
  <sheetFormatPr defaultRowHeight="16.5"/>
  <cols>
    <col min="1" max="1" width="18" style="67" customWidth="1"/>
    <col min="2" max="2" width="71.875" style="67" customWidth="1"/>
    <col min="3" max="256" width="9" style="67"/>
    <col min="257" max="257" width="18" style="67" customWidth="1"/>
    <col min="258" max="258" width="71.875" style="67" customWidth="1"/>
    <col min="259" max="512" width="9" style="67"/>
    <col min="513" max="513" width="18" style="67" customWidth="1"/>
    <col min="514" max="514" width="71.875" style="67" customWidth="1"/>
    <col min="515" max="768" width="9" style="67"/>
    <col min="769" max="769" width="18" style="67" customWidth="1"/>
    <col min="770" max="770" width="71.875" style="67" customWidth="1"/>
    <col min="771" max="1024" width="9" style="67"/>
    <col min="1025" max="1025" width="18" style="67" customWidth="1"/>
    <col min="1026" max="1026" width="71.875" style="67" customWidth="1"/>
    <col min="1027" max="1280" width="9" style="67"/>
    <col min="1281" max="1281" width="18" style="67" customWidth="1"/>
    <col min="1282" max="1282" width="71.875" style="67" customWidth="1"/>
    <col min="1283" max="1536" width="9" style="67"/>
    <col min="1537" max="1537" width="18" style="67" customWidth="1"/>
    <col min="1538" max="1538" width="71.875" style="67" customWidth="1"/>
    <col min="1539" max="1792" width="9" style="67"/>
    <col min="1793" max="1793" width="18" style="67" customWidth="1"/>
    <col min="1794" max="1794" width="71.875" style="67" customWidth="1"/>
    <col min="1795" max="2048" width="9" style="67"/>
    <col min="2049" max="2049" width="18" style="67" customWidth="1"/>
    <col min="2050" max="2050" width="71.875" style="67" customWidth="1"/>
    <col min="2051" max="2304" width="9" style="67"/>
    <col min="2305" max="2305" width="18" style="67" customWidth="1"/>
    <col min="2306" max="2306" width="71.875" style="67" customWidth="1"/>
    <col min="2307" max="2560" width="9" style="67"/>
    <col min="2561" max="2561" width="18" style="67" customWidth="1"/>
    <col min="2562" max="2562" width="71.875" style="67" customWidth="1"/>
    <col min="2563" max="2816" width="9" style="67"/>
    <col min="2817" max="2817" width="18" style="67" customWidth="1"/>
    <col min="2818" max="2818" width="71.875" style="67" customWidth="1"/>
    <col min="2819" max="3072" width="9" style="67"/>
    <col min="3073" max="3073" width="18" style="67" customWidth="1"/>
    <col min="3074" max="3074" width="71.875" style="67" customWidth="1"/>
    <col min="3075" max="3328" width="9" style="67"/>
    <col min="3329" max="3329" width="18" style="67" customWidth="1"/>
    <col min="3330" max="3330" width="71.875" style="67" customWidth="1"/>
    <col min="3331" max="3584" width="9" style="67"/>
    <col min="3585" max="3585" width="18" style="67" customWidth="1"/>
    <col min="3586" max="3586" width="71.875" style="67" customWidth="1"/>
    <col min="3587" max="3840" width="9" style="67"/>
    <col min="3841" max="3841" width="18" style="67" customWidth="1"/>
    <col min="3842" max="3842" width="71.875" style="67" customWidth="1"/>
    <col min="3843" max="4096" width="9" style="67"/>
    <col min="4097" max="4097" width="18" style="67" customWidth="1"/>
    <col min="4098" max="4098" width="71.875" style="67" customWidth="1"/>
    <col min="4099" max="4352" width="9" style="67"/>
    <col min="4353" max="4353" width="18" style="67" customWidth="1"/>
    <col min="4354" max="4354" width="71.875" style="67" customWidth="1"/>
    <col min="4355" max="4608" width="9" style="67"/>
    <col min="4609" max="4609" width="18" style="67" customWidth="1"/>
    <col min="4610" max="4610" width="71.875" style="67" customWidth="1"/>
    <col min="4611" max="4864" width="9" style="67"/>
    <col min="4865" max="4865" width="18" style="67" customWidth="1"/>
    <col min="4866" max="4866" width="71.875" style="67" customWidth="1"/>
    <col min="4867" max="5120" width="9" style="67"/>
    <col min="5121" max="5121" width="18" style="67" customWidth="1"/>
    <col min="5122" max="5122" width="71.875" style="67" customWidth="1"/>
    <col min="5123" max="5376" width="9" style="67"/>
    <col min="5377" max="5377" width="18" style="67" customWidth="1"/>
    <col min="5378" max="5378" width="71.875" style="67" customWidth="1"/>
    <col min="5379" max="5632" width="9" style="67"/>
    <col min="5633" max="5633" width="18" style="67" customWidth="1"/>
    <col min="5634" max="5634" width="71.875" style="67" customWidth="1"/>
    <col min="5635" max="5888" width="9" style="67"/>
    <col min="5889" max="5889" width="18" style="67" customWidth="1"/>
    <col min="5890" max="5890" width="71.875" style="67" customWidth="1"/>
    <col min="5891" max="6144" width="9" style="67"/>
    <col min="6145" max="6145" width="18" style="67" customWidth="1"/>
    <col min="6146" max="6146" width="71.875" style="67" customWidth="1"/>
    <col min="6147" max="6400" width="9" style="67"/>
    <col min="6401" max="6401" width="18" style="67" customWidth="1"/>
    <col min="6402" max="6402" width="71.875" style="67" customWidth="1"/>
    <col min="6403" max="6656" width="9" style="67"/>
    <col min="6657" max="6657" width="18" style="67" customWidth="1"/>
    <col min="6658" max="6658" width="71.875" style="67" customWidth="1"/>
    <col min="6659" max="6912" width="9" style="67"/>
    <col min="6913" max="6913" width="18" style="67" customWidth="1"/>
    <col min="6914" max="6914" width="71.875" style="67" customWidth="1"/>
    <col min="6915" max="7168" width="9" style="67"/>
    <col min="7169" max="7169" width="18" style="67" customWidth="1"/>
    <col min="7170" max="7170" width="71.875" style="67" customWidth="1"/>
    <col min="7171" max="7424" width="9" style="67"/>
    <col min="7425" max="7425" width="18" style="67" customWidth="1"/>
    <col min="7426" max="7426" width="71.875" style="67" customWidth="1"/>
    <col min="7427" max="7680" width="9" style="67"/>
    <col min="7681" max="7681" width="18" style="67" customWidth="1"/>
    <col min="7682" max="7682" width="71.875" style="67" customWidth="1"/>
    <col min="7683" max="7936" width="9" style="67"/>
    <col min="7937" max="7937" width="18" style="67" customWidth="1"/>
    <col min="7938" max="7938" width="71.875" style="67" customWidth="1"/>
    <col min="7939" max="8192" width="9" style="67"/>
    <col min="8193" max="8193" width="18" style="67" customWidth="1"/>
    <col min="8194" max="8194" width="71.875" style="67" customWidth="1"/>
    <col min="8195" max="8448" width="9" style="67"/>
    <col min="8449" max="8449" width="18" style="67" customWidth="1"/>
    <col min="8450" max="8450" width="71.875" style="67" customWidth="1"/>
    <col min="8451" max="8704" width="9" style="67"/>
    <col min="8705" max="8705" width="18" style="67" customWidth="1"/>
    <col min="8706" max="8706" width="71.875" style="67" customWidth="1"/>
    <col min="8707" max="8960" width="9" style="67"/>
    <col min="8961" max="8961" width="18" style="67" customWidth="1"/>
    <col min="8962" max="8962" width="71.875" style="67" customWidth="1"/>
    <col min="8963" max="9216" width="9" style="67"/>
    <col min="9217" max="9217" width="18" style="67" customWidth="1"/>
    <col min="9218" max="9218" width="71.875" style="67" customWidth="1"/>
    <col min="9219" max="9472" width="9" style="67"/>
    <col min="9473" max="9473" width="18" style="67" customWidth="1"/>
    <col min="9474" max="9474" width="71.875" style="67" customWidth="1"/>
    <col min="9475" max="9728" width="9" style="67"/>
    <col min="9729" max="9729" width="18" style="67" customWidth="1"/>
    <col min="9730" max="9730" width="71.875" style="67" customWidth="1"/>
    <col min="9731" max="9984" width="9" style="67"/>
    <col min="9985" max="9985" width="18" style="67" customWidth="1"/>
    <col min="9986" max="9986" width="71.875" style="67" customWidth="1"/>
    <col min="9987" max="10240" width="9" style="67"/>
    <col min="10241" max="10241" width="18" style="67" customWidth="1"/>
    <col min="10242" max="10242" width="71.875" style="67" customWidth="1"/>
    <col min="10243" max="10496" width="9" style="67"/>
    <col min="10497" max="10497" width="18" style="67" customWidth="1"/>
    <col min="10498" max="10498" width="71.875" style="67" customWidth="1"/>
    <col min="10499" max="10752" width="9" style="67"/>
    <col min="10753" max="10753" width="18" style="67" customWidth="1"/>
    <col min="10754" max="10754" width="71.875" style="67" customWidth="1"/>
    <col min="10755" max="11008" width="9" style="67"/>
    <col min="11009" max="11009" width="18" style="67" customWidth="1"/>
    <col min="11010" max="11010" width="71.875" style="67" customWidth="1"/>
    <col min="11011" max="11264" width="9" style="67"/>
    <col min="11265" max="11265" width="18" style="67" customWidth="1"/>
    <col min="11266" max="11266" width="71.875" style="67" customWidth="1"/>
    <col min="11267" max="11520" width="9" style="67"/>
    <col min="11521" max="11521" width="18" style="67" customWidth="1"/>
    <col min="11522" max="11522" width="71.875" style="67" customWidth="1"/>
    <col min="11523" max="11776" width="9" style="67"/>
    <col min="11777" max="11777" width="18" style="67" customWidth="1"/>
    <col min="11778" max="11778" width="71.875" style="67" customWidth="1"/>
    <col min="11779" max="12032" width="9" style="67"/>
    <col min="12033" max="12033" width="18" style="67" customWidth="1"/>
    <col min="12034" max="12034" width="71.875" style="67" customWidth="1"/>
    <col min="12035" max="12288" width="9" style="67"/>
    <col min="12289" max="12289" width="18" style="67" customWidth="1"/>
    <col min="12290" max="12290" width="71.875" style="67" customWidth="1"/>
    <col min="12291" max="12544" width="9" style="67"/>
    <col min="12545" max="12545" width="18" style="67" customWidth="1"/>
    <col min="12546" max="12546" width="71.875" style="67" customWidth="1"/>
    <col min="12547" max="12800" width="9" style="67"/>
    <col min="12801" max="12801" width="18" style="67" customWidth="1"/>
    <col min="12802" max="12802" width="71.875" style="67" customWidth="1"/>
    <col min="12803" max="13056" width="9" style="67"/>
    <col min="13057" max="13057" width="18" style="67" customWidth="1"/>
    <col min="13058" max="13058" width="71.875" style="67" customWidth="1"/>
    <col min="13059" max="13312" width="9" style="67"/>
    <col min="13313" max="13313" width="18" style="67" customWidth="1"/>
    <col min="13314" max="13314" width="71.875" style="67" customWidth="1"/>
    <col min="13315" max="13568" width="9" style="67"/>
    <col min="13569" max="13569" width="18" style="67" customWidth="1"/>
    <col min="13570" max="13570" width="71.875" style="67" customWidth="1"/>
    <col min="13571" max="13824" width="9" style="67"/>
    <col min="13825" max="13825" width="18" style="67" customWidth="1"/>
    <col min="13826" max="13826" width="71.875" style="67" customWidth="1"/>
    <col min="13827" max="14080" width="9" style="67"/>
    <col min="14081" max="14081" width="18" style="67" customWidth="1"/>
    <col min="14082" max="14082" width="71.875" style="67" customWidth="1"/>
    <col min="14083" max="14336" width="9" style="67"/>
    <col min="14337" max="14337" width="18" style="67" customWidth="1"/>
    <col min="14338" max="14338" width="71.875" style="67" customWidth="1"/>
    <col min="14339" max="14592" width="9" style="67"/>
    <col min="14593" max="14593" width="18" style="67" customWidth="1"/>
    <col min="14594" max="14594" width="71.875" style="67" customWidth="1"/>
    <col min="14595" max="14848" width="9" style="67"/>
    <col min="14849" max="14849" width="18" style="67" customWidth="1"/>
    <col min="14850" max="14850" width="71.875" style="67" customWidth="1"/>
    <col min="14851" max="15104" width="9" style="67"/>
    <col min="15105" max="15105" width="18" style="67" customWidth="1"/>
    <col min="15106" max="15106" width="71.875" style="67" customWidth="1"/>
    <col min="15107" max="15360" width="9" style="67"/>
    <col min="15361" max="15361" width="18" style="67" customWidth="1"/>
    <col min="15362" max="15362" width="71.875" style="67" customWidth="1"/>
    <col min="15363" max="15616" width="9" style="67"/>
    <col min="15617" max="15617" width="18" style="67" customWidth="1"/>
    <col min="15618" max="15618" width="71.875" style="67" customWidth="1"/>
    <col min="15619" max="15872" width="9" style="67"/>
    <col min="15873" max="15873" width="18" style="67" customWidth="1"/>
    <col min="15874" max="15874" width="71.875" style="67" customWidth="1"/>
    <col min="15875" max="16128" width="9" style="67"/>
    <col min="16129" max="16129" width="18" style="67" customWidth="1"/>
    <col min="16130" max="16130" width="71.875" style="67" customWidth="1"/>
    <col min="16131" max="16384" width="9" style="67"/>
  </cols>
  <sheetData>
    <row r="1" spans="1:2" ht="58.5" customHeight="1">
      <c r="A1" s="156"/>
      <c r="B1" s="157" t="s">
        <v>109</v>
      </c>
    </row>
    <row r="2" spans="1:2" ht="39" customHeight="1">
      <c r="A2" s="68" t="s">
        <v>110</v>
      </c>
      <c r="B2" s="69" t="s">
        <v>210</v>
      </c>
    </row>
    <row r="3" spans="1:2" ht="24.75" customHeight="1">
      <c r="A3" s="71" t="s">
        <v>111</v>
      </c>
      <c r="B3" s="72" t="s">
        <v>216</v>
      </c>
    </row>
    <row r="4" spans="1:2" ht="5.25" customHeight="1">
      <c r="A4" s="70"/>
      <c r="B4" s="73"/>
    </row>
    <row r="5" spans="1:2">
      <c r="A5" s="70" t="s">
        <v>54</v>
      </c>
      <c r="B5" s="73" t="s">
        <v>211</v>
      </c>
    </row>
    <row r="6" spans="1:2" ht="7.5" customHeight="1">
      <c r="A6" s="70"/>
      <c r="B6" s="74"/>
    </row>
    <row r="7" spans="1:2">
      <c r="A7" s="70" t="s">
        <v>55</v>
      </c>
      <c r="B7" s="73" t="s">
        <v>212</v>
      </c>
    </row>
    <row r="8" spans="1:2">
      <c r="A8" s="70"/>
    </row>
    <row r="9" spans="1:2" ht="16.5" customHeight="1">
      <c r="A9" s="327" t="s">
        <v>112</v>
      </c>
      <c r="B9" s="175" t="s">
        <v>113</v>
      </c>
    </row>
    <row r="10" spans="1:2" ht="16.5" customHeight="1">
      <c r="A10" s="327"/>
      <c r="B10" s="67" t="s">
        <v>114</v>
      </c>
    </row>
    <row r="11" spans="1:2" ht="16.5" customHeight="1">
      <c r="A11" s="327"/>
      <c r="B11" s="67" t="s">
        <v>115</v>
      </c>
    </row>
    <row r="12" spans="1:2" ht="16.5" customHeight="1">
      <c r="A12" s="327"/>
      <c r="B12" s="67" t="s">
        <v>116</v>
      </c>
    </row>
    <row r="13" spans="1:2" ht="16.5" customHeight="1">
      <c r="A13" s="327"/>
      <c r="B13" s="67" t="s">
        <v>117</v>
      </c>
    </row>
    <row r="14" spans="1:2" ht="16.5" customHeight="1">
      <c r="A14" s="327"/>
      <c r="B14" s="75" t="s">
        <v>155</v>
      </c>
    </row>
  </sheetData>
  <sheetProtection algorithmName="SHA-512" hashValue="oZ2MDSQmzERn4Qbu1T2QBqJS6j/GWVKQl7fE9vIXzsa5CF3DQiivAOMmRbmbLZGGU6wYZ+a7EQ7L0fv6L7ZI/Q==" saltValue="eVXPWO44eQoliSItzk9zjQ=="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79" customWidth="1"/>
    <col min="2" max="2" width="11.125" style="79" customWidth="1"/>
    <col min="3" max="4" width="38.625" style="79" customWidth="1"/>
    <col min="5" max="5" width="11.25" style="79" customWidth="1"/>
    <col min="6" max="6" width="26.875" style="79" customWidth="1"/>
    <col min="7" max="256" width="9" style="79"/>
    <col min="257" max="257" width="8.625" style="79" customWidth="1"/>
    <col min="258" max="258" width="11.125" style="79" customWidth="1"/>
    <col min="259" max="260" width="38.625" style="79" customWidth="1"/>
    <col min="261" max="261" width="11.25" style="79" customWidth="1"/>
    <col min="262" max="262" width="8.625" style="79" customWidth="1"/>
    <col min="263" max="512" width="9" style="79"/>
    <col min="513" max="513" width="8.625" style="79" customWidth="1"/>
    <col min="514" max="514" width="11.125" style="79" customWidth="1"/>
    <col min="515" max="516" width="38.625" style="79" customWidth="1"/>
    <col min="517" max="517" width="11.25" style="79" customWidth="1"/>
    <col min="518" max="518" width="8.625" style="79" customWidth="1"/>
    <col min="519" max="768" width="9" style="79"/>
    <col min="769" max="769" width="8.625" style="79" customWidth="1"/>
    <col min="770" max="770" width="11.125" style="79" customWidth="1"/>
    <col min="771" max="772" width="38.625" style="79" customWidth="1"/>
    <col min="773" max="773" width="11.25" style="79" customWidth="1"/>
    <col min="774" max="774" width="8.625" style="79" customWidth="1"/>
    <col min="775" max="1024" width="9" style="79"/>
    <col min="1025" max="1025" width="8.625" style="79" customWidth="1"/>
    <col min="1026" max="1026" width="11.125" style="79" customWidth="1"/>
    <col min="1027" max="1028" width="38.625" style="79" customWidth="1"/>
    <col min="1029" max="1029" width="11.25" style="79" customWidth="1"/>
    <col min="1030" max="1030" width="8.625" style="79" customWidth="1"/>
    <col min="1031" max="1280" width="9" style="79"/>
    <col min="1281" max="1281" width="8.625" style="79" customWidth="1"/>
    <col min="1282" max="1282" width="11.125" style="79" customWidth="1"/>
    <col min="1283" max="1284" width="38.625" style="79" customWidth="1"/>
    <col min="1285" max="1285" width="11.25" style="79" customWidth="1"/>
    <col min="1286" max="1286" width="8.625" style="79" customWidth="1"/>
    <col min="1287" max="1536" width="9" style="79"/>
    <col min="1537" max="1537" width="8.625" style="79" customWidth="1"/>
    <col min="1538" max="1538" width="11.125" style="79" customWidth="1"/>
    <col min="1539" max="1540" width="38.625" style="79" customWidth="1"/>
    <col min="1541" max="1541" width="11.25" style="79" customWidth="1"/>
    <col min="1542" max="1542" width="8.625" style="79" customWidth="1"/>
    <col min="1543" max="1792" width="9" style="79"/>
    <col min="1793" max="1793" width="8.625" style="79" customWidth="1"/>
    <col min="1794" max="1794" width="11.125" style="79" customWidth="1"/>
    <col min="1795" max="1796" width="38.625" style="79" customWidth="1"/>
    <col min="1797" max="1797" width="11.25" style="79" customWidth="1"/>
    <col min="1798" max="1798" width="8.625" style="79" customWidth="1"/>
    <col min="1799" max="2048" width="9" style="79"/>
    <col min="2049" max="2049" width="8.625" style="79" customWidth="1"/>
    <col min="2050" max="2050" width="11.125" style="79" customWidth="1"/>
    <col min="2051" max="2052" width="38.625" style="79" customWidth="1"/>
    <col min="2053" max="2053" width="11.25" style="79" customWidth="1"/>
    <col min="2054" max="2054" width="8.625" style="79" customWidth="1"/>
    <col min="2055" max="2304" width="9" style="79"/>
    <col min="2305" max="2305" width="8.625" style="79" customWidth="1"/>
    <col min="2306" max="2306" width="11.125" style="79" customWidth="1"/>
    <col min="2307" max="2308" width="38.625" style="79" customWidth="1"/>
    <col min="2309" max="2309" width="11.25" style="79" customWidth="1"/>
    <col min="2310" max="2310" width="8.625" style="79" customWidth="1"/>
    <col min="2311" max="2560" width="9" style="79"/>
    <col min="2561" max="2561" width="8.625" style="79" customWidth="1"/>
    <col min="2562" max="2562" width="11.125" style="79" customWidth="1"/>
    <col min="2563" max="2564" width="38.625" style="79" customWidth="1"/>
    <col min="2565" max="2565" width="11.25" style="79" customWidth="1"/>
    <col min="2566" max="2566" width="8.625" style="79" customWidth="1"/>
    <col min="2567" max="2816" width="9" style="79"/>
    <col min="2817" max="2817" width="8.625" style="79" customWidth="1"/>
    <col min="2818" max="2818" width="11.125" style="79" customWidth="1"/>
    <col min="2819" max="2820" width="38.625" style="79" customWidth="1"/>
    <col min="2821" max="2821" width="11.25" style="79" customWidth="1"/>
    <col min="2822" max="2822" width="8.625" style="79" customWidth="1"/>
    <col min="2823" max="3072" width="9" style="79"/>
    <col min="3073" max="3073" width="8.625" style="79" customWidth="1"/>
    <col min="3074" max="3074" width="11.125" style="79" customWidth="1"/>
    <col min="3075" max="3076" width="38.625" style="79" customWidth="1"/>
    <col min="3077" max="3077" width="11.25" style="79" customWidth="1"/>
    <col min="3078" max="3078" width="8.625" style="79" customWidth="1"/>
    <col min="3079" max="3328" width="9" style="79"/>
    <col min="3329" max="3329" width="8.625" style="79" customWidth="1"/>
    <col min="3330" max="3330" width="11.125" style="79" customWidth="1"/>
    <col min="3331" max="3332" width="38.625" style="79" customWidth="1"/>
    <col min="3333" max="3333" width="11.25" style="79" customWidth="1"/>
    <col min="3334" max="3334" width="8.625" style="79" customWidth="1"/>
    <col min="3335" max="3584" width="9" style="79"/>
    <col min="3585" max="3585" width="8.625" style="79" customWidth="1"/>
    <col min="3586" max="3586" width="11.125" style="79" customWidth="1"/>
    <col min="3587" max="3588" width="38.625" style="79" customWidth="1"/>
    <col min="3589" max="3589" width="11.25" style="79" customWidth="1"/>
    <col min="3590" max="3590" width="8.625" style="79" customWidth="1"/>
    <col min="3591" max="3840" width="9" style="79"/>
    <col min="3841" max="3841" width="8.625" style="79" customWidth="1"/>
    <col min="3842" max="3842" width="11.125" style="79" customWidth="1"/>
    <col min="3843" max="3844" width="38.625" style="79" customWidth="1"/>
    <col min="3845" max="3845" width="11.25" style="79" customWidth="1"/>
    <col min="3846" max="3846" width="8.625" style="79" customWidth="1"/>
    <col min="3847" max="4096" width="9" style="79"/>
    <col min="4097" max="4097" width="8.625" style="79" customWidth="1"/>
    <col min="4098" max="4098" width="11.125" style="79" customWidth="1"/>
    <col min="4099" max="4100" width="38.625" style="79" customWidth="1"/>
    <col min="4101" max="4101" width="11.25" style="79" customWidth="1"/>
    <col min="4102" max="4102" width="8.625" style="79" customWidth="1"/>
    <col min="4103" max="4352" width="9" style="79"/>
    <col min="4353" max="4353" width="8.625" style="79" customWidth="1"/>
    <col min="4354" max="4354" width="11.125" style="79" customWidth="1"/>
    <col min="4355" max="4356" width="38.625" style="79" customWidth="1"/>
    <col min="4357" max="4357" width="11.25" style="79" customWidth="1"/>
    <col min="4358" max="4358" width="8.625" style="79" customWidth="1"/>
    <col min="4359" max="4608" width="9" style="79"/>
    <col min="4609" max="4609" width="8.625" style="79" customWidth="1"/>
    <col min="4610" max="4610" width="11.125" style="79" customWidth="1"/>
    <col min="4611" max="4612" width="38.625" style="79" customWidth="1"/>
    <col min="4613" max="4613" width="11.25" style="79" customWidth="1"/>
    <col min="4614" max="4614" width="8.625" style="79" customWidth="1"/>
    <col min="4615" max="4864" width="9" style="79"/>
    <col min="4865" max="4865" width="8.625" style="79" customWidth="1"/>
    <col min="4866" max="4866" width="11.125" style="79" customWidth="1"/>
    <col min="4867" max="4868" width="38.625" style="79" customWidth="1"/>
    <col min="4869" max="4869" width="11.25" style="79" customWidth="1"/>
    <col min="4870" max="4870" width="8.625" style="79" customWidth="1"/>
    <col min="4871" max="5120" width="9" style="79"/>
    <col min="5121" max="5121" width="8.625" style="79" customWidth="1"/>
    <col min="5122" max="5122" width="11.125" style="79" customWidth="1"/>
    <col min="5123" max="5124" width="38.625" style="79" customWidth="1"/>
    <col min="5125" max="5125" width="11.25" style="79" customWidth="1"/>
    <col min="5126" max="5126" width="8.625" style="79" customWidth="1"/>
    <col min="5127" max="5376" width="9" style="79"/>
    <col min="5377" max="5377" width="8.625" style="79" customWidth="1"/>
    <col min="5378" max="5378" width="11.125" style="79" customWidth="1"/>
    <col min="5379" max="5380" width="38.625" style="79" customWidth="1"/>
    <col min="5381" max="5381" width="11.25" style="79" customWidth="1"/>
    <col min="5382" max="5382" width="8.625" style="79" customWidth="1"/>
    <col min="5383" max="5632" width="9" style="79"/>
    <col min="5633" max="5633" width="8.625" style="79" customWidth="1"/>
    <col min="5634" max="5634" width="11.125" style="79" customWidth="1"/>
    <col min="5635" max="5636" width="38.625" style="79" customWidth="1"/>
    <col min="5637" max="5637" width="11.25" style="79" customWidth="1"/>
    <col min="5638" max="5638" width="8.625" style="79" customWidth="1"/>
    <col min="5639" max="5888" width="9" style="79"/>
    <col min="5889" max="5889" width="8.625" style="79" customWidth="1"/>
    <col min="5890" max="5890" width="11.125" style="79" customWidth="1"/>
    <col min="5891" max="5892" width="38.625" style="79" customWidth="1"/>
    <col min="5893" max="5893" width="11.25" style="79" customWidth="1"/>
    <col min="5894" max="5894" width="8.625" style="79" customWidth="1"/>
    <col min="5895" max="6144" width="9" style="79"/>
    <col min="6145" max="6145" width="8.625" style="79" customWidth="1"/>
    <col min="6146" max="6146" width="11.125" style="79" customWidth="1"/>
    <col min="6147" max="6148" width="38.625" style="79" customWidth="1"/>
    <col min="6149" max="6149" width="11.25" style="79" customWidth="1"/>
    <col min="6150" max="6150" width="8.625" style="79" customWidth="1"/>
    <col min="6151" max="6400" width="9" style="79"/>
    <col min="6401" max="6401" width="8.625" style="79" customWidth="1"/>
    <col min="6402" max="6402" width="11.125" style="79" customWidth="1"/>
    <col min="6403" max="6404" width="38.625" style="79" customWidth="1"/>
    <col min="6405" max="6405" width="11.25" style="79" customWidth="1"/>
    <col min="6406" max="6406" width="8.625" style="79" customWidth="1"/>
    <col min="6407" max="6656" width="9" style="79"/>
    <col min="6657" max="6657" width="8.625" style="79" customWidth="1"/>
    <col min="6658" max="6658" width="11.125" style="79" customWidth="1"/>
    <col min="6659" max="6660" width="38.625" style="79" customWidth="1"/>
    <col min="6661" max="6661" width="11.25" style="79" customWidth="1"/>
    <col min="6662" max="6662" width="8.625" style="79" customWidth="1"/>
    <col min="6663" max="6912" width="9" style="79"/>
    <col min="6913" max="6913" width="8.625" style="79" customWidth="1"/>
    <col min="6914" max="6914" width="11.125" style="79" customWidth="1"/>
    <col min="6915" max="6916" width="38.625" style="79" customWidth="1"/>
    <col min="6917" max="6917" width="11.25" style="79" customWidth="1"/>
    <col min="6918" max="6918" width="8.625" style="79" customWidth="1"/>
    <col min="6919" max="7168" width="9" style="79"/>
    <col min="7169" max="7169" width="8.625" style="79" customWidth="1"/>
    <col min="7170" max="7170" width="11.125" style="79" customWidth="1"/>
    <col min="7171" max="7172" width="38.625" style="79" customWidth="1"/>
    <col min="7173" max="7173" width="11.25" style="79" customWidth="1"/>
    <col min="7174" max="7174" width="8.625" style="79" customWidth="1"/>
    <col min="7175" max="7424" width="9" style="79"/>
    <col min="7425" max="7425" width="8.625" style="79" customWidth="1"/>
    <col min="7426" max="7426" width="11.125" style="79" customWidth="1"/>
    <col min="7427" max="7428" width="38.625" style="79" customWidth="1"/>
    <col min="7429" max="7429" width="11.25" style="79" customWidth="1"/>
    <col min="7430" max="7430" width="8.625" style="79" customWidth="1"/>
    <col min="7431" max="7680" width="9" style="79"/>
    <col min="7681" max="7681" width="8.625" style="79" customWidth="1"/>
    <col min="7682" max="7682" width="11.125" style="79" customWidth="1"/>
    <col min="7683" max="7684" width="38.625" style="79" customWidth="1"/>
    <col min="7685" max="7685" width="11.25" style="79" customWidth="1"/>
    <col min="7686" max="7686" width="8.625" style="79" customWidth="1"/>
    <col min="7687" max="7936" width="9" style="79"/>
    <col min="7937" max="7937" width="8.625" style="79" customWidth="1"/>
    <col min="7938" max="7938" width="11.125" style="79" customWidth="1"/>
    <col min="7939" max="7940" width="38.625" style="79" customWidth="1"/>
    <col min="7941" max="7941" width="11.25" style="79" customWidth="1"/>
    <col min="7942" max="7942" width="8.625" style="79" customWidth="1"/>
    <col min="7943" max="8192" width="9" style="79"/>
    <col min="8193" max="8193" width="8.625" style="79" customWidth="1"/>
    <col min="8194" max="8194" width="11.125" style="79" customWidth="1"/>
    <col min="8195" max="8196" width="38.625" style="79" customWidth="1"/>
    <col min="8197" max="8197" width="11.25" style="79" customWidth="1"/>
    <col min="8198" max="8198" width="8.625" style="79" customWidth="1"/>
    <col min="8199" max="8448" width="9" style="79"/>
    <col min="8449" max="8449" width="8.625" style="79" customWidth="1"/>
    <col min="8450" max="8450" width="11.125" style="79" customWidth="1"/>
    <col min="8451" max="8452" width="38.625" style="79" customWidth="1"/>
    <col min="8453" max="8453" width="11.25" style="79" customWidth="1"/>
    <col min="8454" max="8454" width="8.625" style="79" customWidth="1"/>
    <col min="8455" max="8704" width="9" style="79"/>
    <col min="8705" max="8705" width="8.625" style="79" customWidth="1"/>
    <col min="8706" max="8706" width="11.125" style="79" customWidth="1"/>
    <col min="8707" max="8708" width="38.625" style="79" customWidth="1"/>
    <col min="8709" max="8709" width="11.25" style="79" customWidth="1"/>
    <col min="8710" max="8710" width="8.625" style="79" customWidth="1"/>
    <col min="8711" max="8960" width="9" style="79"/>
    <col min="8961" max="8961" width="8.625" style="79" customWidth="1"/>
    <col min="8962" max="8962" width="11.125" style="79" customWidth="1"/>
    <col min="8963" max="8964" width="38.625" style="79" customWidth="1"/>
    <col min="8965" max="8965" width="11.25" style="79" customWidth="1"/>
    <col min="8966" max="8966" width="8.625" style="79" customWidth="1"/>
    <col min="8967" max="9216" width="9" style="79"/>
    <col min="9217" max="9217" width="8.625" style="79" customWidth="1"/>
    <col min="9218" max="9218" width="11.125" style="79" customWidth="1"/>
    <col min="9219" max="9220" width="38.625" style="79" customWidth="1"/>
    <col min="9221" max="9221" width="11.25" style="79" customWidth="1"/>
    <col min="9222" max="9222" width="8.625" style="79" customWidth="1"/>
    <col min="9223" max="9472" width="9" style="79"/>
    <col min="9473" max="9473" width="8.625" style="79" customWidth="1"/>
    <col min="9474" max="9474" width="11.125" style="79" customWidth="1"/>
    <col min="9475" max="9476" width="38.625" style="79" customWidth="1"/>
    <col min="9477" max="9477" width="11.25" style="79" customWidth="1"/>
    <col min="9478" max="9478" width="8.625" style="79" customWidth="1"/>
    <col min="9479" max="9728" width="9" style="79"/>
    <col min="9729" max="9729" width="8.625" style="79" customWidth="1"/>
    <col min="9730" max="9730" width="11.125" style="79" customWidth="1"/>
    <col min="9731" max="9732" width="38.625" style="79" customWidth="1"/>
    <col min="9733" max="9733" width="11.25" style="79" customWidth="1"/>
    <col min="9734" max="9734" width="8.625" style="79" customWidth="1"/>
    <col min="9735" max="9984" width="9" style="79"/>
    <col min="9985" max="9985" width="8.625" style="79" customWidth="1"/>
    <col min="9986" max="9986" width="11.125" style="79" customWidth="1"/>
    <col min="9987" max="9988" width="38.625" style="79" customWidth="1"/>
    <col min="9989" max="9989" width="11.25" style="79" customWidth="1"/>
    <col min="9990" max="9990" width="8.625" style="79" customWidth="1"/>
    <col min="9991" max="10240" width="9" style="79"/>
    <col min="10241" max="10241" width="8.625" style="79" customWidth="1"/>
    <col min="10242" max="10242" width="11.125" style="79" customWidth="1"/>
    <col min="10243" max="10244" width="38.625" style="79" customWidth="1"/>
    <col min="10245" max="10245" width="11.25" style="79" customWidth="1"/>
    <col min="10246" max="10246" width="8.625" style="79" customWidth="1"/>
    <col min="10247" max="10496" width="9" style="79"/>
    <col min="10497" max="10497" width="8.625" style="79" customWidth="1"/>
    <col min="10498" max="10498" width="11.125" style="79" customWidth="1"/>
    <col min="10499" max="10500" width="38.625" style="79" customWidth="1"/>
    <col min="10501" max="10501" width="11.25" style="79" customWidth="1"/>
    <col min="10502" max="10502" width="8.625" style="79" customWidth="1"/>
    <col min="10503" max="10752" width="9" style="79"/>
    <col min="10753" max="10753" width="8.625" style="79" customWidth="1"/>
    <col min="10754" max="10754" width="11.125" style="79" customWidth="1"/>
    <col min="10755" max="10756" width="38.625" style="79" customWidth="1"/>
    <col min="10757" max="10757" width="11.25" style="79" customWidth="1"/>
    <col min="10758" max="10758" width="8.625" style="79" customWidth="1"/>
    <col min="10759" max="11008" width="9" style="79"/>
    <col min="11009" max="11009" width="8.625" style="79" customWidth="1"/>
    <col min="11010" max="11010" width="11.125" style="79" customWidth="1"/>
    <col min="11011" max="11012" width="38.625" style="79" customWidth="1"/>
    <col min="11013" max="11013" width="11.25" style="79" customWidth="1"/>
    <col min="11014" max="11014" width="8.625" style="79" customWidth="1"/>
    <col min="11015" max="11264" width="9" style="79"/>
    <col min="11265" max="11265" width="8.625" style="79" customWidth="1"/>
    <col min="11266" max="11266" width="11.125" style="79" customWidth="1"/>
    <col min="11267" max="11268" width="38.625" style="79" customWidth="1"/>
    <col min="11269" max="11269" width="11.25" style="79" customWidth="1"/>
    <col min="11270" max="11270" width="8.625" style="79" customWidth="1"/>
    <col min="11271" max="11520" width="9" style="79"/>
    <col min="11521" max="11521" width="8.625" style="79" customWidth="1"/>
    <col min="11522" max="11522" width="11.125" style="79" customWidth="1"/>
    <col min="11523" max="11524" width="38.625" style="79" customWidth="1"/>
    <col min="11525" max="11525" width="11.25" style="79" customWidth="1"/>
    <col min="11526" max="11526" width="8.625" style="79" customWidth="1"/>
    <col min="11527" max="11776" width="9" style="79"/>
    <col min="11777" max="11777" width="8.625" style="79" customWidth="1"/>
    <col min="11778" max="11778" width="11.125" style="79" customWidth="1"/>
    <col min="11779" max="11780" width="38.625" style="79" customWidth="1"/>
    <col min="11781" max="11781" width="11.25" style="79" customWidth="1"/>
    <col min="11782" max="11782" width="8.625" style="79" customWidth="1"/>
    <col min="11783" max="12032" width="9" style="79"/>
    <col min="12033" max="12033" width="8.625" style="79" customWidth="1"/>
    <col min="12034" max="12034" width="11.125" style="79" customWidth="1"/>
    <col min="12035" max="12036" width="38.625" style="79" customWidth="1"/>
    <col min="12037" max="12037" width="11.25" style="79" customWidth="1"/>
    <col min="12038" max="12038" width="8.625" style="79" customWidth="1"/>
    <col min="12039" max="12288" width="9" style="79"/>
    <col min="12289" max="12289" width="8.625" style="79" customWidth="1"/>
    <col min="12290" max="12290" width="11.125" style="79" customWidth="1"/>
    <col min="12291" max="12292" width="38.625" style="79" customWidth="1"/>
    <col min="12293" max="12293" width="11.25" style="79" customWidth="1"/>
    <col min="12294" max="12294" width="8.625" style="79" customWidth="1"/>
    <col min="12295" max="12544" width="9" style="79"/>
    <col min="12545" max="12545" width="8.625" style="79" customWidth="1"/>
    <col min="12546" max="12546" width="11.125" style="79" customWidth="1"/>
    <col min="12547" max="12548" width="38.625" style="79" customWidth="1"/>
    <col min="12549" max="12549" width="11.25" style="79" customWidth="1"/>
    <col min="12550" max="12550" width="8.625" style="79" customWidth="1"/>
    <col min="12551" max="12800" width="9" style="79"/>
    <col min="12801" max="12801" width="8.625" style="79" customWidth="1"/>
    <col min="12802" max="12802" width="11.125" style="79" customWidth="1"/>
    <col min="12803" max="12804" width="38.625" style="79" customWidth="1"/>
    <col min="12805" max="12805" width="11.25" style="79" customWidth="1"/>
    <col min="12806" max="12806" width="8.625" style="79" customWidth="1"/>
    <col min="12807" max="13056" width="9" style="79"/>
    <col min="13057" max="13057" width="8.625" style="79" customWidth="1"/>
    <col min="13058" max="13058" width="11.125" style="79" customWidth="1"/>
    <col min="13059" max="13060" width="38.625" style="79" customWidth="1"/>
    <col min="13061" max="13061" width="11.25" style="79" customWidth="1"/>
    <col min="13062" max="13062" width="8.625" style="79" customWidth="1"/>
    <col min="13063" max="13312" width="9" style="79"/>
    <col min="13313" max="13313" width="8.625" style="79" customWidth="1"/>
    <col min="13314" max="13314" width="11.125" style="79" customWidth="1"/>
    <col min="13315" max="13316" width="38.625" style="79" customWidth="1"/>
    <col min="13317" max="13317" width="11.25" style="79" customWidth="1"/>
    <col min="13318" max="13318" width="8.625" style="79" customWidth="1"/>
    <col min="13319" max="13568" width="9" style="79"/>
    <col min="13569" max="13569" width="8.625" style="79" customWidth="1"/>
    <col min="13570" max="13570" width="11.125" style="79" customWidth="1"/>
    <col min="13571" max="13572" width="38.625" style="79" customWidth="1"/>
    <col min="13573" max="13573" width="11.25" style="79" customWidth="1"/>
    <col min="13574" max="13574" width="8.625" style="79" customWidth="1"/>
    <col min="13575" max="13824" width="9" style="79"/>
    <col min="13825" max="13825" width="8.625" style="79" customWidth="1"/>
    <col min="13826" max="13826" width="11.125" style="79" customWidth="1"/>
    <col min="13827" max="13828" width="38.625" style="79" customWidth="1"/>
    <col min="13829" max="13829" width="11.25" style="79" customWidth="1"/>
    <col min="13830" max="13830" width="8.625" style="79" customWidth="1"/>
    <col min="13831" max="14080" width="9" style="79"/>
    <col min="14081" max="14081" width="8.625" style="79" customWidth="1"/>
    <col min="14082" max="14082" width="11.125" style="79" customWidth="1"/>
    <col min="14083" max="14084" width="38.625" style="79" customWidth="1"/>
    <col min="14085" max="14085" width="11.25" style="79" customWidth="1"/>
    <col min="14086" max="14086" width="8.625" style="79" customWidth="1"/>
    <col min="14087" max="14336" width="9" style="79"/>
    <col min="14337" max="14337" width="8.625" style="79" customWidth="1"/>
    <col min="14338" max="14338" width="11.125" style="79" customWidth="1"/>
    <col min="14339" max="14340" width="38.625" style="79" customWidth="1"/>
    <col min="14341" max="14341" width="11.25" style="79" customWidth="1"/>
    <col min="14342" max="14342" width="8.625" style="79" customWidth="1"/>
    <col min="14343" max="14592" width="9" style="79"/>
    <col min="14593" max="14593" width="8.625" style="79" customWidth="1"/>
    <col min="14594" max="14594" width="11.125" style="79" customWidth="1"/>
    <col min="14595" max="14596" width="38.625" style="79" customWidth="1"/>
    <col min="14597" max="14597" width="11.25" style="79" customWidth="1"/>
    <col min="14598" max="14598" width="8.625" style="79" customWidth="1"/>
    <col min="14599" max="14848" width="9" style="79"/>
    <col min="14849" max="14849" width="8.625" style="79" customWidth="1"/>
    <col min="14850" max="14850" width="11.125" style="79" customWidth="1"/>
    <col min="14851" max="14852" width="38.625" style="79" customWidth="1"/>
    <col min="14853" max="14853" width="11.25" style="79" customWidth="1"/>
    <col min="14854" max="14854" width="8.625" style="79" customWidth="1"/>
    <col min="14855" max="15104" width="9" style="79"/>
    <col min="15105" max="15105" width="8.625" style="79" customWidth="1"/>
    <col min="15106" max="15106" width="11.125" style="79" customWidth="1"/>
    <col min="15107" max="15108" width="38.625" style="79" customWidth="1"/>
    <col min="15109" max="15109" width="11.25" style="79" customWidth="1"/>
    <col min="15110" max="15110" width="8.625" style="79" customWidth="1"/>
    <col min="15111" max="15360" width="9" style="79"/>
    <col min="15361" max="15361" width="8.625" style="79" customWidth="1"/>
    <col min="15362" max="15362" width="11.125" style="79" customWidth="1"/>
    <col min="15363" max="15364" width="38.625" style="79" customWidth="1"/>
    <col min="15365" max="15365" width="11.25" style="79" customWidth="1"/>
    <col min="15366" max="15366" width="8.625" style="79" customWidth="1"/>
    <col min="15367" max="15616" width="9" style="79"/>
    <col min="15617" max="15617" width="8.625" style="79" customWidth="1"/>
    <col min="15618" max="15618" width="11.125" style="79" customWidth="1"/>
    <col min="15619" max="15620" width="38.625" style="79" customWidth="1"/>
    <col min="15621" max="15621" width="11.25" style="79" customWidth="1"/>
    <col min="15622" max="15622" width="8.625" style="79" customWidth="1"/>
    <col min="15623" max="15872" width="9" style="79"/>
    <col min="15873" max="15873" width="8.625" style="79" customWidth="1"/>
    <col min="15874" max="15874" width="11.125" style="79" customWidth="1"/>
    <col min="15875" max="15876" width="38.625" style="79" customWidth="1"/>
    <col min="15877" max="15877" width="11.25" style="79" customWidth="1"/>
    <col min="15878" max="15878" width="8.625" style="79" customWidth="1"/>
    <col min="15879" max="16128" width="9" style="79"/>
    <col min="16129" max="16129" width="8.625" style="79" customWidth="1"/>
    <col min="16130" max="16130" width="11.125" style="79" customWidth="1"/>
    <col min="16131" max="16132" width="38.625" style="79" customWidth="1"/>
    <col min="16133" max="16133" width="11.25" style="79" customWidth="1"/>
    <col min="16134" max="16134" width="8.625" style="79" customWidth="1"/>
    <col min="16135" max="16384" width="9" style="79"/>
  </cols>
  <sheetData>
    <row r="1" spans="1:12" ht="43.5" customHeight="1">
      <c r="A1" s="76"/>
      <c r="B1" s="328" t="s">
        <v>118</v>
      </c>
      <c r="C1" s="328"/>
      <c r="D1" s="328"/>
      <c r="E1" s="328"/>
      <c r="F1" s="77"/>
      <c r="G1" s="78"/>
      <c r="H1" s="78"/>
      <c r="I1" s="78"/>
      <c r="J1" s="78"/>
      <c r="L1" s="79" t="s">
        <v>119</v>
      </c>
    </row>
    <row r="2" spans="1:12" ht="103.5" customHeight="1">
      <c r="A2" s="329" t="s">
        <v>120</v>
      </c>
      <c r="B2" s="330" t="str">
        <f>Basic!B2</f>
        <v>Construction of Tower at Loc. No.: (107A &amp; 108) at 132 kV Haflong-Jiribam TL as per BoQ and instruction of officer-in-charge [Package-A]</v>
      </c>
      <c r="C2" s="331"/>
      <c r="D2" s="331"/>
      <c r="E2" s="332"/>
      <c r="F2" s="333" t="str">
        <f>B2</f>
        <v>Construction of Tower at Loc. No.: (107A &amp; 108) at 132 kV Haflong-Jiribam TL as per BoQ and instruction of officer-in-charge [Package-A]</v>
      </c>
      <c r="G2" s="78"/>
      <c r="H2" s="78"/>
      <c r="I2" s="78"/>
      <c r="J2" s="78"/>
    </row>
    <row r="3" spans="1:12" ht="30" customHeight="1">
      <c r="A3" s="329"/>
      <c r="B3" s="334" t="str">
        <f>"Specification No.:"&amp;Basic!B7</f>
        <v>Specification No.:NESH/CSM/OT/PRANIT/1500-1251 ( PKG A)/BPS-Vol-IC</v>
      </c>
      <c r="C3" s="334"/>
      <c r="D3" s="334"/>
      <c r="E3" s="334"/>
      <c r="F3" s="333"/>
      <c r="G3" s="78"/>
      <c r="H3" s="78"/>
      <c r="I3" s="78"/>
      <c r="J3" s="78"/>
    </row>
    <row r="4" spans="1:12" s="83" customFormat="1" ht="22.5" customHeight="1">
      <c r="A4" s="329"/>
      <c r="B4" s="80">
        <v>1</v>
      </c>
      <c r="C4" s="335" t="s">
        <v>121</v>
      </c>
      <c r="D4" s="335"/>
      <c r="E4" s="335"/>
      <c r="F4" s="333"/>
      <c r="G4" s="81"/>
      <c r="H4" s="81"/>
      <c r="I4" s="82"/>
      <c r="J4" s="82"/>
    </row>
    <row r="5" spans="1:12" s="83" customFormat="1" ht="33.75" customHeight="1">
      <c r="A5" s="329"/>
      <c r="B5" s="84"/>
      <c r="C5" s="338"/>
      <c r="D5" s="338"/>
      <c r="E5" s="339"/>
      <c r="F5" s="333"/>
      <c r="G5" s="82"/>
      <c r="H5" s="82"/>
      <c r="I5" s="82"/>
      <c r="J5" s="82"/>
    </row>
    <row r="6" spans="1:12" s="83" customFormat="1" ht="54" customHeight="1">
      <c r="A6" s="329"/>
      <c r="B6" s="85" t="s">
        <v>91</v>
      </c>
      <c r="C6" s="336" t="s">
        <v>122</v>
      </c>
      <c r="D6" s="336"/>
      <c r="E6" s="337"/>
      <c r="F6" s="333"/>
      <c r="G6" s="82"/>
      <c r="H6" s="82"/>
      <c r="I6" s="82"/>
      <c r="J6" s="82"/>
    </row>
    <row r="7" spans="1:12" ht="24" customHeight="1">
      <c r="A7" s="340"/>
      <c r="B7" s="343" t="s">
        <v>123</v>
      </c>
      <c r="C7" s="344"/>
      <c r="D7" s="344"/>
      <c r="E7" s="345"/>
      <c r="F7" s="329"/>
    </row>
    <row r="8" spans="1:12" ht="15.95" customHeight="1">
      <c r="A8" s="341"/>
      <c r="B8" s="347" t="s">
        <v>124</v>
      </c>
      <c r="C8" s="348"/>
      <c r="D8" s="348"/>
      <c r="E8" s="349"/>
      <c r="F8" s="329"/>
      <c r="G8" s="78"/>
      <c r="H8" s="78"/>
      <c r="I8" s="78"/>
      <c r="J8" s="78"/>
    </row>
    <row r="9" spans="1:12" ht="42" customHeight="1">
      <c r="A9" s="341"/>
      <c r="B9" s="350" t="s">
        <v>125</v>
      </c>
      <c r="C9" s="351"/>
      <c r="D9" s="351"/>
      <c r="E9" s="352"/>
      <c r="F9" s="329"/>
      <c r="G9" s="86"/>
      <c r="H9" s="86"/>
      <c r="I9" s="86"/>
      <c r="J9" s="86"/>
    </row>
    <row r="10" spans="1:12" ht="21.75" customHeight="1">
      <c r="A10" s="342"/>
      <c r="B10" s="353" t="s">
        <v>126</v>
      </c>
      <c r="C10" s="354"/>
      <c r="D10" s="354"/>
      <c r="E10" s="355"/>
      <c r="F10" s="346"/>
      <c r="G10" s="86"/>
      <c r="H10" s="86"/>
      <c r="I10" s="86"/>
      <c r="J10" s="86"/>
    </row>
    <row r="11" spans="1:12" ht="15.75">
      <c r="A11" s="78"/>
      <c r="B11" s="78"/>
      <c r="C11" s="78"/>
      <c r="D11" s="78"/>
      <c r="E11" s="78"/>
      <c r="F11" s="78"/>
      <c r="G11" s="78"/>
      <c r="H11" s="78"/>
      <c r="I11" s="78"/>
      <c r="J11" s="78"/>
    </row>
    <row r="12" spans="1:12" ht="15.75">
      <c r="A12" s="78"/>
      <c r="B12" s="78"/>
      <c r="C12" s="78"/>
      <c r="D12" s="78"/>
      <c r="E12" s="78"/>
      <c r="F12" s="78"/>
      <c r="G12" s="78"/>
      <c r="H12" s="78"/>
      <c r="I12" s="78"/>
      <c r="J12" s="78"/>
    </row>
  </sheetData>
  <sheetProtection algorithmName="SHA-512" hashValue="Yqhrnes8JbvRdimmuI3lstNHS1RlZQtiWzIWIXaX4hdDhr81qgV8BOfecuuIbh/TsxSAMOdPLRV/SPb5zetVOw==" saltValue="YPXZ9ydC8N/19eqdKWwxqg==" spinCount="100000" sheet="1" objects="1" scenarios="1"/>
  <mergeCells count="14">
    <mergeCell ref="A7:A10"/>
    <mergeCell ref="B7:E7"/>
    <mergeCell ref="F7:F10"/>
    <mergeCell ref="B8:E8"/>
    <mergeCell ref="B9:E9"/>
    <mergeCell ref="B10:E10"/>
    <mergeCell ref="B1:E1"/>
    <mergeCell ref="A2:A6"/>
    <mergeCell ref="B2:E2"/>
    <mergeCell ref="F2:F6"/>
    <mergeCell ref="B3:E3"/>
    <mergeCell ref="C4:E4"/>
    <mergeCell ref="C6:E6"/>
    <mergeCell ref="C5:E5"/>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90" customWidth="1"/>
    <col min="2" max="2" width="5.75" style="90" customWidth="1"/>
    <col min="3" max="3" width="67.375" style="90" customWidth="1"/>
    <col min="4" max="4" width="66.125" style="90" customWidth="1"/>
    <col min="5" max="256" width="9" style="89"/>
    <col min="257" max="257" width="6.25" style="89" customWidth="1"/>
    <col min="258" max="258" width="4.25" style="89" customWidth="1"/>
    <col min="259" max="259" width="67.375" style="89" customWidth="1"/>
    <col min="260" max="260" width="66.125" style="89" customWidth="1"/>
    <col min="261" max="512" width="9" style="89"/>
    <col min="513" max="513" width="6.25" style="89" customWidth="1"/>
    <col min="514" max="514" width="4.25" style="89" customWidth="1"/>
    <col min="515" max="515" width="67.375" style="89" customWidth="1"/>
    <col min="516" max="516" width="66.125" style="89" customWidth="1"/>
    <col min="517" max="768" width="9" style="89"/>
    <col min="769" max="769" width="6.25" style="89" customWidth="1"/>
    <col min="770" max="770" width="4.25" style="89" customWidth="1"/>
    <col min="771" max="771" width="67.375" style="89" customWidth="1"/>
    <col min="772" max="772" width="66.125" style="89" customWidth="1"/>
    <col min="773" max="1024" width="9" style="89"/>
    <col min="1025" max="1025" width="6.25" style="89" customWidth="1"/>
    <col min="1026" max="1026" width="4.25" style="89" customWidth="1"/>
    <col min="1027" max="1027" width="67.375" style="89" customWidth="1"/>
    <col min="1028" max="1028" width="66.125" style="89" customWidth="1"/>
    <col min="1029" max="1280" width="9" style="89"/>
    <col min="1281" max="1281" width="6.25" style="89" customWidth="1"/>
    <col min="1282" max="1282" width="4.25" style="89" customWidth="1"/>
    <col min="1283" max="1283" width="67.375" style="89" customWidth="1"/>
    <col min="1284" max="1284" width="66.125" style="89" customWidth="1"/>
    <col min="1285" max="1536" width="9" style="89"/>
    <col min="1537" max="1537" width="6.25" style="89" customWidth="1"/>
    <col min="1538" max="1538" width="4.25" style="89" customWidth="1"/>
    <col min="1539" max="1539" width="67.375" style="89" customWidth="1"/>
    <col min="1540" max="1540" width="66.125" style="89" customWidth="1"/>
    <col min="1541" max="1792" width="9" style="89"/>
    <col min="1793" max="1793" width="6.25" style="89" customWidth="1"/>
    <col min="1794" max="1794" width="4.25" style="89" customWidth="1"/>
    <col min="1795" max="1795" width="67.375" style="89" customWidth="1"/>
    <col min="1796" max="1796" width="66.125" style="89" customWidth="1"/>
    <col min="1797" max="2048" width="9" style="89"/>
    <col min="2049" max="2049" width="6.25" style="89" customWidth="1"/>
    <col min="2050" max="2050" width="4.25" style="89" customWidth="1"/>
    <col min="2051" max="2051" width="67.375" style="89" customWidth="1"/>
    <col min="2052" max="2052" width="66.125" style="89" customWidth="1"/>
    <col min="2053" max="2304" width="9" style="89"/>
    <col min="2305" max="2305" width="6.25" style="89" customWidth="1"/>
    <col min="2306" max="2306" width="4.25" style="89" customWidth="1"/>
    <col min="2307" max="2307" width="67.375" style="89" customWidth="1"/>
    <col min="2308" max="2308" width="66.125" style="89" customWidth="1"/>
    <col min="2309" max="2560" width="9" style="89"/>
    <col min="2561" max="2561" width="6.25" style="89" customWidth="1"/>
    <col min="2562" max="2562" width="4.25" style="89" customWidth="1"/>
    <col min="2563" max="2563" width="67.375" style="89" customWidth="1"/>
    <col min="2564" max="2564" width="66.125" style="89" customWidth="1"/>
    <col min="2565" max="2816" width="9" style="89"/>
    <col min="2817" max="2817" width="6.25" style="89" customWidth="1"/>
    <col min="2818" max="2818" width="4.25" style="89" customWidth="1"/>
    <col min="2819" max="2819" width="67.375" style="89" customWidth="1"/>
    <col min="2820" max="2820" width="66.125" style="89" customWidth="1"/>
    <col min="2821" max="3072" width="9" style="89"/>
    <col min="3073" max="3073" width="6.25" style="89" customWidth="1"/>
    <col min="3074" max="3074" width="4.25" style="89" customWidth="1"/>
    <col min="3075" max="3075" width="67.375" style="89" customWidth="1"/>
    <col min="3076" max="3076" width="66.125" style="89" customWidth="1"/>
    <col min="3077" max="3328" width="9" style="89"/>
    <col min="3329" max="3329" width="6.25" style="89" customWidth="1"/>
    <col min="3330" max="3330" width="4.25" style="89" customWidth="1"/>
    <col min="3331" max="3331" width="67.375" style="89" customWidth="1"/>
    <col min="3332" max="3332" width="66.125" style="89" customWidth="1"/>
    <col min="3333" max="3584" width="9" style="89"/>
    <col min="3585" max="3585" width="6.25" style="89" customWidth="1"/>
    <col min="3586" max="3586" width="4.25" style="89" customWidth="1"/>
    <col min="3587" max="3587" width="67.375" style="89" customWidth="1"/>
    <col min="3588" max="3588" width="66.125" style="89" customWidth="1"/>
    <col min="3589" max="3840" width="9" style="89"/>
    <col min="3841" max="3841" width="6.25" style="89" customWidth="1"/>
    <col min="3842" max="3842" width="4.25" style="89" customWidth="1"/>
    <col min="3843" max="3843" width="67.375" style="89" customWidth="1"/>
    <col min="3844" max="3844" width="66.125" style="89" customWidth="1"/>
    <col min="3845" max="4096" width="9" style="89"/>
    <col min="4097" max="4097" width="6.25" style="89" customWidth="1"/>
    <col min="4098" max="4098" width="4.25" style="89" customWidth="1"/>
    <col min="4099" max="4099" width="67.375" style="89" customWidth="1"/>
    <col min="4100" max="4100" width="66.125" style="89" customWidth="1"/>
    <col min="4101" max="4352" width="9" style="89"/>
    <col min="4353" max="4353" width="6.25" style="89" customWidth="1"/>
    <col min="4354" max="4354" width="4.25" style="89" customWidth="1"/>
    <col min="4355" max="4355" width="67.375" style="89" customWidth="1"/>
    <col min="4356" max="4356" width="66.125" style="89" customWidth="1"/>
    <col min="4357" max="4608" width="9" style="89"/>
    <col min="4609" max="4609" width="6.25" style="89" customWidth="1"/>
    <col min="4610" max="4610" width="4.25" style="89" customWidth="1"/>
    <col min="4611" max="4611" width="67.375" style="89" customWidth="1"/>
    <col min="4612" max="4612" width="66.125" style="89" customWidth="1"/>
    <col min="4613" max="4864" width="9" style="89"/>
    <col min="4865" max="4865" width="6.25" style="89" customWidth="1"/>
    <col min="4866" max="4866" width="4.25" style="89" customWidth="1"/>
    <col min="4867" max="4867" width="67.375" style="89" customWidth="1"/>
    <col min="4868" max="4868" width="66.125" style="89" customWidth="1"/>
    <col min="4869" max="5120" width="9" style="89"/>
    <col min="5121" max="5121" width="6.25" style="89" customWidth="1"/>
    <col min="5122" max="5122" width="4.25" style="89" customWidth="1"/>
    <col min="5123" max="5123" width="67.375" style="89" customWidth="1"/>
    <col min="5124" max="5124" width="66.125" style="89" customWidth="1"/>
    <col min="5125" max="5376" width="9" style="89"/>
    <col min="5377" max="5377" width="6.25" style="89" customWidth="1"/>
    <col min="5378" max="5378" width="4.25" style="89" customWidth="1"/>
    <col min="5379" max="5379" width="67.375" style="89" customWidth="1"/>
    <col min="5380" max="5380" width="66.125" style="89" customWidth="1"/>
    <col min="5381" max="5632" width="9" style="89"/>
    <col min="5633" max="5633" width="6.25" style="89" customWidth="1"/>
    <col min="5634" max="5634" width="4.25" style="89" customWidth="1"/>
    <col min="5635" max="5635" width="67.375" style="89" customWidth="1"/>
    <col min="5636" max="5636" width="66.125" style="89" customWidth="1"/>
    <col min="5637" max="5888" width="9" style="89"/>
    <col min="5889" max="5889" width="6.25" style="89" customWidth="1"/>
    <col min="5890" max="5890" width="4.25" style="89" customWidth="1"/>
    <col min="5891" max="5891" width="67.375" style="89" customWidth="1"/>
    <col min="5892" max="5892" width="66.125" style="89" customWidth="1"/>
    <col min="5893" max="6144" width="9" style="89"/>
    <col min="6145" max="6145" width="6.25" style="89" customWidth="1"/>
    <col min="6146" max="6146" width="4.25" style="89" customWidth="1"/>
    <col min="6147" max="6147" width="67.375" style="89" customWidth="1"/>
    <col min="6148" max="6148" width="66.125" style="89" customWidth="1"/>
    <col min="6149" max="6400" width="9" style="89"/>
    <col min="6401" max="6401" width="6.25" style="89" customWidth="1"/>
    <col min="6402" max="6402" width="4.25" style="89" customWidth="1"/>
    <col min="6403" max="6403" width="67.375" style="89" customWidth="1"/>
    <col min="6404" max="6404" width="66.125" style="89" customWidth="1"/>
    <col min="6405" max="6656" width="9" style="89"/>
    <col min="6657" max="6657" width="6.25" style="89" customWidth="1"/>
    <col min="6658" max="6658" width="4.25" style="89" customWidth="1"/>
    <col min="6659" max="6659" width="67.375" style="89" customWidth="1"/>
    <col min="6660" max="6660" width="66.125" style="89" customWidth="1"/>
    <col min="6661" max="6912" width="9" style="89"/>
    <col min="6913" max="6913" width="6.25" style="89" customWidth="1"/>
    <col min="6914" max="6914" width="4.25" style="89" customWidth="1"/>
    <col min="6915" max="6915" width="67.375" style="89" customWidth="1"/>
    <col min="6916" max="6916" width="66.125" style="89" customWidth="1"/>
    <col min="6917" max="7168" width="9" style="89"/>
    <col min="7169" max="7169" width="6.25" style="89" customWidth="1"/>
    <col min="7170" max="7170" width="4.25" style="89" customWidth="1"/>
    <col min="7171" max="7171" width="67.375" style="89" customWidth="1"/>
    <col min="7172" max="7172" width="66.125" style="89" customWidth="1"/>
    <col min="7173" max="7424" width="9" style="89"/>
    <col min="7425" max="7425" width="6.25" style="89" customWidth="1"/>
    <col min="7426" max="7426" width="4.25" style="89" customWidth="1"/>
    <col min="7427" max="7427" width="67.375" style="89" customWidth="1"/>
    <col min="7428" max="7428" width="66.125" style="89" customWidth="1"/>
    <col min="7429" max="7680" width="9" style="89"/>
    <col min="7681" max="7681" width="6.25" style="89" customWidth="1"/>
    <col min="7682" max="7682" width="4.25" style="89" customWidth="1"/>
    <col min="7683" max="7683" width="67.375" style="89" customWidth="1"/>
    <col min="7684" max="7684" width="66.125" style="89" customWidth="1"/>
    <col min="7685" max="7936" width="9" style="89"/>
    <col min="7937" max="7937" width="6.25" style="89" customWidth="1"/>
    <col min="7938" max="7938" width="4.25" style="89" customWidth="1"/>
    <col min="7939" max="7939" width="67.375" style="89" customWidth="1"/>
    <col min="7940" max="7940" width="66.125" style="89" customWidth="1"/>
    <col min="7941" max="8192" width="9" style="89"/>
    <col min="8193" max="8193" width="6.25" style="89" customWidth="1"/>
    <col min="8194" max="8194" width="4.25" style="89" customWidth="1"/>
    <col min="8195" max="8195" width="67.375" style="89" customWidth="1"/>
    <col min="8196" max="8196" width="66.125" style="89" customWidth="1"/>
    <col min="8197" max="8448" width="9" style="89"/>
    <col min="8449" max="8449" width="6.25" style="89" customWidth="1"/>
    <col min="8450" max="8450" width="4.25" style="89" customWidth="1"/>
    <col min="8451" max="8451" width="67.375" style="89" customWidth="1"/>
    <col min="8452" max="8452" width="66.125" style="89" customWidth="1"/>
    <col min="8453" max="8704" width="9" style="89"/>
    <col min="8705" max="8705" width="6.25" style="89" customWidth="1"/>
    <col min="8706" max="8706" width="4.25" style="89" customWidth="1"/>
    <col min="8707" max="8707" width="67.375" style="89" customWidth="1"/>
    <col min="8708" max="8708" width="66.125" style="89" customWidth="1"/>
    <col min="8709" max="8960" width="9" style="89"/>
    <col min="8961" max="8961" width="6.25" style="89" customWidth="1"/>
    <col min="8962" max="8962" width="4.25" style="89" customWidth="1"/>
    <col min="8963" max="8963" width="67.375" style="89" customWidth="1"/>
    <col min="8964" max="8964" width="66.125" style="89" customWidth="1"/>
    <col min="8965" max="9216" width="9" style="89"/>
    <col min="9217" max="9217" width="6.25" style="89" customWidth="1"/>
    <col min="9218" max="9218" width="4.25" style="89" customWidth="1"/>
    <col min="9219" max="9219" width="67.375" style="89" customWidth="1"/>
    <col min="9220" max="9220" width="66.125" style="89" customWidth="1"/>
    <col min="9221" max="9472" width="9" style="89"/>
    <col min="9473" max="9473" width="6.25" style="89" customWidth="1"/>
    <col min="9474" max="9474" width="4.25" style="89" customWidth="1"/>
    <col min="9475" max="9475" width="67.375" style="89" customWidth="1"/>
    <col min="9476" max="9476" width="66.125" style="89" customWidth="1"/>
    <col min="9477" max="9728" width="9" style="89"/>
    <col min="9729" max="9729" width="6.25" style="89" customWidth="1"/>
    <col min="9730" max="9730" width="4.25" style="89" customWidth="1"/>
    <col min="9731" max="9731" width="67.375" style="89" customWidth="1"/>
    <col min="9732" max="9732" width="66.125" style="89" customWidth="1"/>
    <col min="9733" max="9984" width="9" style="89"/>
    <col min="9985" max="9985" width="6.25" style="89" customWidth="1"/>
    <col min="9986" max="9986" width="4.25" style="89" customWidth="1"/>
    <col min="9987" max="9987" width="67.375" style="89" customWidth="1"/>
    <col min="9988" max="9988" width="66.125" style="89" customWidth="1"/>
    <col min="9989" max="10240" width="9" style="89"/>
    <col min="10241" max="10241" width="6.25" style="89" customWidth="1"/>
    <col min="10242" max="10242" width="4.25" style="89" customWidth="1"/>
    <col min="10243" max="10243" width="67.375" style="89" customWidth="1"/>
    <col min="10244" max="10244" width="66.125" style="89" customWidth="1"/>
    <col min="10245" max="10496" width="9" style="89"/>
    <col min="10497" max="10497" width="6.25" style="89" customWidth="1"/>
    <col min="10498" max="10498" width="4.25" style="89" customWidth="1"/>
    <col min="10499" max="10499" width="67.375" style="89" customWidth="1"/>
    <col min="10500" max="10500" width="66.125" style="89" customWidth="1"/>
    <col min="10501" max="10752" width="9" style="89"/>
    <col min="10753" max="10753" width="6.25" style="89" customWidth="1"/>
    <col min="10754" max="10754" width="4.25" style="89" customWidth="1"/>
    <col min="10755" max="10755" width="67.375" style="89" customWidth="1"/>
    <col min="10756" max="10756" width="66.125" style="89" customWidth="1"/>
    <col min="10757" max="11008" width="9" style="89"/>
    <col min="11009" max="11009" width="6.25" style="89" customWidth="1"/>
    <col min="11010" max="11010" width="4.25" style="89" customWidth="1"/>
    <col min="11011" max="11011" width="67.375" style="89" customWidth="1"/>
    <col min="11012" max="11012" width="66.125" style="89" customWidth="1"/>
    <col min="11013" max="11264" width="9" style="89"/>
    <col min="11265" max="11265" width="6.25" style="89" customWidth="1"/>
    <col min="11266" max="11266" width="4.25" style="89" customWidth="1"/>
    <col min="11267" max="11267" width="67.375" style="89" customWidth="1"/>
    <col min="11268" max="11268" width="66.125" style="89" customWidth="1"/>
    <col min="11269" max="11520" width="9" style="89"/>
    <col min="11521" max="11521" width="6.25" style="89" customWidth="1"/>
    <col min="11522" max="11522" width="4.25" style="89" customWidth="1"/>
    <col min="11523" max="11523" width="67.375" style="89" customWidth="1"/>
    <col min="11524" max="11524" width="66.125" style="89" customWidth="1"/>
    <col min="11525" max="11776" width="9" style="89"/>
    <col min="11777" max="11777" width="6.25" style="89" customWidth="1"/>
    <col min="11778" max="11778" width="4.25" style="89" customWidth="1"/>
    <col min="11779" max="11779" width="67.375" style="89" customWidth="1"/>
    <col min="11780" max="11780" width="66.125" style="89" customWidth="1"/>
    <col min="11781" max="12032" width="9" style="89"/>
    <col min="12033" max="12033" width="6.25" style="89" customWidth="1"/>
    <col min="12034" max="12034" width="4.25" style="89" customWidth="1"/>
    <col min="12035" max="12035" width="67.375" style="89" customWidth="1"/>
    <col min="12036" max="12036" width="66.125" style="89" customWidth="1"/>
    <col min="12037" max="12288" width="9" style="89"/>
    <col min="12289" max="12289" width="6.25" style="89" customWidth="1"/>
    <col min="12290" max="12290" width="4.25" style="89" customWidth="1"/>
    <col min="12291" max="12291" width="67.375" style="89" customWidth="1"/>
    <col min="12292" max="12292" width="66.125" style="89" customWidth="1"/>
    <col min="12293" max="12544" width="9" style="89"/>
    <col min="12545" max="12545" width="6.25" style="89" customWidth="1"/>
    <col min="12546" max="12546" width="4.25" style="89" customWidth="1"/>
    <col min="12547" max="12547" width="67.375" style="89" customWidth="1"/>
    <col min="12548" max="12548" width="66.125" style="89" customWidth="1"/>
    <col min="12549" max="12800" width="9" style="89"/>
    <col min="12801" max="12801" width="6.25" style="89" customWidth="1"/>
    <col min="12802" max="12802" width="4.25" style="89" customWidth="1"/>
    <col min="12803" max="12803" width="67.375" style="89" customWidth="1"/>
    <col min="12804" max="12804" width="66.125" style="89" customWidth="1"/>
    <col min="12805" max="13056" width="9" style="89"/>
    <col min="13057" max="13057" width="6.25" style="89" customWidth="1"/>
    <col min="13058" max="13058" width="4.25" style="89" customWidth="1"/>
    <col min="13059" max="13059" width="67.375" style="89" customWidth="1"/>
    <col min="13060" max="13060" width="66.125" style="89" customWidth="1"/>
    <col min="13061" max="13312" width="9" style="89"/>
    <col min="13313" max="13313" width="6.25" style="89" customWidth="1"/>
    <col min="13314" max="13314" width="4.25" style="89" customWidth="1"/>
    <col min="13315" max="13315" width="67.375" style="89" customWidth="1"/>
    <col min="13316" max="13316" width="66.125" style="89" customWidth="1"/>
    <col min="13317" max="13568" width="9" style="89"/>
    <col min="13569" max="13569" width="6.25" style="89" customWidth="1"/>
    <col min="13570" max="13570" width="4.25" style="89" customWidth="1"/>
    <col min="13571" max="13571" width="67.375" style="89" customWidth="1"/>
    <col min="13572" max="13572" width="66.125" style="89" customWidth="1"/>
    <col min="13573" max="13824" width="9" style="89"/>
    <col min="13825" max="13825" width="6.25" style="89" customWidth="1"/>
    <col min="13826" max="13826" width="4.25" style="89" customWidth="1"/>
    <col min="13827" max="13827" width="67.375" style="89" customWidth="1"/>
    <col min="13828" max="13828" width="66.125" style="89" customWidth="1"/>
    <col min="13829" max="14080" width="9" style="89"/>
    <col min="14081" max="14081" width="6.25" style="89" customWidth="1"/>
    <col min="14082" max="14082" width="4.25" style="89" customWidth="1"/>
    <col min="14083" max="14083" width="67.375" style="89" customWidth="1"/>
    <col min="14084" max="14084" width="66.125" style="89" customWidth="1"/>
    <col min="14085" max="14336" width="9" style="89"/>
    <col min="14337" max="14337" width="6.25" style="89" customWidth="1"/>
    <col min="14338" max="14338" width="4.25" style="89" customWidth="1"/>
    <col min="14339" max="14339" width="67.375" style="89" customWidth="1"/>
    <col min="14340" max="14340" width="66.125" style="89" customWidth="1"/>
    <col min="14341" max="14592" width="9" style="89"/>
    <col min="14593" max="14593" width="6.25" style="89" customWidth="1"/>
    <col min="14594" max="14594" width="4.25" style="89" customWidth="1"/>
    <col min="14595" max="14595" width="67.375" style="89" customWidth="1"/>
    <col min="14596" max="14596" width="66.125" style="89" customWidth="1"/>
    <col min="14597" max="14848" width="9" style="89"/>
    <col min="14849" max="14849" width="6.25" style="89" customWidth="1"/>
    <col min="14850" max="14850" width="4.25" style="89" customWidth="1"/>
    <col min="14851" max="14851" width="67.375" style="89" customWidth="1"/>
    <col min="14852" max="14852" width="66.125" style="89" customWidth="1"/>
    <col min="14853" max="15104" width="9" style="89"/>
    <col min="15105" max="15105" width="6.25" style="89" customWidth="1"/>
    <col min="15106" max="15106" width="4.25" style="89" customWidth="1"/>
    <col min="15107" max="15107" width="67.375" style="89" customWidth="1"/>
    <col min="15108" max="15108" width="66.125" style="89" customWidth="1"/>
    <col min="15109" max="15360" width="9" style="89"/>
    <col min="15361" max="15361" width="6.25" style="89" customWidth="1"/>
    <col min="15362" max="15362" width="4.25" style="89" customWidth="1"/>
    <col min="15363" max="15363" width="67.375" style="89" customWidth="1"/>
    <col min="15364" max="15364" width="66.125" style="89" customWidth="1"/>
    <col min="15365" max="15616" width="9" style="89"/>
    <col min="15617" max="15617" width="6.25" style="89" customWidth="1"/>
    <col min="15618" max="15618" width="4.25" style="89" customWidth="1"/>
    <col min="15619" max="15619" width="67.375" style="89" customWidth="1"/>
    <col min="15620" max="15620" width="66.125" style="89" customWidth="1"/>
    <col min="15621" max="15872" width="9" style="89"/>
    <col min="15873" max="15873" width="6.25" style="89" customWidth="1"/>
    <col min="15874" max="15874" width="4.25" style="89" customWidth="1"/>
    <col min="15875" max="15875" width="67.375" style="89" customWidth="1"/>
    <col min="15876" max="15876" width="66.125" style="89" customWidth="1"/>
    <col min="15877" max="16128" width="9" style="89"/>
    <col min="16129" max="16129" width="6.25" style="89" customWidth="1"/>
    <col min="16130" max="16130" width="4.25" style="89" customWidth="1"/>
    <col min="16131" max="16131" width="67.375" style="89" customWidth="1"/>
    <col min="16132" max="16132" width="66.125" style="89" customWidth="1"/>
    <col min="16133" max="16384" width="9" style="89"/>
  </cols>
  <sheetData>
    <row r="1" spans="1:11" ht="21" customHeight="1">
      <c r="A1" s="356" t="s">
        <v>160</v>
      </c>
      <c r="B1" s="356"/>
      <c r="C1" s="356"/>
      <c r="D1" s="87"/>
      <c r="E1" s="88"/>
      <c r="F1" s="88"/>
      <c r="G1" s="88"/>
      <c r="H1" s="88"/>
      <c r="I1" s="88"/>
      <c r="J1" s="88"/>
      <c r="K1" s="88"/>
    </row>
    <row r="2" spans="1:11" ht="49.5" customHeight="1">
      <c r="A2" s="360" t="str">
        <f>Basic!B2</f>
        <v>Construction of Tower at Loc. No.: (107A &amp; 108) at 132 kV Haflong-Jiribam TL as per BoQ and instruction of officer-in-charge [Package-A]</v>
      </c>
      <c r="B2" s="360"/>
      <c r="C2" s="360"/>
      <c r="D2" s="87"/>
      <c r="E2" s="88"/>
      <c r="F2" s="88"/>
      <c r="G2" s="88"/>
      <c r="H2" s="88"/>
      <c r="I2" s="88"/>
      <c r="J2" s="88"/>
      <c r="K2" s="88"/>
    </row>
    <row r="3" spans="1:11" ht="18" customHeight="1">
      <c r="D3" s="91"/>
      <c r="E3" s="92"/>
      <c r="F3" s="92"/>
      <c r="G3" s="92"/>
      <c r="H3" s="92"/>
      <c r="I3" s="92"/>
      <c r="J3" s="92"/>
      <c r="K3" s="92"/>
    </row>
    <row r="4" spans="1:11" ht="18" customHeight="1">
      <c r="A4" s="93" t="s">
        <v>59</v>
      </c>
      <c r="B4" s="90" t="s">
        <v>56</v>
      </c>
      <c r="D4" s="94"/>
      <c r="E4" s="95"/>
      <c r="F4" s="95"/>
      <c r="G4" s="95"/>
      <c r="H4" s="95"/>
      <c r="I4" s="95"/>
      <c r="J4" s="95"/>
      <c r="K4" s="95"/>
    </row>
    <row r="5" spans="1:11" ht="18" customHeight="1">
      <c r="B5" s="96" t="s">
        <v>64</v>
      </c>
      <c r="C5" s="97" t="s">
        <v>57</v>
      </c>
      <c r="D5" s="94"/>
      <c r="E5" s="95"/>
      <c r="F5" s="95"/>
      <c r="G5" s="95"/>
      <c r="H5" s="95"/>
      <c r="I5" s="95"/>
      <c r="J5" s="95"/>
      <c r="K5" s="95"/>
    </row>
    <row r="6" spans="1:11" ht="38.1" customHeight="1">
      <c r="B6" s="96" t="s">
        <v>65</v>
      </c>
      <c r="C6" s="97" t="s">
        <v>81</v>
      </c>
      <c r="D6" s="98"/>
      <c r="E6" s="95"/>
      <c r="F6" s="95"/>
      <c r="G6" s="95"/>
      <c r="H6" s="95"/>
      <c r="I6" s="95"/>
      <c r="J6" s="95"/>
      <c r="K6" s="95"/>
    </row>
    <row r="7" spans="1:11" ht="18" customHeight="1">
      <c r="B7" s="96" t="s">
        <v>78</v>
      </c>
      <c r="C7" s="97" t="s">
        <v>34</v>
      </c>
      <c r="D7" s="94"/>
      <c r="E7" s="95"/>
      <c r="F7" s="95"/>
      <c r="G7" s="95"/>
      <c r="H7" s="95"/>
      <c r="I7" s="95"/>
      <c r="J7" s="95"/>
      <c r="K7" s="95"/>
    </row>
    <row r="8" spans="1:11" ht="18" customHeight="1">
      <c r="B8" s="96" t="s">
        <v>79</v>
      </c>
      <c r="C8" s="97" t="s">
        <v>82</v>
      </c>
      <c r="D8" s="94"/>
      <c r="E8" s="95"/>
      <c r="F8" s="95"/>
      <c r="G8" s="95"/>
      <c r="H8" s="95"/>
      <c r="I8" s="95"/>
      <c r="J8" s="95"/>
      <c r="K8" s="95"/>
    </row>
    <row r="9" spans="1:11" ht="18" customHeight="1">
      <c r="B9" s="96" t="s">
        <v>83</v>
      </c>
      <c r="C9" s="97" t="s">
        <v>84</v>
      </c>
      <c r="D9" s="94"/>
      <c r="E9" s="95"/>
      <c r="F9" s="95"/>
      <c r="G9" s="95"/>
      <c r="H9" s="95"/>
      <c r="I9" s="95"/>
      <c r="J9" s="95"/>
      <c r="K9" s="95"/>
    </row>
    <row r="10" spans="1:11" ht="18" customHeight="1">
      <c r="B10" s="96" t="s">
        <v>85</v>
      </c>
      <c r="C10" s="97" t="s">
        <v>86</v>
      </c>
      <c r="D10" s="94"/>
      <c r="E10" s="95"/>
      <c r="F10" s="95"/>
      <c r="G10" s="95"/>
      <c r="H10" s="95"/>
      <c r="I10" s="95"/>
      <c r="J10" s="95"/>
      <c r="K10" s="95"/>
    </row>
    <row r="11" spans="1:11" ht="18" customHeight="1">
      <c r="B11" s="96"/>
      <c r="C11" s="97"/>
      <c r="D11" s="94"/>
      <c r="E11" s="95"/>
      <c r="F11" s="95"/>
      <c r="G11" s="95"/>
      <c r="H11" s="95"/>
      <c r="I11" s="95"/>
      <c r="J11" s="95"/>
      <c r="K11" s="95"/>
    </row>
    <row r="12" spans="1:11" ht="18" customHeight="1">
      <c r="A12" s="357"/>
      <c r="B12" s="357"/>
      <c r="C12" s="357"/>
      <c r="D12" s="99"/>
    </row>
    <row r="13" spans="1:11" ht="18" customHeight="1">
      <c r="A13" s="358" t="s">
        <v>35</v>
      </c>
      <c r="B13" s="358"/>
      <c r="C13" s="358"/>
      <c r="D13" s="99"/>
    </row>
    <row r="14" spans="1:11" ht="18" customHeight="1">
      <c r="A14" s="359" t="s">
        <v>58</v>
      </c>
      <c r="B14" s="359"/>
      <c r="C14" s="359"/>
    </row>
    <row r="15" spans="1:11" ht="18" customHeight="1">
      <c r="B15" s="100"/>
      <c r="C15" s="100"/>
    </row>
    <row r="16" spans="1:11" ht="18" customHeight="1">
      <c r="C16" s="101"/>
    </row>
    <row r="17" spans="2:3" ht="18" customHeight="1">
      <c r="C17" s="89"/>
    </row>
    <row r="18" spans="2:3" ht="18" customHeight="1">
      <c r="C18" s="101"/>
    </row>
    <row r="19" spans="2:3" ht="18" customHeight="1">
      <c r="B19" s="89"/>
      <c r="C19" s="89"/>
    </row>
    <row r="20" spans="2:3" ht="18" customHeight="1">
      <c r="B20" s="89"/>
      <c r="C20" s="89"/>
    </row>
    <row r="21" spans="2:3" ht="18" customHeight="1">
      <c r="B21" s="89"/>
      <c r="C21" s="89"/>
    </row>
    <row r="22" spans="2:3" ht="18" customHeight="1">
      <c r="B22" s="89"/>
      <c r="C22" s="89"/>
    </row>
    <row r="23" spans="2:3" ht="18" customHeight="1">
      <c r="B23" s="89"/>
      <c r="C23" s="89"/>
    </row>
    <row r="24" spans="2:3" ht="18" customHeight="1">
      <c r="B24" s="89"/>
      <c r="C24" s="89"/>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102" customFormat="1" ht="18" customHeight="1">
      <c r="A38" s="90"/>
      <c r="B38" s="90"/>
      <c r="C38" s="90"/>
      <c r="D38" s="90"/>
    </row>
    <row r="39" spans="1:4" s="103" customFormat="1" ht="18" customHeight="1">
      <c r="A39" s="102"/>
      <c r="B39" s="102"/>
      <c r="C39" s="87"/>
    </row>
    <row r="40" spans="1:4" s="103" customFormat="1" ht="18" customHeight="1"/>
    <row r="41" spans="1:4" s="91" customFormat="1" ht="18" customHeight="1">
      <c r="A41" s="89"/>
      <c r="B41" s="90"/>
      <c r="C41" s="90"/>
      <c r="D41" s="90"/>
    </row>
    <row r="42" spans="1:4" ht="18" customHeight="1">
      <c r="A42" s="89"/>
      <c r="B42" s="89"/>
      <c r="C42" s="89"/>
      <c r="D42" s="89"/>
    </row>
    <row r="43" spans="1:4" s="90" customFormat="1" ht="18" customHeight="1">
      <c r="A43" s="89"/>
      <c r="B43" s="89"/>
      <c r="C43" s="89"/>
      <c r="D43" s="93"/>
    </row>
    <row r="44" spans="1:4" s="104" customFormat="1" ht="18" customHeight="1">
      <c r="A44" s="90"/>
      <c r="B44" s="94"/>
    </row>
    <row r="45" spans="1:4" ht="18" customHeight="1">
      <c r="A45" s="104"/>
      <c r="B45" s="104"/>
      <c r="C45" s="104"/>
      <c r="D45" s="104"/>
    </row>
    <row r="46" spans="1:4" s="104" customFormat="1" ht="18" customHeight="1">
      <c r="A46" s="90"/>
      <c r="B46" s="96"/>
      <c r="C46" s="97"/>
      <c r="D46" s="94"/>
    </row>
    <row r="47" spans="1:4" s="104" customFormat="1" ht="18" customHeight="1"/>
    <row r="48" spans="1:4" s="97" customFormat="1" ht="18" customHeight="1">
      <c r="A48" s="104"/>
      <c r="B48" s="89"/>
      <c r="C48" s="90"/>
      <c r="D48" s="96"/>
    </row>
    <row r="49" spans="1:4" s="104" customFormat="1" ht="18" customHeight="1">
      <c r="A49" s="98"/>
    </row>
    <row r="50" spans="1:4" s="90" customFormat="1" ht="18" customHeight="1">
      <c r="A50" s="104"/>
      <c r="B50" s="104"/>
      <c r="C50" s="104"/>
      <c r="D50" s="89"/>
    </row>
    <row r="51" spans="1:4" s="104" customFormat="1" ht="18" customHeight="1">
      <c r="A51" s="96"/>
      <c r="B51" s="97"/>
      <c r="C51" s="94"/>
    </row>
    <row r="52" spans="1:4" s="104" customFormat="1" ht="18" customHeight="1"/>
    <row r="53" spans="1:4" s="94" customFormat="1" ht="18" customHeight="1">
      <c r="A53" s="89"/>
      <c r="B53" s="90"/>
      <c r="C53" s="96"/>
      <c r="D53" s="97"/>
    </row>
    <row r="54" spans="1:4" s="104" customFormat="1" ht="18" customHeight="1"/>
    <row r="55" spans="1:4" s="96" customFormat="1" ht="18" customHeight="1">
      <c r="A55" s="104"/>
      <c r="B55" s="104"/>
      <c r="C55" s="89"/>
      <c r="D55" s="90"/>
    </row>
    <row r="56" spans="1:4" s="104" customFormat="1" ht="18" customHeight="1">
      <c r="A56" s="97"/>
      <c r="B56" s="94"/>
    </row>
    <row r="57" spans="1:4" ht="18" customHeight="1">
      <c r="A57" s="104"/>
      <c r="B57" s="104"/>
      <c r="C57" s="104"/>
      <c r="D57" s="104"/>
    </row>
    <row r="58" spans="1:4" s="104" customFormat="1" ht="18" customHeight="1">
      <c r="A58" s="90"/>
      <c r="B58" s="96"/>
      <c r="C58" s="97"/>
      <c r="D58" s="94"/>
    </row>
    <row r="59" spans="1:4" s="104" customFormat="1" ht="18" customHeight="1"/>
    <row r="60" spans="1:4" s="97" customFormat="1" ht="18" customHeight="1">
      <c r="A60" s="104"/>
      <c r="B60" s="89"/>
      <c r="C60" s="90"/>
      <c r="D60" s="96"/>
    </row>
    <row r="61" spans="1:4" s="104" customFormat="1" ht="18" customHeight="1">
      <c r="A61" s="94"/>
    </row>
    <row r="62" spans="1:4" s="93" customFormat="1" ht="18" customHeight="1">
      <c r="A62" s="104"/>
      <c r="B62" s="104"/>
      <c r="C62" s="104"/>
      <c r="D62" s="89"/>
    </row>
    <row r="63" spans="1:4" ht="18" customHeight="1">
      <c r="A63" s="93"/>
      <c r="B63" s="93"/>
      <c r="C63" s="99"/>
      <c r="D63" s="89"/>
    </row>
    <row r="64" spans="1:4" ht="18" customHeight="1">
      <c r="A64" s="89"/>
      <c r="B64" s="89"/>
      <c r="C64" s="89"/>
      <c r="D64" s="89"/>
    </row>
    <row r="65" spans="1:4" s="99" customFormat="1" ht="18" customHeight="1">
      <c r="A65" s="89"/>
      <c r="B65" s="105"/>
      <c r="C65" s="105"/>
      <c r="D65" s="105"/>
    </row>
    <row r="66" spans="1:4" ht="18" customHeight="1">
      <c r="A66" s="89"/>
      <c r="B66" s="89"/>
      <c r="C66" s="89"/>
      <c r="D66" s="89"/>
    </row>
    <row r="67" spans="1:4" s="106" customFormat="1" ht="18" customHeight="1">
      <c r="A67" s="89"/>
      <c r="B67" s="89"/>
      <c r="C67" s="89"/>
    </row>
    <row r="68" spans="1:4" ht="18" customHeight="1">
      <c r="A68" s="106"/>
      <c r="C68" s="89"/>
      <c r="D68" s="89"/>
    </row>
    <row r="69" spans="1:4" ht="18" customHeight="1">
      <c r="A69" s="89"/>
      <c r="B69" s="89"/>
      <c r="C69" s="89"/>
      <c r="D69" s="89"/>
    </row>
    <row r="70" spans="1:4" ht="18" customHeight="1">
      <c r="B70" s="100"/>
      <c r="C70" s="100"/>
    </row>
    <row r="71" spans="1:4" ht="18" customHeight="1">
      <c r="A71" s="89"/>
      <c r="B71" s="89"/>
      <c r="C71" s="89"/>
      <c r="D71" s="89"/>
    </row>
    <row r="72" spans="1:4" s="101" customFormat="1" ht="18" customHeight="1">
      <c r="A72" s="89"/>
      <c r="B72" s="89"/>
      <c r="C72" s="90"/>
      <c r="D72" s="90"/>
    </row>
    <row r="73" spans="1:4" ht="18" customHeight="1">
      <c r="B73" s="89"/>
      <c r="C73" s="89"/>
      <c r="D73" s="89"/>
    </row>
    <row r="74" spans="1:4" s="90" customFormat="1" ht="18" customHeight="1">
      <c r="A74" s="89"/>
      <c r="B74" s="89"/>
      <c r="C74" s="89"/>
      <c r="D74" s="89"/>
    </row>
    <row r="75" spans="1:4" ht="18" customHeight="1">
      <c r="B75" s="89"/>
      <c r="D75" s="89"/>
    </row>
    <row r="76" spans="1:4" ht="18" customHeight="1">
      <c r="A76" s="89"/>
      <c r="B76" s="89"/>
      <c r="C76" s="89"/>
      <c r="D76" s="89"/>
    </row>
    <row r="77" spans="1:4" ht="18" customHeight="1">
      <c r="A77" s="89"/>
      <c r="C77" s="101"/>
      <c r="D77" s="89"/>
    </row>
    <row r="78" spans="1:4" ht="18" customHeight="1">
      <c r="A78" s="89"/>
      <c r="B78" s="89"/>
      <c r="C78" s="89"/>
      <c r="D78" s="89"/>
    </row>
    <row r="79" spans="1:4" ht="18" customHeight="1">
      <c r="A79" s="89"/>
      <c r="B79" s="89"/>
      <c r="C79" s="89"/>
      <c r="D79" s="89"/>
    </row>
    <row r="80" spans="1:4" ht="18" customHeight="1">
      <c r="A80" s="89"/>
      <c r="B80" s="89"/>
      <c r="C80" s="89"/>
      <c r="D80" s="89"/>
    </row>
    <row r="81" spans="1:4" ht="18" customHeight="1">
      <c r="A81" s="89"/>
      <c r="B81" s="89"/>
    </row>
    <row r="82" spans="1:4" s="90" customFormat="1" ht="18" customHeight="1">
      <c r="C82" s="89"/>
    </row>
    <row r="83" spans="1:4" s="90" customFormat="1" ht="18" customHeight="1">
      <c r="A83" s="89"/>
      <c r="D83" s="89"/>
    </row>
    <row r="84" spans="1:4" ht="18" customHeight="1">
      <c r="B84" s="89"/>
    </row>
    <row r="85" spans="1:4" s="90" customFormat="1" ht="18" customHeight="1">
      <c r="C85" s="89"/>
    </row>
    <row r="86" spans="1:4" ht="18" customHeight="1">
      <c r="A86" s="89"/>
      <c r="D86" s="89"/>
    </row>
    <row r="87" spans="1:4" ht="18" customHeight="1">
      <c r="A87" s="89"/>
      <c r="B87" s="89"/>
      <c r="C87" s="89"/>
      <c r="D87" s="89"/>
    </row>
    <row r="88" spans="1:4" ht="18" customHeight="1">
      <c r="A88" s="89"/>
      <c r="B88" s="89"/>
      <c r="C88" s="89"/>
      <c r="D88" s="89"/>
    </row>
    <row r="89" spans="1:4" ht="18" customHeight="1">
      <c r="A89" s="89"/>
      <c r="B89" s="89"/>
      <c r="C89" s="89"/>
      <c r="D89" s="89"/>
    </row>
    <row r="90" spans="1:4" ht="18" customHeight="1">
      <c r="A90" s="89"/>
      <c r="B90" s="89"/>
      <c r="C90" s="89"/>
      <c r="D90" s="89"/>
    </row>
    <row r="91" spans="1:4" ht="18" customHeight="1">
      <c r="A91" s="89"/>
      <c r="B91" s="89"/>
      <c r="C91" s="89"/>
      <c r="D91" s="89"/>
    </row>
    <row r="92" spans="1:4" ht="18" customHeight="1">
      <c r="A92" s="89"/>
      <c r="B92" s="89"/>
      <c r="C92" s="89"/>
      <c r="D92" s="89"/>
    </row>
    <row r="93" spans="1:4" ht="18" customHeight="1">
      <c r="A93" s="89"/>
      <c r="B93" s="89"/>
      <c r="C93" s="89"/>
      <c r="D93" s="89"/>
    </row>
    <row r="94" spans="1:4" ht="18" customHeight="1">
      <c r="A94" s="89"/>
      <c r="B94" s="89"/>
      <c r="C94" s="89"/>
      <c r="D94" s="89"/>
    </row>
    <row r="95" spans="1:4" ht="18" customHeight="1">
      <c r="A95" s="89"/>
      <c r="B95" s="89"/>
      <c r="C95" s="89"/>
      <c r="D95" s="89"/>
    </row>
    <row r="96" spans="1:4" ht="18" customHeight="1">
      <c r="A96" s="89"/>
      <c r="B96" s="89"/>
      <c r="C96" s="89"/>
      <c r="D96" s="89"/>
    </row>
    <row r="97" s="89" customFormat="1" ht="18" customHeight="1"/>
    <row r="98" s="89" customFormat="1" ht="18" customHeight="1"/>
    <row r="99" s="89" customFormat="1" ht="18" customHeight="1"/>
  </sheetData>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H48" sqref="H48"/>
    </sheetView>
  </sheetViews>
  <sheetFormatPr defaultRowHeight="13.5"/>
  <cols>
    <col min="1" max="1" width="5.25" style="111" customWidth="1"/>
    <col min="2" max="2" width="37.875" style="91" customWidth="1"/>
    <col min="3" max="3" width="23.25" style="91" customWidth="1"/>
    <col min="4" max="4" width="5.125" style="91" customWidth="1"/>
    <col min="5" max="6" width="6.25" style="91" customWidth="1"/>
    <col min="7" max="7" width="16.25" style="91" customWidth="1"/>
    <col min="8" max="8" width="25.875" style="91" customWidth="1"/>
    <col min="9" max="9" width="10.375" style="150" customWidth="1"/>
    <col min="10" max="10" width="27.625" style="150" customWidth="1"/>
    <col min="11" max="14" width="10.375" style="150" customWidth="1"/>
    <col min="15" max="28" width="10.375" style="111" customWidth="1"/>
    <col min="29" max="29" width="9" style="111"/>
    <col min="30" max="30" width="13.375" style="111" customWidth="1"/>
    <col min="31" max="256" width="9" style="111"/>
    <col min="257" max="257" width="5.25" style="111" customWidth="1"/>
    <col min="258" max="258" width="37.875" style="111" customWidth="1"/>
    <col min="259" max="259" width="23.25" style="111" customWidth="1"/>
    <col min="260" max="260" width="5.125" style="111" customWidth="1"/>
    <col min="261" max="262" width="6.25" style="111" customWidth="1"/>
    <col min="263" max="263" width="16.25" style="111" customWidth="1"/>
    <col min="264" max="264" width="25.875" style="111" customWidth="1"/>
    <col min="265" max="265" width="10.375" style="111" customWidth="1"/>
    <col min="266" max="266" width="27.625" style="111" customWidth="1"/>
    <col min="267" max="284" width="10.375" style="111" customWidth="1"/>
    <col min="285" max="285" width="9" style="111"/>
    <col min="286" max="286" width="13.375" style="111" customWidth="1"/>
    <col min="287" max="512" width="9" style="111"/>
    <col min="513" max="513" width="5.25" style="111" customWidth="1"/>
    <col min="514" max="514" width="37.875" style="111" customWidth="1"/>
    <col min="515" max="515" width="23.25" style="111" customWidth="1"/>
    <col min="516" max="516" width="5.125" style="111" customWidth="1"/>
    <col min="517" max="518" width="6.25" style="111" customWidth="1"/>
    <col min="519" max="519" width="16.25" style="111" customWidth="1"/>
    <col min="520" max="520" width="25.875" style="111" customWidth="1"/>
    <col min="521" max="521" width="10.375" style="111" customWidth="1"/>
    <col min="522" max="522" width="27.625" style="111" customWidth="1"/>
    <col min="523" max="540" width="10.375" style="111" customWidth="1"/>
    <col min="541" max="541" width="9" style="111"/>
    <col min="542" max="542" width="13.375" style="111" customWidth="1"/>
    <col min="543" max="768" width="9" style="111"/>
    <col min="769" max="769" width="5.25" style="111" customWidth="1"/>
    <col min="770" max="770" width="37.875" style="111" customWidth="1"/>
    <col min="771" max="771" width="23.25" style="111" customWidth="1"/>
    <col min="772" max="772" width="5.125" style="111" customWidth="1"/>
    <col min="773" max="774" width="6.25" style="111" customWidth="1"/>
    <col min="775" max="775" width="16.25" style="111" customWidth="1"/>
    <col min="776" max="776" width="25.875" style="111" customWidth="1"/>
    <col min="777" max="777" width="10.375" style="111" customWidth="1"/>
    <col min="778" max="778" width="27.625" style="111" customWidth="1"/>
    <col min="779" max="796" width="10.375" style="111" customWidth="1"/>
    <col min="797" max="797" width="9" style="111"/>
    <col min="798" max="798" width="13.375" style="111" customWidth="1"/>
    <col min="799" max="1024" width="9" style="111"/>
    <col min="1025" max="1025" width="5.25" style="111" customWidth="1"/>
    <col min="1026" max="1026" width="37.875" style="111" customWidth="1"/>
    <col min="1027" max="1027" width="23.25" style="111" customWidth="1"/>
    <col min="1028" max="1028" width="5.125" style="111" customWidth="1"/>
    <col min="1029" max="1030" width="6.25" style="111" customWidth="1"/>
    <col min="1031" max="1031" width="16.25" style="111" customWidth="1"/>
    <col min="1032" max="1032" width="25.875" style="111" customWidth="1"/>
    <col min="1033" max="1033" width="10.375" style="111" customWidth="1"/>
    <col min="1034" max="1034" width="27.625" style="111" customWidth="1"/>
    <col min="1035" max="1052" width="10.375" style="111" customWidth="1"/>
    <col min="1053" max="1053" width="9" style="111"/>
    <col min="1054" max="1054" width="13.375" style="111" customWidth="1"/>
    <col min="1055" max="1280" width="9" style="111"/>
    <col min="1281" max="1281" width="5.25" style="111" customWidth="1"/>
    <col min="1282" max="1282" width="37.875" style="111" customWidth="1"/>
    <col min="1283" max="1283" width="23.25" style="111" customWidth="1"/>
    <col min="1284" max="1284" width="5.125" style="111" customWidth="1"/>
    <col min="1285" max="1286" width="6.25" style="111" customWidth="1"/>
    <col min="1287" max="1287" width="16.25" style="111" customWidth="1"/>
    <col min="1288" max="1288" width="25.875" style="111" customWidth="1"/>
    <col min="1289" max="1289" width="10.375" style="111" customWidth="1"/>
    <col min="1290" max="1290" width="27.625" style="111" customWidth="1"/>
    <col min="1291" max="1308" width="10.375" style="111" customWidth="1"/>
    <col min="1309" max="1309" width="9" style="111"/>
    <col min="1310" max="1310" width="13.375" style="111" customWidth="1"/>
    <col min="1311" max="1536" width="9" style="111"/>
    <col min="1537" max="1537" width="5.25" style="111" customWidth="1"/>
    <col min="1538" max="1538" width="37.875" style="111" customWidth="1"/>
    <col min="1539" max="1539" width="23.25" style="111" customWidth="1"/>
    <col min="1540" max="1540" width="5.125" style="111" customWidth="1"/>
    <col min="1541" max="1542" width="6.25" style="111" customWidth="1"/>
    <col min="1543" max="1543" width="16.25" style="111" customWidth="1"/>
    <col min="1544" max="1544" width="25.875" style="111" customWidth="1"/>
    <col min="1545" max="1545" width="10.375" style="111" customWidth="1"/>
    <col min="1546" max="1546" width="27.625" style="111" customWidth="1"/>
    <col min="1547" max="1564" width="10.375" style="111" customWidth="1"/>
    <col min="1565" max="1565" width="9" style="111"/>
    <col min="1566" max="1566" width="13.375" style="111" customWidth="1"/>
    <col min="1567" max="1792" width="9" style="111"/>
    <col min="1793" max="1793" width="5.25" style="111" customWidth="1"/>
    <col min="1794" max="1794" width="37.875" style="111" customWidth="1"/>
    <col min="1795" max="1795" width="23.25" style="111" customWidth="1"/>
    <col min="1796" max="1796" width="5.125" style="111" customWidth="1"/>
    <col min="1797" max="1798" width="6.25" style="111" customWidth="1"/>
    <col min="1799" max="1799" width="16.25" style="111" customWidth="1"/>
    <col min="1800" max="1800" width="25.875" style="111" customWidth="1"/>
    <col min="1801" max="1801" width="10.375" style="111" customWidth="1"/>
    <col min="1802" max="1802" width="27.625" style="111" customWidth="1"/>
    <col min="1803" max="1820" width="10.375" style="111" customWidth="1"/>
    <col min="1821" max="1821" width="9" style="111"/>
    <col min="1822" max="1822" width="13.375" style="111" customWidth="1"/>
    <col min="1823" max="2048" width="9" style="111"/>
    <col min="2049" max="2049" width="5.25" style="111" customWidth="1"/>
    <col min="2050" max="2050" width="37.875" style="111" customWidth="1"/>
    <col min="2051" max="2051" width="23.25" style="111" customWidth="1"/>
    <col min="2052" max="2052" width="5.125" style="111" customWidth="1"/>
    <col min="2053" max="2054" width="6.25" style="111" customWidth="1"/>
    <col min="2055" max="2055" width="16.25" style="111" customWidth="1"/>
    <col min="2056" max="2056" width="25.875" style="111" customWidth="1"/>
    <col min="2057" max="2057" width="10.375" style="111" customWidth="1"/>
    <col min="2058" max="2058" width="27.625" style="111" customWidth="1"/>
    <col min="2059" max="2076" width="10.375" style="111" customWidth="1"/>
    <col min="2077" max="2077" width="9" style="111"/>
    <col min="2078" max="2078" width="13.375" style="111" customWidth="1"/>
    <col min="2079" max="2304" width="9" style="111"/>
    <col min="2305" max="2305" width="5.25" style="111" customWidth="1"/>
    <col min="2306" max="2306" width="37.875" style="111" customWidth="1"/>
    <col min="2307" max="2307" width="23.25" style="111" customWidth="1"/>
    <col min="2308" max="2308" width="5.125" style="111" customWidth="1"/>
    <col min="2309" max="2310" width="6.25" style="111" customWidth="1"/>
    <col min="2311" max="2311" width="16.25" style="111" customWidth="1"/>
    <col min="2312" max="2312" width="25.875" style="111" customWidth="1"/>
    <col min="2313" max="2313" width="10.375" style="111" customWidth="1"/>
    <col min="2314" max="2314" width="27.625" style="111" customWidth="1"/>
    <col min="2315" max="2332" width="10.375" style="111" customWidth="1"/>
    <col min="2333" max="2333" width="9" style="111"/>
    <col min="2334" max="2334" width="13.375" style="111" customWidth="1"/>
    <col min="2335" max="2560" width="9" style="111"/>
    <col min="2561" max="2561" width="5.25" style="111" customWidth="1"/>
    <col min="2562" max="2562" width="37.875" style="111" customWidth="1"/>
    <col min="2563" max="2563" width="23.25" style="111" customWidth="1"/>
    <col min="2564" max="2564" width="5.125" style="111" customWidth="1"/>
    <col min="2565" max="2566" width="6.25" style="111" customWidth="1"/>
    <col min="2567" max="2567" width="16.25" style="111" customWidth="1"/>
    <col min="2568" max="2568" width="25.875" style="111" customWidth="1"/>
    <col min="2569" max="2569" width="10.375" style="111" customWidth="1"/>
    <col min="2570" max="2570" width="27.625" style="111" customWidth="1"/>
    <col min="2571" max="2588" width="10.375" style="111" customWidth="1"/>
    <col min="2589" max="2589" width="9" style="111"/>
    <col min="2590" max="2590" width="13.375" style="111" customWidth="1"/>
    <col min="2591" max="2816" width="9" style="111"/>
    <col min="2817" max="2817" width="5.25" style="111" customWidth="1"/>
    <col min="2818" max="2818" width="37.875" style="111" customWidth="1"/>
    <col min="2819" max="2819" width="23.25" style="111" customWidth="1"/>
    <col min="2820" max="2820" width="5.125" style="111" customWidth="1"/>
    <col min="2821" max="2822" width="6.25" style="111" customWidth="1"/>
    <col min="2823" max="2823" width="16.25" style="111" customWidth="1"/>
    <col min="2824" max="2824" width="25.875" style="111" customWidth="1"/>
    <col min="2825" max="2825" width="10.375" style="111" customWidth="1"/>
    <col min="2826" max="2826" width="27.625" style="111" customWidth="1"/>
    <col min="2827" max="2844" width="10.375" style="111" customWidth="1"/>
    <col min="2845" max="2845" width="9" style="111"/>
    <col min="2846" max="2846" width="13.375" style="111" customWidth="1"/>
    <col min="2847" max="3072" width="9" style="111"/>
    <col min="3073" max="3073" width="5.25" style="111" customWidth="1"/>
    <col min="3074" max="3074" width="37.875" style="111" customWidth="1"/>
    <col min="3075" max="3075" width="23.25" style="111" customWidth="1"/>
    <col min="3076" max="3076" width="5.125" style="111" customWidth="1"/>
    <col min="3077" max="3078" width="6.25" style="111" customWidth="1"/>
    <col min="3079" max="3079" width="16.25" style="111" customWidth="1"/>
    <col min="3080" max="3080" width="25.875" style="111" customWidth="1"/>
    <col min="3081" max="3081" width="10.375" style="111" customWidth="1"/>
    <col min="3082" max="3082" width="27.625" style="111" customWidth="1"/>
    <col min="3083" max="3100" width="10.375" style="111" customWidth="1"/>
    <col min="3101" max="3101" width="9" style="111"/>
    <col min="3102" max="3102" width="13.375" style="111" customWidth="1"/>
    <col min="3103" max="3328" width="9" style="111"/>
    <col min="3329" max="3329" width="5.25" style="111" customWidth="1"/>
    <col min="3330" max="3330" width="37.875" style="111" customWidth="1"/>
    <col min="3331" max="3331" width="23.25" style="111" customWidth="1"/>
    <col min="3332" max="3332" width="5.125" style="111" customWidth="1"/>
    <col min="3333" max="3334" width="6.25" style="111" customWidth="1"/>
    <col min="3335" max="3335" width="16.25" style="111" customWidth="1"/>
    <col min="3336" max="3336" width="25.875" style="111" customWidth="1"/>
    <col min="3337" max="3337" width="10.375" style="111" customWidth="1"/>
    <col min="3338" max="3338" width="27.625" style="111" customWidth="1"/>
    <col min="3339" max="3356" width="10.375" style="111" customWidth="1"/>
    <col min="3357" max="3357" width="9" style="111"/>
    <col min="3358" max="3358" width="13.375" style="111" customWidth="1"/>
    <col min="3359" max="3584" width="9" style="111"/>
    <col min="3585" max="3585" width="5.25" style="111" customWidth="1"/>
    <col min="3586" max="3586" width="37.875" style="111" customWidth="1"/>
    <col min="3587" max="3587" width="23.25" style="111" customWidth="1"/>
    <col min="3588" max="3588" width="5.125" style="111" customWidth="1"/>
    <col min="3589" max="3590" width="6.25" style="111" customWidth="1"/>
    <col min="3591" max="3591" width="16.25" style="111" customWidth="1"/>
    <col min="3592" max="3592" width="25.875" style="111" customWidth="1"/>
    <col min="3593" max="3593" width="10.375" style="111" customWidth="1"/>
    <col min="3594" max="3594" width="27.625" style="111" customWidth="1"/>
    <col min="3595" max="3612" width="10.375" style="111" customWidth="1"/>
    <col min="3613" max="3613" width="9" style="111"/>
    <col min="3614" max="3614" width="13.375" style="111" customWidth="1"/>
    <col min="3615" max="3840" width="9" style="111"/>
    <col min="3841" max="3841" width="5.25" style="111" customWidth="1"/>
    <col min="3842" max="3842" width="37.875" style="111" customWidth="1"/>
    <col min="3843" max="3843" width="23.25" style="111" customWidth="1"/>
    <col min="3844" max="3844" width="5.125" style="111" customWidth="1"/>
    <col min="3845" max="3846" width="6.25" style="111" customWidth="1"/>
    <col min="3847" max="3847" width="16.25" style="111" customWidth="1"/>
    <col min="3848" max="3848" width="25.875" style="111" customWidth="1"/>
    <col min="3849" max="3849" width="10.375" style="111" customWidth="1"/>
    <col min="3850" max="3850" width="27.625" style="111" customWidth="1"/>
    <col min="3851" max="3868" width="10.375" style="111" customWidth="1"/>
    <col min="3869" max="3869" width="9" style="111"/>
    <col min="3870" max="3870" width="13.375" style="111" customWidth="1"/>
    <col min="3871" max="4096" width="9" style="111"/>
    <col min="4097" max="4097" width="5.25" style="111" customWidth="1"/>
    <col min="4098" max="4098" width="37.875" style="111" customWidth="1"/>
    <col min="4099" max="4099" width="23.25" style="111" customWidth="1"/>
    <col min="4100" max="4100" width="5.125" style="111" customWidth="1"/>
    <col min="4101" max="4102" width="6.25" style="111" customWidth="1"/>
    <col min="4103" max="4103" width="16.25" style="111" customWidth="1"/>
    <col min="4104" max="4104" width="25.875" style="111" customWidth="1"/>
    <col min="4105" max="4105" width="10.375" style="111" customWidth="1"/>
    <col min="4106" max="4106" width="27.625" style="111" customWidth="1"/>
    <col min="4107" max="4124" width="10.375" style="111" customWidth="1"/>
    <col min="4125" max="4125" width="9" style="111"/>
    <col min="4126" max="4126" width="13.375" style="111" customWidth="1"/>
    <col min="4127" max="4352" width="9" style="111"/>
    <col min="4353" max="4353" width="5.25" style="111" customWidth="1"/>
    <col min="4354" max="4354" width="37.875" style="111" customWidth="1"/>
    <col min="4355" max="4355" width="23.25" style="111" customWidth="1"/>
    <col min="4356" max="4356" width="5.125" style="111" customWidth="1"/>
    <col min="4357" max="4358" width="6.25" style="111" customWidth="1"/>
    <col min="4359" max="4359" width="16.25" style="111" customWidth="1"/>
    <col min="4360" max="4360" width="25.875" style="111" customWidth="1"/>
    <col min="4361" max="4361" width="10.375" style="111" customWidth="1"/>
    <col min="4362" max="4362" width="27.625" style="111" customWidth="1"/>
    <col min="4363" max="4380" width="10.375" style="111" customWidth="1"/>
    <col min="4381" max="4381" width="9" style="111"/>
    <col min="4382" max="4382" width="13.375" style="111" customWidth="1"/>
    <col min="4383" max="4608" width="9" style="111"/>
    <col min="4609" max="4609" width="5.25" style="111" customWidth="1"/>
    <col min="4610" max="4610" width="37.875" style="111" customWidth="1"/>
    <col min="4611" max="4611" width="23.25" style="111" customWidth="1"/>
    <col min="4612" max="4612" width="5.125" style="111" customWidth="1"/>
    <col min="4613" max="4614" width="6.25" style="111" customWidth="1"/>
    <col min="4615" max="4615" width="16.25" style="111" customWidth="1"/>
    <col min="4616" max="4616" width="25.875" style="111" customWidth="1"/>
    <col min="4617" max="4617" width="10.375" style="111" customWidth="1"/>
    <col min="4618" max="4618" width="27.625" style="111" customWidth="1"/>
    <col min="4619" max="4636" width="10.375" style="111" customWidth="1"/>
    <col min="4637" max="4637" width="9" style="111"/>
    <col min="4638" max="4638" width="13.375" style="111" customWidth="1"/>
    <col min="4639" max="4864" width="9" style="111"/>
    <col min="4865" max="4865" width="5.25" style="111" customWidth="1"/>
    <col min="4866" max="4866" width="37.875" style="111" customWidth="1"/>
    <col min="4867" max="4867" width="23.25" style="111" customWidth="1"/>
    <col min="4868" max="4868" width="5.125" style="111" customWidth="1"/>
    <col min="4869" max="4870" width="6.25" style="111" customWidth="1"/>
    <col min="4871" max="4871" width="16.25" style="111" customWidth="1"/>
    <col min="4872" max="4872" width="25.875" style="111" customWidth="1"/>
    <col min="4873" max="4873" width="10.375" style="111" customWidth="1"/>
    <col min="4874" max="4874" width="27.625" style="111" customWidth="1"/>
    <col min="4875" max="4892" width="10.375" style="111" customWidth="1"/>
    <col min="4893" max="4893" width="9" style="111"/>
    <col min="4894" max="4894" width="13.375" style="111" customWidth="1"/>
    <col min="4895" max="5120" width="9" style="111"/>
    <col min="5121" max="5121" width="5.25" style="111" customWidth="1"/>
    <col min="5122" max="5122" width="37.875" style="111" customWidth="1"/>
    <col min="5123" max="5123" width="23.25" style="111" customWidth="1"/>
    <col min="5124" max="5124" width="5.125" style="111" customWidth="1"/>
    <col min="5125" max="5126" width="6.25" style="111" customWidth="1"/>
    <col min="5127" max="5127" width="16.25" style="111" customWidth="1"/>
    <col min="5128" max="5128" width="25.875" style="111" customWidth="1"/>
    <col min="5129" max="5129" width="10.375" style="111" customWidth="1"/>
    <col min="5130" max="5130" width="27.625" style="111" customWidth="1"/>
    <col min="5131" max="5148" width="10.375" style="111" customWidth="1"/>
    <col min="5149" max="5149" width="9" style="111"/>
    <col min="5150" max="5150" width="13.375" style="111" customWidth="1"/>
    <col min="5151" max="5376" width="9" style="111"/>
    <col min="5377" max="5377" width="5.25" style="111" customWidth="1"/>
    <col min="5378" max="5378" width="37.875" style="111" customWidth="1"/>
    <col min="5379" max="5379" width="23.25" style="111" customWidth="1"/>
    <col min="5380" max="5380" width="5.125" style="111" customWidth="1"/>
    <col min="5381" max="5382" width="6.25" style="111" customWidth="1"/>
    <col min="5383" max="5383" width="16.25" style="111" customWidth="1"/>
    <col min="5384" max="5384" width="25.875" style="111" customWidth="1"/>
    <col min="5385" max="5385" width="10.375" style="111" customWidth="1"/>
    <col min="5386" max="5386" width="27.625" style="111" customWidth="1"/>
    <col min="5387" max="5404" width="10.375" style="111" customWidth="1"/>
    <col min="5405" max="5405" width="9" style="111"/>
    <col min="5406" max="5406" width="13.375" style="111" customWidth="1"/>
    <col min="5407" max="5632" width="9" style="111"/>
    <col min="5633" max="5633" width="5.25" style="111" customWidth="1"/>
    <col min="5634" max="5634" width="37.875" style="111" customWidth="1"/>
    <col min="5635" max="5635" width="23.25" style="111" customWidth="1"/>
    <col min="5636" max="5636" width="5.125" style="111" customWidth="1"/>
    <col min="5637" max="5638" width="6.25" style="111" customWidth="1"/>
    <col min="5639" max="5639" width="16.25" style="111" customWidth="1"/>
    <col min="5640" max="5640" width="25.875" style="111" customWidth="1"/>
    <col min="5641" max="5641" width="10.375" style="111" customWidth="1"/>
    <col min="5642" max="5642" width="27.625" style="111" customWidth="1"/>
    <col min="5643" max="5660" width="10.375" style="111" customWidth="1"/>
    <col min="5661" max="5661" width="9" style="111"/>
    <col min="5662" max="5662" width="13.375" style="111" customWidth="1"/>
    <col min="5663" max="5888" width="9" style="111"/>
    <col min="5889" max="5889" width="5.25" style="111" customWidth="1"/>
    <col min="5890" max="5890" width="37.875" style="111" customWidth="1"/>
    <col min="5891" max="5891" width="23.25" style="111" customWidth="1"/>
    <col min="5892" max="5892" width="5.125" style="111" customWidth="1"/>
    <col min="5893" max="5894" width="6.25" style="111" customWidth="1"/>
    <col min="5895" max="5895" width="16.25" style="111" customWidth="1"/>
    <col min="5896" max="5896" width="25.875" style="111" customWidth="1"/>
    <col min="5897" max="5897" width="10.375" style="111" customWidth="1"/>
    <col min="5898" max="5898" width="27.625" style="111" customWidth="1"/>
    <col min="5899" max="5916" width="10.375" style="111" customWidth="1"/>
    <col min="5917" max="5917" width="9" style="111"/>
    <col min="5918" max="5918" width="13.375" style="111" customWidth="1"/>
    <col min="5919" max="6144" width="9" style="111"/>
    <col min="6145" max="6145" width="5.25" style="111" customWidth="1"/>
    <col min="6146" max="6146" width="37.875" style="111" customWidth="1"/>
    <col min="6147" max="6147" width="23.25" style="111" customWidth="1"/>
    <col min="6148" max="6148" width="5.125" style="111" customWidth="1"/>
    <col min="6149" max="6150" width="6.25" style="111" customWidth="1"/>
    <col min="6151" max="6151" width="16.25" style="111" customWidth="1"/>
    <col min="6152" max="6152" width="25.875" style="111" customWidth="1"/>
    <col min="6153" max="6153" width="10.375" style="111" customWidth="1"/>
    <col min="6154" max="6154" width="27.625" style="111" customWidth="1"/>
    <col min="6155" max="6172" width="10.375" style="111" customWidth="1"/>
    <col min="6173" max="6173" width="9" style="111"/>
    <col min="6174" max="6174" width="13.375" style="111" customWidth="1"/>
    <col min="6175" max="6400" width="9" style="111"/>
    <col min="6401" max="6401" width="5.25" style="111" customWidth="1"/>
    <col min="6402" max="6402" width="37.875" style="111" customWidth="1"/>
    <col min="6403" max="6403" width="23.25" style="111" customWidth="1"/>
    <col min="6404" max="6404" width="5.125" style="111" customWidth="1"/>
    <col min="6405" max="6406" width="6.25" style="111" customWidth="1"/>
    <col min="6407" max="6407" width="16.25" style="111" customWidth="1"/>
    <col min="6408" max="6408" width="25.875" style="111" customWidth="1"/>
    <col min="6409" max="6409" width="10.375" style="111" customWidth="1"/>
    <col min="6410" max="6410" width="27.625" style="111" customWidth="1"/>
    <col min="6411" max="6428" width="10.375" style="111" customWidth="1"/>
    <col min="6429" max="6429" width="9" style="111"/>
    <col min="6430" max="6430" width="13.375" style="111" customWidth="1"/>
    <col min="6431" max="6656" width="9" style="111"/>
    <col min="6657" max="6657" width="5.25" style="111" customWidth="1"/>
    <col min="6658" max="6658" width="37.875" style="111" customWidth="1"/>
    <col min="6659" max="6659" width="23.25" style="111" customWidth="1"/>
    <col min="6660" max="6660" width="5.125" style="111" customWidth="1"/>
    <col min="6661" max="6662" width="6.25" style="111" customWidth="1"/>
    <col min="6663" max="6663" width="16.25" style="111" customWidth="1"/>
    <col min="6664" max="6664" width="25.875" style="111" customWidth="1"/>
    <col min="6665" max="6665" width="10.375" style="111" customWidth="1"/>
    <col min="6666" max="6666" width="27.625" style="111" customWidth="1"/>
    <col min="6667" max="6684" width="10.375" style="111" customWidth="1"/>
    <col min="6685" max="6685" width="9" style="111"/>
    <col min="6686" max="6686" width="13.375" style="111" customWidth="1"/>
    <col min="6687" max="6912" width="9" style="111"/>
    <col min="6913" max="6913" width="5.25" style="111" customWidth="1"/>
    <col min="6914" max="6914" width="37.875" style="111" customWidth="1"/>
    <col min="6915" max="6915" width="23.25" style="111" customWidth="1"/>
    <col min="6916" max="6916" width="5.125" style="111" customWidth="1"/>
    <col min="6917" max="6918" width="6.25" style="111" customWidth="1"/>
    <col min="6919" max="6919" width="16.25" style="111" customWidth="1"/>
    <col min="6920" max="6920" width="25.875" style="111" customWidth="1"/>
    <col min="6921" max="6921" width="10.375" style="111" customWidth="1"/>
    <col min="6922" max="6922" width="27.625" style="111" customWidth="1"/>
    <col min="6923" max="6940" width="10.375" style="111" customWidth="1"/>
    <col min="6941" max="6941" width="9" style="111"/>
    <col min="6942" max="6942" width="13.375" style="111" customWidth="1"/>
    <col min="6943" max="7168" width="9" style="111"/>
    <col min="7169" max="7169" width="5.25" style="111" customWidth="1"/>
    <col min="7170" max="7170" width="37.875" style="111" customWidth="1"/>
    <col min="7171" max="7171" width="23.25" style="111" customWidth="1"/>
    <col min="7172" max="7172" width="5.125" style="111" customWidth="1"/>
    <col min="7173" max="7174" width="6.25" style="111" customWidth="1"/>
    <col min="7175" max="7175" width="16.25" style="111" customWidth="1"/>
    <col min="7176" max="7176" width="25.875" style="111" customWidth="1"/>
    <col min="7177" max="7177" width="10.375" style="111" customWidth="1"/>
    <col min="7178" max="7178" width="27.625" style="111" customWidth="1"/>
    <col min="7179" max="7196" width="10.375" style="111" customWidth="1"/>
    <col min="7197" max="7197" width="9" style="111"/>
    <col min="7198" max="7198" width="13.375" style="111" customWidth="1"/>
    <col min="7199" max="7424" width="9" style="111"/>
    <col min="7425" max="7425" width="5.25" style="111" customWidth="1"/>
    <col min="7426" max="7426" width="37.875" style="111" customWidth="1"/>
    <col min="7427" max="7427" width="23.25" style="111" customWidth="1"/>
    <col min="7428" max="7428" width="5.125" style="111" customWidth="1"/>
    <col min="7429" max="7430" width="6.25" style="111" customWidth="1"/>
    <col min="7431" max="7431" width="16.25" style="111" customWidth="1"/>
    <col min="7432" max="7432" width="25.875" style="111" customWidth="1"/>
    <col min="7433" max="7433" width="10.375" style="111" customWidth="1"/>
    <col min="7434" max="7434" width="27.625" style="111" customWidth="1"/>
    <col min="7435" max="7452" width="10.375" style="111" customWidth="1"/>
    <col min="7453" max="7453" width="9" style="111"/>
    <col min="7454" max="7454" width="13.375" style="111" customWidth="1"/>
    <col min="7455" max="7680" width="9" style="111"/>
    <col min="7681" max="7681" width="5.25" style="111" customWidth="1"/>
    <col min="7682" max="7682" width="37.875" style="111" customWidth="1"/>
    <col min="7683" max="7683" width="23.25" style="111" customWidth="1"/>
    <col min="7684" max="7684" width="5.125" style="111" customWidth="1"/>
    <col min="7685" max="7686" width="6.25" style="111" customWidth="1"/>
    <col min="7687" max="7687" width="16.25" style="111" customWidth="1"/>
    <col min="7688" max="7688" width="25.875" style="111" customWidth="1"/>
    <col min="7689" max="7689" width="10.375" style="111" customWidth="1"/>
    <col min="7690" max="7690" width="27.625" style="111" customWidth="1"/>
    <col min="7691" max="7708" width="10.375" style="111" customWidth="1"/>
    <col min="7709" max="7709" width="9" style="111"/>
    <col min="7710" max="7710" width="13.375" style="111" customWidth="1"/>
    <col min="7711" max="7936" width="9" style="111"/>
    <col min="7937" max="7937" width="5.25" style="111" customWidth="1"/>
    <col min="7938" max="7938" width="37.875" style="111" customWidth="1"/>
    <col min="7939" max="7939" width="23.25" style="111" customWidth="1"/>
    <col min="7940" max="7940" width="5.125" style="111" customWidth="1"/>
    <col min="7941" max="7942" width="6.25" style="111" customWidth="1"/>
    <col min="7943" max="7943" width="16.25" style="111" customWidth="1"/>
    <col min="7944" max="7944" width="25.875" style="111" customWidth="1"/>
    <col min="7945" max="7945" width="10.375" style="111" customWidth="1"/>
    <col min="7946" max="7946" width="27.625" style="111" customWidth="1"/>
    <col min="7947" max="7964" width="10.375" style="111" customWidth="1"/>
    <col min="7965" max="7965" width="9" style="111"/>
    <col min="7966" max="7966" width="13.375" style="111" customWidth="1"/>
    <col min="7967" max="8192" width="9" style="111"/>
    <col min="8193" max="8193" width="5.25" style="111" customWidth="1"/>
    <col min="8194" max="8194" width="37.875" style="111" customWidth="1"/>
    <col min="8195" max="8195" width="23.25" style="111" customWidth="1"/>
    <col min="8196" max="8196" width="5.125" style="111" customWidth="1"/>
    <col min="8197" max="8198" width="6.25" style="111" customWidth="1"/>
    <col min="8199" max="8199" width="16.25" style="111" customWidth="1"/>
    <col min="8200" max="8200" width="25.875" style="111" customWidth="1"/>
    <col min="8201" max="8201" width="10.375" style="111" customWidth="1"/>
    <col min="8202" max="8202" width="27.625" style="111" customWidth="1"/>
    <col min="8203" max="8220" width="10.375" style="111" customWidth="1"/>
    <col min="8221" max="8221" width="9" style="111"/>
    <col min="8222" max="8222" width="13.375" style="111" customWidth="1"/>
    <col min="8223" max="8448" width="9" style="111"/>
    <col min="8449" max="8449" width="5.25" style="111" customWidth="1"/>
    <col min="8450" max="8450" width="37.875" style="111" customWidth="1"/>
    <col min="8451" max="8451" width="23.25" style="111" customWidth="1"/>
    <col min="8452" max="8452" width="5.125" style="111" customWidth="1"/>
    <col min="8453" max="8454" width="6.25" style="111" customWidth="1"/>
    <col min="8455" max="8455" width="16.25" style="111" customWidth="1"/>
    <col min="8456" max="8456" width="25.875" style="111" customWidth="1"/>
    <col min="8457" max="8457" width="10.375" style="111" customWidth="1"/>
    <col min="8458" max="8458" width="27.625" style="111" customWidth="1"/>
    <col min="8459" max="8476" width="10.375" style="111" customWidth="1"/>
    <col min="8477" max="8477" width="9" style="111"/>
    <col min="8478" max="8478" width="13.375" style="111" customWidth="1"/>
    <col min="8479" max="8704" width="9" style="111"/>
    <col min="8705" max="8705" width="5.25" style="111" customWidth="1"/>
    <col min="8706" max="8706" width="37.875" style="111" customWidth="1"/>
    <col min="8707" max="8707" width="23.25" style="111" customWidth="1"/>
    <col min="8708" max="8708" width="5.125" style="111" customWidth="1"/>
    <col min="8709" max="8710" width="6.25" style="111" customWidth="1"/>
    <col min="8711" max="8711" width="16.25" style="111" customWidth="1"/>
    <col min="8712" max="8712" width="25.875" style="111" customWidth="1"/>
    <col min="8713" max="8713" width="10.375" style="111" customWidth="1"/>
    <col min="8714" max="8714" width="27.625" style="111" customWidth="1"/>
    <col min="8715" max="8732" width="10.375" style="111" customWidth="1"/>
    <col min="8733" max="8733" width="9" style="111"/>
    <col min="8734" max="8734" width="13.375" style="111" customWidth="1"/>
    <col min="8735" max="8960" width="9" style="111"/>
    <col min="8961" max="8961" width="5.25" style="111" customWidth="1"/>
    <col min="8962" max="8962" width="37.875" style="111" customWidth="1"/>
    <col min="8963" max="8963" width="23.25" style="111" customWidth="1"/>
    <col min="8964" max="8964" width="5.125" style="111" customWidth="1"/>
    <col min="8965" max="8966" width="6.25" style="111" customWidth="1"/>
    <col min="8967" max="8967" width="16.25" style="111" customWidth="1"/>
    <col min="8968" max="8968" width="25.875" style="111" customWidth="1"/>
    <col min="8969" max="8969" width="10.375" style="111" customWidth="1"/>
    <col min="8970" max="8970" width="27.625" style="111" customWidth="1"/>
    <col min="8971" max="8988" width="10.375" style="111" customWidth="1"/>
    <col min="8989" max="8989" width="9" style="111"/>
    <col min="8990" max="8990" width="13.375" style="111" customWidth="1"/>
    <col min="8991" max="9216" width="9" style="111"/>
    <col min="9217" max="9217" width="5.25" style="111" customWidth="1"/>
    <col min="9218" max="9218" width="37.875" style="111" customWidth="1"/>
    <col min="9219" max="9219" width="23.25" style="111" customWidth="1"/>
    <col min="9220" max="9220" width="5.125" style="111" customWidth="1"/>
    <col min="9221" max="9222" width="6.25" style="111" customWidth="1"/>
    <col min="9223" max="9223" width="16.25" style="111" customWidth="1"/>
    <col min="9224" max="9224" width="25.875" style="111" customWidth="1"/>
    <col min="9225" max="9225" width="10.375" style="111" customWidth="1"/>
    <col min="9226" max="9226" width="27.625" style="111" customWidth="1"/>
    <col min="9227" max="9244" width="10.375" style="111" customWidth="1"/>
    <col min="9245" max="9245" width="9" style="111"/>
    <col min="9246" max="9246" width="13.375" style="111" customWidth="1"/>
    <col min="9247" max="9472" width="9" style="111"/>
    <col min="9473" max="9473" width="5.25" style="111" customWidth="1"/>
    <col min="9474" max="9474" width="37.875" style="111" customWidth="1"/>
    <col min="9475" max="9475" width="23.25" style="111" customWidth="1"/>
    <col min="9476" max="9476" width="5.125" style="111" customWidth="1"/>
    <col min="9477" max="9478" width="6.25" style="111" customWidth="1"/>
    <col min="9479" max="9479" width="16.25" style="111" customWidth="1"/>
    <col min="9480" max="9480" width="25.875" style="111" customWidth="1"/>
    <col min="9481" max="9481" width="10.375" style="111" customWidth="1"/>
    <col min="9482" max="9482" width="27.625" style="111" customWidth="1"/>
    <col min="9483" max="9500" width="10.375" style="111" customWidth="1"/>
    <col min="9501" max="9501" width="9" style="111"/>
    <col min="9502" max="9502" width="13.375" style="111" customWidth="1"/>
    <col min="9503" max="9728" width="9" style="111"/>
    <col min="9729" max="9729" width="5.25" style="111" customWidth="1"/>
    <col min="9730" max="9730" width="37.875" style="111" customWidth="1"/>
    <col min="9731" max="9731" width="23.25" style="111" customWidth="1"/>
    <col min="9732" max="9732" width="5.125" style="111" customWidth="1"/>
    <col min="9733" max="9734" width="6.25" style="111" customWidth="1"/>
    <col min="9735" max="9735" width="16.25" style="111" customWidth="1"/>
    <col min="9736" max="9736" width="25.875" style="111" customWidth="1"/>
    <col min="9737" max="9737" width="10.375" style="111" customWidth="1"/>
    <col min="9738" max="9738" width="27.625" style="111" customWidth="1"/>
    <col min="9739" max="9756" width="10.375" style="111" customWidth="1"/>
    <col min="9757" max="9757" width="9" style="111"/>
    <col min="9758" max="9758" width="13.375" style="111" customWidth="1"/>
    <col min="9759" max="9984" width="9" style="111"/>
    <col min="9985" max="9985" width="5.25" style="111" customWidth="1"/>
    <col min="9986" max="9986" width="37.875" style="111" customWidth="1"/>
    <col min="9987" max="9987" width="23.25" style="111" customWidth="1"/>
    <col min="9988" max="9988" width="5.125" style="111" customWidth="1"/>
    <col min="9989" max="9990" width="6.25" style="111" customWidth="1"/>
    <col min="9991" max="9991" width="16.25" style="111" customWidth="1"/>
    <col min="9992" max="9992" width="25.875" style="111" customWidth="1"/>
    <col min="9993" max="9993" width="10.375" style="111" customWidth="1"/>
    <col min="9994" max="9994" width="27.625" style="111" customWidth="1"/>
    <col min="9995" max="10012" width="10.375" style="111" customWidth="1"/>
    <col min="10013" max="10013" width="9" style="111"/>
    <col min="10014" max="10014" width="13.375" style="111" customWidth="1"/>
    <col min="10015" max="10240" width="9" style="111"/>
    <col min="10241" max="10241" width="5.25" style="111" customWidth="1"/>
    <col min="10242" max="10242" width="37.875" style="111" customWidth="1"/>
    <col min="10243" max="10243" width="23.25" style="111" customWidth="1"/>
    <col min="10244" max="10244" width="5.125" style="111" customWidth="1"/>
    <col min="10245" max="10246" width="6.25" style="111" customWidth="1"/>
    <col min="10247" max="10247" width="16.25" style="111" customWidth="1"/>
    <col min="10248" max="10248" width="25.875" style="111" customWidth="1"/>
    <col min="10249" max="10249" width="10.375" style="111" customWidth="1"/>
    <col min="10250" max="10250" width="27.625" style="111" customWidth="1"/>
    <col min="10251" max="10268" width="10.375" style="111" customWidth="1"/>
    <col min="10269" max="10269" width="9" style="111"/>
    <col min="10270" max="10270" width="13.375" style="111" customWidth="1"/>
    <col min="10271" max="10496" width="9" style="111"/>
    <col min="10497" max="10497" width="5.25" style="111" customWidth="1"/>
    <col min="10498" max="10498" width="37.875" style="111" customWidth="1"/>
    <col min="10499" max="10499" width="23.25" style="111" customWidth="1"/>
    <col min="10500" max="10500" width="5.125" style="111" customWidth="1"/>
    <col min="10501" max="10502" width="6.25" style="111" customWidth="1"/>
    <col min="10503" max="10503" width="16.25" style="111" customWidth="1"/>
    <col min="10504" max="10504" width="25.875" style="111" customWidth="1"/>
    <col min="10505" max="10505" width="10.375" style="111" customWidth="1"/>
    <col min="10506" max="10506" width="27.625" style="111" customWidth="1"/>
    <col min="10507" max="10524" width="10.375" style="111" customWidth="1"/>
    <col min="10525" max="10525" width="9" style="111"/>
    <col min="10526" max="10526" width="13.375" style="111" customWidth="1"/>
    <col min="10527" max="10752" width="9" style="111"/>
    <col min="10753" max="10753" width="5.25" style="111" customWidth="1"/>
    <col min="10754" max="10754" width="37.875" style="111" customWidth="1"/>
    <col min="10755" max="10755" width="23.25" style="111" customWidth="1"/>
    <col min="10756" max="10756" width="5.125" style="111" customWidth="1"/>
    <col min="10757" max="10758" width="6.25" style="111" customWidth="1"/>
    <col min="10759" max="10759" width="16.25" style="111" customWidth="1"/>
    <col min="10760" max="10760" width="25.875" style="111" customWidth="1"/>
    <col min="10761" max="10761" width="10.375" style="111" customWidth="1"/>
    <col min="10762" max="10762" width="27.625" style="111" customWidth="1"/>
    <col min="10763" max="10780" width="10.375" style="111" customWidth="1"/>
    <col min="10781" max="10781" width="9" style="111"/>
    <col min="10782" max="10782" width="13.375" style="111" customWidth="1"/>
    <col min="10783" max="11008" width="9" style="111"/>
    <col min="11009" max="11009" width="5.25" style="111" customWidth="1"/>
    <col min="11010" max="11010" width="37.875" style="111" customWidth="1"/>
    <col min="11011" max="11011" width="23.25" style="111" customWidth="1"/>
    <col min="11012" max="11012" width="5.125" style="111" customWidth="1"/>
    <col min="11013" max="11014" width="6.25" style="111" customWidth="1"/>
    <col min="11015" max="11015" width="16.25" style="111" customWidth="1"/>
    <col min="11016" max="11016" width="25.875" style="111" customWidth="1"/>
    <col min="11017" max="11017" width="10.375" style="111" customWidth="1"/>
    <col min="11018" max="11018" width="27.625" style="111" customWidth="1"/>
    <col min="11019" max="11036" width="10.375" style="111" customWidth="1"/>
    <col min="11037" max="11037" width="9" style="111"/>
    <col min="11038" max="11038" width="13.375" style="111" customWidth="1"/>
    <col min="11039" max="11264" width="9" style="111"/>
    <col min="11265" max="11265" width="5.25" style="111" customWidth="1"/>
    <col min="11266" max="11266" width="37.875" style="111" customWidth="1"/>
    <col min="11267" max="11267" width="23.25" style="111" customWidth="1"/>
    <col min="11268" max="11268" width="5.125" style="111" customWidth="1"/>
    <col min="11269" max="11270" width="6.25" style="111" customWidth="1"/>
    <col min="11271" max="11271" width="16.25" style="111" customWidth="1"/>
    <col min="11272" max="11272" width="25.875" style="111" customWidth="1"/>
    <col min="11273" max="11273" width="10.375" style="111" customWidth="1"/>
    <col min="11274" max="11274" width="27.625" style="111" customWidth="1"/>
    <col min="11275" max="11292" width="10.375" style="111" customWidth="1"/>
    <col min="11293" max="11293" width="9" style="111"/>
    <col min="11294" max="11294" width="13.375" style="111" customWidth="1"/>
    <col min="11295" max="11520" width="9" style="111"/>
    <col min="11521" max="11521" width="5.25" style="111" customWidth="1"/>
    <col min="11522" max="11522" width="37.875" style="111" customWidth="1"/>
    <col min="11523" max="11523" width="23.25" style="111" customWidth="1"/>
    <col min="11524" max="11524" width="5.125" style="111" customWidth="1"/>
    <col min="11525" max="11526" width="6.25" style="111" customWidth="1"/>
    <col min="11527" max="11527" width="16.25" style="111" customWidth="1"/>
    <col min="11528" max="11528" width="25.875" style="111" customWidth="1"/>
    <col min="11529" max="11529" width="10.375" style="111" customWidth="1"/>
    <col min="11530" max="11530" width="27.625" style="111" customWidth="1"/>
    <col min="11531" max="11548" width="10.375" style="111" customWidth="1"/>
    <col min="11549" max="11549" width="9" style="111"/>
    <col min="11550" max="11550" width="13.375" style="111" customWidth="1"/>
    <col min="11551" max="11776" width="9" style="111"/>
    <col min="11777" max="11777" width="5.25" style="111" customWidth="1"/>
    <col min="11778" max="11778" width="37.875" style="111" customWidth="1"/>
    <col min="11779" max="11779" width="23.25" style="111" customWidth="1"/>
    <col min="11780" max="11780" width="5.125" style="111" customWidth="1"/>
    <col min="11781" max="11782" width="6.25" style="111" customWidth="1"/>
    <col min="11783" max="11783" width="16.25" style="111" customWidth="1"/>
    <col min="11784" max="11784" width="25.875" style="111" customWidth="1"/>
    <col min="11785" max="11785" width="10.375" style="111" customWidth="1"/>
    <col min="11786" max="11786" width="27.625" style="111" customWidth="1"/>
    <col min="11787" max="11804" width="10.375" style="111" customWidth="1"/>
    <col min="11805" max="11805" width="9" style="111"/>
    <col min="11806" max="11806" width="13.375" style="111" customWidth="1"/>
    <col min="11807" max="12032" width="9" style="111"/>
    <col min="12033" max="12033" width="5.25" style="111" customWidth="1"/>
    <col min="12034" max="12034" width="37.875" style="111" customWidth="1"/>
    <col min="12035" max="12035" width="23.25" style="111" customWidth="1"/>
    <col min="12036" max="12036" width="5.125" style="111" customWidth="1"/>
    <col min="12037" max="12038" width="6.25" style="111" customWidth="1"/>
    <col min="12039" max="12039" width="16.25" style="111" customWidth="1"/>
    <col min="12040" max="12040" width="25.875" style="111" customWidth="1"/>
    <col min="12041" max="12041" width="10.375" style="111" customWidth="1"/>
    <col min="12042" max="12042" width="27.625" style="111" customWidth="1"/>
    <col min="12043" max="12060" width="10.375" style="111" customWidth="1"/>
    <col min="12061" max="12061" width="9" style="111"/>
    <col min="12062" max="12062" width="13.375" style="111" customWidth="1"/>
    <col min="12063" max="12288" width="9" style="111"/>
    <col min="12289" max="12289" width="5.25" style="111" customWidth="1"/>
    <col min="12290" max="12290" width="37.875" style="111" customWidth="1"/>
    <col min="12291" max="12291" width="23.25" style="111" customWidth="1"/>
    <col min="12292" max="12292" width="5.125" style="111" customWidth="1"/>
    <col min="12293" max="12294" width="6.25" style="111" customWidth="1"/>
    <col min="12295" max="12295" width="16.25" style="111" customWidth="1"/>
    <col min="12296" max="12296" width="25.875" style="111" customWidth="1"/>
    <col min="12297" max="12297" width="10.375" style="111" customWidth="1"/>
    <col min="12298" max="12298" width="27.625" style="111" customWidth="1"/>
    <col min="12299" max="12316" width="10.375" style="111" customWidth="1"/>
    <col min="12317" max="12317" width="9" style="111"/>
    <col min="12318" max="12318" width="13.375" style="111" customWidth="1"/>
    <col min="12319" max="12544" width="9" style="111"/>
    <col min="12545" max="12545" width="5.25" style="111" customWidth="1"/>
    <col min="12546" max="12546" width="37.875" style="111" customWidth="1"/>
    <col min="12547" max="12547" width="23.25" style="111" customWidth="1"/>
    <col min="12548" max="12548" width="5.125" style="111" customWidth="1"/>
    <col min="12549" max="12550" width="6.25" style="111" customWidth="1"/>
    <col min="12551" max="12551" width="16.25" style="111" customWidth="1"/>
    <col min="12552" max="12552" width="25.875" style="111" customWidth="1"/>
    <col min="12553" max="12553" width="10.375" style="111" customWidth="1"/>
    <col min="12554" max="12554" width="27.625" style="111" customWidth="1"/>
    <col min="12555" max="12572" width="10.375" style="111" customWidth="1"/>
    <col min="12573" max="12573" width="9" style="111"/>
    <col min="12574" max="12574" width="13.375" style="111" customWidth="1"/>
    <col min="12575" max="12800" width="9" style="111"/>
    <col min="12801" max="12801" width="5.25" style="111" customWidth="1"/>
    <col min="12802" max="12802" width="37.875" style="111" customWidth="1"/>
    <col min="12803" max="12803" width="23.25" style="111" customWidth="1"/>
    <col min="12804" max="12804" width="5.125" style="111" customWidth="1"/>
    <col min="12805" max="12806" width="6.25" style="111" customWidth="1"/>
    <col min="12807" max="12807" width="16.25" style="111" customWidth="1"/>
    <col min="12808" max="12808" width="25.875" style="111" customWidth="1"/>
    <col min="12809" max="12809" width="10.375" style="111" customWidth="1"/>
    <col min="12810" max="12810" width="27.625" style="111" customWidth="1"/>
    <col min="12811" max="12828" width="10.375" style="111" customWidth="1"/>
    <col min="12829" max="12829" width="9" style="111"/>
    <col min="12830" max="12830" width="13.375" style="111" customWidth="1"/>
    <col min="12831" max="13056" width="9" style="111"/>
    <col min="13057" max="13057" width="5.25" style="111" customWidth="1"/>
    <col min="13058" max="13058" width="37.875" style="111" customWidth="1"/>
    <col min="13059" max="13059" width="23.25" style="111" customWidth="1"/>
    <col min="13060" max="13060" width="5.125" style="111" customWidth="1"/>
    <col min="13061" max="13062" width="6.25" style="111" customWidth="1"/>
    <col min="13063" max="13063" width="16.25" style="111" customWidth="1"/>
    <col min="13064" max="13064" width="25.875" style="111" customWidth="1"/>
    <col min="13065" max="13065" width="10.375" style="111" customWidth="1"/>
    <col min="13066" max="13066" width="27.625" style="111" customWidth="1"/>
    <col min="13067" max="13084" width="10.375" style="111" customWidth="1"/>
    <col min="13085" max="13085" width="9" style="111"/>
    <col min="13086" max="13086" width="13.375" style="111" customWidth="1"/>
    <col min="13087" max="13312" width="9" style="111"/>
    <col min="13313" max="13313" width="5.25" style="111" customWidth="1"/>
    <col min="13314" max="13314" width="37.875" style="111" customWidth="1"/>
    <col min="13315" max="13315" width="23.25" style="111" customWidth="1"/>
    <col min="13316" max="13316" width="5.125" style="111" customWidth="1"/>
    <col min="13317" max="13318" width="6.25" style="111" customWidth="1"/>
    <col min="13319" max="13319" width="16.25" style="111" customWidth="1"/>
    <col min="13320" max="13320" width="25.875" style="111" customWidth="1"/>
    <col min="13321" max="13321" width="10.375" style="111" customWidth="1"/>
    <col min="13322" max="13322" width="27.625" style="111" customWidth="1"/>
    <col min="13323" max="13340" width="10.375" style="111" customWidth="1"/>
    <col min="13341" max="13341" width="9" style="111"/>
    <col min="13342" max="13342" width="13.375" style="111" customWidth="1"/>
    <col min="13343" max="13568" width="9" style="111"/>
    <col min="13569" max="13569" width="5.25" style="111" customWidth="1"/>
    <col min="13570" max="13570" width="37.875" style="111" customWidth="1"/>
    <col min="13571" max="13571" width="23.25" style="111" customWidth="1"/>
    <col min="13572" max="13572" width="5.125" style="111" customWidth="1"/>
    <col min="13573" max="13574" width="6.25" style="111" customWidth="1"/>
    <col min="13575" max="13575" width="16.25" style="111" customWidth="1"/>
    <col min="13576" max="13576" width="25.875" style="111" customWidth="1"/>
    <col min="13577" max="13577" width="10.375" style="111" customWidth="1"/>
    <col min="13578" max="13578" width="27.625" style="111" customWidth="1"/>
    <col min="13579" max="13596" width="10.375" style="111" customWidth="1"/>
    <col min="13597" max="13597" width="9" style="111"/>
    <col min="13598" max="13598" width="13.375" style="111" customWidth="1"/>
    <col min="13599" max="13824" width="9" style="111"/>
    <col min="13825" max="13825" width="5.25" style="111" customWidth="1"/>
    <col min="13826" max="13826" width="37.875" style="111" customWidth="1"/>
    <col min="13827" max="13827" width="23.25" style="111" customWidth="1"/>
    <col min="13828" max="13828" width="5.125" style="111" customWidth="1"/>
    <col min="13829" max="13830" width="6.25" style="111" customWidth="1"/>
    <col min="13831" max="13831" width="16.25" style="111" customWidth="1"/>
    <col min="13832" max="13832" width="25.875" style="111" customWidth="1"/>
    <col min="13833" max="13833" width="10.375" style="111" customWidth="1"/>
    <col min="13834" max="13834" width="27.625" style="111" customWidth="1"/>
    <col min="13835" max="13852" width="10.375" style="111" customWidth="1"/>
    <col min="13853" max="13853" width="9" style="111"/>
    <col min="13854" max="13854" width="13.375" style="111" customWidth="1"/>
    <col min="13855" max="14080" width="9" style="111"/>
    <col min="14081" max="14081" width="5.25" style="111" customWidth="1"/>
    <col min="14082" max="14082" width="37.875" style="111" customWidth="1"/>
    <col min="14083" max="14083" width="23.25" style="111" customWidth="1"/>
    <col min="14084" max="14084" width="5.125" style="111" customWidth="1"/>
    <col min="14085" max="14086" width="6.25" style="111" customWidth="1"/>
    <col min="14087" max="14087" width="16.25" style="111" customWidth="1"/>
    <col min="14088" max="14088" width="25.875" style="111" customWidth="1"/>
    <col min="14089" max="14089" width="10.375" style="111" customWidth="1"/>
    <col min="14090" max="14090" width="27.625" style="111" customWidth="1"/>
    <col min="14091" max="14108" width="10.375" style="111" customWidth="1"/>
    <col min="14109" max="14109" width="9" style="111"/>
    <col min="14110" max="14110" width="13.375" style="111" customWidth="1"/>
    <col min="14111" max="14336" width="9" style="111"/>
    <col min="14337" max="14337" width="5.25" style="111" customWidth="1"/>
    <col min="14338" max="14338" width="37.875" style="111" customWidth="1"/>
    <col min="14339" max="14339" width="23.25" style="111" customWidth="1"/>
    <col min="14340" max="14340" width="5.125" style="111" customWidth="1"/>
    <col min="14341" max="14342" width="6.25" style="111" customWidth="1"/>
    <col min="14343" max="14343" width="16.25" style="111" customWidth="1"/>
    <col min="14344" max="14344" width="25.875" style="111" customWidth="1"/>
    <col min="14345" max="14345" width="10.375" style="111" customWidth="1"/>
    <col min="14346" max="14346" width="27.625" style="111" customWidth="1"/>
    <col min="14347" max="14364" width="10.375" style="111" customWidth="1"/>
    <col min="14365" max="14365" width="9" style="111"/>
    <col min="14366" max="14366" width="13.375" style="111" customWidth="1"/>
    <col min="14367" max="14592" width="9" style="111"/>
    <col min="14593" max="14593" width="5.25" style="111" customWidth="1"/>
    <col min="14594" max="14594" width="37.875" style="111" customWidth="1"/>
    <col min="14595" max="14595" width="23.25" style="111" customWidth="1"/>
    <col min="14596" max="14596" width="5.125" style="111" customWidth="1"/>
    <col min="14597" max="14598" width="6.25" style="111" customWidth="1"/>
    <col min="14599" max="14599" width="16.25" style="111" customWidth="1"/>
    <col min="14600" max="14600" width="25.875" style="111" customWidth="1"/>
    <col min="14601" max="14601" width="10.375" style="111" customWidth="1"/>
    <col min="14602" max="14602" width="27.625" style="111" customWidth="1"/>
    <col min="14603" max="14620" width="10.375" style="111" customWidth="1"/>
    <col min="14621" max="14621" width="9" style="111"/>
    <col min="14622" max="14622" width="13.375" style="111" customWidth="1"/>
    <col min="14623" max="14848" width="9" style="111"/>
    <col min="14849" max="14849" width="5.25" style="111" customWidth="1"/>
    <col min="14850" max="14850" width="37.875" style="111" customWidth="1"/>
    <col min="14851" max="14851" width="23.25" style="111" customWidth="1"/>
    <col min="14852" max="14852" width="5.125" style="111" customWidth="1"/>
    <col min="14853" max="14854" width="6.25" style="111" customWidth="1"/>
    <col min="14855" max="14855" width="16.25" style="111" customWidth="1"/>
    <col min="14856" max="14856" width="25.875" style="111" customWidth="1"/>
    <col min="14857" max="14857" width="10.375" style="111" customWidth="1"/>
    <col min="14858" max="14858" width="27.625" style="111" customWidth="1"/>
    <col min="14859" max="14876" width="10.375" style="111" customWidth="1"/>
    <col min="14877" max="14877" width="9" style="111"/>
    <col min="14878" max="14878" width="13.375" style="111" customWidth="1"/>
    <col min="14879" max="15104" width="9" style="111"/>
    <col min="15105" max="15105" width="5.25" style="111" customWidth="1"/>
    <col min="15106" max="15106" width="37.875" style="111" customWidth="1"/>
    <col min="15107" max="15107" width="23.25" style="111" customWidth="1"/>
    <col min="15108" max="15108" width="5.125" style="111" customWidth="1"/>
    <col min="15109" max="15110" width="6.25" style="111" customWidth="1"/>
    <col min="15111" max="15111" width="16.25" style="111" customWidth="1"/>
    <col min="15112" max="15112" width="25.875" style="111" customWidth="1"/>
    <col min="15113" max="15113" width="10.375" style="111" customWidth="1"/>
    <col min="15114" max="15114" width="27.625" style="111" customWidth="1"/>
    <col min="15115" max="15132" width="10.375" style="111" customWidth="1"/>
    <col min="15133" max="15133" width="9" style="111"/>
    <col min="15134" max="15134" width="13.375" style="111" customWidth="1"/>
    <col min="15135" max="15360" width="9" style="111"/>
    <col min="15361" max="15361" width="5.25" style="111" customWidth="1"/>
    <col min="15362" max="15362" width="37.875" style="111" customWidth="1"/>
    <col min="15363" max="15363" width="23.25" style="111" customWidth="1"/>
    <col min="15364" max="15364" width="5.125" style="111" customWidth="1"/>
    <col min="15365" max="15366" width="6.25" style="111" customWidth="1"/>
    <col min="15367" max="15367" width="16.25" style="111" customWidth="1"/>
    <col min="15368" max="15368" width="25.875" style="111" customWidth="1"/>
    <col min="15369" max="15369" width="10.375" style="111" customWidth="1"/>
    <col min="15370" max="15370" width="27.625" style="111" customWidth="1"/>
    <col min="15371" max="15388" width="10.375" style="111" customWidth="1"/>
    <col min="15389" max="15389" width="9" style="111"/>
    <col min="15390" max="15390" width="13.375" style="111" customWidth="1"/>
    <col min="15391" max="15616" width="9" style="111"/>
    <col min="15617" max="15617" width="5.25" style="111" customWidth="1"/>
    <col min="15618" max="15618" width="37.875" style="111" customWidth="1"/>
    <col min="15619" max="15619" width="23.25" style="111" customWidth="1"/>
    <col min="15620" max="15620" width="5.125" style="111" customWidth="1"/>
    <col min="15621" max="15622" width="6.25" style="111" customWidth="1"/>
    <col min="15623" max="15623" width="16.25" style="111" customWidth="1"/>
    <col min="15624" max="15624" width="25.875" style="111" customWidth="1"/>
    <col min="15625" max="15625" width="10.375" style="111" customWidth="1"/>
    <col min="15626" max="15626" width="27.625" style="111" customWidth="1"/>
    <col min="15627" max="15644" width="10.375" style="111" customWidth="1"/>
    <col min="15645" max="15645" width="9" style="111"/>
    <col min="15646" max="15646" width="13.375" style="111" customWidth="1"/>
    <col min="15647" max="15872" width="9" style="111"/>
    <col min="15873" max="15873" width="5.25" style="111" customWidth="1"/>
    <col min="15874" max="15874" width="37.875" style="111" customWidth="1"/>
    <col min="15875" max="15875" width="23.25" style="111" customWidth="1"/>
    <col min="15876" max="15876" width="5.125" style="111" customWidth="1"/>
    <col min="15877" max="15878" width="6.25" style="111" customWidth="1"/>
    <col min="15879" max="15879" width="16.25" style="111" customWidth="1"/>
    <col min="15880" max="15880" width="25.875" style="111" customWidth="1"/>
    <col min="15881" max="15881" width="10.375" style="111" customWidth="1"/>
    <col min="15882" max="15882" width="27.625" style="111" customWidth="1"/>
    <col min="15883" max="15900" width="10.375" style="111" customWidth="1"/>
    <col min="15901" max="15901" width="9" style="111"/>
    <col min="15902" max="15902" width="13.375" style="111" customWidth="1"/>
    <col min="15903" max="16128" width="9" style="111"/>
    <col min="16129" max="16129" width="5.25" style="111" customWidth="1"/>
    <col min="16130" max="16130" width="37.875" style="111" customWidth="1"/>
    <col min="16131" max="16131" width="23.25" style="111" customWidth="1"/>
    <col min="16132" max="16132" width="5.125" style="111" customWidth="1"/>
    <col min="16133" max="16134" width="6.25" style="111" customWidth="1"/>
    <col min="16135" max="16135" width="16.25" style="111" customWidth="1"/>
    <col min="16136" max="16136" width="25.875" style="111" customWidth="1"/>
    <col min="16137" max="16137" width="10.375" style="111" customWidth="1"/>
    <col min="16138" max="16138" width="27.625" style="111" customWidth="1"/>
    <col min="16139" max="16156" width="10.375" style="111" customWidth="1"/>
    <col min="16157" max="16157" width="9" style="111"/>
    <col min="16158" max="16158" width="13.375" style="111" customWidth="1"/>
    <col min="16159" max="16384" width="9" style="111"/>
  </cols>
  <sheetData>
    <row r="1" spans="1:31" ht="47.25" customHeight="1">
      <c r="B1" s="363" t="str">
        <f>Basic!B2</f>
        <v>Construction of Tower at Loc. No.: (107A &amp; 108) at 132 kV Haflong-Jiribam TL as per BoQ and instruction of officer-in-charge [Package-A]</v>
      </c>
      <c r="C1" s="363"/>
      <c r="D1" s="363"/>
      <c r="E1" s="363"/>
      <c r="F1" s="363"/>
      <c r="G1" s="363"/>
      <c r="H1" s="107"/>
      <c r="I1" s="108"/>
      <c r="J1" s="109"/>
      <c r="K1" s="109"/>
      <c r="L1" s="109"/>
      <c r="M1" s="109"/>
      <c r="N1" s="109"/>
      <c r="O1" s="110"/>
      <c r="P1" s="110"/>
      <c r="Q1" s="110"/>
      <c r="R1" s="110"/>
      <c r="S1" s="110"/>
      <c r="T1" s="110"/>
      <c r="U1" s="110"/>
      <c r="V1" s="110"/>
      <c r="W1" s="110"/>
      <c r="X1" s="110"/>
      <c r="Y1" s="110"/>
      <c r="Z1" s="110"/>
      <c r="AA1" s="110"/>
      <c r="AB1" s="110"/>
    </row>
    <row r="2" spans="1:31" ht="20.100000000000001" customHeight="1">
      <c r="B2" s="364" t="str">
        <f>Basic!B3</f>
        <v>NESH/CSM/OT/PRANIT/1500-1251 ( PKG A) Dated:10/04/2024</v>
      </c>
      <c r="C2" s="364"/>
      <c r="D2" s="364"/>
      <c r="E2" s="364"/>
      <c r="F2" s="364"/>
      <c r="G2" s="364"/>
      <c r="H2" s="112"/>
      <c r="I2" s="113"/>
      <c r="J2" s="113"/>
      <c r="K2" s="113"/>
      <c r="L2" s="113"/>
      <c r="M2" s="113"/>
      <c r="N2" s="113"/>
      <c r="O2" s="114"/>
      <c r="P2" s="114"/>
      <c r="Q2" s="114"/>
      <c r="R2" s="114"/>
      <c r="S2" s="114"/>
      <c r="T2" s="114"/>
      <c r="U2" s="114"/>
      <c r="V2" s="114"/>
      <c r="W2" s="114"/>
      <c r="X2" s="114"/>
      <c r="Y2" s="114"/>
      <c r="Z2" s="114"/>
      <c r="AA2" s="114"/>
      <c r="AB2" s="114"/>
      <c r="AD2" s="111" t="s">
        <v>43</v>
      </c>
      <c r="AE2" s="115">
        <v>1</v>
      </c>
    </row>
    <row r="3" spans="1:31" ht="12" customHeight="1">
      <c r="B3" s="112"/>
      <c r="C3" s="112"/>
      <c r="D3" s="112"/>
      <c r="E3" s="112"/>
      <c r="F3" s="112"/>
      <c r="G3" s="112"/>
      <c r="H3" s="112"/>
      <c r="I3" s="114"/>
      <c r="J3" s="114"/>
      <c r="K3" s="114"/>
      <c r="L3" s="114"/>
      <c r="M3" s="114"/>
      <c r="N3" s="114"/>
      <c r="O3" s="114"/>
      <c r="P3" s="114"/>
      <c r="Q3" s="114"/>
      <c r="R3" s="114"/>
      <c r="S3" s="114"/>
      <c r="T3" s="114"/>
      <c r="U3" s="114"/>
      <c r="V3" s="114"/>
      <c r="W3" s="114"/>
      <c r="X3" s="114"/>
      <c r="Y3" s="114"/>
      <c r="Z3" s="114"/>
      <c r="AA3" s="114"/>
      <c r="AB3" s="114"/>
      <c r="AD3" s="111" t="s">
        <v>44</v>
      </c>
      <c r="AE3" s="115" t="s">
        <v>87</v>
      </c>
    </row>
    <row r="4" spans="1:31" ht="22.5" customHeight="1">
      <c r="B4" s="365" t="s">
        <v>45</v>
      </c>
      <c r="C4" s="365"/>
      <c r="D4" s="365"/>
      <c r="E4" s="365"/>
      <c r="F4" s="365"/>
      <c r="G4" s="365"/>
      <c r="H4" s="161"/>
      <c r="I4" s="162"/>
      <c r="J4" s="162"/>
      <c r="K4" s="162"/>
      <c r="L4" s="162"/>
      <c r="M4" s="116"/>
      <c r="N4" s="116"/>
      <c r="O4" s="116"/>
      <c r="P4" s="114"/>
      <c r="Q4" s="114"/>
      <c r="R4" s="114"/>
      <c r="S4" s="114"/>
      <c r="T4" s="114"/>
      <c r="U4" s="114"/>
      <c r="V4" s="114"/>
      <c r="W4" s="114"/>
      <c r="X4" s="114"/>
      <c r="Y4" s="114"/>
      <c r="Z4" s="114"/>
      <c r="AA4" s="114"/>
      <c r="AB4" s="114"/>
      <c r="AE4" s="115"/>
    </row>
    <row r="5" spans="1:31" ht="12" customHeight="1">
      <c r="A5" s="125" t="b">
        <f>IF('Names of Bidder'!I6=2,"")</f>
        <v>0</v>
      </c>
      <c r="B5" s="94"/>
      <c r="C5" s="94"/>
      <c r="H5" s="163"/>
      <c r="I5" s="116"/>
      <c r="J5" s="116"/>
      <c r="K5" s="116"/>
      <c r="L5" s="116"/>
      <c r="M5" s="116"/>
      <c r="N5" s="116"/>
      <c r="O5" s="116"/>
      <c r="P5" s="114"/>
      <c r="Q5" s="114"/>
      <c r="R5" s="114"/>
      <c r="S5" s="114"/>
      <c r="T5" s="114"/>
      <c r="U5" s="114"/>
      <c r="V5" s="114"/>
      <c r="W5" s="114"/>
      <c r="X5" s="114"/>
      <c r="Y5" s="114"/>
      <c r="Z5" s="114"/>
      <c r="AA5" s="114"/>
      <c r="AB5" s="114"/>
    </row>
    <row r="6" spans="1:31" s="114" customFormat="1" ht="27">
      <c r="B6" s="117" t="s">
        <v>127</v>
      </c>
      <c r="C6" s="118"/>
      <c r="D6" s="366" t="s">
        <v>43</v>
      </c>
      <c r="E6" s="367"/>
      <c r="F6" s="367"/>
      <c r="G6" s="368"/>
      <c r="H6" s="164"/>
      <c r="I6" s="120">
        <f>IF(D6="Sole Bidder",1,IF(D6="JV (Joint Venture)",2,IF(D6="Micro and Small Enterprise (MSE)",3,0)))</f>
        <v>1</v>
      </c>
      <c r="J6" s="121" t="s">
        <v>43</v>
      </c>
      <c r="K6" s="122">
        <v>1</v>
      </c>
      <c r="L6" s="120">
        <f>IF(AND(D6="JV (Joint Venture)",D7=1),1,2)</f>
        <v>2</v>
      </c>
      <c r="M6" s="120"/>
      <c r="N6" s="120"/>
      <c r="O6" s="120"/>
      <c r="P6" s="123"/>
      <c r="Q6" s="123"/>
      <c r="R6" s="123"/>
      <c r="S6" s="123"/>
      <c r="T6" s="123"/>
      <c r="U6" s="123"/>
      <c r="V6" s="123"/>
      <c r="X6" s="123"/>
      <c r="Y6" s="123"/>
      <c r="Z6" s="123"/>
      <c r="AA6" s="123"/>
      <c r="AB6" s="123"/>
      <c r="AD6" s="123">
        <f xml:space="preserve"> IF(D6= "Sole Bidder", 0,#REF!)</f>
        <v>0</v>
      </c>
    </row>
    <row r="7" spans="1:31" ht="24" customHeight="1">
      <c r="B7" s="124" t="str">
        <f>IF(D6= "JV (Joint Venture)", "Total Nos. of  Partners in the JV [excluding the Lead Partner]", "")</f>
        <v/>
      </c>
      <c r="C7" s="89"/>
      <c r="D7" s="366">
        <v>1</v>
      </c>
      <c r="E7" s="367"/>
      <c r="F7" s="367"/>
      <c r="G7" s="368"/>
      <c r="H7" s="165"/>
      <c r="I7" s="125"/>
      <c r="J7" s="121" t="s">
        <v>44</v>
      </c>
      <c r="K7" s="122" t="s">
        <v>87</v>
      </c>
      <c r="L7" s="125"/>
      <c r="M7" s="125"/>
      <c r="N7" s="125"/>
      <c r="O7" s="125"/>
    </row>
    <row r="8" spans="1:31" ht="17.25" customHeight="1">
      <c r="B8" s="117"/>
      <c r="C8" s="126"/>
      <c r="D8" s="127"/>
      <c r="E8" s="127"/>
      <c r="F8" s="127"/>
      <c r="G8" s="128"/>
      <c r="H8" s="165"/>
      <c r="I8" s="125"/>
      <c r="J8" s="121" t="s">
        <v>93</v>
      </c>
      <c r="K8" s="122"/>
      <c r="L8" s="125"/>
      <c r="M8" s="125"/>
      <c r="N8" s="125"/>
      <c r="O8" s="125"/>
    </row>
    <row r="9" spans="1:31" ht="21.75" customHeight="1">
      <c r="B9" s="369" t="str">
        <f>IF(I6=1,"Name of Sole Bidder",IF(I6=2,"Name of Lead Partner","Name of MSE"))</f>
        <v>Name of Sole Bidder</v>
      </c>
      <c r="C9" s="370"/>
      <c r="D9" s="366" t="s">
        <v>128</v>
      </c>
      <c r="E9" s="367"/>
      <c r="F9" s="367"/>
      <c r="G9" s="368"/>
      <c r="H9" s="164"/>
      <c r="I9" s="125"/>
      <c r="J9" s="125"/>
      <c r="K9" s="122"/>
      <c r="L9" s="125"/>
      <c r="M9" s="125"/>
      <c r="N9" s="125"/>
      <c r="O9" s="125"/>
    </row>
    <row r="10" spans="1:31" ht="25.5" customHeight="1">
      <c r="B10" s="129" t="str">
        <f>IF(D6="Sole Bidder","Address of Sole Bidder",IF(D6="Micro and Small Enterprise (MSE)","Registered Address","Address of Lead Partner"))</f>
        <v>Address of Sole Bidder</v>
      </c>
      <c r="C10" s="130" t="s">
        <v>129</v>
      </c>
      <c r="D10" s="366" t="s">
        <v>130</v>
      </c>
      <c r="E10" s="367"/>
      <c r="F10" s="367"/>
      <c r="G10" s="368"/>
      <c r="H10" s="164"/>
      <c r="I10" s="125"/>
      <c r="J10" s="125"/>
      <c r="K10" s="125"/>
      <c r="L10" s="125"/>
      <c r="M10" s="125"/>
      <c r="N10" s="125"/>
      <c r="O10" s="125"/>
    </row>
    <row r="11" spans="1:31" ht="21.75" customHeight="1">
      <c r="B11" s="131"/>
      <c r="C11" s="132"/>
      <c r="D11" s="371" t="s">
        <v>131</v>
      </c>
      <c r="E11" s="371"/>
      <c r="F11" s="371"/>
      <c r="G11" s="371"/>
      <c r="H11" s="164"/>
      <c r="I11" s="125"/>
      <c r="J11" s="125"/>
      <c r="K11" s="125"/>
      <c r="L11" s="125"/>
      <c r="M11" s="125"/>
      <c r="N11" s="125"/>
      <c r="O11" s="125"/>
    </row>
    <row r="12" spans="1:31" ht="15.75" customHeight="1">
      <c r="B12" s="133"/>
      <c r="C12" s="133"/>
      <c r="D12" s="372"/>
      <c r="E12" s="372"/>
      <c r="F12" s="372"/>
      <c r="G12" s="372"/>
      <c r="H12" s="165"/>
      <c r="I12" s="125" t="b">
        <f>AND(I6=2,L6=1)</f>
        <v>0</v>
      </c>
      <c r="J12" s="125" t="str">
        <f>IF(I6=2,"JV of "&amp;D13&amp;" "&amp;D17&amp;" "&amp;D23,"")</f>
        <v/>
      </c>
      <c r="K12" s="125"/>
      <c r="L12" s="125"/>
      <c r="M12" s="125" t="s">
        <v>132</v>
      </c>
      <c r="N12" s="125"/>
      <c r="O12" s="125"/>
    </row>
    <row r="13" spans="1:31" ht="21.75" customHeight="1">
      <c r="B13" s="373" t="str">
        <f>IF(D7=1, "Name of other Partner","Name of other Partner - 1")</f>
        <v>Name of other Partner</v>
      </c>
      <c r="C13" s="373"/>
      <c r="D13" s="362">
        <v>1</v>
      </c>
      <c r="E13" s="362"/>
      <c r="F13" s="362"/>
      <c r="G13" s="362"/>
      <c r="H13" s="166"/>
      <c r="I13" s="125"/>
      <c r="J13" s="125"/>
      <c r="K13" s="125"/>
      <c r="L13" s="125"/>
      <c r="M13" s="125"/>
      <c r="N13" s="125"/>
      <c r="O13" s="125"/>
    </row>
    <row r="14" spans="1:31" ht="21.75" customHeight="1">
      <c r="B14" s="361" t="str">
        <f>IF(D7=1, "Address of other Partner","Address of other Partner - 1")</f>
        <v>Address of other Partner</v>
      </c>
      <c r="C14" s="361"/>
      <c r="D14" s="362"/>
      <c r="E14" s="362"/>
      <c r="F14" s="362"/>
      <c r="G14" s="362"/>
      <c r="H14" s="166"/>
      <c r="I14" s="125"/>
      <c r="J14" s="125"/>
      <c r="K14" s="125"/>
      <c r="L14" s="125"/>
      <c r="M14" s="125"/>
      <c r="N14" s="125"/>
      <c r="O14" s="125"/>
    </row>
    <row r="15" spans="1:31" ht="21.75" customHeight="1">
      <c r="B15" s="361"/>
      <c r="C15" s="361"/>
      <c r="D15" s="362"/>
      <c r="E15" s="362"/>
      <c r="F15" s="362"/>
      <c r="G15" s="362"/>
      <c r="H15" s="135"/>
      <c r="I15" s="125"/>
      <c r="J15" s="125"/>
      <c r="K15" s="125"/>
      <c r="L15" s="125"/>
      <c r="M15" s="125"/>
      <c r="N15" s="125"/>
      <c r="O15" s="125"/>
    </row>
    <row r="16" spans="1:31" ht="21.75" customHeight="1">
      <c r="B16" s="361"/>
      <c r="C16" s="361"/>
      <c r="D16" s="362"/>
      <c r="E16" s="362"/>
      <c r="F16" s="362"/>
      <c r="G16" s="362"/>
      <c r="H16" s="136"/>
      <c r="I16" s="125"/>
      <c r="J16" s="125"/>
      <c r="K16" s="125"/>
      <c r="L16" s="125"/>
      <c r="M16" s="125"/>
      <c r="N16" s="125"/>
      <c r="O16" s="125"/>
    </row>
    <row r="17" spans="2:15" ht="21.75" customHeight="1">
      <c r="B17" s="133" t="s">
        <v>88</v>
      </c>
      <c r="C17" s="133"/>
      <c r="D17" s="376"/>
      <c r="E17" s="376"/>
      <c r="F17" s="376"/>
      <c r="G17" s="376"/>
      <c r="H17" s="134"/>
      <c r="I17" s="125"/>
      <c r="J17" s="125"/>
      <c r="K17" s="125"/>
      <c r="L17" s="125"/>
      <c r="M17" s="125"/>
      <c r="N17" s="125"/>
      <c r="O17" s="125"/>
    </row>
    <row r="18" spans="2:15" ht="21.75" customHeight="1">
      <c r="B18" s="133" t="str">
        <f>IF(L6=1, "Name of other Partner","Name of other Partner - 2")</f>
        <v>Name of other Partner - 2</v>
      </c>
      <c r="C18" s="133"/>
      <c r="D18" s="362"/>
      <c r="E18" s="362"/>
      <c r="F18" s="362"/>
      <c r="G18" s="362"/>
      <c r="H18" s="137"/>
      <c r="I18" s="125"/>
      <c r="J18" s="125"/>
      <c r="K18" s="125"/>
      <c r="L18" s="125"/>
      <c r="M18" s="125"/>
      <c r="N18" s="125"/>
      <c r="O18" s="125"/>
    </row>
    <row r="19" spans="2:15" ht="21.75" customHeight="1">
      <c r="B19" s="133" t="str">
        <f>IF(D11=1, "Address of other Partner","Address of other Partner - 2")</f>
        <v>Address of other Partner - 2</v>
      </c>
      <c r="C19" s="133"/>
      <c r="D19" s="362"/>
      <c r="E19" s="362"/>
      <c r="F19" s="362"/>
      <c r="G19" s="362"/>
      <c r="H19" s="137"/>
      <c r="I19" s="125"/>
      <c r="J19" s="125"/>
      <c r="K19" s="125"/>
      <c r="L19" s="125"/>
      <c r="M19" s="125"/>
      <c r="N19" s="125"/>
      <c r="O19" s="125"/>
    </row>
    <row r="20" spans="2:15" ht="21.75" customHeight="1">
      <c r="B20" s="133"/>
      <c r="C20" s="133"/>
      <c r="D20" s="376"/>
      <c r="E20" s="376"/>
      <c r="F20" s="376"/>
      <c r="G20" s="376"/>
      <c r="H20" s="137"/>
      <c r="I20" s="125"/>
      <c r="J20" s="125"/>
      <c r="K20" s="125"/>
      <c r="L20" s="125"/>
      <c r="M20" s="125"/>
      <c r="N20" s="125"/>
      <c r="O20" s="125"/>
    </row>
    <row r="21" spans="2:15" ht="23.25" customHeight="1">
      <c r="B21" s="133"/>
      <c r="C21" s="133"/>
      <c r="D21" s="362"/>
      <c r="E21" s="362"/>
      <c r="F21" s="362"/>
      <c r="G21" s="362"/>
      <c r="H21" s="137"/>
      <c r="I21" s="138"/>
      <c r="J21" s="138"/>
      <c r="K21" s="125"/>
      <c r="L21" s="125"/>
      <c r="M21" s="125"/>
      <c r="N21" s="125"/>
      <c r="O21" s="125"/>
    </row>
    <row r="22" spans="2:15" ht="23.25" customHeight="1">
      <c r="B22" s="133"/>
      <c r="C22" s="133"/>
      <c r="D22" s="362"/>
      <c r="E22" s="362"/>
      <c r="F22" s="362"/>
      <c r="G22" s="362"/>
      <c r="H22" s="139"/>
      <c r="I22" s="125"/>
      <c r="J22" s="125"/>
      <c r="K22" s="125"/>
      <c r="L22" s="125"/>
      <c r="M22" s="125"/>
      <c r="N22" s="125"/>
      <c r="O22" s="125"/>
    </row>
    <row r="23" spans="2:15" ht="22.5" customHeight="1">
      <c r="B23" s="133" t="s">
        <v>88</v>
      </c>
      <c r="C23" s="133"/>
      <c r="D23" s="362"/>
      <c r="E23" s="362"/>
      <c r="F23" s="362"/>
      <c r="G23" s="362"/>
      <c r="H23" s="137"/>
      <c r="I23" s="140"/>
      <c r="J23" s="140"/>
      <c r="K23" s="125"/>
      <c r="L23" s="125"/>
      <c r="M23" s="125"/>
      <c r="N23" s="125"/>
      <c r="O23" s="125"/>
    </row>
    <row r="24" spans="2:15" ht="22.5" customHeight="1">
      <c r="B24" s="133" t="s">
        <v>89</v>
      </c>
      <c r="C24" s="133"/>
      <c r="D24" s="362"/>
      <c r="E24" s="362"/>
      <c r="F24" s="362"/>
      <c r="G24" s="362"/>
      <c r="H24" s="137"/>
      <c r="I24" s="140"/>
      <c r="J24" s="140"/>
      <c r="K24" s="125"/>
      <c r="L24" s="125"/>
      <c r="M24" s="125"/>
      <c r="N24" s="125"/>
      <c r="O24" s="125"/>
    </row>
    <row r="25" spans="2:15" ht="22.5" customHeight="1">
      <c r="B25" s="133"/>
      <c r="C25" s="133"/>
      <c r="D25" s="376"/>
      <c r="E25" s="376"/>
      <c r="F25" s="376"/>
      <c r="G25" s="376"/>
      <c r="H25" s="137"/>
      <c r="I25" s="141"/>
      <c r="J25" s="141"/>
      <c r="K25" s="125"/>
      <c r="L25" s="125"/>
      <c r="M25" s="125"/>
      <c r="N25" s="125"/>
      <c r="O25" s="125"/>
    </row>
    <row r="26" spans="2:15" ht="29.25" customHeight="1">
      <c r="B26" s="142" t="s">
        <v>133</v>
      </c>
      <c r="C26" s="142"/>
      <c r="D26" s="142"/>
      <c r="E26" s="142"/>
      <c r="F26" s="142"/>
      <c r="G26" s="142"/>
      <c r="H26" s="137"/>
      <c r="I26" s="140" t="b">
        <v>1</v>
      </c>
      <c r="J26" s="140"/>
      <c r="K26" s="125"/>
      <c r="L26" s="125"/>
      <c r="M26" s="125"/>
      <c r="N26" s="125"/>
      <c r="O26" s="125"/>
    </row>
    <row r="27" spans="2:15" ht="24" customHeight="1">
      <c r="B27" s="143" t="s">
        <v>134</v>
      </c>
      <c r="C27" s="143"/>
      <c r="D27" s="375" t="s">
        <v>135</v>
      </c>
      <c r="E27" s="375"/>
      <c r="F27" s="375"/>
      <c r="G27" s="375"/>
      <c r="H27" s="137"/>
      <c r="I27" s="140"/>
      <c r="J27" s="140"/>
      <c r="K27" s="125"/>
      <c r="L27" s="125"/>
      <c r="M27" s="125"/>
      <c r="N27" s="125"/>
      <c r="O27" s="125"/>
    </row>
    <row r="28" spans="2:15" ht="24" customHeight="1">
      <c r="B28" s="143" t="s">
        <v>136</v>
      </c>
      <c r="C28" s="143"/>
      <c r="D28" s="375" t="s">
        <v>137</v>
      </c>
      <c r="E28" s="375"/>
      <c r="F28" s="375"/>
      <c r="G28" s="375"/>
      <c r="H28" s="137"/>
      <c r="I28" s="140"/>
      <c r="J28" s="140"/>
      <c r="K28" s="125"/>
      <c r="L28" s="125"/>
      <c r="M28" s="125"/>
      <c r="N28" s="125"/>
      <c r="O28" s="125"/>
    </row>
    <row r="29" spans="2:15" ht="24" customHeight="1">
      <c r="B29" s="374" t="s">
        <v>138</v>
      </c>
      <c r="C29" s="374"/>
      <c r="D29" s="375"/>
      <c r="E29" s="375"/>
      <c r="F29" s="375"/>
      <c r="G29" s="375"/>
      <c r="H29" s="137"/>
      <c r="I29" s="140"/>
      <c r="J29" s="140"/>
      <c r="K29" s="125"/>
      <c r="L29" s="125"/>
      <c r="M29" s="125"/>
      <c r="N29" s="125"/>
    </row>
    <row r="30" spans="2:15" ht="24" customHeight="1">
      <c r="B30" s="374" t="s">
        <v>139</v>
      </c>
      <c r="C30" s="374"/>
      <c r="D30" s="375"/>
      <c r="E30" s="375"/>
      <c r="F30" s="375"/>
      <c r="G30" s="375"/>
      <c r="H30" s="137"/>
      <c r="I30" s="140"/>
      <c r="J30" s="140"/>
      <c r="K30" s="125"/>
      <c r="L30" s="125"/>
      <c r="M30" s="125"/>
      <c r="N30" s="125"/>
    </row>
    <row r="31" spans="2:15" ht="24" customHeight="1">
      <c r="B31" s="374" t="s">
        <v>140</v>
      </c>
      <c r="C31" s="374"/>
      <c r="D31" s="375"/>
      <c r="E31" s="375"/>
      <c r="F31" s="375"/>
      <c r="G31" s="375"/>
      <c r="H31" s="137"/>
      <c r="I31" s="140"/>
      <c r="J31" s="140"/>
      <c r="K31" s="125"/>
      <c r="L31" s="125"/>
      <c r="M31" s="125"/>
      <c r="N31" s="125"/>
    </row>
    <row r="32" spans="2:15" ht="24" customHeight="1">
      <c r="B32" s="374" t="s">
        <v>141</v>
      </c>
      <c r="C32" s="374"/>
      <c r="D32" s="375"/>
      <c r="E32" s="375"/>
      <c r="F32" s="375"/>
      <c r="G32" s="375"/>
      <c r="H32" s="137"/>
      <c r="I32" s="140"/>
      <c r="J32" s="140"/>
      <c r="K32" s="125"/>
      <c r="L32" s="125"/>
      <c r="M32" s="125"/>
      <c r="N32" s="125"/>
    </row>
    <row r="33" spans="2:14" ht="22.5" customHeight="1">
      <c r="B33" s="374" t="s">
        <v>142</v>
      </c>
      <c r="C33" s="374"/>
      <c r="D33" s="375" t="s">
        <v>143</v>
      </c>
      <c r="E33" s="375"/>
      <c r="F33" s="375"/>
      <c r="G33" s="375"/>
      <c r="H33" s="137"/>
      <c r="I33" s="140"/>
      <c r="J33" s="140"/>
      <c r="K33" s="125"/>
      <c r="L33" s="125"/>
      <c r="M33" s="125"/>
      <c r="N33" s="125"/>
    </row>
    <row r="34" spans="2:14" ht="6" customHeight="1">
      <c r="B34" s="380"/>
      <c r="C34" s="381"/>
      <c r="D34" s="381"/>
      <c r="E34" s="381"/>
      <c r="F34" s="381"/>
      <c r="G34" s="381"/>
      <c r="H34" s="134"/>
      <c r="I34" s="125"/>
      <c r="J34" s="125"/>
      <c r="K34" s="125"/>
      <c r="L34" s="125"/>
      <c r="M34" s="125"/>
      <c r="N34" s="125"/>
    </row>
    <row r="35" spans="2:14" ht="24.75" customHeight="1">
      <c r="B35" s="144" t="s">
        <v>144</v>
      </c>
      <c r="C35" s="130"/>
      <c r="D35" s="377"/>
      <c r="E35" s="378"/>
      <c r="F35" s="378"/>
      <c r="G35" s="378"/>
      <c r="H35" s="145"/>
      <c r="I35" s="125"/>
      <c r="J35" s="125"/>
      <c r="K35" s="125"/>
      <c r="L35" s="125"/>
      <c r="M35" s="125"/>
      <c r="N35" s="125"/>
    </row>
    <row r="36" spans="2:14" ht="21.75" customHeight="1">
      <c r="B36" s="144" t="s">
        <v>145</v>
      </c>
      <c r="C36" s="146"/>
      <c r="D36" s="377"/>
      <c r="E36" s="378"/>
      <c r="F36" s="378"/>
      <c r="G36" s="378"/>
      <c r="H36" s="145"/>
      <c r="I36" s="125"/>
      <c r="J36" s="125"/>
      <c r="K36" s="125"/>
      <c r="L36" s="125"/>
      <c r="M36" s="125"/>
      <c r="N36" s="125"/>
    </row>
    <row r="37" spans="2:14" ht="21.75" customHeight="1">
      <c r="B37" s="144" t="s">
        <v>146</v>
      </c>
      <c r="C37" s="146"/>
      <c r="D37" s="377"/>
      <c r="E37" s="378"/>
      <c r="F37" s="378"/>
      <c r="G37" s="378"/>
      <c r="H37" s="145"/>
      <c r="I37" s="125"/>
      <c r="J37" s="125"/>
      <c r="K37" s="125"/>
      <c r="L37" s="125"/>
      <c r="M37" s="125"/>
      <c r="N37" s="125"/>
    </row>
    <row r="38" spans="2:14" ht="21.75" customHeight="1">
      <c r="B38" s="144" t="s">
        <v>147</v>
      </c>
      <c r="C38" s="146"/>
      <c r="D38" s="377"/>
      <c r="E38" s="378"/>
      <c r="F38" s="378"/>
      <c r="G38" s="379"/>
      <c r="H38" s="145"/>
      <c r="I38" s="125"/>
      <c r="J38" s="125"/>
      <c r="K38" s="125"/>
      <c r="L38" s="125"/>
      <c r="M38" s="125"/>
      <c r="N38" s="125"/>
    </row>
    <row r="39" spans="2:14" ht="21.75" customHeight="1">
      <c r="H39" s="147"/>
      <c r="I39" s="125"/>
      <c r="J39" s="125"/>
      <c r="K39" s="125"/>
      <c r="L39" s="125"/>
      <c r="M39" s="125"/>
      <c r="N39" s="125"/>
    </row>
    <row r="40" spans="2:14" ht="21.75" customHeight="1">
      <c r="B40" s="148" t="s">
        <v>46</v>
      </c>
      <c r="C40" s="149"/>
      <c r="D40" s="366" t="s">
        <v>148</v>
      </c>
      <c r="E40" s="367"/>
      <c r="F40" s="367"/>
      <c r="G40" s="368"/>
      <c r="H40" s="119"/>
    </row>
    <row r="41" spans="2:14" ht="21.75" customHeight="1">
      <c r="B41" s="148" t="s">
        <v>47</v>
      </c>
      <c r="C41" s="149"/>
      <c r="D41" s="366" t="s">
        <v>149</v>
      </c>
      <c r="E41" s="367"/>
      <c r="F41" s="367"/>
      <c r="G41" s="368"/>
      <c r="H41" s="119"/>
    </row>
    <row r="42" spans="2:14" ht="21.75" customHeight="1">
      <c r="B42" s="151"/>
      <c r="C42" s="151"/>
      <c r="D42" s="151"/>
      <c r="E42" s="151"/>
      <c r="F42" s="151"/>
    </row>
    <row r="43" spans="2:14" ht="21.75" customHeight="1">
      <c r="B43" s="148" t="s">
        <v>0</v>
      </c>
      <c r="C43" s="149"/>
      <c r="D43" s="152">
        <v>5</v>
      </c>
      <c r="E43" s="153" t="s">
        <v>150</v>
      </c>
      <c r="F43" s="152">
        <v>2023</v>
      </c>
      <c r="G43" s="154" t="str">
        <f>IF(D43&gt;J43, "Invalid Date !", "")</f>
        <v/>
      </c>
      <c r="H43" s="154"/>
      <c r="J43" s="150">
        <f>IF(E43="Feb",29,IF(OR(E43="Apr", E43="Jun", E43="Sep", E43="Nov"),30,31))</f>
        <v>30</v>
      </c>
    </row>
    <row r="44" spans="2:14" ht="21.75" customHeight="1">
      <c r="B44" s="148" t="s">
        <v>151</v>
      </c>
      <c r="C44" s="149"/>
      <c r="D44" s="366" t="s">
        <v>152</v>
      </c>
      <c r="E44" s="367"/>
      <c r="F44" s="367"/>
      <c r="G44" s="368"/>
      <c r="H44" s="155"/>
    </row>
    <row r="45" spans="2:14">
      <c r="G45" s="89"/>
      <c r="H45" s="89"/>
    </row>
    <row r="49" spans="4:4" hidden="1">
      <c r="D49" s="91" t="str">
        <f>""&amp;D43&amp;" "&amp;E43&amp;" "&amp;F43&amp;""</f>
        <v>5 Sep 2023</v>
      </c>
    </row>
  </sheetData>
  <sheetProtection selectLockedCells="1"/>
  <mergeCells count="45">
    <mergeCell ref="D38:G38"/>
    <mergeCell ref="D40:G40"/>
    <mergeCell ref="D41:G41"/>
    <mergeCell ref="D44:G44"/>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C10">
    <cfRule type="expression" dxfId="11" priority="11" stopIfTrue="1">
      <formula>$I$6=3</formula>
    </cfRule>
  </conditionalFormatting>
  <conditionalFormatting sqref="H7">
    <cfRule type="expression" dxfId="10" priority="10" stopIfTrue="1">
      <formula>$I$6=2</formula>
    </cfRule>
  </conditionalFormatting>
  <conditionalFormatting sqref="D7:G7">
    <cfRule type="expression" dxfId="9" priority="9" stopIfTrue="1">
      <formula>$I$6=1</formula>
    </cfRule>
  </conditionalFormatting>
  <conditionalFormatting sqref="B13:C25">
    <cfRule type="expression" dxfId="8" priority="8" stopIfTrue="1">
      <formula>$I$6=2</formula>
    </cfRule>
  </conditionalFormatting>
  <conditionalFormatting sqref="D13:G15 D23:G25 D17:G20">
    <cfRule type="expression" dxfId="7" priority="7" stopIfTrue="1">
      <formula>$L$6=2</formula>
    </cfRule>
  </conditionalFormatting>
  <conditionalFormatting sqref="D13:G16">
    <cfRule type="expression" dxfId="6" priority="6" stopIfTrue="1">
      <formula>$L$6=1</formula>
    </cfRule>
  </conditionalFormatting>
  <conditionalFormatting sqref="D13:G15 D17:G20 D23:G25">
    <cfRule type="expression" dxfId="5" priority="5" stopIfTrue="1">
      <formula>$L$6=2</formula>
    </cfRule>
  </conditionalFormatting>
  <conditionalFormatting sqref="B17:C24">
    <cfRule type="expression" dxfId="4" priority="4" stopIfTrue="1">
      <formula>$L$6=1</formula>
    </cfRule>
  </conditionalFormatting>
  <conditionalFormatting sqref="B13:G25">
    <cfRule type="expression" dxfId="3" priority="3" stopIfTrue="1">
      <formula>$I$6=1</formula>
    </cfRule>
  </conditionalFormatting>
  <conditionalFormatting sqref="B28:G33 B27:D27">
    <cfRule type="expression" dxfId="2" priority="2" stopIfTrue="1">
      <formula>$I$26=FALSE</formula>
    </cfRule>
  </conditionalFormatting>
  <conditionalFormatting sqref="D27:G33">
    <cfRule type="expression" dxfId="1" priority="1" stopIfTrue="1">
      <formula>$I$26=TRUE</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15" zoomScaleNormal="100" zoomScaleSheetLayoutView="100" workbookViewId="0">
      <selection activeCell="F41" sqref="F41"/>
    </sheetView>
  </sheetViews>
  <sheetFormatPr defaultColWidth="8" defaultRowHeight="16.5"/>
  <cols>
    <col min="1" max="1" width="9.375" style="31" customWidth="1"/>
    <col min="2" max="2" width="9.375" style="32" customWidth="1"/>
    <col min="3" max="3" width="12.875" style="31" customWidth="1"/>
    <col min="4" max="4" width="18.125" style="31" customWidth="1"/>
    <col min="5" max="5" width="21.375" style="31" customWidth="1"/>
    <col min="6" max="6" width="29.875" style="31" customWidth="1"/>
    <col min="7" max="7" width="8" style="31" customWidth="1"/>
    <col min="8" max="8" width="10.25" style="31" hidden="1" customWidth="1"/>
    <col min="9" max="25" width="8" style="28" customWidth="1"/>
    <col min="26" max="27" width="8" style="28" hidden="1" customWidth="1"/>
    <col min="28" max="28" width="17.5" style="28" hidden="1" customWidth="1"/>
    <col min="29" max="29" width="12.125" style="28" hidden="1" customWidth="1"/>
    <col min="30" max="30" width="8" style="29" hidden="1" customWidth="1"/>
    <col min="31" max="31" width="8" style="30" hidden="1" customWidth="1"/>
    <col min="32" max="32" width="12" style="30" hidden="1" customWidth="1"/>
    <col min="33" max="35" width="8" style="29" hidden="1" customWidth="1"/>
    <col min="36" max="36" width="9.125" style="29" hidden="1" customWidth="1"/>
    <col min="37" max="41" width="8" style="29" customWidth="1"/>
    <col min="42" max="16384" width="8" style="28"/>
  </cols>
  <sheetData>
    <row r="1" spans="1:36" ht="17.25">
      <c r="A1" s="61" t="str">
        <f>Cover!B3</f>
        <v>Specification No.:NESH/CSM/OT/PRANIT/1500-1251 ( PKG A)/BPS-Vol-IC</v>
      </c>
      <c r="B1" s="61"/>
      <c r="C1" s="60"/>
      <c r="D1" s="60"/>
      <c r="E1" s="60"/>
      <c r="F1" s="59" t="s">
        <v>53</v>
      </c>
      <c r="Z1" s="28" t="s">
        <v>43</v>
      </c>
      <c r="AE1" s="30">
        <v>1</v>
      </c>
      <c r="AF1" s="30" t="s">
        <v>17</v>
      </c>
      <c r="AI1" s="30">
        <v>1</v>
      </c>
      <c r="AJ1" s="29" t="s">
        <v>21</v>
      </c>
    </row>
    <row r="2" spans="1:36">
      <c r="B2" s="31"/>
      <c r="Z2" s="28">
        <v>0</v>
      </c>
      <c r="AE2" s="30">
        <v>2</v>
      </c>
      <c r="AF2" s="30" t="s">
        <v>18</v>
      </c>
      <c r="AI2" s="30">
        <v>2</v>
      </c>
      <c r="AJ2" s="29" t="s">
        <v>22</v>
      </c>
    </row>
    <row r="3" spans="1:36" ht="34.5" customHeight="1">
      <c r="A3" s="400" t="s">
        <v>36</v>
      </c>
      <c r="B3" s="400"/>
      <c r="C3" s="400"/>
      <c r="D3" s="400"/>
      <c r="E3" s="400"/>
      <c r="F3" s="400"/>
      <c r="AE3" s="30">
        <v>3</v>
      </c>
      <c r="AF3" s="30" t="s">
        <v>19</v>
      </c>
      <c r="AI3" s="30">
        <v>3</v>
      </c>
      <c r="AJ3" s="29" t="s">
        <v>23</v>
      </c>
    </row>
    <row r="4" spans="1:36">
      <c r="A4" s="58"/>
      <c r="B4" s="58"/>
      <c r="C4" s="58"/>
      <c r="D4" s="58"/>
      <c r="E4" s="58"/>
      <c r="F4" s="58"/>
      <c r="AE4" s="30">
        <v>4</v>
      </c>
      <c r="AF4" s="30" t="s">
        <v>20</v>
      </c>
      <c r="AI4" s="30">
        <v>4</v>
      </c>
      <c r="AJ4" s="29" t="s">
        <v>24</v>
      </c>
    </row>
    <row r="5" spans="1:36" ht="25.5" customHeight="1">
      <c r="A5" s="32" t="s">
        <v>9</v>
      </c>
      <c r="C5" s="401"/>
      <c r="D5" s="401"/>
      <c r="E5" s="401"/>
      <c r="F5" s="401"/>
      <c r="AE5" s="30">
        <v>5</v>
      </c>
      <c r="AF5" s="30" t="s">
        <v>20</v>
      </c>
      <c r="AI5" s="30">
        <v>5</v>
      </c>
      <c r="AJ5" s="29" t="s">
        <v>25</v>
      </c>
    </row>
    <row r="6" spans="1:36">
      <c r="A6" s="32" t="s">
        <v>0</v>
      </c>
      <c r="B6" s="402" t="str">
        <f>'Names of Bidder'!D43&amp;"/"&amp;'Names of Bidder'!E43&amp;"/"&amp;'Names of Bidder'!F43</f>
        <v>5/Sep/2023</v>
      </c>
      <c r="C6" s="402"/>
      <c r="AE6" s="30">
        <v>6</v>
      </c>
      <c r="AF6" s="30" t="s">
        <v>20</v>
      </c>
      <c r="AG6" s="55">
        <f>DAY(B6)</f>
        <v>5</v>
      </c>
      <c r="AI6" s="30">
        <v>6</v>
      </c>
      <c r="AJ6" s="29" t="s">
        <v>26</v>
      </c>
    </row>
    <row r="7" spans="1:36">
      <c r="A7" s="32"/>
      <c r="B7" s="57"/>
      <c r="C7" s="57"/>
      <c r="AE7" s="30">
        <v>7</v>
      </c>
      <c r="AF7" s="30" t="s">
        <v>20</v>
      </c>
      <c r="AG7" s="55">
        <f>MONTH(B6)</f>
        <v>9</v>
      </c>
      <c r="AI7" s="30">
        <v>7</v>
      </c>
      <c r="AJ7" s="29" t="s">
        <v>27</v>
      </c>
    </row>
    <row r="8" spans="1:36">
      <c r="A8" s="56" t="s">
        <v>71</v>
      </c>
      <c r="B8" s="23"/>
      <c r="F8" s="53"/>
      <c r="AE8" s="30">
        <v>8</v>
      </c>
      <c r="AF8" s="30" t="s">
        <v>20</v>
      </c>
      <c r="AG8" s="55" t="str">
        <f>LOOKUP(AG7,AI1:AI12,AJ1:AJ12)</f>
        <v>September</v>
      </c>
      <c r="AI8" s="30">
        <v>8</v>
      </c>
      <c r="AJ8" s="29" t="s">
        <v>28</v>
      </c>
    </row>
    <row r="9" spans="1:36">
      <c r="A9" s="159" t="s">
        <v>102</v>
      </c>
      <c r="B9" s="54"/>
      <c r="F9" s="53"/>
      <c r="AE9" s="30">
        <v>9</v>
      </c>
      <c r="AF9" s="30" t="s">
        <v>20</v>
      </c>
      <c r="AG9" s="55">
        <f>YEAR(B6)</f>
        <v>2023</v>
      </c>
      <c r="AI9" s="30">
        <v>9</v>
      </c>
      <c r="AJ9" s="29" t="s">
        <v>29</v>
      </c>
    </row>
    <row r="10" spans="1:36">
      <c r="A10" s="159" t="s">
        <v>103</v>
      </c>
      <c r="B10" s="54"/>
      <c r="F10" s="53"/>
      <c r="AE10" s="30">
        <v>10</v>
      </c>
      <c r="AF10" s="30" t="s">
        <v>20</v>
      </c>
      <c r="AI10" s="30">
        <v>10</v>
      </c>
      <c r="AJ10" s="29" t="s">
        <v>30</v>
      </c>
    </row>
    <row r="11" spans="1:36">
      <c r="A11" s="159" t="s">
        <v>104</v>
      </c>
      <c r="B11" s="54"/>
      <c r="F11" s="53"/>
      <c r="AE11" s="30">
        <v>11</v>
      </c>
      <c r="AF11" s="30" t="s">
        <v>20</v>
      </c>
      <c r="AI11" s="30">
        <v>11</v>
      </c>
      <c r="AJ11" s="29" t="s">
        <v>31</v>
      </c>
    </row>
    <row r="12" spans="1:36">
      <c r="A12" s="159" t="s">
        <v>105</v>
      </c>
      <c r="B12" s="54"/>
      <c r="F12" s="53"/>
      <c r="AE12" s="30">
        <v>12</v>
      </c>
      <c r="AF12" s="30" t="s">
        <v>20</v>
      </c>
      <c r="AI12" s="30">
        <v>12</v>
      </c>
      <c r="AJ12" s="29" t="s">
        <v>32</v>
      </c>
    </row>
    <row r="13" spans="1:36">
      <c r="A13" s="160" t="s">
        <v>106</v>
      </c>
      <c r="B13" s="54"/>
      <c r="F13" s="53"/>
      <c r="AE13" s="30">
        <v>13</v>
      </c>
      <c r="AF13" s="30" t="s">
        <v>20</v>
      </c>
    </row>
    <row r="14" spans="1:36" ht="22.5" customHeight="1">
      <c r="A14" s="32"/>
      <c r="F14" s="53"/>
      <c r="AE14" s="30">
        <v>14</v>
      </c>
      <c r="AF14" s="30" t="s">
        <v>20</v>
      </c>
    </row>
    <row r="15" spans="1:36" ht="66" customHeight="1">
      <c r="A15" s="47" t="s">
        <v>10</v>
      </c>
      <c r="B15" s="45"/>
      <c r="C15" s="403" t="str">
        <f>Basic!B2</f>
        <v>Construction of Tower at Loc. No.: (107A &amp; 108) at 132 kV Haflong-Jiribam TL as per BoQ and instruction of officer-in-charge [Package-A]</v>
      </c>
      <c r="D15" s="403"/>
      <c r="E15" s="403"/>
      <c r="F15" s="403"/>
      <c r="AE15" s="30">
        <v>15</v>
      </c>
      <c r="AF15" s="30" t="s">
        <v>20</v>
      </c>
    </row>
    <row r="16" spans="1:36" ht="27.75" customHeight="1">
      <c r="A16" s="31" t="s">
        <v>1</v>
      </c>
      <c r="B16" s="31"/>
      <c r="C16" s="53"/>
      <c r="D16" s="53"/>
      <c r="E16" s="53"/>
      <c r="F16" s="53"/>
      <c r="AE16" s="30">
        <v>16</v>
      </c>
      <c r="AF16" s="30" t="s">
        <v>20</v>
      </c>
    </row>
    <row r="17" spans="1:41" ht="156.75" customHeight="1">
      <c r="A17" s="45">
        <v>1</v>
      </c>
      <c r="B17" s="385"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Tower at Loc. No.: (107A &amp; 108) at 132 kV Haflong-Jiribam TL as per BoQ and instruction of officer-in-charge [Package-A] under the above-named package in full conformity with the said Bidding Documents for the sum of (Specify the currency and the amount in figures and words) …………. or such other sums as may be determined in accordance with the terms and conditions of the Bidding Documents.</v>
      </c>
      <c r="C17" s="385"/>
      <c r="D17" s="385"/>
      <c r="E17" s="385"/>
      <c r="F17" s="385"/>
      <c r="Z17" s="52" t="s">
        <v>16</v>
      </c>
      <c r="AA17" s="51" t="s">
        <v>99</v>
      </c>
      <c r="AB17" s="50" t="e">
        <f>#REF!</f>
        <v>#REF!</v>
      </c>
      <c r="AC17" s="49" t="e">
        <f>" (" &amp;#REF! &amp; ")"</f>
        <v>#REF!</v>
      </c>
      <c r="AE17" s="30">
        <v>17</v>
      </c>
      <c r="AF17" s="30" t="s">
        <v>20</v>
      </c>
    </row>
    <row r="18" spans="1:41" ht="39" customHeight="1">
      <c r="B18" s="404" t="s">
        <v>2</v>
      </c>
      <c r="C18" s="404"/>
      <c r="D18" s="404"/>
      <c r="E18" s="404"/>
      <c r="F18" s="404"/>
      <c r="AE18" s="30">
        <v>18</v>
      </c>
      <c r="AF18" s="30" t="s">
        <v>20</v>
      </c>
    </row>
    <row r="19" spans="1:41" s="31" customFormat="1" ht="27.75" customHeight="1">
      <c r="A19" s="48">
        <v>2</v>
      </c>
      <c r="B19" s="399" t="s">
        <v>3</v>
      </c>
      <c r="C19" s="399"/>
      <c r="D19" s="399"/>
      <c r="E19" s="399"/>
      <c r="F19" s="399"/>
      <c r="AD19" s="33"/>
      <c r="AE19" s="30">
        <v>19</v>
      </c>
      <c r="AF19" s="30" t="s">
        <v>20</v>
      </c>
      <c r="AG19" s="33"/>
      <c r="AH19" s="33"/>
      <c r="AI19" s="33"/>
      <c r="AJ19" s="33"/>
      <c r="AK19" s="33"/>
      <c r="AL19" s="33"/>
      <c r="AM19" s="33"/>
      <c r="AN19" s="33"/>
      <c r="AO19" s="33"/>
    </row>
    <row r="20" spans="1:41" ht="39.75" customHeight="1">
      <c r="A20" s="45">
        <v>2.1</v>
      </c>
      <c r="B20" s="385" t="s">
        <v>4</v>
      </c>
      <c r="C20" s="385"/>
      <c r="D20" s="385"/>
      <c r="E20" s="385"/>
      <c r="F20" s="385"/>
      <c r="AE20" s="30">
        <v>20</v>
      </c>
      <c r="AF20" s="30" t="s">
        <v>20</v>
      </c>
    </row>
    <row r="21" spans="1:41" s="178" customFormat="1" ht="21" customHeight="1">
      <c r="A21" s="176"/>
      <c r="B21" s="382" t="s">
        <v>157</v>
      </c>
      <c r="C21" s="382"/>
      <c r="D21" s="181" t="s">
        <v>108</v>
      </c>
      <c r="E21" s="181"/>
      <c r="F21" s="181"/>
      <c r="G21" s="176"/>
      <c r="H21" s="177"/>
      <c r="AD21" s="179"/>
      <c r="AE21" s="180"/>
      <c r="AF21" s="180"/>
      <c r="AG21" s="179"/>
      <c r="AH21" s="179"/>
      <c r="AI21" s="179"/>
      <c r="AJ21" s="179"/>
      <c r="AK21" s="179"/>
      <c r="AL21" s="179"/>
      <c r="AM21" s="179"/>
      <c r="AN21" s="179"/>
      <c r="AO21" s="179"/>
    </row>
    <row r="22" spans="1:41" ht="24" customHeight="1">
      <c r="B22" s="386" t="s">
        <v>80</v>
      </c>
      <c r="C22" s="386"/>
      <c r="D22" s="390" t="s">
        <v>156</v>
      </c>
      <c r="E22" s="391"/>
      <c r="F22" s="392"/>
      <c r="AE22" s="30">
        <v>26</v>
      </c>
      <c r="AF22" s="30" t="s">
        <v>20</v>
      </c>
    </row>
    <row r="23" spans="1:41" ht="92.25" customHeight="1">
      <c r="A23" s="46">
        <v>2.2000000000000002</v>
      </c>
      <c r="B23" s="385" t="s">
        <v>11</v>
      </c>
      <c r="C23" s="385"/>
      <c r="D23" s="385"/>
      <c r="E23" s="385"/>
      <c r="F23" s="385"/>
      <c r="AE23" s="30">
        <v>28</v>
      </c>
      <c r="AF23" s="30" t="s">
        <v>20</v>
      </c>
    </row>
    <row r="24" spans="1:41" ht="41.25" customHeight="1">
      <c r="A24" s="46">
        <v>2.2999999999999998</v>
      </c>
      <c r="B24" s="387" t="s">
        <v>158</v>
      </c>
      <c r="C24" s="385"/>
      <c r="D24" s="385"/>
      <c r="E24" s="385"/>
      <c r="F24" s="385"/>
      <c r="AE24" s="30">
        <v>29</v>
      </c>
      <c r="AF24" s="30" t="s">
        <v>20</v>
      </c>
    </row>
    <row r="25" spans="1:41" ht="126" customHeight="1">
      <c r="A25" s="46">
        <v>2.4</v>
      </c>
      <c r="B25" s="385" t="s">
        <v>12</v>
      </c>
      <c r="C25" s="385"/>
      <c r="D25" s="385"/>
      <c r="E25" s="385"/>
      <c r="F25" s="385"/>
      <c r="AE25" s="30">
        <v>30</v>
      </c>
      <c r="AF25" s="30" t="s">
        <v>20</v>
      </c>
    </row>
    <row r="26" spans="1:41" ht="75.75" customHeight="1">
      <c r="A26" s="46">
        <v>2.5</v>
      </c>
      <c r="B26" s="385" t="s">
        <v>13</v>
      </c>
      <c r="C26" s="385"/>
      <c r="D26" s="385"/>
      <c r="E26" s="385"/>
      <c r="F26" s="385"/>
      <c r="AE26" s="30">
        <v>31</v>
      </c>
      <c r="AF26" s="30" t="s">
        <v>17</v>
      </c>
    </row>
    <row r="27" spans="1:41" ht="76.5" customHeight="1">
      <c r="A27" s="45">
        <v>3</v>
      </c>
      <c r="B27" s="385" t="s">
        <v>33</v>
      </c>
      <c r="C27" s="385"/>
      <c r="D27" s="385"/>
      <c r="E27" s="385"/>
      <c r="F27" s="385"/>
    </row>
    <row r="28" spans="1:41" ht="59.25" customHeight="1">
      <c r="A28" s="45">
        <v>3.1</v>
      </c>
      <c r="B28" s="393" t="s">
        <v>98</v>
      </c>
      <c r="C28" s="393"/>
      <c r="D28" s="393"/>
      <c r="E28" s="393"/>
      <c r="F28" s="393"/>
    </row>
    <row r="29" spans="1:41" ht="101.25" customHeight="1">
      <c r="A29" s="46">
        <v>3.2</v>
      </c>
      <c r="B29" s="387" t="s">
        <v>97</v>
      </c>
      <c r="C29" s="385"/>
      <c r="D29" s="385"/>
      <c r="E29" s="385"/>
      <c r="F29" s="385"/>
    </row>
    <row r="30" spans="1:41" ht="9.75" customHeight="1">
      <c r="A30" s="46"/>
      <c r="B30" s="385"/>
      <c r="C30" s="385"/>
      <c r="D30" s="385"/>
      <c r="E30" s="385"/>
      <c r="F30" s="385"/>
    </row>
    <row r="31" spans="1:41" ht="49.5" customHeight="1">
      <c r="A31" s="46">
        <v>3.3</v>
      </c>
      <c r="B31" s="387" t="s">
        <v>96</v>
      </c>
      <c r="C31" s="385"/>
      <c r="D31" s="385"/>
      <c r="E31" s="385"/>
      <c r="F31" s="385"/>
    </row>
    <row r="32" spans="1:41" ht="12.75" customHeight="1">
      <c r="A32" s="46"/>
      <c r="B32" s="385"/>
      <c r="C32" s="385"/>
      <c r="D32" s="385"/>
      <c r="E32" s="385"/>
      <c r="F32" s="385"/>
    </row>
    <row r="33" spans="1:41" ht="58.5" customHeight="1">
      <c r="A33" s="45">
        <v>4</v>
      </c>
      <c r="B33" s="385" t="s">
        <v>14</v>
      </c>
      <c r="C33" s="385"/>
      <c r="D33" s="385"/>
      <c r="E33" s="385"/>
      <c r="F33" s="385"/>
      <c r="H33" s="31" t="e">
        <f>#REF!</f>
        <v>#REF!</v>
      </c>
    </row>
    <row r="34" spans="1:41" ht="90.75" customHeight="1">
      <c r="A34" s="45">
        <v>5</v>
      </c>
      <c r="B34" s="385" t="s">
        <v>15</v>
      </c>
      <c r="C34" s="385"/>
      <c r="D34" s="385"/>
      <c r="E34" s="385"/>
      <c r="F34" s="385"/>
    </row>
    <row r="35" spans="1:41" ht="14.25" customHeight="1">
      <c r="B35" s="25" t="str">
        <f>IF(ISERROR("Dated this " &amp; AG6 &amp; LOOKUP(AG6,AE1:AE26,AF1:AF26) &amp; " day of " &amp; AG8 &amp; " " &amp;AG9), "", "Dated this " &amp; AG6 &amp; LOOKUP(AG6,AE1:AE26,AF1:AF26) &amp; " day of " &amp; AG8 &amp; " " &amp;AG9)</f>
        <v>Dated this 5th day of September 2023</v>
      </c>
      <c r="C35" s="25"/>
      <c r="D35" s="25"/>
      <c r="E35" s="44"/>
      <c r="F35" s="44"/>
    </row>
    <row r="36" spans="1:41" ht="22.5" customHeight="1">
      <c r="B36" s="25" t="s">
        <v>5</v>
      </c>
      <c r="C36" s="43"/>
      <c r="D36" s="41"/>
      <c r="E36" s="41"/>
      <c r="F36" s="41"/>
    </row>
    <row r="37" spans="1:41" ht="30" customHeight="1">
      <c r="B37" s="42"/>
      <c r="C37" s="41"/>
      <c r="D37" s="41"/>
      <c r="E37" s="25"/>
      <c r="F37" s="26" t="s">
        <v>6</v>
      </c>
    </row>
    <row r="38" spans="1:41" ht="29.25" customHeight="1">
      <c r="B38" s="42"/>
      <c r="C38" s="41"/>
      <c r="D38" s="25"/>
      <c r="E38" s="26" t="s">
        <v>101</v>
      </c>
      <c r="F38" s="62" t="str">
        <f>'Names of Bidder'!D9</f>
        <v>Name</v>
      </c>
    </row>
    <row r="39" spans="1:41">
      <c r="A39" s="28"/>
      <c r="B39" s="28"/>
      <c r="C39" s="40"/>
      <c r="D39" s="28"/>
      <c r="E39" s="36" t="s">
        <v>95</v>
      </c>
      <c r="F39" s="65"/>
    </row>
    <row r="40" spans="1:41">
      <c r="A40" s="39" t="s">
        <v>38</v>
      </c>
      <c r="B40" s="389" t="str">
        <f>'Names of Bidder'!D43&amp;"/"&amp;'Names of Bidder'!E43&amp;"/"&amp;'Names of Bidder'!F43</f>
        <v>5/Sep/2023</v>
      </c>
      <c r="C40" s="389"/>
      <c r="D40" s="28"/>
      <c r="E40" s="36" t="s">
        <v>7</v>
      </c>
      <c r="F40" s="65"/>
    </row>
    <row r="41" spans="1:41">
      <c r="A41" s="39" t="s">
        <v>39</v>
      </c>
      <c r="B41" s="37" t="str">
        <f>'Names of Bidder'!D44</f>
        <v>Place</v>
      </c>
      <c r="C41" s="38"/>
      <c r="D41" s="28"/>
      <c r="E41" s="36" t="s">
        <v>8</v>
      </c>
      <c r="F41" s="65"/>
    </row>
    <row r="42" spans="1:41">
      <c r="B42" s="31"/>
      <c r="D42" s="28"/>
      <c r="E42" s="36" t="s">
        <v>94</v>
      </c>
      <c r="F42" s="65"/>
    </row>
    <row r="43" spans="1:41" s="31" customFormat="1" ht="24.75" customHeight="1">
      <c r="A43" s="35" t="s">
        <v>37</v>
      </c>
      <c r="B43" s="27"/>
      <c r="C43" s="24"/>
      <c r="D43" s="25"/>
      <c r="E43" s="26"/>
      <c r="F43" s="25"/>
      <c r="H43" s="32"/>
      <c r="AD43" s="33"/>
      <c r="AE43" s="30"/>
      <c r="AF43" s="30"/>
      <c r="AG43" s="33"/>
      <c r="AH43" s="33"/>
      <c r="AI43" s="33"/>
      <c r="AJ43" s="33"/>
      <c r="AK43" s="33"/>
      <c r="AL43" s="33"/>
      <c r="AM43" s="33"/>
      <c r="AN43" s="33"/>
      <c r="AO43" s="33"/>
    </row>
    <row r="44" spans="1:41" s="31" customFormat="1" ht="19.5" customHeight="1">
      <c r="A44" s="388" t="s">
        <v>49</v>
      </c>
      <c r="B44" s="388"/>
      <c r="C44" s="388"/>
      <c r="D44" s="383"/>
      <c r="E44" s="384"/>
      <c r="F44" s="384"/>
      <c r="H44" s="32"/>
      <c r="AD44" s="33"/>
      <c r="AE44" s="30"/>
      <c r="AF44" s="30"/>
      <c r="AG44" s="33"/>
      <c r="AH44" s="33"/>
      <c r="AI44" s="33"/>
      <c r="AJ44" s="33"/>
      <c r="AK44" s="33"/>
      <c r="AL44" s="33"/>
      <c r="AM44" s="33"/>
      <c r="AN44" s="33"/>
      <c r="AO44" s="33"/>
    </row>
    <row r="45" spans="1:41" s="31" customFormat="1" ht="19.5" customHeight="1">
      <c r="A45" s="398"/>
      <c r="B45" s="398"/>
      <c r="C45" s="398"/>
      <c r="D45" s="34"/>
      <c r="E45" s="34"/>
      <c r="F45" s="34"/>
      <c r="H45" s="32"/>
      <c r="AD45" s="33"/>
      <c r="AE45" s="30"/>
      <c r="AF45" s="30"/>
      <c r="AG45" s="33"/>
      <c r="AH45" s="33"/>
      <c r="AI45" s="33"/>
      <c r="AJ45" s="33"/>
      <c r="AK45" s="33"/>
      <c r="AL45" s="33"/>
      <c r="AM45" s="33"/>
      <c r="AN45" s="33"/>
      <c r="AO45" s="33"/>
    </row>
    <row r="46" spans="1:41" s="31" customFormat="1" ht="19.5" customHeight="1">
      <c r="A46" s="397"/>
      <c r="B46" s="397"/>
      <c r="C46" s="397"/>
      <c r="D46" s="34"/>
      <c r="E46" s="34"/>
      <c r="F46" s="34"/>
      <c r="H46" s="32"/>
      <c r="AD46" s="33"/>
      <c r="AE46" s="30"/>
      <c r="AF46" s="30"/>
      <c r="AG46" s="33"/>
      <c r="AH46" s="33"/>
      <c r="AI46" s="33"/>
      <c r="AJ46" s="33"/>
      <c r="AK46" s="33"/>
      <c r="AL46" s="33"/>
      <c r="AM46" s="33"/>
      <c r="AN46" s="33"/>
      <c r="AO46" s="33"/>
    </row>
    <row r="47" spans="1:41" s="31" customFormat="1" ht="19.5" customHeight="1">
      <c r="A47" s="396" t="s">
        <v>50</v>
      </c>
      <c r="B47" s="396"/>
      <c r="C47" s="396"/>
      <c r="D47" s="383"/>
      <c r="E47" s="384"/>
      <c r="F47" s="384"/>
      <c r="H47" s="32"/>
      <c r="AD47" s="33"/>
      <c r="AE47" s="30"/>
      <c r="AF47" s="30"/>
      <c r="AG47" s="33"/>
      <c r="AH47" s="33"/>
      <c r="AI47" s="33"/>
      <c r="AJ47" s="33"/>
      <c r="AK47" s="33"/>
      <c r="AL47" s="33"/>
      <c r="AM47" s="33"/>
      <c r="AN47" s="33"/>
      <c r="AO47" s="33"/>
    </row>
    <row r="48" spans="1:41" s="31" customFormat="1" ht="19.5" customHeight="1">
      <c r="A48" s="396" t="s">
        <v>48</v>
      </c>
      <c r="B48" s="396"/>
      <c r="C48" s="396"/>
      <c r="D48" s="383"/>
      <c r="E48" s="384"/>
      <c r="F48" s="384"/>
      <c r="H48" s="32"/>
      <c r="AD48" s="33"/>
      <c r="AE48" s="30"/>
      <c r="AF48" s="30"/>
      <c r="AG48" s="33"/>
      <c r="AH48" s="33"/>
      <c r="AI48" s="33"/>
      <c r="AJ48" s="33"/>
      <c r="AK48" s="33"/>
      <c r="AL48" s="33"/>
      <c r="AM48" s="33"/>
      <c r="AN48" s="33"/>
      <c r="AO48" s="33"/>
    </row>
    <row r="49" spans="1:41" s="31" customFormat="1" ht="19.5" customHeight="1">
      <c r="A49" s="396" t="s">
        <v>51</v>
      </c>
      <c r="B49" s="396"/>
      <c r="C49" s="396"/>
      <c r="D49" s="383"/>
      <c r="E49" s="384"/>
      <c r="F49" s="384"/>
      <c r="H49" s="32"/>
      <c r="AD49" s="33"/>
      <c r="AE49" s="30"/>
      <c r="AF49" s="30"/>
      <c r="AG49" s="33"/>
      <c r="AH49" s="33"/>
      <c r="AI49" s="33"/>
      <c r="AJ49" s="33"/>
      <c r="AK49" s="33"/>
      <c r="AL49" s="33"/>
      <c r="AM49" s="33"/>
      <c r="AN49" s="33"/>
      <c r="AO49" s="33"/>
    </row>
    <row r="50" spans="1:41" s="31" customFormat="1" ht="19.5" customHeight="1">
      <c r="A50" s="388" t="s">
        <v>52</v>
      </c>
      <c r="B50" s="388"/>
      <c r="C50" s="388"/>
      <c r="D50" s="383"/>
      <c r="E50" s="384"/>
      <c r="F50" s="384"/>
      <c r="H50" s="32"/>
      <c r="AD50" s="33"/>
      <c r="AE50" s="30"/>
      <c r="AF50" s="30"/>
      <c r="AG50" s="33"/>
      <c r="AH50" s="33"/>
      <c r="AI50" s="33"/>
      <c r="AJ50" s="33"/>
      <c r="AK50" s="33"/>
      <c r="AL50" s="33"/>
      <c r="AM50" s="33"/>
      <c r="AN50" s="33"/>
      <c r="AO50" s="33"/>
    </row>
    <row r="51" spans="1:41" s="31" customFormat="1" ht="19.5" customHeight="1">
      <c r="A51" s="398"/>
      <c r="B51" s="398"/>
      <c r="C51" s="398"/>
      <c r="D51" s="34"/>
      <c r="E51" s="34"/>
      <c r="F51" s="34"/>
      <c r="H51" s="32"/>
      <c r="AD51" s="33"/>
      <c r="AE51" s="30"/>
      <c r="AF51" s="30"/>
      <c r="AG51" s="33"/>
      <c r="AH51" s="33"/>
      <c r="AI51" s="33"/>
      <c r="AJ51" s="33"/>
      <c r="AK51" s="33"/>
      <c r="AL51" s="33"/>
      <c r="AM51" s="33"/>
      <c r="AN51" s="33"/>
      <c r="AO51" s="33"/>
    </row>
    <row r="52" spans="1:41" s="31" customFormat="1" ht="19.5" customHeight="1">
      <c r="A52" s="397"/>
      <c r="B52" s="397"/>
      <c r="C52" s="397"/>
      <c r="D52" s="34"/>
      <c r="E52" s="34"/>
      <c r="F52" s="34"/>
      <c r="H52" s="32"/>
      <c r="AD52" s="33"/>
      <c r="AE52" s="30"/>
      <c r="AF52" s="30"/>
      <c r="AG52" s="33"/>
      <c r="AH52" s="33"/>
      <c r="AI52" s="33"/>
      <c r="AJ52" s="33"/>
      <c r="AK52" s="33"/>
      <c r="AL52" s="33"/>
      <c r="AM52" s="33"/>
      <c r="AN52" s="33"/>
      <c r="AO52" s="33"/>
    </row>
    <row r="53" spans="1:41" s="31" customFormat="1" ht="44.25" customHeight="1">
      <c r="A53" s="39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395"/>
      <c r="C53" s="395"/>
      <c r="D53" s="395"/>
      <c r="E53" s="395"/>
      <c r="F53" s="395"/>
      <c r="H53" s="32"/>
      <c r="AD53" s="33"/>
      <c r="AE53" s="30"/>
      <c r="AF53" s="30"/>
      <c r="AG53" s="33"/>
      <c r="AH53" s="33"/>
      <c r="AI53" s="33"/>
      <c r="AJ53" s="33"/>
      <c r="AK53" s="33"/>
      <c r="AL53" s="33"/>
      <c r="AM53" s="33"/>
      <c r="AN53" s="33"/>
      <c r="AO53" s="33"/>
    </row>
    <row r="54" spans="1:41" s="31" customFormat="1" ht="13.5" customHeight="1">
      <c r="A54" s="394" t="s">
        <v>35</v>
      </c>
      <c r="B54" s="394"/>
      <c r="C54" s="394"/>
      <c r="D54" s="394"/>
      <c r="E54" s="394"/>
      <c r="F54" s="394"/>
      <c r="H54" s="32"/>
      <c r="AD54" s="33"/>
      <c r="AE54" s="30"/>
      <c r="AF54" s="30"/>
      <c r="AG54" s="33"/>
      <c r="AH54" s="33"/>
      <c r="AI54" s="33"/>
      <c r="AJ54" s="33"/>
      <c r="AK54" s="33"/>
      <c r="AL54" s="33"/>
      <c r="AM54" s="33"/>
      <c r="AN54" s="33"/>
      <c r="AO54" s="33"/>
    </row>
    <row r="55" spans="1:41" s="31" customFormat="1" ht="33" customHeight="1">
      <c r="A55" s="32"/>
      <c r="B55" s="32"/>
      <c r="H55" s="32"/>
      <c r="AD55" s="33"/>
      <c r="AE55" s="30"/>
      <c r="AF55" s="30"/>
      <c r="AG55" s="33"/>
      <c r="AH55" s="33"/>
      <c r="AI55" s="33"/>
      <c r="AJ55" s="33"/>
      <c r="AK55" s="33"/>
      <c r="AL55" s="33"/>
      <c r="AM55" s="33"/>
      <c r="AN55" s="33"/>
      <c r="AO55" s="33"/>
    </row>
    <row r="56" spans="1:41" s="31" customFormat="1" ht="33" customHeight="1">
      <c r="A56" s="32"/>
      <c r="B56" s="32"/>
      <c r="H56" s="32"/>
      <c r="AD56" s="33"/>
      <c r="AE56" s="30"/>
      <c r="AF56" s="30"/>
      <c r="AG56" s="33"/>
      <c r="AH56" s="33"/>
      <c r="AI56" s="33"/>
      <c r="AJ56" s="33"/>
      <c r="AK56" s="33"/>
      <c r="AL56" s="33"/>
      <c r="AM56" s="33"/>
      <c r="AN56" s="33"/>
      <c r="AO56" s="33"/>
    </row>
    <row r="57" spans="1:41">
      <c r="A57" s="32"/>
    </row>
    <row r="58" spans="1:41">
      <c r="A58" s="32"/>
    </row>
    <row r="59" spans="1:41">
      <c r="A59" s="32"/>
    </row>
    <row r="60" spans="1:41">
      <c r="A60" s="32"/>
    </row>
    <row r="61" spans="1:41">
      <c r="A61" s="32"/>
    </row>
    <row r="62" spans="1:41">
      <c r="A62" s="32"/>
    </row>
    <row r="63" spans="1:41">
      <c r="A63" s="32"/>
    </row>
    <row r="64" spans="1:41">
      <c r="A64" s="32"/>
    </row>
    <row r="65" spans="1:1">
      <c r="A65" s="32"/>
    </row>
    <row r="66" spans="1:1">
      <c r="A66" s="32"/>
    </row>
    <row r="67" spans="1:1">
      <c r="A67" s="32"/>
    </row>
    <row r="68" spans="1:1">
      <c r="A68" s="32"/>
    </row>
  </sheetData>
  <sheetProtection algorithmName="SHA-512" hashValue="GR6prThL8y3TWyXNb5cgg+KsIsmosqBaPWSai72KUgZlYkza9zWAR96i4r9KG8PMbzrFQCmj/RxxZOsreQcs4Q==" saltValue="fbWVZRVuLSdQ7GBdT4HVxw=="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0">
    <mergeCell ref="B20:F20"/>
    <mergeCell ref="B19:F19"/>
    <mergeCell ref="A3:F3"/>
    <mergeCell ref="C5:F5"/>
    <mergeCell ref="B6:C6"/>
    <mergeCell ref="C15:F15"/>
    <mergeCell ref="B17:F17"/>
    <mergeCell ref="B18:F1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B21:C2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s>
  <conditionalFormatting sqref="B33:F33">
    <cfRule type="expression" dxfId="0"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45"/>
  <sheetViews>
    <sheetView view="pageBreakPreview" topLeftCell="A34" zoomScaleNormal="55" zoomScaleSheetLayoutView="100" workbookViewId="0">
      <selection activeCell="J38" sqref="J38"/>
    </sheetView>
  </sheetViews>
  <sheetFormatPr defaultRowHeight="16.5"/>
  <cols>
    <col min="1" max="1" width="5.75" style="195" customWidth="1"/>
    <col min="2" max="2" width="12" style="195" customWidth="1"/>
    <col min="3" max="3" width="10.375" style="195" customWidth="1"/>
    <col min="4" max="4" width="16.25" style="196" customWidth="1"/>
    <col min="5" max="5" width="10.75" style="196" customWidth="1"/>
    <col min="6" max="6" width="13.625" style="196" customWidth="1"/>
    <col min="7" max="7" width="27.375" style="185" customWidth="1"/>
    <col min="8" max="8" width="7.625" style="196" customWidth="1"/>
    <col min="9" max="9" width="10.25" style="196" customWidth="1"/>
    <col min="10" max="10" width="13" style="197" customWidth="1"/>
    <col min="11" max="11" width="15" style="197" customWidth="1"/>
    <col min="12" max="12" width="9" style="188" customWidth="1"/>
    <col min="13" max="13" width="14.25" style="188" customWidth="1"/>
    <col min="14" max="14" width="24.125" style="188" customWidth="1"/>
    <col min="15" max="15" width="11.125" style="189" customWidth="1"/>
    <col min="16" max="16" width="12.75" style="189" customWidth="1"/>
    <col min="17" max="17" width="11.375" style="190" customWidth="1"/>
    <col min="18" max="18" width="10.375" customWidth="1"/>
    <col min="19" max="19" width="17.75" customWidth="1"/>
    <col min="20" max="20" width="10.5" customWidth="1"/>
    <col min="21" max="21" width="12.375" customWidth="1"/>
    <col min="22" max="23" width="9" style="193" customWidth="1"/>
    <col min="24" max="24" width="10.875" customWidth="1"/>
    <col min="25" max="25" width="18.75" customWidth="1"/>
    <col min="26" max="26" width="9" customWidth="1"/>
    <col min="27" max="39" width="9" style="194" customWidth="1"/>
    <col min="40" max="40" width="9" style="194"/>
  </cols>
  <sheetData>
    <row r="1" spans="1:40" ht="18.75">
      <c r="A1" s="182" t="str">
        <f>Cover!B3</f>
        <v>Specification No.:NESH/CSM/OT/PRANIT/1500-1251 ( PKG A)/BPS-Vol-IC</v>
      </c>
      <c r="B1" s="182"/>
      <c r="C1" s="183"/>
      <c r="D1" s="184"/>
      <c r="E1" s="184"/>
      <c r="F1" s="184"/>
      <c r="H1" s="184"/>
      <c r="I1" s="184"/>
      <c r="J1" s="186"/>
      <c r="K1" s="187"/>
      <c r="S1" s="191" t="s">
        <v>40</v>
      </c>
      <c r="T1" s="192" t="e">
        <f>SUMIF(#REF!, "Direct",#REF!)</f>
        <v>#REF!</v>
      </c>
      <c r="Y1" s="192" t="e">
        <f>#REF!</f>
        <v>#REF!</v>
      </c>
      <c r="Z1" t="s">
        <v>41</v>
      </c>
    </row>
    <row r="2" spans="1:40">
      <c r="P2" s="198"/>
      <c r="S2" s="191" t="s">
        <v>42</v>
      </c>
      <c r="T2" s="199" t="e">
        <f>#REF!-T1</f>
        <v>#REF!</v>
      </c>
      <c r="U2" s="200"/>
      <c r="Y2" s="192" t="e">
        <f>#REF!</f>
        <v>#REF!</v>
      </c>
    </row>
    <row r="3" spans="1:40" s="204" customFormat="1" ht="36.75" customHeight="1">
      <c r="A3" s="422" t="str">
        <f>Basic!A2&amp;":"&amp;Basic!B2</f>
        <v>Name of Package:Construction of Tower at Loc. No.: (107A &amp; 108) at 132 kV Haflong-Jiribam TL as per BoQ and instruction of officer-in-charge [Package-A]</v>
      </c>
      <c r="B3" s="423"/>
      <c r="C3" s="423"/>
      <c r="D3" s="423"/>
      <c r="E3" s="423"/>
      <c r="F3" s="423"/>
      <c r="G3" s="423"/>
      <c r="H3" s="423"/>
      <c r="I3" s="423"/>
      <c r="J3" s="423"/>
      <c r="K3" s="423"/>
      <c r="L3" s="201"/>
      <c r="M3" s="201"/>
      <c r="N3" s="202"/>
      <c r="O3" s="203"/>
      <c r="P3" s="203"/>
      <c r="Q3" s="203"/>
      <c r="S3" s="195"/>
      <c r="V3" s="417"/>
      <c r="W3" s="417"/>
      <c r="AA3" s="205"/>
      <c r="AB3" s="205"/>
      <c r="AC3" s="205"/>
      <c r="AD3" s="205"/>
      <c r="AE3" s="205"/>
      <c r="AF3" s="205"/>
      <c r="AG3" s="205"/>
      <c r="AH3" s="205"/>
      <c r="AI3" s="205"/>
      <c r="AJ3" s="205"/>
      <c r="AK3" s="205"/>
      <c r="AL3" s="205"/>
      <c r="AM3" s="205"/>
      <c r="AN3" s="205"/>
    </row>
    <row r="4" spans="1:40" ht="28.5" customHeight="1">
      <c r="A4" s="424" t="s">
        <v>171</v>
      </c>
      <c r="B4" s="425"/>
      <c r="C4" s="425"/>
      <c r="D4" s="425"/>
      <c r="E4" s="425"/>
      <c r="F4" s="425"/>
      <c r="G4" s="425"/>
      <c r="H4" s="425"/>
      <c r="I4" s="425"/>
      <c r="J4" s="425"/>
      <c r="K4" s="425"/>
      <c r="N4" s="206"/>
      <c r="O4" s="207"/>
      <c r="P4" s="207"/>
      <c r="Q4" s="207"/>
      <c r="S4" s="185"/>
      <c r="T4" s="208"/>
      <c r="U4" s="200"/>
    </row>
    <row r="5" spans="1:40" s="43" customFormat="1" ht="26.25" customHeight="1">
      <c r="A5" s="209" t="str">
        <f>"Bidder’s Name and Address:( "&amp;MID('Names of Bidder'!B9,8,20) &amp;")"</f>
        <v>Bidder’s Name and Address:(  Sole Bidder)</v>
      </c>
      <c r="B5" s="209"/>
      <c r="C5" s="209"/>
      <c r="D5" s="209"/>
      <c r="E5" s="210"/>
      <c r="F5" s="210"/>
      <c r="G5" s="211"/>
      <c r="H5" s="212" t="s">
        <v>153</v>
      </c>
      <c r="I5" s="210"/>
      <c r="J5" s="213"/>
      <c r="K5" s="214"/>
      <c r="L5" s="188"/>
      <c r="M5" s="188"/>
      <c r="N5" s="206"/>
      <c r="O5" s="207"/>
      <c r="P5" s="207"/>
      <c r="Q5" s="207"/>
      <c r="S5" s="62"/>
      <c r="T5" s="215"/>
      <c r="V5" s="25"/>
      <c r="W5" s="25"/>
      <c r="AA5" s="194"/>
      <c r="AB5" s="194"/>
      <c r="AC5" s="194"/>
      <c r="AD5" s="194"/>
      <c r="AE5" s="194"/>
      <c r="AF5" s="194"/>
      <c r="AG5" s="194"/>
      <c r="AH5" s="194"/>
      <c r="AI5" s="194"/>
      <c r="AJ5" s="194"/>
      <c r="AK5" s="194"/>
      <c r="AL5" s="194"/>
      <c r="AM5" s="194"/>
      <c r="AN5" s="194"/>
    </row>
    <row r="6" spans="1:40" s="43" customFormat="1">
      <c r="A6" s="420" t="str">
        <f>IF('Names of Bidder'!I6=2,'Names of Bidder'!J12,"")</f>
        <v/>
      </c>
      <c r="B6" s="420"/>
      <c r="C6" s="420"/>
      <c r="D6" s="420"/>
      <c r="E6" s="216"/>
      <c r="F6" s="216"/>
      <c r="G6" s="217"/>
      <c r="H6" s="218"/>
      <c r="I6" s="219" t="str">
        <f>'Bid Form 2nd Envelope'!A9</f>
        <v>Sr. General Manager (C&amp;M)</v>
      </c>
      <c r="J6" s="220"/>
      <c r="K6" s="214"/>
      <c r="L6" s="188"/>
      <c r="M6" s="188"/>
      <c r="N6" s="221"/>
      <c r="O6" s="222"/>
      <c r="P6" s="222"/>
      <c r="Q6" s="222"/>
      <c r="V6" s="418"/>
      <c r="W6" s="418"/>
      <c r="AA6" s="194"/>
      <c r="AB6" s="194"/>
      <c r="AC6" s="194"/>
      <c r="AD6" s="194"/>
      <c r="AE6" s="194"/>
      <c r="AF6" s="194"/>
      <c r="AG6" s="194"/>
      <c r="AH6" s="194"/>
      <c r="AI6" s="194"/>
      <c r="AJ6" s="194"/>
      <c r="AK6" s="194"/>
      <c r="AL6" s="194"/>
      <c r="AM6" s="194"/>
      <c r="AN6" s="194"/>
    </row>
    <row r="7" spans="1:40" s="43" customFormat="1">
      <c r="A7" s="223" t="s">
        <v>72</v>
      </c>
      <c r="B7" s="223"/>
      <c r="C7" s="224" t="str">
        <f>'Names of Bidder'!D9</f>
        <v>Name</v>
      </c>
      <c r="D7" s="225"/>
      <c r="E7" s="226"/>
      <c r="F7" s="226"/>
      <c r="G7" s="62"/>
      <c r="H7" s="218"/>
      <c r="I7" s="219" t="str">
        <f>'Bid Form 2nd Envelope'!A10</f>
        <v xml:space="preserve">Power Grid Corporation of India Limited </v>
      </c>
      <c r="J7" s="220"/>
      <c r="K7" s="214"/>
      <c r="L7" s="188"/>
      <c r="M7" s="188"/>
      <c r="N7" s="206"/>
      <c r="O7" s="227"/>
      <c r="P7" s="227"/>
      <c r="Q7" s="227"/>
      <c r="V7" s="25"/>
      <c r="W7" s="25"/>
      <c r="Y7" s="228" t="e">
        <f>IF(#REF!=1,#REF!&amp;" &amp; "&amp;#REF!,IF(#REF!="2 or More",#REF!&amp;" , "&amp;#REF!&amp;" &amp; "&amp;#REF!,""))</f>
        <v>#REF!</v>
      </c>
      <c r="AA7" s="194"/>
      <c r="AB7" s="194"/>
      <c r="AC7" s="194"/>
      <c r="AD7" s="194"/>
      <c r="AE7" s="194"/>
      <c r="AF7" s="194"/>
      <c r="AG7" s="194"/>
      <c r="AH7" s="194"/>
      <c r="AI7" s="194"/>
      <c r="AJ7" s="194"/>
      <c r="AK7" s="194"/>
      <c r="AL7" s="194"/>
      <c r="AM7" s="194"/>
      <c r="AN7" s="194"/>
    </row>
    <row r="8" spans="1:40" s="43" customFormat="1">
      <c r="A8" s="223" t="s">
        <v>73</v>
      </c>
      <c r="B8" s="223"/>
      <c r="C8" s="224" t="str">
        <f>'Names of Bidder'!D10</f>
        <v>Add1</v>
      </c>
      <c r="D8" s="229"/>
      <c r="E8" s="226"/>
      <c r="F8" s="226"/>
      <c r="G8" s="62"/>
      <c r="H8" s="218"/>
      <c r="I8" s="219" t="str">
        <f>'Bid Form 2nd Envelope'!A11</f>
        <v>North Eastern Region</v>
      </c>
      <c r="J8" s="220"/>
      <c r="K8" s="214"/>
      <c r="L8" s="188"/>
      <c r="M8" s="188"/>
      <c r="N8" s="206"/>
      <c r="O8" s="227"/>
      <c r="P8" s="227"/>
      <c r="Q8" s="227"/>
      <c r="V8" s="25"/>
      <c r="W8" s="25"/>
      <c r="AA8" s="194"/>
      <c r="AB8" s="194"/>
      <c r="AC8" s="194"/>
      <c r="AD8" s="194"/>
      <c r="AE8" s="194"/>
      <c r="AF8" s="194"/>
      <c r="AG8" s="194"/>
      <c r="AH8" s="194"/>
      <c r="AI8" s="194"/>
      <c r="AJ8" s="194"/>
      <c r="AK8" s="194"/>
      <c r="AL8" s="194"/>
      <c r="AM8" s="194"/>
      <c r="AN8" s="194"/>
    </row>
    <row r="9" spans="1:40" s="43" customFormat="1">
      <c r="A9" s="230"/>
      <c r="B9" s="230"/>
      <c r="C9" s="224" t="str">
        <f>'Names of Bidder'!D11</f>
        <v>Add2</v>
      </c>
      <c r="D9" s="229"/>
      <c r="E9" s="226"/>
      <c r="F9" s="226"/>
      <c r="G9" s="62"/>
      <c r="H9" s="218"/>
      <c r="I9" s="219" t="str">
        <f>'Bid Form 2nd Envelope'!A12</f>
        <v xml:space="preserve">Dongtieh, Lower Nongrah, Lapalang </v>
      </c>
      <c r="J9" s="220"/>
      <c r="K9" s="214"/>
      <c r="L9" s="188"/>
      <c r="M9" s="188"/>
      <c r="N9" s="221"/>
      <c r="O9" s="231"/>
      <c r="P9" s="207"/>
      <c r="Q9" s="232"/>
      <c r="V9" s="25"/>
      <c r="W9" s="25"/>
      <c r="AA9" s="194"/>
      <c r="AB9" s="194"/>
      <c r="AC9" s="194"/>
      <c r="AD9" s="194"/>
      <c r="AE9" s="194"/>
      <c r="AF9" s="194"/>
      <c r="AG9" s="194"/>
      <c r="AH9" s="194"/>
      <c r="AI9" s="194"/>
      <c r="AJ9" s="194"/>
      <c r="AK9" s="194"/>
      <c r="AL9" s="194"/>
      <c r="AM9" s="194"/>
      <c r="AN9" s="194"/>
    </row>
    <row r="10" spans="1:40">
      <c r="A10" s="233"/>
      <c r="B10" s="306"/>
      <c r="C10" s="234"/>
      <c r="D10" s="234"/>
      <c r="E10" s="235"/>
      <c r="F10" s="235"/>
      <c r="H10" s="197"/>
      <c r="I10" s="219" t="str">
        <f>'Bid Form 2nd Envelope'!A13</f>
        <v>Shillong – 793 006 (Meghalaya).</v>
      </c>
      <c r="J10" s="236"/>
      <c r="K10" s="237"/>
      <c r="V10" s="419"/>
      <c r="W10" s="419"/>
    </row>
    <row r="11" spans="1:40" s="197" customFormat="1" ht="125.25" customHeight="1">
      <c r="A11" s="239" t="s">
        <v>61</v>
      </c>
      <c r="B11" s="239" t="s">
        <v>163</v>
      </c>
      <c r="C11" s="239" t="s">
        <v>107</v>
      </c>
      <c r="D11" s="239" t="s">
        <v>168</v>
      </c>
      <c r="E11" s="239" t="s">
        <v>100</v>
      </c>
      <c r="F11" s="239" t="s">
        <v>169</v>
      </c>
      <c r="G11" s="239" t="s">
        <v>70</v>
      </c>
      <c r="H11" s="239" t="s">
        <v>60</v>
      </c>
      <c r="I11" s="239" t="s">
        <v>62</v>
      </c>
      <c r="J11" s="239" t="s">
        <v>173</v>
      </c>
      <c r="K11" s="239" t="s">
        <v>174</v>
      </c>
      <c r="L11" s="198"/>
      <c r="M11" s="198"/>
      <c r="N11" s="198"/>
      <c r="O11" s="241"/>
      <c r="P11" s="241"/>
      <c r="Q11" s="198"/>
      <c r="R11" s="216"/>
      <c r="S11" s="216"/>
      <c r="AA11" s="242"/>
      <c r="AB11" s="242"/>
      <c r="AC11" s="242"/>
      <c r="AD11" s="242"/>
      <c r="AE11" s="242"/>
      <c r="AF11" s="242"/>
      <c r="AG11" s="242"/>
      <c r="AH11" s="242"/>
      <c r="AI11" s="242"/>
      <c r="AJ11" s="242"/>
      <c r="AK11" s="242"/>
      <c r="AL11" s="242"/>
      <c r="AM11" s="242"/>
      <c r="AN11" s="242"/>
    </row>
    <row r="12" spans="1:40" s="249" customFormat="1" ht="12.75" customHeight="1">
      <c r="A12" s="243">
        <v>1</v>
      </c>
      <c r="B12" s="243"/>
      <c r="C12" s="243">
        <v>2</v>
      </c>
      <c r="D12" s="244">
        <v>3</v>
      </c>
      <c r="E12" s="244">
        <v>4</v>
      </c>
      <c r="F12" s="244">
        <v>5</v>
      </c>
      <c r="G12" s="245">
        <v>6</v>
      </c>
      <c r="H12" s="243">
        <v>7</v>
      </c>
      <c r="I12" s="243">
        <v>8</v>
      </c>
      <c r="J12" s="243">
        <v>9</v>
      </c>
      <c r="K12" s="243" t="s">
        <v>92</v>
      </c>
      <c r="L12" s="240"/>
      <c r="M12" s="240"/>
      <c r="N12" s="240"/>
      <c r="O12" s="246"/>
      <c r="P12" s="246"/>
      <c r="Q12" s="247"/>
      <c r="R12" s="248"/>
      <c r="S12" s="248"/>
      <c r="V12" s="250"/>
      <c r="W12" s="250"/>
      <c r="AA12" s="251"/>
      <c r="AB12" s="251"/>
      <c r="AC12" s="251"/>
      <c r="AD12" s="251"/>
      <c r="AE12" s="251"/>
      <c r="AF12" s="251"/>
      <c r="AG12" s="251"/>
      <c r="AH12" s="251"/>
      <c r="AI12" s="251"/>
      <c r="AJ12" s="251"/>
      <c r="AK12" s="251"/>
      <c r="AL12" s="251"/>
      <c r="AM12" s="251"/>
      <c r="AN12" s="251"/>
    </row>
    <row r="13" spans="1:40" s="258" customFormat="1" ht="15.75" customHeight="1">
      <c r="A13" s="405" t="s">
        <v>162</v>
      </c>
      <c r="B13" s="406"/>
      <c r="C13" s="407" t="s">
        <v>172</v>
      </c>
      <c r="D13" s="408"/>
      <c r="E13" s="408"/>
      <c r="F13" s="408"/>
      <c r="G13" s="312"/>
      <c r="H13" s="260"/>
      <c r="I13" s="309"/>
      <c r="J13" s="310"/>
      <c r="K13" s="311"/>
      <c r="L13" s="238"/>
      <c r="M13" s="238"/>
      <c r="N13" s="238"/>
      <c r="O13" s="255"/>
      <c r="P13" s="255"/>
      <c r="Q13" s="256"/>
      <c r="R13" s="257"/>
      <c r="S13" s="257"/>
      <c r="AA13" s="259"/>
      <c r="AB13" s="259"/>
      <c r="AC13" s="259"/>
      <c r="AD13" s="259"/>
      <c r="AE13" s="259"/>
      <c r="AF13" s="259"/>
      <c r="AG13" s="259"/>
      <c r="AH13" s="259"/>
      <c r="AI13" s="259"/>
      <c r="AJ13" s="259"/>
      <c r="AK13" s="259"/>
      <c r="AL13" s="259"/>
      <c r="AM13" s="259"/>
      <c r="AN13" s="259"/>
    </row>
    <row r="14" spans="1:40" s="258" customFormat="1" ht="22.5" customHeight="1">
      <c r="A14" s="252">
        <v>1</v>
      </c>
      <c r="B14" s="307"/>
      <c r="C14" s="444">
        <v>998344</v>
      </c>
      <c r="D14" s="303"/>
      <c r="E14" s="253">
        <v>0.18</v>
      </c>
      <c r="F14" s="303"/>
      <c r="G14" s="313" t="s">
        <v>197</v>
      </c>
      <c r="H14" s="323" t="s">
        <v>161</v>
      </c>
      <c r="I14" s="324">
        <v>0.84799999999999998</v>
      </c>
      <c r="J14" s="304"/>
      <c r="K14" s="254" t="str">
        <f>IF(J14=0,"Included", IF(ISERROR(I14*J14),"Included", I14*J14))</f>
        <v>Included</v>
      </c>
      <c r="L14" s="238"/>
      <c r="M14" s="238"/>
      <c r="N14" s="238"/>
      <c r="O14" s="255"/>
      <c r="P14" s="255"/>
      <c r="Q14" s="256"/>
      <c r="R14" s="257"/>
      <c r="S14" s="257"/>
      <c r="AA14" s="259"/>
      <c r="AB14" s="259"/>
      <c r="AC14" s="259"/>
      <c r="AD14" s="259"/>
      <c r="AE14" s="259"/>
      <c r="AF14" s="259"/>
      <c r="AG14" s="259"/>
      <c r="AH14" s="259"/>
      <c r="AI14" s="259"/>
      <c r="AJ14" s="259"/>
      <c r="AK14" s="259"/>
      <c r="AL14" s="259"/>
      <c r="AM14" s="259"/>
      <c r="AN14" s="259"/>
    </row>
    <row r="15" spans="1:40" s="258" customFormat="1" ht="108" customHeight="1">
      <c r="A15" s="252">
        <v>2</v>
      </c>
      <c r="B15" s="307"/>
      <c r="C15" s="444">
        <v>998344</v>
      </c>
      <c r="D15" s="303"/>
      <c r="E15" s="253">
        <v>0.18</v>
      </c>
      <c r="F15" s="303"/>
      <c r="G15" s="313" t="s">
        <v>191</v>
      </c>
      <c r="H15" s="323" t="s">
        <v>202</v>
      </c>
      <c r="I15" s="324">
        <v>37.71</v>
      </c>
      <c r="J15" s="304"/>
      <c r="K15" s="254" t="str">
        <f t="shared" ref="K15" si="0">IF(J15=0,"Included", IF(ISERROR(I15*J15),"Included", I15*J15))</f>
        <v>Included</v>
      </c>
      <c r="L15" s="238"/>
      <c r="M15" s="238"/>
      <c r="N15" s="238"/>
      <c r="O15" s="255"/>
      <c r="P15" s="255"/>
      <c r="Q15" s="256"/>
      <c r="R15" s="257"/>
      <c r="S15" s="257"/>
      <c r="AA15" s="259"/>
      <c r="AB15" s="259"/>
      <c r="AC15" s="259"/>
      <c r="AD15" s="259"/>
      <c r="AE15" s="259"/>
      <c r="AF15" s="259"/>
      <c r="AG15" s="259"/>
      <c r="AH15" s="259"/>
      <c r="AI15" s="259"/>
      <c r="AJ15" s="259"/>
      <c r="AK15" s="259"/>
      <c r="AL15" s="259"/>
      <c r="AM15" s="259"/>
      <c r="AN15" s="259"/>
    </row>
    <row r="16" spans="1:40" s="258" customFormat="1" ht="17.25" customHeight="1">
      <c r="A16" s="405" t="s">
        <v>164</v>
      </c>
      <c r="B16" s="406"/>
      <c r="C16" s="409" t="s">
        <v>175</v>
      </c>
      <c r="D16" s="410"/>
      <c r="E16" s="410"/>
      <c r="F16" s="410"/>
      <c r="G16" s="312"/>
      <c r="H16" s="325"/>
      <c r="I16" s="326"/>
      <c r="J16" s="310"/>
      <c r="K16" s="311"/>
      <c r="L16" s="238"/>
      <c r="M16" s="238"/>
      <c r="N16" s="238"/>
      <c r="O16" s="255"/>
      <c r="P16" s="255"/>
      <c r="Q16" s="256"/>
      <c r="R16" s="257"/>
      <c r="S16" s="257"/>
      <c r="AA16" s="259"/>
      <c r="AB16" s="259"/>
      <c r="AC16" s="259"/>
      <c r="AD16" s="259"/>
      <c r="AE16" s="259"/>
      <c r="AF16" s="259"/>
      <c r="AG16" s="259"/>
      <c r="AH16" s="259"/>
      <c r="AI16" s="259"/>
      <c r="AJ16" s="259"/>
      <c r="AK16" s="259"/>
      <c r="AL16" s="259"/>
      <c r="AM16" s="259"/>
      <c r="AN16" s="259"/>
    </row>
    <row r="17" spans="1:40" s="258" customFormat="1" ht="31.5" customHeight="1">
      <c r="A17" s="252">
        <v>3</v>
      </c>
      <c r="B17" s="307"/>
      <c r="C17" s="445">
        <v>995432</v>
      </c>
      <c r="D17" s="303"/>
      <c r="E17" s="253">
        <v>0.18</v>
      </c>
      <c r="F17" s="303"/>
      <c r="G17" s="316" t="s">
        <v>176</v>
      </c>
      <c r="H17" s="323" t="s">
        <v>203</v>
      </c>
      <c r="I17" s="324">
        <v>1125.55</v>
      </c>
      <c r="J17" s="304"/>
      <c r="K17" s="254" t="str">
        <f>IF(J17=0,"Included", IF(ISERROR(I17*J17),"Included", I17*J17))</f>
        <v>Included</v>
      </c>
      <c r="L17" s="238"/>
      <c r="M17" s="238"/>
      <c r="N17" s="238"/>
      <c r="O17" s="255"/>
      <c r="P17" s="255"/>
      <c r="Q17" s="256"/>
      <c r="R17" s="257"/>
      <c r="S17" s="257"/>
      <c r="AA17" s="259"/>
      <c r="AB17" s="259"/>
      <c r="AC17" s="259"/>
      <c r="AD17" s="259"/>
      <c r="AE17" s="259"/>
      <c r="AF17" s="259"/>
      <c r="AG17" s="259"/>
      <c r="AH17" s="259"/>
      <c r="AI17" s="259"/>
      <c r="AJ17" s="259"/>
      <c r="AK17" s="259"/>
      <c r="AL17" s="259"/>
      <c r="AM17" s="259"/>
      <c r="AN17" s="259"/>
    </row>
    <row r="18" spans="1:40" s="258" customFormat="1" ht="24.75" customHeight="1">
      <c r="A18" s="252">
        <v>4</v>
      </c>
      <c r="B18" s="307"/>
      <c r="C18" s="444">
        <v>995432</v>
      </c>
      <c r="D18" s="303"/>
      <c r="E18" s="253">
        <v>0.18</v>
      </c>
      <c r="F18" s="303"/>
      <c r="G18" s="317" t="s">
        <v>177</v>
      </c>
      <c r="H18" s="323" t="s">
        <v>203</v>
      </c>
      <c r="I18" s="324">
        <v>482.38</v>
      </c>
      <c r="J18" s="304"/>
      <c r="K18" s="254" t="str">
        <f t="shared" ref="K18" si="1">IF(J18=0,"Included", IF(ISERROR(I18*J18),"Included", I18*J18))</f>
        <v>Included</v>
      </c>
      <c r="L18" s="238"/>
      <c r="M18" s="238"/>
      <c r="N18" s="238"/>
      <c r="O18" s="255"/>
      <c r="P18" s="255"/>
      <c r="Q18" s="256"/>
      <c r="R18" s="257"/>
      <c r="S18" s="257"/>
      <c r="AA18" s="259"/>
      <c r="AB18" s="259"/>
      <c r="AC18" s="259"/>
      <c r="AD18" s="259"/>
      <c r="AE18" s="259"/>
      <c r="AF18" s="259"/>
      <c r="AG18" s="259"/>
      <c r="AH18" s="259"/>
      <c r="AI18" s="259"/>
      <c r="AJ18" s="259"/>
      <c r="AK18" s="259"/>
      <c r="AL18" s="259"/>
      <c r="AM18" s="259"/>
      <c r="AN18" s="259"/>
    </row>
    <row r="19" spans="1:40" s="258" customFormat="1" ht="18.75" customHeight="1">
      <c r="A19" s="405" t="s">
        <v>165</v>
      </c>
      <c r="B19" s="406"/>
      <c r="C19" s="414" t="s">
        <v>178</v>
      </c>
      <c r="D19" s="415"/>
      <c r="E19" s="415"/>
      <c r="F19" s="415"/>
      <c r="G19" s="416"/>
      <c r="H19" s="325"/>
      <c r="I19" s="326"/>
      <c r="J19" s="310"/>
      <c r="K19" s="311"/>
      <c r="L19" s="238"/>
      <c r="M19" s="238"/>
      <c r="N19" s="238"/>
      <c r="O19" s="255"/>
      <c r="P19" s="255"/>
      <c r="Q19" s="256"/>
      <c r="R19" s="257"/>
      <c r="S19" s="257"/>
      <c r="AA19" s="259"/>
      <c r="AB19" s="259"/>
      <c r="AC19" s="259"/>
      <c r="AD19" s="259"/>
      <c r="AE19" s="259"/>
      <c r="AF19" s="259"/>
      <c r="AG19" s="259"/>
      <c r="AH19" s="259"/>
      <c r="AI19" s="259"/>
      <c r="AJ19" s="259"/>
      <c r="AK19" s="259"/>
      <c r="AL19" s="259"/>
      <c r="AM19" s="259"/>
      <c r="AN19" s="259"/>
    </row>
    <row r="20" spans="1:40" s="258" customFormat="1" ht="22.5" customHeight="1">
      <c r="A20" s="252">
        <v>5</v>
      </c>
      <c r="B20" s="307"/>
      <c r="C20" s="444">
        <v>995433</v>
      </c>
      <c r="D20" s="303"/>
      <c r="E20" s="253">
        <v>0.18</v>
      </c>
      <c r="F20" s="303"/>
      <c r="G20" s="313" t="s">
        <v>195</v>
      </c>
      <c r="H20" s="323" t="s">
        <v>203</v>
      </c>
      <c r="I20" s="324">
        <v>2178.89</v>
      </c>
      <c r="J20" s="304"/>
      <c r="K20" s="254" t="str">
        <f>IF(J20=0,"Included", IF(ISERROR(I20*J20),"Included", I20*J20))</f>
        <v>Included</v>
      </c>
      <c r="L20" s="238"/>
      <c r="M20" s="238"/>
      <c r="N20" s="238"/>
      <c r="O20" s="255"/>
      <c r="P20" s="255"/>
      <c r="Q20" s="256"/>
      <c r="R20" s="257"/>
      <c r="S20" s="257"/>
      <c r="AA20" s="259"/>
      <c r="AB20" s="259"/>
      <c r="AC20" s="259"/>
      <c r="AD20" s="259"/>
      <c r="AE20" s="259"/>
      <c r="AF20" s="259"/>
      <c r="AG20" s="259"/>
      <c r="AH20" s="259"/>
      <c r="AI20" s="259"/>
      <c r="AJ20" s="259"/>
      <c r="AK20" s="259"/>
      <c r="AL20" s="259"/>
      <c r="AM20" s="259"/>
      <c r="AN20" s="259"/>
    </row>
    <row r="21" spans="1:40" s="258" customFormat="1" ht="24.75" customHeight="1">
      <c r="A21" s="252">
        <v>6</v>
      </c>
      <c r="B21" s="307"/>
      <c r="C21" s="444">
        <v>995433</v>
      </c>
      <c r="D21" s="303"/>
      <c r="E21" s="253">
        <v>0.18</v>
      </c>
      <c r="F21" s="303"/>
      <c r="G21" s="313" t="s">
        <v>196</v>
      </c>
      <c r="H21" s="323" t="s">
        <v>203</v>
      </c>
      <c r="I21" s="324">
        <v>93.381</v>
      </c>
      <c r="J21" s="304"/>
      <c r="K21" s="254" t="str">
        <f t="shared" ref="K21" si="2">IF(J21=0,"Included", IF(ISERROR(I21*J21),"Included", I21*J21))</f>
        <v>Included</v>
      </c>
      <c r="L21" s="238"/>
      <c r="M21" s="238"/>
      <c r="N21" s="238"/>
      <c r="O21" s="255"/>
      <c r="P21" s="255"/>
      <c r="Q21" s="256"/>
      <c r="R21" s="257"/>
      <c r="S21" s="257"/>
      <c r="AA21" s="259"/>
      <c r="AB21" s="259"/>
      <c r="AC21" s="259"/>
      <c r="AD21" s="259"/>
      <c r="AE21" s="259"/>
      <c r="AF21" s="259"/>
      <c r="AG21" s="259"/>
      <c r="AH21" s="259"/>
      <c r="AI21" s="259"/>
      <c r="AJ21" s="259"/>
      <c r="AK21" s="259"/>
      <c r="AL21" s="259"/>
      <c r="AM21" s="259"/>
      <c r="AN21" s="259"/>
    </row>
    <row r="22" spans="1:40" s="258" customFormat="1" ht="20.25" customHeight="1">
      <c r="A22" s="405" t="s">
        <v>166</v>
      </c>
      <c r="B22" s="406"/>
      <c r="C22" s="411" t="s">
        <v>179</v>
      </c>
      <c r="D22" s="412"/>
      <c r="E22" s="412"/>
      <c r="F22" s="412"/>
      <c r="G22" s="413"/>
      <c r="H22" s="325"/>
      <c r="I22" s="326"/>
      <c r="J22" s="310"/>
      <c r="K22" s="311"/>
      <c r="L22" s="238"/>
      <c r="M22" s="238"/>
      <c r="N22" s="238"/>
      <c r="O22" s="255"/>
      <c r="P22" s="255"/>
      <c r="Q22" s="256"/>
      <c r="R22" s="257"/>
      <c r="S22" s="257"/>
      <c r="AA22" s="259"/>
      <c r="AB22" s="259"/>
      <c r="AC22" s="259"/>
      <c r="AD22" s="259"/>
      <c r="AE22" s="259"/>
      <c r="AF22" s="259"/>
      <c r="AG22" s="259"/>
      <c r="AH22" s="259"/>
      <c r="AI22" s="259"/>
      <c r="AJ22" s="259"/>
      <c r="AK22" s="259"/>
      <c r="AL22" s="259"/>
      <c r="AM22" s="259"/>
      <c r="AN22" s="259"/>
    </row>
    <row r="23" spans="1:40" s="258" customFormat="1" ht="22.5" customHeight="1">
      <c r="A23" s="252">
        <v>7</v>
      </c>
      <c r="B23" s="307"/>
      <c r="C23" s="444">
        <v>995454</v>
      </c>
      <c r="D23" s="303"/>
      <c r="E23" s="253">
        <v>0.18</v>
      </c>
      <c r="F23" s="303"/>
      <c r="G23" s="313" t="s">
        <v>194</v>
      </c>
      <c r="H23" s="323" t="s">
        <v>204</v>
      </c>
      <c r="I23" s="324">
        <v>48.47</v>
      </c>
      <c r="J23" s="304"/>
      <c r="K23" s="254" t="str">
        <f>IF(J23=0,"Included", IF(ISERROR(I23*J23),"Included", I23*J23))</f>
        <v>Included</v>
      </c>
      <c r="L23" s="238"/>
      <c r="M23" s="238"/>
      <c r="N23" s="238"/>
      <c r="O23" s="255"/>
      <c r="P23" s="255"/>
      <c r="Q23" s="256"/>
      <c r="R23" s="257"/>
      <c r="S23" s="257"/>
      <c r="AA23" s="259"/>
      <c r="AB23" s="259"/>
      <c r="AC23" s="259"/>
      <c r="AD23" s="259"/>
      <c r="AE23" s="259"/>
      <c r="AF23" s="259"/>
      <c r="AG23" s="259"/>
      <c r="AH23" s="259"/>
      <c r="AI23" s="259"/>
      <c r="AJ23" s="259"/>
      <c r="AK23" s="259"/>
      <c r="AL23" s="259"/>
      <c r="AM23" s="259"/>
      <c r="AN23" s="259"/>
    </row>
    <row r="24" spans="1:40" s="258" customFormat="1" ht="24.75" customHeight="1">
      <c r="A24" s="252">
        <v>8</v>
      </c>
      <c r="B24" s="307"/>
      <c r="C24" s="444">
        <v>995454</v>
      </c>
      <c r="D24" s="303"/>
      <c r="E24" s="253">
        <v>0.18</v>
      </c>
      <c r="F24" s="303"/>
      <c r="G24" s="315" t="s">
        <v>180</v>
      </c>
      <c r="H24" s="323" t="s">
        <v>204</v>
      </c>
      <c r="I24" s="324">
        <v>6.29</v>
      </c>
      <c r="J24" s="304"/>
      <c r="K24" s="254" t="str">
        <f t="shared" ref="K24:K26" si="3">IF(J24=0,"Included", IF(ISERROR(I24*J24),"Included", I24*J24))</f>
        <v>Included</v>
      </c>
      <c r="L24" s="238"/>
      <c r="M24" s="238"/>
      <c r="N24" s="238"/>
      <c r="O24" s="255"/>
      <c r="P24" s="255"/>
      <c r="Q24" s="256"/>
      <c r="R24" s="257"/>
      <c r="S24" s="257"/>
      <c r="AA24" s="259"/>
      <c r="AB24" s="259"/>
      <c r="AC24" s="259"/>
      <c r="AD24" s="259"/>
      <c r="AE24" s="259"/>
      <c r="AF24" s="259"/>
      <c r="AG24" s="259"/>
      <c r="AH24" s="259"/>
      <c r="AI24" s="259"/>
      <c r="AJ24" s="259"/>
      <c r="AK24" s="259"/>
      <c r="AL24" s="259"/>
      <c r="AM24" s="259"/>
      <c r="AN24" s="259"/>
    </row>
    <row r="25" spans="1:40" s="258" customFormat="1" ht="25.5">
      <c r="A25" s="252">
        <v>9</v>
      </c>
      <c r="B25" s="307"/>
      <c r="C25" s="444">
        <v>995454</v>
      </c>
      <c r="D25" s="303"/>
      <c r="E25" s="253">
        <v>0.18</v>
      </c>
      <c r="F25" s="303"/>
      <c r="G25" s="314" t="s">
        <v>192</v>
      </c>
      <c r="H25" s="323" t="s">
        <v>202</v>
      </c>
      <c r="I25" s="324">
        <v>5.016</v>
      </c>
      <c r="J25" s="304"/>
      <c r="K25" s="254" t="str">
        <f t="shared" si="3"/>
        <v>Included</v>
      </c>
      <c r="L25" s="238"/>
      <c r="M25" s="238"/>
      <c r="N25" s="238"/>
      <c r="O25" s="255"/>
      <c r="P25" s="255"/>
      <c r="Q25" s="256"/>
      <c r="R25" s="257"/>
      <c r="S25" s="257"/>
      <c r="AA25" s="259"/>
      <c r="AB25" s="259"/>
      <c r="AC25" s="259"/>
      <c r="AD25" s="259"/>
      <c r="AE25" s="259"/>
      <c r="AF25" s="259"/>
      <c r="AG25" s="259"/>
      <c r="AH25" s="259"/>
      <c r="AI25" s="259"/>
      <c r="AJ25" s="259"/>
      <c r="AK25" s="259"/>
      <c r="AL25" s="259"/>
      <c r="AM25" s="259"/>
      <c r="AN25" s="259"/>
    </row>
    <row r="26" spans="1:40" s="258" customFormat="1" ht="33.75" customHeight="1">
      <c r="A26" s="252">
        <v>10</v>
      </c>
      <c r="B26" s="307"/>
      <c r="C26" s="446">
        <v>995455</v>
      </c>
      <c r="D26" s="303"/>
      <c r="E26" s="253">
        <v>0.18</v>
      </c>
      <c r="F26" s="303"/>
      <c r="G26" s="313" t="s">
        <v>193</v>
      </c>
      <c r="H26" s="323" t="s">
        <v>202</v>
      </c>
      <c r="I26" s="324">
        <v>1.5209999999999999</v>
      </c>
      <c r="J26" s="304"/>
      <c r="K26" s="254" t="str">
        <f t="shared" si="3"/>
        <v>Included</v>
      </c>
      <c r="L26" s="238"/>
      <c r="M26" s="238"/>
      <c r="N26" s="238"/>
      <c r="O26" s="255"/>
      <c r="P26" s="255"/>
      <c r="Q26" s="256"/>
      <c r="R26" s="257"/>
      <c r="S26" s="257"/>
      <c r="AA26" s="259"/>
      <c r="AB26" s="259"/>
      <c r="AC26" s="259"/>
      <c r="AD26" s="259"/>
      <c r="AE26" s="259"/>
      <c r="AF26" s="259"/>
      <c r="AG26" s="259"/>
      <c r="AH26" s="259"/>
      <c r="AI26" s="259"/>
      <c r="AJ26" s="259"/>
      <c r="AK26" s="259"/>
      <c r="AL26" s="259"/>
      <c r="AM26" s="259"/>
      <c r="AN26" s="259"/>
    </row>
    <row r="27" spans="1:40" s="258" customFormat="1" ht="22.5" customHeight="1">
      <c r="A27" s="405" t="s">
        <v>188</v>
      </c>
      <c r="B27" s="406"/>
      <c r="C27" s="321" t="s">
        <v>181</v>
      </c>
      <c r="D27" s="322"/>
      <c r="E27" s="305"/>
      <c r="F27" s="305"/>
      <c r="G27" s="312"/>
      <c r="H27" s="325"/>
      <c r="I27" s="326"/>
      <c r="J27" s="310"/>
      <c r="K27" s="311"/>
      <c r="L27" s="238"/>
      <c r="M27" s="238"/>
      <c r="N27" s="238"/>
      <c r="O27" s="255"/>
      <c r="P27" s="255"/>
      <c r="Q27" s="256"/>
      <c r="R27" s="257"/>
      <c r="S27" s="257"/>
      <c r="AA27" s="259"/>
      <c r="AB27" s="259"/>
      <c r="AC27" s="259"/>
      <c r="AD27" s="259"/>
      <c r="AE27" s="259"/>
      <c r="AF27" s="259"/>
      <c r="AG27" s="259"/>
      <c r="AH27" s="259"/>
      <c r="AI27" s="259"/>
      <c r="AJ27" s="259"/>
      <c r="AK27" s="259"/>
      <c r="AL27" s="259"/>
      <c r="AM27" s="259"/>
      <c r="AN27" s="259"/>
    </row>
    <row r="28" spans="1:40" s="258" customFormat="1" ht="22.5" customHeight="1">
      <c r="A28" s="252">
        <v>11</v>
      </c>
      <c r="B28" s="307"/>
      <c r="C28" s="444">
        <v>995468</v>
      </c>
      <c r="D28" s="303"/>
      <c r="E28" s="253">
        <v>0.18</v>
      </c>
      <c r="F28" s="303"/>
      <c r="G28" s="315" t="s">
        <v>182</v>
      </c>
      <c r="H28" s="323" t="s">
        <v>205</v>
      </c>
      <c r="I28" s="324">
        <v>2</v>
      </c>
      <c r="J28" s="304"/>
      <c r="K28" s="254" t="str">
        <f>IF(J28=0,"Included", IF(ISERROR(I28*J28),"Included", I28*J28))</f>
        <v>Included</v>
      </c>
      <c r="L28" s="238"/>
      <c r="M28" s="238"/>
      <c r="N28" s="238"/>
      <c r="O28" s="255"/>
      <c r="P28" s="255"/>
      <c r="Q28" s="256"/>
      <c r="R28" s="257"/>
      <c r="S28" s="257"/>
      <c r="AA28" s="259"/>
      <c r="AB28" s="259"/>
      <c r="AC28" s="259"/>
      <c r="AD28" s="259"/>
      <c r="AE28" s="259"/>
      <c r="AF28" s="259"/>
      <c r="AG28" s="259"/>
      <c r="AH28" s="259"/>
      <c r="AI28" s="259"/>
      <c r="AJ28" s="259"/>
      <c r="AK28" s="259"/>
      <c r="AL28" s="259"/>
      <c r="AM28" s="259"/>
      <c r="AN28" s="259"/>
    </row>
    <row r="29" spans="1:40" s="258" customFormat="1" ht="21" customHeight="1">
      <c r="A29" s="405" t="s">
        <v>189</v>
      </c>
      <c r="B29" s="406"/>
      <c r="C29" s="321" t="s">
        <v>213</v>
      </c>
      <c r="D29" s="322"/>
      <c r="E29" s="322"/>
      <c r="F29" s="322"/>
      <c r="G29" s="312"/>
      <c r="H29" s="325"/>
      <c r="I29" s="326"/>
      <c r="J29" s="310"/>
      <c r="K29" s="311"/>
      <c r="L29" s="238"/>
      <c r="M29" s="238"/>
      <c r="N29" s="238"/>
      <c r="O29" s="255"/>
      <c r="P29" s="255"/>
      <c r="Q29" s="256"/>
      <c r="R29" s="257"/>
      <c r="S29" s="257"/>
      <c r="AA29" s="259"/>
      <c r="AB29" s="259"/>
      <c r="AC29" s="259"/>
      <c r="AD29" s="259"/>
      <c r="AE29" s="259"/>
      <c r="AF29" s="259"/>
      <c r="AG29" s="259"/>
      <c r="AH29" s="259"/>
      <c r="AI29" s="259"/>
      <c r="AJ29" s="259"/>
      <c r="AK29" s="259"/>
      <c r="AL29" s="259"/>
      <c r="AM29" s="259"/>
      <c r="AN29" s="259"/>
    </row>
    <row r="30" spans="1:40" s="258" customFormat="1" ht="22.5" customHeight="1">
      <c r="A30" s="252">
        <v>12</v>
      </c>
      <c r="B30" s="307"/>
      <c r="C30" s="444">
        <v>73082011</v>
      </c>
      <c r="D30" s="303"/>
      <c r="E30" s="253">
        <v>0.18</v>
      </c>
      <c r="F30" s="303"/>
      <c r="G30" s="313" t="s">
        <v>198</v>
      </c>
      <c r="H30" s="323" t="s">
        <v>206</v>
      </c>
      <c r="I30" s="324">
        <v>2</v>
      </c>
      <c r="J30" s="304"/>
      <c r="K30" s="254" t="str">
        <f>IF(J30=0,"Included", IF(ISERROR(I30*J30),"Included", I30*J30))</f>
        <v>Included</v>
      </c>
      <c r="L30" s="238"/>
      <c r="M30" s="238"/>
      <c r="N30" s="238"/>
      <c r="O30" s="255"/>
      <c r="P30" s="255"/>
      <c r="Q30" s="256"/>
      <c r="R30" s="257"/>
      <c r="S30" s="257"/>
      <c r="AA30" s="259"/>
      <c r="AB30" s="259"/>
      <c r="AC30" s="259"/>
      <c r="AD30" s="259"/>
      <c r="AE30" s="259"/>
      <c r="AF30" s="259"/>
      <c r="AG30" s="259"/>
      <c r="AH30" s="259"/>
      <c r="AI30" s="259"/>
      <c r="AJ30" s="259"/>
      <c r="AK30" s="259"/>
      <c r="AL30" s="259"/>
      <c r="AM30" s="259"/>
      <c r="AN30" s="259"/>
    </row>
    <row r="31" spans="1:40" s="258" customFormat="1" ht="24.75" customHeight="1">
      <c r="A31" s="252">
        <v>13</v>
      </c>
      <c r="B31" s="307"/>
      <c r="C31" s="444">
        <v>73082011</v>
      </c>
      <c r="D31" s="303"/>
      <c r="E31" s="253">
        <v>0.18</v>
      </c>
      <c r="F31" s="303"/>
      <c r="G31" s="313" t="s">
        <v>199</v>
      </c>
      <c r="H31" s="323" t="s">
        <v>206</v>
      </c>
      <c r="I31" s="324">
        <v>2</v>
      </c>
      <c r="J31" s="304"/>
      <c r="K31" s="254" t="str">
        <f t="shared" ref="K31" si="4">IF(J31=0,"Included", IF(ISERROR(I31*J31),"Included", I31*J31))</f>
        <v>Included</v>
      </c>
      <c r="L31" s="238"/>
      <c r="M31" s="238"/>
      <c r="N31" s="238"/>
      <c r="O31" s="255"/>
      <c r="P31" s="255"/>
      <c r="Q31" s="256"/>
      <c r="R31" s="257"/>
      <c r="S31" s="257"/>
      <c r="AA31" s="259"/>
      <c r="AB31" s="259"/>
      <c r="AC31" s="259"/>
      <c r="AD31" s="259"/>
      <c r="AE31" s="259"/>
      <c r="AF31" s="259"/>
      <c r="AG31" s="259"/>
      <c r="AH31" s="259"/>
      <c r="AI31" s="259"/>
      <c r="AJ31" s="259"/>
      <c r="AK31" s="259"/>
      <c r="AL31" s="259"/>
      <c r="AM31" s="259"/>
      <c r="AN31" s="259"/>
    </row>
    <row r="32" spans="1:40" s="258" customFormat="1" ht="21" customHeight="1">
      <c r="A32" s="405" t="s">
        <v>190</v>
      </c>
      <c r="B32" s="406"/>
      <c r="C32" s="321" t="s">
        <v>183</v>
      </c>
      <c r="D32" s="322"/>
      <c r="E32" s="322"/>
      <c r="F32" s="322"/>
      <c r="G32" s="312"/>
      <c r="H32" s="325"/>
      <c r="I32" s="326"/>
      <c r="J32" s="310"/>
      <c r="K32" s="311"/>
      <c r="L32" s="238"/>
      <c r="M32" s="238"/>
      <c r="N32" s="238"/>
      <c r="O32" s="255"/>
      <c r="P32" s="255"/>
      <c r="Q32" s="256"/>
      <c r="R32" s="257"/>
      <c r="S32" s="257"/>
      <c r="AA32" s="259"/>
      <c r="AB32" s="259"/>
      <c r="AC32" s="259"/>
      <c r="AD32" s="259"/>
      <c r="AE32" s="259"/>
      <c r="AF32" s="259"/>
      <c r="AG32" s="259"/>
      <c r="AH32" s="259"/>
      <c r="AI32" s="259"/>
      <c r="AJ32" s="259"/>
      <c r="AK32" s="259"/>
      <c r="AL32" s="259"/>
      <c r="AM32" s="259"/>
      <c r="AN32" s="259"/>
    </row>
    <row r="33" spans="1:40" s="258" customFormat="1" ht="22.5" customHeight="1">
      <c r="A33" s="252">
        <v>14</v>
      </c>
      <c r="B33" s="307"/>
      <c r="C33" s="447">
        <v>995444</v>
      </c>
      <c r="D33" s="303"/>
      <c r="E33" s="253">
        <v>0.18</v>
      </c>
      <c r="F33" s="303"/>
      <c r="G33" s="313" t="s">
        <v>198</v>
      </c>
      <c r="H33" s="323" t="s">
        <v>206</v>
      </c>
      <c r="I33" s="324">
        <v>2</v>
      </c>
      <c r="J33" s="304"/>
      <c r="K33" s="254" t="str">
        <f>IF(J33=0,"Included", IF(ISERROR(I33*J33),"Included", I33*J33))</f>
        <v>Included</v>
      </c>
      <c r="L33" s="238"/>
      <c r="M33" s="238"/>
      <c r="N33" s="238"/>
      <c r="O33" s="255"/>
      <c r="P33" s="255"/>
      <c r="Q33" s="256"/>
      <c r="R33" s="257"/>
      <c r="S33" s="257"/>
      <c r="AA33" s="259"/>
      <c r="AB33" s="259"/>
      <c r="AC33" s="259"/>
      <c r="AD33" s="259"/>
      <c r="AE33" s="259"/>
      <c r="AF33" s="259"/>
      <c r="AG33" s="259"/>
      <c r="AH33" s="259"/>
      <c r="AI33" s="259"/>
      <c r="AJ33" s="259"/>
      <c r="AK33" s="259"/>
      <c r="AL33" s="259"/>
      <c r="AM33" s="259"/>
      <c r="AN33" s="259"/>
    </row>
    <row r="34" spans="1:40" s="258" customFormat="1" ht="24.75" customHeight="1">
      <c r="A34" s="252">
        <v>15</v>
      </c>
      <c r="B34" s="307"/>
      <c r="C34" s="447">
        <v>995444</v>
      </c>
      <c r="D34" s="303"/>
      <c r="E34" s="253">
        <v>0.18</v>
      </c>
      <c r="F34" s="303"/>
      <c r="G34" s="313" t="s">
        <v>199</v>
      </c>
      <c r="H34" s="323" t="s">
        <v>206</v>
      </c>
      <c r="I34" s="324">
        <v>2</v>
      </c>
      <c r="J34" s="304"/>
      <c r="K34" s="254" t="str">
        <f t="shared" ref="K34:K36" si="5">IF(J34=0,"Included", IF(ISERROR(I34*J34),"Included", I34*J34))</f>
        <v>Included</v>
      </c>
      <c r="L34" s="238"/>
      <c r="M34" s="238"/>
      <c r="N34" s="238"/>
      <c r="O34" s="255"/>
      <c r="P34" s="255"/>
      <c r="Q34" s="256"/>
      <c r="R34" s="257"/>
      <c r="S34" s="257"/>
      <c r="AA34" s="259"/>
      <c r="AB34" s="259"/>
      <c r="AC34" s="259"/>
      <c r="AD34" s="259"/>
      <c r="AE34" s="259"/>
      <c r="AF34" s="259"/>
      <c r="AG34" s="259"/>
      <c r="AH34" s="259"/>
      <c r="AI34" s="259"/>
      <c r="AJ34" s="259"/>
      <c r="AK34" s="259"/>
      <c r="AL34" s="259"/>
      <c r="AM34" s="259"/>
      <c r="AN34" s="259"/>
    </row>
    <row r="35" spans="1:40" s="258" customFormat="1" ht="18.75">
      <c r="A35" s="252">
        <v>16</v>
      </c>
      <c r="B35" s="307"/>
      <c r="C35" s="447">
        <v>995444</v>
      </c>
      <c r="D35" s="303"/>
      <c r="E35" s="253">
        <v>0.18</v>
      </c>
      <c r="F35" s="303"/>
      <c r="G35" s="313" t="s">
        <v>200</v>
      </c>
      <c r="H35" s="323" t="s">
        <v>205</v>
      </c>
      <c r="I35" s="324">
        <v>2</v>
      </c>
      <c r="J35" s="304"/>
      <c r="K35" s="254" t="str">
        <f t="shared" si="5"/>
        <v>Included</v>
      </c>
      <c r="L35" s="238"/>
      <c r="M35" s="238"/>
      <c r="N35" s="238"/>
      <c r="O35" s="255"/>
      <c r="P35" s="255"/>
      <c r="Q35" s="256"/>
      <c r="R35" s="257"/>
      <c r="S35" s="257"/>
      <c r="AA35" s="259"/>
      <c r="AB35" s="259"/>
      <c r="AC35" s="259"/>
      <c r="AD35" s="259"/>
      <c r="AE35" s="259"/>
      <c r="AF35" s="259"/>
      <c r="AG35" s="259"/>
      <c r="AH35" s="259"/>
      <c r="AI35" s="259"/>
      <c r="AJ35" s="259"/>
      <c r="AK35" s="259"/>
      <c r="AL35" s="259"/>
      <c r="AM35" s="259"/>
      <c r="AN35" s="259"/>
    </row>
    <row r="36" spans="1:40" s="258" customFormat="1" ht="23.25" customHeight="1">
      <c r="A36" s="252">
        <v>17</v>
      </c>
      <c r="B36" s="307"/>
      <c r="C36" s="447">
        <v>995444</v>
      </c>
      <c r="D36" s="303"/>
      <c r="E36" s="253">
        <v>0.18</v>
      </c>
      <c r="F36" s="303"/>
      <c r="G36" s="313" t="s">
        <v>201</v>
      </c>
      <c r="H36" s="323" t="s">
        <v>206</v>
      </c>
      <c r="I36" s="324">
        <v>2</v>
      </c>
      <c r="J36" s="304"/>
      <c r="K36" s="254" t="str">
        <f t="shared" si="5"/>
        <v>Included</v>
      </c>
      <c r="L36" s="238"/>
      <c r="M36" s="238"/>
      <c r="N36" s="238"/>
      <c r="O36" s="255"/>
      <c r="P36" s="255"/>
      <c r="Q36" s="256"/>
      <c r="R36" s="257"/>
      <c r="S36" s="257"/>
      <c r="AA36" s="259"/>
      <c r="AB36" s="259"/>
      <c r="AC36" s="259"/>
      <c r="AD36" s="259"/>
      <c r="AE36" s="259"/>
      <c r="AF36" s="259"/>
      <c r="AG36" s="259"/>
      <c r="AH36" s="259"/>
      <c r="AI36" s="259"/>
      <c r="AJ36" s="259"/>
      <c r="AK36" s="259"/>
      <c r="AL36" s="259"/>
      <c r="AM36" s="259"/>
      <c r="AN36" s="259"/>
    </row>
    <row r="37" spans="1:40" s="258" customFormat="1" ht="42" customHeight="1">
      <c r="A37" s="405" t="s">
        <v>214</v>
      </c>
      <c r="B37" s="406"/>
      <c r="C37" s="411" t="s">
        <v>184</v>
      </c>
      <c r="D37" s="412"/>
      <c r="E37" s="412"/>
      <c r="F37" s="412"/>
      <c r="G37" s="413"/>
      <c r="H37" s="325"/>
      <c r="I37" s="326"/>
      <c r="J37" s="310"/>
      <c r="K37" s="311"/>
      <c r="L37" s="238"/>
      <c r="M37" s="238"/>
      <c r="N37" s="238"/>
      <c r="O37" s="255"/>
      <c r="P37" s="255"/>
      <c r="Q37" s="256"/>
      <c r="R37" s="257"/>
      <c r="S37" s="257"/>
      <c r="AA37" s="259"/>
      <c r="AB37" s="259"/>
      <c r="AC37" s="259"/>
      <c r="AD37" s="259"/>
      <c r="AE37" s="259"/>
      <c r="AF37" s="259"/>
      <c r="AG37" s="259"/>
      <c r="AH37" s="259"/>
      <c r="AI37" s="259"/>
      <c r="AJ37" s="259"/>
      <c r="AK37" s="259"/>
      <c r="AL37" s="259"/>
      <c r="AM37" s="259"/>
      <c r="AN37" s="259"/>
    </row>
    <row r="38" spans="1:40" s="258" customFormat="1" ht="31.5" customHeight="1">
      <c r="A38" s="252">
        <v>18</v>
      </c>
      <c r="B38" s="307"/>
      <c r="C38" s="444">
        <v>995468</v>
      </c>
      <c r="D38" s="303"/>
      <c r="E38" s="253">
        <v>0.18</v>
      </c>
      <c r="F38" s="303"/>
      <c r="G38" s="315" t="s">
        <v>185</v>
      </c>
      <c r="H38" s="323" t="s">
        <v>161</v>
      </c>
      <c r="I38" s="324">
        <v>0.84799999999999998</v>
      </c>
      <c r="J38" s="304"/>
      <c r="K38" s="254" t="str">
        <f>IF(J38=0,"Included", IF(ISERROR(I38*J38),"Included", I38*J38))</f>
        <v>Included</v>
      </c>
      <c r="L38" s="238"/>
      <c r="M38" s="238"/>
      <c r="N38" s="238"/>
      <c r="O38" s="255"/>
      <c r="P38" s="255"/>
      <c r="Q38" s="256"/>
      <c r="R38" s="257"/>
      <c r="S38" s="257"/>
      <c r="AA38" s="259"/>
      <c r="AB38" s="259"/>
      <c r="AC38" s="259"/>
      <c r="AD38" s="259"/>
      <c r="AE38" s="259"/>
      <c r="AF38" s="259"/>
      <c r="AG38" s="259"/>
      <c r="AH38" s="259"/>
      <c r="AI38" s="259"/>
      <c r="AJ38" s="259"/>
      <c r="AK38" s="259"/>
      <c r="AL38" s="259"/>
      <c r="AM38" s="259"/>
      <c r="AN38" s="259"/>
    </row>
    <row r="39" spans="1:40" s="258" customFormat="1" ht="66.75" customHeight="1">
      <c r="A39" s="252">
        <v>19</v>
      </c>
      <c r="B39" s="307"/>
      <c r="C39" s="446">
        <v>995468</v>
      </c>
      <c r="D39" s="303"/>
      <c r="E39" s="253">
        <v>0.18</v>
      </c>
      <c r="F39" s="303"/>
      <c r="G39" s="316" t="s">
        <v>186</v>
      </c>
      <c r="H39" s="323" t="s">
        <v>161</v>
      </c>
      <c r="I39" s="324">
        <v>0.85199999999999998</v>
      </c>
      <c r="J39" s="304"/>
      <c r="K39" s="254" t="str">
        <f>IF(J39=0,"Included", IF(ISERROR(I39*J39),"Included", I39*J39))</f>
        <v>Included</v>
      </c>
      <c r="L39" s="238"/>
      <c r="M39" s="238"/>
      <c r="N39" s="238"/>
      <c r="O39" s="255"/>
      <c r="P39" s="255"/>
      <c r="Q39" s="256"/>
      <c r="R39" s="257"/>
      <c r="S39" s="257"/>
      <c r="AA39" s="259"/>
      <c r="AB39" s="259"/>
      <c r="AC39" s="259"/>
      <c r="AD39" s="259"/>
      <c r="AE39" s="259"/>
      <c r="AF39" s="259"/>
      <c r="AG39" s="259"/>
      <c r="AH39" s="259"/>
      <c r="AI39" s="259"/>
      <c r="AJ39" s="259"/>
      <c r="AK39" s="259"/>
      <c r="AL39" s="259"/>
      <c r="AM39" s="259"/>
      <c r="AN39" s="259"/>
    </row>
    <row r="40" spans="1:40" s="258" customFormat="1" ht="60" customHeight="1">
      <c r="A40" s="252">
        <v>20</v>
      </c>
      <c r="B40" s="307"/>
      <c r="C40" s="448">
        <v>995431</v>
      </c>
      <c r="D40" s="303"/>
      <c r="E40" s="253">
        <v>0.18</v>
      </c>
      <c r="F40" s="303"/>
      <c r="G40" s="317" t="s">
        <v>187</v>
      </c>
      <c r="H40" s="323" t="s">
        <v>202</v>
      </c>
      <c r="I40" s="324">
        <v>14.435</v>
      </c>
      <c r="J40" s="304"/>
      <c r="K40" s="254" t="str">
        <f t="shared" ref="K40" si="6">IF(J40=0,"Included", IF(ISERROR(I40*J40),"Included", I40*J40))</f>
        <v>Included</v>
      </c>
      <c r="L40" s="238"/>
      <c r="M40" s="238"/>
      <c r="N40" s="238"/>
      <c r="O40" s="255"/>
      <c r="P40" s="255"/>
      <c r="Q40" s="256"/>
      <c r="R40" s="257"/>
      <c r="S40" s="257"/>
      <c r="AA40" s="259"/>
      <c r="AB40" s="259"/>
      <c r="AC40" s="259"/>
      <c r="AD40" s="259"/>
      <c r="AE40" s="259"/>
      <c r="AF40" s="259"/>
      <c r="AG40" s="259"/>
      <c r="AH40" s="259"/>
      <c r="AI40" s="259"/>
      <c r="AJ40" s="259"/>
      <c r="AK40" s="259"/>
      <c r="AL40" s="259"/>
      <c r="AM40" s="259"/>
      <c r="AN40" s="259"/>
    </row>
    <row r="41" spans="1:40" s="258" customFormat="1" ht="21.75" customHeight="1">
      <c r="A41" s="426" t="s">
        <v>215</v>
      </c>
      <c r="B41" s="427"/>
      <c r="C41" s="427"/>
      <c r="D41" s="427"/>
      <c r="E41" s="427"/>
      <c r="F41" s="427"/>
      <c r="G41" s="428"/>
      <c r="H41" s="429">
        <f>ROUND(SUM(K14:K40),2)</f>
        <v>0</v>
      </c>
      <c r="I41" s="430"/>
      <c r="J41" s="430"/>
      <c r="K41" s="431"/>
      <c r="L41" s="238"/>
      <c r="M41" s="238"/>
      <c r="N41" s="238"/>
      <c r="O41" s="255"/>
      <c r="P41" s="255"/>
      <c r="Q41" s="256"/>
      <c r="R41" s="257"/>
      <c r="S41" s="257"/>
      <c r="AA41" s="259"/>
      <c r="AB41" s="259"/>
      <c r="AC41" s="259"/>
      <c r="AD41" s="259"/>
      <c r="AE41" s="259"/>
      <c r="AF41" s="259"/>
      <c r="AG41" s="259"/>
      <c r="AH41" s="259"/>
      <c r="AI41" s="259"/>
      <c r="AJ41" s="259"/>
      <c r="AK41" s="259"/>
      <c r="AL41" s="259"/>
      <c r="AM41" s="259"/>
      <c r="AN41" s="259"/>
    </row>
    <row r="42" spans="1:40" ht="19.5" customHeight="1">
      <c r="A42" s="308" t="s">
        <v>167</v>
      </c>
      <c r="B42" s="308"/>
      <c r="C42" s="262"/>
      <c r="D42" s="262"/>
      <c r="E42" s="262"/>
      <c r="F42" s="262"/>
      <c r="G42" s="262"/>
      <c r="H42" s="262"/>
      <c r="I42" s="262"/>
      <c r="J42" s="262"/>
      <c r="K42" s="262"/>
    </row>
    <row r="43" spans="1:40" ht="38.25" customHeight="1">
      <c r="A43" s="421" t="s">
        <v>170</v>
      </c>
      <c r="B43" s="421"/>
      <c r="C43" s="421"/>
      <c r="D43" s="421"/>
      <c r="E43" s="421"/>
      <c r="F43" s="421"/>
      <c r="G43" s="421"/>
      <c r="H43" s="421"/>
      <c r="I43" s="421"/>
      <c r="J43" s="421"/>
      <c r="K43" s="421"/>
    </row>
    <row r="44" spans="1:40">
      <c r="A44" s="263" t="s">
        <v>90</v>
      </c>
      <c r="B44" s="183"/>
      <c r="C44" s="264" t="str">
        <f>'Names of Bidder'!D43&amp;"/"&amp;'Names of Bidder'!E43&amp;"/"&amp;'Names of Bidder'!F43</f>
        <v>5/Sep/2023</v>
      </c>
      <c r="J44" s="186" t="s">
        <v>76</v>
      </c>
      <c r="K44" s="265" t="str">
        <f>'Names of Bidder'!D40</f>
        <v>Printed Name</v>
      </c>
    </row>
    <row r="45" spans="1:40">
      <c r="A45" s="263" t="s">
        <v>39</v>
      </c>
      <c r="B45" s="183"/>
      <c r="C45" s="264" t="str">
        <f>'Names of Bidder'!D44</f>
        <v>Place</v>
      </c>
      <c r="J45" s="186" t="s">
        <v>77</v>
      </c>
      <c r="K45" s="265" t="str">
        <f>'Names of Bidder'!D41</f>
        <v>Desig</v>
      </c>
    </row>
    <row r="46" spans="1:40">
      <c r="A46" s="266"/>
      <c r="B46" s="266"/>
      <c r="C46" s="266"/>
      <c r="D46" s="267"/>
      <c r="E46" s="267"/>
      <c r="F46" s="267"/>
      <c r="G46" s="268"/>
    </row>
    <row r="47" spans="1:40">
      <c r="A47" s="266"/>
      <c r="B47" s="266"/>
      <c r="C47" s="266"/>
      <c r="D47" s="267"/>
      <c r="E47" s="267"/>
      <c r="F47" s="267"/>
      <c r="G47" s="268"/>
    </row>
    <row r="48" spans="1:40">
      <c r="A48" s="266"/>
      <c r="B48" s="266"/>
      <c r="C48" s="266"/>
      <c r="D48" s="267"/>
      <c r="E48" s="267"/>
      <c r="F48" s="267"/>
      <c r="G48" s="268"/>
    </row>
    <row r="49" spans="1:7">
      <c r="A49" s="266"/>
      <c r="B49" s="266"/>
      <c r="C49" s="266"/>
      <c r="D49" s="267"/>
      <c r="E49" s="267"/>
      <c r="F49" s="267"/>
      <c r="G49" s="268"/>
    </row>
    <row r="50" spans="1:7">
      <c r="A50" s="266"/>
      <c r="B50" s="266"/>
      <c r="C50" s="266"/>
      <c r="D50" s="267"/>
      <c r="E50" s="267"/>
      <c r="F50" s="267"/>
      <c r="G50" s="268"/>
    </row>
    <row r="51" spans="1:7">
      <c r="A51" s="266"/>
      <c r="B51" s="266"/>
      <c r="C51" s="266"/>
      <c r="D51" s="267"/>
      <c r="E51" s="267"/>
      <c r="F51" s="267"/>
      <c r="G51" s="268"/>
    </row>
    <row r="52" spans="1:7">
      <c r="A52" s="266"/>
      <c r="B52" s="266"/>
      <c r="C52" s="266"/>
      <c r="D52" s="267"/>
      <c r="E52" s="267"/>
      <c r="F52" s="267"/>
      <c r="G52" s="268"/>
    </row>
    <row r="53" spans="1:7">
      <c r="A53" s="266"/>
      <c r="B53" s="266"/>
      <c r="C53" s="266"/>
      <c r="D53" s="267"/>
      <c r="E53" s="267"/>
      <c r="F53" s="267"/>
      <c r="G53" s="268"/>
    </row>
    <row r="54" spans="1:7">
      <c r="A54" s="266"/>
      <c r="B54" s="266"/>
      <c r="C54" s="266"/>
      <c r="D54" s="267"/>
      <c r="E54" s="267"/>
      <c r="F54" s="267"/>
      <c r="G54" s="268"/>
    </row>
    <row r="55" spans="1:7">
      <c r="A55" s="266"/>
      <c r="B55" s="266"/>
      <c r="C55" s="266"/>
      <c r="D55" s="267"/>
      <c r="E55" s="267"/>
      <c r="F55" s="267"/>
      <c r="G55" s="268"/>
    </row>
    <row r="56" spans="1:7">
      <c r="A56" s="266"/>
      <c r="B56" s="266"/>
      <c r="C56" s="266"/>
      <c r="D56" s="267"/>
      <c r="E56" s="267"/>
      <c r="F56" s="267"/>
      <c r="G56" s="268"/>
    </row>
    <row r="57" spans="1:7">
      <c r="A57" s="266"/>
      <c r="B57" s="266"/>
      <c r="C57" s="266"/>
      <c r="D57" s="267"/>
      <c r="E57" s="267"/>
      <c r="F57" s="267"/>
      <c r="G57" s="268"/>
    </row>
    <row r="58" spans="1:7">
      <c r="A58" s="266"/>
      <c r="B58" s="266"/>
      <c r="C58" s="266"/>
      <c r="D58" s="267"/>
      <c r="E58" s="267"/>
      <c r="F58" s="267"/>
      <c r="G58" s="268"/>
    </row>
    <row r="59" spans="1:7">
      <c r="A59" s="266"/>
      <c r="B59" s="266"/>
      <c r="C59" s="266"/>
      <c r="D59" s="267"/>
      <c r="E59" s="267"/>
      <c r="F59" s="267"/>
      <c r="G59" s="268"/>
    </row>
    <row r="60" spans="1:7">
      <c r="A60" s="266"/>
      <c r="B60" s="266"/>
      <c r="C60" s="266"/>
      <c r="D60" s="267"/>
      <c r="E60" s="267"/>
      <c r="F60" s="267"/>
      <c r="G60" s="268"/>
    </row>
    <row r="61" spans="1:7">
      <c r="A61" s="266"/>
      <c r="B61" s="266"/>
      <c r="C61" s="266"/>
      <c r="D61" s="267"/>
      <c r="E61" s="267"/>
      <c r="F61" s="267"/>
      <c r="G61" s="268"/>
    </row>
    <row r="62" spans="1:7">
      <c r="A62" s="266"/>
      <c r="B62" s="266"/>
      <c r="C62" s="266"/>
      <c r="D62" s="267"/>
      <c r="E62" s="267"/>
      <c r="F62" s="267"/>
      <c r="G62" s="268"/>
    </row>
    <row r="63" spans="1:7">
      <c r="A63" s="266"/>
      <c r="B63" s="266"/>
      <c r="C63" s="266"/>
      <c r="D63" s="267"/>
      <c r="E63" s="267"/>
      <c r="F63" s="267"/>
      <c r="G63" s="268"/>
    </row>
    <row r="64" spans="1:7">
      <c r="A64" s="266"/>
      <c r="B64" s="266"/>
      <c r="C64" s="266"/>
      <c r="D64" s="267"/>
      <c r="E64" s="267"/>
      <c r="F64" s="267"/>
      <c r="G64" s="268"/>
    </row>
    <row r="65" spans="1:7">
      <c r="A65" s="266"/>
      <c r="B65" s="266"/>
      <c r="C65" s="266"/>
      <c r="D65" s="267"/>
      <c r="E65" s="267"/>
      <c r="F65" s="267"/>
      <c r="G65" s="268"/>
    </row>
    <row r="66" spans="1:7">
      <c r="A66" s="266"/>
      <c r="B66" s="266"/>
      <c r="C66" s="266"/>
      <c r="D66" s="267"/>
      <c r="E66" s="267"/>
      <c r="F66" s="267"/>
      <c r="G66" s="268"/>
    </row>
    <row r="67" spans="1:7">
      <c r="A67" s="266"/>
      <c r="B67" s="266"/>
      <c r="C67" s="266"/>
      <c r="D67" s="267"/>
      <c r="E67" s="267"/>
      <c r="F67" s="267"/>
      <c r="G67" s="268"/>
    </row>
    <row r="68" spans="1:7">
      <c r="A68" s="266"/>
      <c r="B68" s="266"/>
      <c r="C68" s="266"/>
      <c r="D68" s="267"/>
      <c r="E68" s="267"/>
      <c r="F68" s="267"/>
      <c r="G68" s="268"/>
    </row>
    <row r="69" spans="1:7">
      <c r="A69" s="266"/>
      <c r="B69" s="266"/>
      <c r="C69" s="266"/>
      <c r="D69" s="267"/>
      <c r="E69" s="267"/>
      <c r="F69" s="267"/>
      <c r="G69" s="268"/>
    </row>
    <row r="70" spans="1:7">
      <c r="A70" s="266"/>
      <c r="B70" s="266"/>
      <c r="C70" s="266"/>
      <c r="D70" s="267"/>
      <c r="E70" s="267"/>
      <c r="F70" s="267"/>
      <c r="G70" s="268"/>
    </row>
    <row r="71" spans="1:7">
      <c r="A71" s="261"/>
      <c r="B71" s="261"/>
      <c r="C71" s="261"/>
      <c r="D71" s="269"/>
      <c r="E71" s="269"/>
      <c r="F71" s="269"/>
      <c r="G71" s="268"/>
    </row>
    <row r="72" spans="1:7">
      <c r="A72" s="266"/>
      <c r="B72" s="266"/>
      <c r="C72" s="266"/>
      <c r="D72" s="267"/>
      <c r="E72" s="267"/>
      <c r="F72" s="267"/>
      <c r="G72" s="268"/>
    </row>
    <row r="73" spans="1:7">
      <c r="A73" s="270"/>
      <c r="B73" s="270"/>
      <c r="C73" s="270"/>
      <c r="D73" s="271"/>
      <c r="E73" s="271"/>
      <c r="F73" s="271"/>
      <c r="G73" s="272"/>
    </row>
    <row r="74" spans="1:7">
      <c r="A74" s="261"/>
      <c r="B74" s="261"/>
      <c r="C74" s="261"/>
      <c r="D74" s="269"/>
      <c r="E74" s="269"/>
      <c r="F74" s="269"/>
      <c r="G74" s="273"/>
    </row>
    <row r="75" spans="1:7">
      <c r="A75" s="266"/>
      <c r="B75" s="266"/>
      <c r="C75" s="266"/>
      <c r="D75" s="267"/>
      <c r="E75" s="267"/>
      <c r="F75" s="267"/>
      <c r="G75" s="268"/>
    </row>
    <row r="76" spans="1:7">
      <c r="A76" s="274"/>
      <c r="B76" s="274"/>
      <c r="C76" s="274"/>
      <c r="D76" s="275"/>
      <c r="E76" s="275"/>
      <c r="F76" s="275"/>
      <c r="G76" s="276"/>
    </row>
    <row r="77" spans="1:7">
      <c r="A77" s="270"/>
      <c r="B77" s="270"/>
      <c r="C77" s="270"/>
      <c r="D77" s="271"/>
      <c r="E77" s="271"/>
      <c r="F77" s="271"/>
      <c r="G77" s="272"/>
    </row>
    <row r="78" spans="1:7">
      <c r="A78" s="274"/>
      <c r="B78" s="274"/>
      <c r="C78" s="274"/>
      <c r="D78" s="275"/>
      <c r="E78" s="275"/>
      <c r="F78" s="275"/>
      <c r="G78" s="276"/>
    </row>
    <row r="79" spans="1:7">
      <c r="A79" s="274"/>
      <c r="B79" s="274"/>
      <c r="C79" s="274"/>
      <c r="D79" s="275"/>
      <c r="E79" s="275"/>
      <c r="F79" s="275"/>
      <c r="G79" s="276"/>
    </row>
    <row r="80" spans="1:7">
      <c r="A80" s="277"/>
      <c r="B80" s="277"/>
      <c r="C80" s="277"/>
      <c r="D80" s="278"/>
      <c r="E80" s="278"/>
      <c r="F80" s="278"/>
      <c r="G80" s="276"/>
    </row>
    <row r="81" spans="1:7">
      <c r="A81" s="277"/>
      <c r="B81" s="277"/>
      <c r="C81" s="277"/>
      <c r="D81" s="278"/>
      <c r="E81" s="278"/>
      <c r="F81" s="278"/>
      <c r="G81" s="276"/>
    </row>
    <row r="82" spans="1:7">
      <c r="A82" s="277"/>
      <c r="B82" s="277"/>
      <c r="C82" s="277"/>
      <c r="D82" s="278"/>
      <c r="E82" s="278"/>
      <c r="F82" s="278"/>
      <c r="G82" s="276"/>
    </row>
    <row r="83" spans="1:7">
      <c r="A83" s="279"/>
      <c r="B83" s="279"/>
      <c r="C83" s="279"/>
      <c r="D83" s="280"/>
      <c r="E83" s="280"/>
      <c r="F83" s="280"/>
      <c r="G83" s="281"/>
    </row>
    <row r="84" spans="1:7">
      <c r="A84" s="266"/>
      <c r="B84" s="266"/>
      <c r="C84" s="266"/>
      <c r="D84" s="267"/>
      <c r="E84" s="267"/>
      <c r="F84" s="267"/>
      <c r="G84" s="268"/>
    </row>
    <row r="85" spans="1:7">
      <c r="A85" s="270"/>
      <c r="B85" s="270"/>
      <c r="C85" s="270"/>
      <c r="D85" s="271"/>
      <c r="E85" s="271"/>
      <c r="F85" s="271"/>
      <c r="G85" s="272"/>
    </row>
    <row r="86" spans="1:7">
      <c r="A86" s="261"/>
      <c r="B86" s="261"/>
      <c r="C86" s="261"/>
      <c r="D86" s="269"/>
      <c r="E86" s="269"/>
      <c r="F86" s="269"/>
      <c r="G86" s="273"/>
    </row>
    <row r="87" spans="1:7">
      <c r="A87" s="282"/>
      <c r="B87" s="282"/>
      <c r="C87" s="282"/>
      <c r="D87" s="283"/>
      <c r="E87" s="283"/>
      <c r="F87" s="283"/>
      <c r="G87" s="284"/>
    </row>
    <row r="88" spans="1:7">
      <c r="A88" s="285"/>
      <c r="B88" s="285"/>
      <c r="C88" s="285"/>
      <c r="D88" s="286"/>
      <c r="E88" s="286"/>
      <c r="F88" s="286"/>
      <c r="G88" s="287"/>
    </row>
    <row r="89" spans="1:7">
      <c r="A89" s="285"/>
      <c r="B89" s="285"/>
      <c r="C89" s="285"/>
      <c r="D89" s="286"/>
      <c r="E89" s="286"/>
      <c r="F89" s="286"/>
      <c r="G89" s="288"/>
    </row>
    <row r="90" spans="1:7">
      <c r="A90" s="289"/>
      <c r="B90" s="289"/>
      <c r="C90" s="289"/>
      <c r="D90" s="290"/>
      <c r="E90" s="290"/>
      <c r="F90" s="290"/>
      <c r="G90" s="287"/>
    </row>
    <row r="91" spans="1:7">
      <c r="A91" s="289"/>
      <c r="B91" s="289"/>
      <c r="C91" s="289"/>
      <c r="D91" s="290"/>
      <c r="E91" s="290"/>
      <c r="F91" s="290"/>
      <c r="G91" s="287"/>
    </row>
    <row r="92" spans="1:7">
      <c r="A92" s="285"/>
      <c r="B92" s="285"/>
      <c r="C92" s="285"/>
      <c r="D92" s="286"/>
      <c r="E92" s="286"/>
      <c r="F92" s="286"/>
      <c r="G92" s="287"/>
    </row>
    <row r="93" spans="1:7">
      <c r="A93" s="285"/>
      <c r="B93" s="285"/>
      <c r="C93" s="285"/>
      <c r="D93" s="286"/>
      <c r="E93" s="286"/>
      <c r="F93" s="286"/>
      <c r="G93" s="288"/>
    </row>
    <row r="94" spans="1:7">
      <c r="A94" s="285"/>
      <c r="B94" s="285"/>
      <c r="C94" s="285"/>
      <c r="D94" s="286"/>
      <c r="E94" s="286"/>
      <c r="F94" s="286"/>
      <c r="G94" s="287"/>
    </row>
    <row r="95" spans="1:7">
      <c r="A95" s="285"/>
      <c r="B95" s="285"/>
      <c r="C95" s="285"/>
      <c r="D95" s="286"/>
      <c r="E95" s="286"/>
      <c r="F95" s="286"/>
      <c r="G95" s="287"/>
    </row>
    <row r="96" spans="1:7">
      <c r="A96" s="285"/>
      <c r="B96" s="285"/>
      <c r="C96" s="285"/>
      <c r="D96" s="286"/>
      <c r="E96" s="286"/>
      <c r="F96" s="286"/>
      <c r="G96" s="287"/>
    </row>
    <row r="97" spans="1:7">
      <c r="A97" s="285"/>
      <c r="B97" s="285"/>
      <c r="C97" s="285"/>
      <c r="D97" s="286"/>
      <c r="E97" s="286"/>
      <c r="F97" s="286"/>
      <c r="G97" s="288"/>
    </row>
    <row r="98" spans="1:7">
      <c r="A98" s="289"/>
      <c r="B98" s="289"/>
      <c r="C98" s="289"/>
      <c r="D98" s="290"/>
      <c r="E98" s="290"/>
      <c r="F98" s="290"/>
      <c r="G98" s="291"/>
    </row>
    <row r="99" spans="1:7">
      <c r="A99" s="289"/>
      <c r="B99" s="289"/>
      <c r="C99" s="289"/>
      <c r="D99" s="290"/>
      <c r="E99" s="290"/>
      <c r="F99" s="290"/>
      <c r="G99" s="292"/>
    </row>
    <row r="100" spans="1:7">
      <c r="A100" s="289"/>
      <c r="B100" s="289"/>
      <c r="C100" s="289"/>
      <c r="D100" s="290"/>
      <c r="E100" s="290"/>
      <c r="F100" s="290"/>
      <c r="G100" s="292"/>
    </row>
    <row r="101" spans="1:7">
      <c r="A101" s="282"/>
      <c r="B101" s="282"/>
      <c r="C101" s="282"/>
      <c r="D101" s="283"/>
      <c r="E101" s="283"/>
      <c r="F101" s="283"/>
      <c r="G101" s="293"/>
    </row>
    <row r="102" spans="1:7">
      <c r="A102" s="289"/>
      <c r="B102" s="289"/>
      <c r="C102" s="289"/>
      <c r="D102" s="290"/>
      <c r="E102" s="290"/>
      <c r="F102" s="290"/>
      <c r="G102" s="294"/>
    </row>
    <row r="103" spans="1:7">
      <c r="A103" s="285"/>
      <c r="B103" s="285"/>
      <c r="C103" s="285"/>
      <c r="D103" s="286"/>
      <c r="E103" s="286"/>
      <c r="F103" s="286"/>
      <c r="G103" s="287"/>
    </row>
    <row r="104" spans="1:7">
      <c r="A104" s="289"/>
      <c r="B104" s="289"/>
      <c r="C104" s="289"/>
      <c r="D104" s="290"/>
      <c r="E104" s="290"/>
      <c r="F104" s="290"/>
      <c r="G104" s="292"/>
    </row>
    <row r="105" spans="1:7">
      <c r="A105" s="282"/>
      <c r="B105" s="282"/>
      <c r="C105" s="282"/>
      <c r="D105" s="283"/>
      <c r="E105" s="283"/>
      <c r="F105" s="283"/>
      <c r="G105" s="284"/>
    </row>
    <row r="106" spans="1:7">
      <c r="A106" s="285"/>
      <c r="B106" s="285"/>
      <c r="C106" s="285"/>
      <c r="D106" s="286"/>
      <c r="E106" s="286"/>
      <c r="F106" s="286"/>
      <c r="G106" s="287"/>
    </row>
    <row r="107" spans="1:7">
      <c r="A107" s="285"/>
      <c r="B107" s="285"/>
      <c r="C107" s="285"/>
      <c r="D107" s="286"/>
      <c r="E107" s="286"/>
      <c r="F107" s="286"/>
      <c r="G107" s="287"/>
    </row>
    <row r="108" spans="1:7">
      <c r="A108" s="289"/>
      <c r="B108" s="289"/>
      <c r="C108" s="289"/>
      <c r="D108" s="290"/>
      <c r="E108" s="290"/>
      <c r="F108" s="290"/>
      <c r="G108" s="287"/>
    </row>
    <row r="109" spans="1:7">
      <c r="A109" s="289"/>
      <c r="B109" s="289"/>
      <c r="C109" s="289"/>
      <c r="D109" s="290"/>
      <c r="E109" s="290"/>
      <c r="F109" s="290"/>
      <c r="G109" s="287"/>
    </row>
    <row r="110" spans="1:7">
      <c r="A110" s="289"/>
      <c r="B110" s="289"/>
      <c r="C110" s="289"/>
      <c r="D110" s="290"/>
      <c r="E110" s="290"/>
      <c r="F110" s="290"/>
      <c r="G110" s="287"/>
    </row>
    <row r="111" spans="1:7">
      <c r="A111" s="289"/>
      <c r="B111" s="289"/>
      <c r="C111" s="289"/>
      <c r="D111" s="290"/>
      <c r="E111" s="290"/>
      <c r="F111" s="290"/>
      <c r="G111" s="287"/>
    </row>
    <row r="112" spans="1:7">
      <c r="A112" s="289"/>
      <c r="B112" s="289"/>
      <c r="C112" s="289"/>
      <c r="D112" s="290"/>
      <c r="E112" s="290"/>
      <c r="F112" s="290"/>
      <c r="G112" s="287"/>
    </row>
    <row r="113" spans="1:7">
      <c r="A113" s="289"/>
      <c r="B113" s="289"/>
      <c r="C113" s="289"/>
      <c r="D113" s="290"/>
      <c r="E113" s="290"/>
      <c r="F113" s="290"/>
      <c r="G113" s="287"/>
    </row>
    <row r="114" spans="1:7">
      <c r="A114" s="282"/>
      <c r="B114" s="282"/>
      <c r="C114" s="282"/>
      <c r="D114" s="283"/>
      <c r="E114" s="283"/>
      <c r="F114" s="283"/>
      <c r="G114" s="284"/>
    </row>
    <row r="115" spans="1:7">
      <c r="A115" s="285"/>
      <c r="B115" s="285"/>
      <c r="C115" s="285"/>
      <c r="D115" s="286"/>
      <c r="E115" s="286"/>
      <c r="F115" s="286"/>
      <c r="G115" s="295"/>
    </row>
    <row r="116" spans="1:7">
      <c r="A116" s="285"/>
      <c r="B116" s="285"/>
      <c r="C116" s="285"/>
      <c r="D116" s="286"/>
      <c r="E116" s="286"/>
      <c r="F116" s="286"/>
      <c r="G116" s="287"/>
    </row>
    <row r="117" spans="1:7">
      <c r="A117" s="285"/>
      <c r="B117" s="285"/>
      <c r="C117" s="285"/>
      <c r="D117" s="286"/>
      <c r="E117" s="286"/>
      <c r="F117" s="286"/>
      <c r="G117" s="284"/>
    </row>
    <row r="118" spans="1:7">
      <c r="A118" s="282"/>
      <c r="B118" s="282"/>
      <c r="C118" s="282"/>
      <c r="D118" s="283"/>
      <c r="E118" s="283"/>
      <c r="F118" s="283"/>
      <c r="G118" s="296"/>
    </row>
    <row r="119" spans="1:7">
      <c r="A119" s="282"/>
      <c r="B119" s="282"/>
      <c r="C119" s="282"/>
      <c r="D119" s="283"/>
      <c r="E119" s="283"/>
      <c r="F119" s="283"/>
      <c r="G119" s="296"/>
    </row>
    <row r="120" spans="1:7">
      <c r="A120" s="282"/>
      <c r="B120" s="282"/>
      <c r="C120" s="282"/>
      <c r="D120" s="283"/>
      <c r="E120" s="283"/>
      <c r="F120" s="283"/>
      <c r="G120" s="296"/>
    </row>
    <row r="121" spans="1:7">
      <c r="A121" s="282"/>
      <c r="B121" s="282"/>
      <c r="C121" s="282"/>
      <c r="D121" s="283"/>
      <c r="E121" s="283"/>
      <c r="F121" s="283"/>
      <c r="G121" s="296"/>
    </row>
    <row r="122" spans="1:7">
      <c r="A122" s="282"/>
      <c r="B122" s="282"/>
      <c r="C122" s="282"/>
      <c r="D122" s="283"/>
      <c r="E122" s="283"/>
      <c r="F122" s="283"/>
      <c r="G122" s="287"/>
    </row>
    <row r="123" spans="1:7">
      <c r="A123" s="282"/>
      <c r="B123" s="282"/>
      <c r="C123" s="282"/>
      <c r="D123" s="283"/>
      <c r="E123" s="283"/>
      <c r="F123" s="283"/>
      <c r="G123" s="287"/>
    </row>
    <row r="124" spans="1:7">
      <c r="A124" s="282"/>
      <c r="B124" s="282"/>
      <c r="C124" s="282"/>
      <c r="D124" s="283"/>
      <c r="E124" s="283"/>
      <c r="F124" s="283"/>
      <c r="G124" s="284"/>
    </row>
    <row r="125" spans="1:7">
      <c r="A125" s="285"/>
      <c r="B125" s="285"/>
      <c r="C125" s="285"/>
      <c r="D125" s="286"/>
      <c r="E125" s="286"/>
      <c r="F125" s="286"/>
      <c r="G125" s="296"/>
    </row>
    <row r="126" spans="1:7">
      <c r="A126" s="285"/>
      <c r="B126" s="285"/>
      <c r="C126" s="285"/>
      <c r="D126" s="286"/>
      <c r="E126" s="286"/>
      <c r="F126" s="286"/>
      <c r="G126" s="296"/>
    </row>
    <row r="127" spans="1:7">
      <c r="A127" s="285"/>
      <c r="B127" s="285"/>
      <c r="C127" s="285"/>
      <c r="D127" s="286"/>
      <c r="E127" s="286"/>
      <c r="F127" s="286"/>
      <c r="G127" s="296"/>
    </row>
    <row r="128" spans="1:7">
      <c r="A128" s="285"/>
      <c r="B128" s="285"/>
      <c r="C128" s="285"/>
      <c r="D128" s="286"/>
      <c r="E128" s="286"/>
      <c r="F128" s="286"/>
      <c r="G128" s="296"/>
    </row>
    <row r="129" spans="1:7">
      <c r="A129" s="297"/>
      <c r="B129" s="297"/>
      <c r="C129" s="297"/>
      <c r="D129" s="298"/>
      <c r="E129" s="298"/>
      <c r="F129" s="298"/>
      <c r="G129" s="284"/>
    </row>
    <row r="130" spans="1:7">
      <c r="A130" s="299"/>
      <c r="B130" s="299"/>
      <c r="C130" s="299"/>
      <c r="D130" s="300"/>
      <c r="E130" s="300"/>
      <c r="F130" s="300"/>
      <c r="G130" s="296"/>
    </row>
    <row r="131" spans="1:7">
      <c r="A131" s="299"/>
      <c r="B131" s="299"/>
      <c r="C131" s="299"/>
      <c r="D131" s="300"/>
      <c r="E131" s="300"/>
      <c r="F131" s="300"/>
      <c r="G131" s="296"/>
    </row>
    <row r="132" spans="1:7">
      <c r="A132" s="299"/>
      <c r="B132" s="299"/>
      <c r="C132" s="299"/>
      <c r="D132" s="300"/>
      <c r="E132" s="300"/>
      <c r="F132" s="300"/>
      <c r="G132" s="296"/>
    </row>
    <row r="133" spans="1:7">
      <c r="A133" s="299"/>
      <c r="B133" s="299"/>
      <c r="C133" s="299"/>
      <c r="D133" s="300"/>
      <c r="E133" s="300"/>
      <c r="F133" s="300"/>
      <c r="G133" s="296"/>
    </row>
    <row r="134" spans="1:7">
      <c r="A134" s="299"/>
      <c r="B134" s="299"/>
      <c r="C134" s="299"/>
      <c r="D134" s="300"/>
      <c r="E134" s="300"/>
      <c r="F134" s="300"/>
      <c r="G134" s="296"/>
    </row>
    <row r="135" spans="1:7">
      <c r="A135" s="289"/>
      <c r="B135" s="289"/>
      <c r="C135" s="289"/>
      <c r="D135" s="290"/>
      <c r="E135" s="290"/>
      <c r="F135" s="290"/>
      <c r="G135" s="293"/>
    </row>
    <row r="136" spans="1:7">
      <c r="A136" s="299"/>
      <c r="B136" s="299"/>
      <c r="C136" s="299"/>
      <c r="D136" s="300"/>
      <c r="E136" s="300"/>
      <c r="F136" s="300"/>
      <c r="G136" s="301"/>
    </row>
    <row r="137" spans="1:7">
      <c r="A137" s="299"/>
      <c r="B137" s="299"/>
      <c r="C137" s="299"/>
      <c r="D137" s="300"/>
      <c r="E137" s="300"/>
      <c r="F137" s="300"/>
      <c r="G137" s="302"/>
    </row>
    <row r="138" spans="1:7">
      <c r="A138" s="266"/>
      <c r="B138" s="266"/>
      <c r="C138" s="266"/>
      <c r="D138" s="267"/>
      <c r="E138" s="267"/>
      <c r="F138" s="267"/>
      <c r="G138" s="268"/>
    </row>
    <row r="139" spans="1:7">
      <c r="A139" s="266"/>
      <c r="B139" s="266"/>
      <c r="C139" s="266"/>
      <c r="D139" s="267"/>
      <c r="E139" s="267"/>
      <c r="F139" s="267"/>
      <c r="G139" s="268"/>
    </row>
    <row r="140" spans="1:7">
      <c r="A140" s="266"/>
      <c r="B140" s="266"/>
      <c r="C140" s="266"/>
      <c r="D140" s="267"/>
      <c r="E140" s="267"/>
      <c r="F140" s="267"/>
      <c r="G140" s="268"/>
    </row>
    <row r="141" spans="1:7">
      <c r="A141" s="266"/>
      <c r="B141" s="266"/>
      <c r="C141" s="266"/>
      <c r="D141" s="267"/>
      <c r="E141" s="267"/>
      <c r="F141" s="267"/>
      <c r="G141" s="268"/>
    </row>
    <row r="142" spans="1:7">
      <c r="A142" s="266"/>
      <c r="B142" s="266"/>
      <c r="C142" s="266"/>
      <c r="D142" s="267"/>
      <c r="E142" s="267"/>
      <c r="F142" s="267"/>
      <c r="G142" s="268"/>
    </row>
    <row r="143" spans="1:7">
      <c r="A143" s="266"/>
      <c r="B143" s="266"/>
      <c r="C143" s="266"/>
      <c r="D143" s="267"/>
      <c r="E143" s="267"/>
      <c r="F143" s="267"/>
      <c r="G143" s="268"/>
    </row>
    <row r="144" spans="1:7">
      <c r="A144" s="266"/>
      <c r="B144" s="266"/>
      <c r="C144" s="266"/>
      <c r="D144" s="267"/>
      <c r="E144" s="267"/>
      <c r="F144" s="267"/>
      <c r="G144" s="268"/>
    </row>
    <row r="145" spans="1:7">
      <c r="A145" s="266"/>
      <c r="B145" s="266"/>
      <c r="C145" s="266"/>
      <c r="D145" s="267"/>
      <c r="E145" s="267"/>
      <c r="F145" s="267"/>
      <c r="G145" s="268"/>
    </row>
  </sheetData>
  <sheetProtection algorithmName="SHA-512" hashValue="ILD1+7HQ9joEMHbuCa8BhqUYWxPNqg00jVASRvfBzcCyEJ850JNv1PvzDEu2/VuG/KaP0KVpJcURi+rwW9k3NA==" saltValue="LXzranyqR+uMPsJuJ1G/9w==" spinCount="100000" sheet="1" selectLockedCells="1"/>
  <mergeCells count="22">
    <mergeCell ref="A43:K43"/>
    <mergeCell ref="A3:K3"/>
    <mergeCell ref="A4:K4"/>
    <mergeCell ref="A13:B13"/>
    <mergeCell ref="A41:G41"/>
    <mergeCell ref="H41:K41"/>
    <mergeCell ref="A16:B16"/>
    <mergeCell ref="A19:B19"/>
    <mergeCell ref="A22:B22"/>
    <mergeCell ref="A27:B27"/>
    <mergeCell ref="A32:B32"/>
    <mergeCell ref="A37:B37"/>
    <mergeCell ref="C37:G37"/>
    <mergeCell ref="V3:W3"/>
    <mergeCell ref="V6:W6"/>
    <mergeCell ref="V10:W10"/>
    <mergeCell ref="A6:D6"/>
    <mergeCell ref="A29:B29"/>
    <mergeCell ref="C13:F13"/>
    <mergeCell ref="C16:F16"/>
    <mergeCell ref="C22:G22"/>
    <mergeCell ref="C19:G19"/>
  </mergeCells>
  <dataValidations count="1">
    <dataValidation type="list" allowBlank="1" showInputMessage="1" showErrorMessage="1" sqref="F14:F15 F17:F18 F20:F21 F23:F26 F38:F40 F33:F36 F28 F30:F31" xr:uid="{00000000-0002-0000-0600-000001000000}">
      <formula1>"Confirmed, 0,5,12,18,28"</formula1>
    </dataValidation>
  </dataValidations>
  <printOptions horizontalCentered="1"/>
  <pageMargins left="0" right="0" top="0.59055118110236227" bottom="0.70866141732283472" header="0.59055118110236227" footer="0.27559055118110237"/>
  <pageSetup paperSize="9" scale="78" fitToHeight="10000" orientation="landscape" r:id="rId1"/>
  <headerFooter alignWithMargins="0">
    <oddFooter>&amp;CPAGE &amp;P of &amp;N</oddFooter>
  </headerFooter>
  <rowBreaks count="2" manualBreakCount="2">
    <brk id="21" max="10" man="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I21"/>
  <sheetViews>
    <sheetView tabSelected="1"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9" ht="18" customHeight="1">
      <c r="A1" s="12" t="str">
        <f>Basic!A7&amp;Basic!B7</f>
        <v>Specification No.NESH/CSM/OT/PRANIT/1500-1251 ( PKG A)/BPS-Vol-IC</v>
      </c>
      <c r="B1" s="13"/>
      <c r="C1" s="13"/>
      <c r="D1" s="13"/>
      <c r="E1" s="14"/>
      <c r="F1" s="15" t="s">
        <v>154</v>
      </c>
    </row>
    <row r="2" spans="1:9" ht="8.25" customHeight="1">
      <c r="A2" s="11"/>
      <c r="B2" s="16"/>
      <c r="C2" s="16"/>
      <c r="D2" s="16"/>
      <c r="E2" s="1"/>
      <c r="F2" s="1"/>
    </row>
    <row r="3" spans="1:9" ht="36" customHeight="1">
      <c r="A3" s="434" t="str">
        <f>"Package: "&amp;Basic!B2</f>
        <v>Package: Construction of Tower at Loc. No.: (107A &amp; 108) at 132 kV Haflong-Jiribam TL as per BoQ and instruction of officer-in-charge [Package-A]</v>
      </c>
      <c r="B3" s="434"/>
      <c r="C3" s="434"/>
      <c r="D3" s="434"/>
      <c r="E3" s="434"/>
      <c r="F3" s="434"/>
    </row>
    <row r="4" spans="1:9" ht="21.75" customHeight="1">
      <c r="A4" s="435" t="s">
        <v>69</v>
      </c>
      <c r="B4" s="435"/>
      <c r="C4" s="435"/>
      <c r="D4" s="435"/>
      <c r="E4" s="435"/>
      <c r="F4" s="435"/>
    </row>
    <row r="5" spans="1:9" ht="18" customHeight="1">
      <c r="A5" s="168" t="str">
        <f>"Bidder’s Name and Address:("&amp;MID('Names of Bidder'!B9,8,20) &amp;")"</f>
        <v>Bidder’s Name and Address:( Sole Bidder)</v>
      </c>
      <c r="B5" s="169"/>
      <c r="C5" s="169"/>
      <c r="D5" s="169"/>
      <c r="E5" s="19" t="s">
        <v>153</v>
      </c>
      <c r="F5" s="66"/>
      <c r="H5" s="167"/>
    </row>
    <row r="6" spans="1:9" ht="11.25" customHeight="1">
      <c r="A6" s="174" t="str">
        <f>IF('Names of Bidder'!I6=2,'Names of Bidder'!J12,"")</f>
        <v/>
      </c>
      <c r="B6" s="174"/>
      <c r="C6" s="174"/>
      <c r="D6" s="174"/>
      <c r="E6" s="17"/>
      <c r="F6" s="158"/>
      <c r="H6" s="167"/>
    </row>
    <row r="7" spans="1:9" ht="21" customHeight="1">
      <c r="A7" s="170" t="s">
        <v>72</v>
      </c>
      <c r="B7" s="171" t="str">
        <f>'Names of Bidder'!D9</f>
        <v>Name</v>
      </c>
      <c r="C7" s="171"/>
      <c r="D7" s="171"/>
      <c r="E7" s="17"/>
      <c r="F7" s="158" t="str">
        <f>'Bid Form 2nd Envelope'!A9</f>
        <v>Sr. General Manager (C&amp;M)</v>
      </c>
      <c r="H7" s="167"/>
    </row>
    <row r="8" spans="1:9" ht="21" customHeight="1">
      <c r="A8" s="170" t="s">
        <v>73</v>
      </c>
      <c r="B8" s="171" t="str">
        <f>'Names of Bidder'!D10</f>
        <v>Add1</v>
      </c>
      <c r="C8" s="171"/>
      <c r="D8" s="171"/>
      <c r="E8" s="17"/>
      <c r="F8" s="158" t="str">
        <f>'Bid Form 2nd Envelope'!A10</f>
        <v xml:space="preserve">Power Grid Corporation of India Limited </v>
      </c>
      <c r="H8" s="167"/>
    </row>
    <row r="9" spans="1:9" ht="18" customHeight="1">
      <c r="A9" s="169"/>
      <c r="B9" s="171" t="str">
        <f>'Names of Bidder'!D11</f>
        <v>Add2</v>
      </c>
      <c r="C9" s="171"/>
      <c r="D9" s="171"/>
      <c r="E9" s="17"/>
      <c r="F9" s="158" t="str">
        <f>'Bid Form 2nd Envelope'!A11</f>
        <v>North Eastern Region</v>
      </c>
      <c r="H9" s="167"/>
    </row>
    <row r="10" spans="1:9" ht="15.75" customHeight="1">
      <c r="A10" s="172"/>
      <c r="B10" s="173"/>
      <c r="C10" s="173"/>
      <c r="D10" s="173"/>
      <c r="E10" s="63"/>
      <c r="F10" s="158" t="str">
        <f>'Bid Form 2nd Envelope'!A12</f>
        <v xml:space="preserve">Dongtieh, Lower Nongrah, Lapalang </v>
      </c>
      <c r="H10" s="64"/>
    </row>
    <row r="11" spans="1:9" ht="15.75" customHeight="1">
      <c r="A11" s="318"/>
      <c r="B11" s="173"/>
      <c r="C11" s="173"/>
      <c r="D11" s="173"/>
      <c r="E11" s="63"/>
      <c r="F11" s="158"/>
      <c r="H11" s="319"/>
    </row>
    <row r="12" spans="1:9" ht="21.95" customHeight="1">
      <c r="A12" s="7" t="s">
        <v>66</v>
      </c>
      <c r="B12" s="436" t="s">
        <v>63</v>
      </c>
      <c r="C12" s="437"/>
      <c r="D12" s="437"/>
      <c r="E12" s="438"/>
      <c r="F12" s="8" t="s">
        <v>67</v>
      </c>
    </row>
    <row r="13" spans="1:9" ht="21.95" customHeight="1">
      <c r="A13" s="4" t="s">
        <v>68</v>
      </c>
      <c r="B13" s="440" t="s">
        <v>159</v>
      </c>
      <c r="C13" s="440"/>
      <c r="D13" s="440"/>
      <c r="E13" s="440"/>
      <c r="F13" s="22" cm="1">
        <f t="array" ref="F13:I13">'SCHEDULE 1A'!H41:K41</f>
        <v>0</v>
      </c>
      <c r="G13" s="2">
        <v>0</v>
      </c>
      <c r="H13" s="2">
        <v>0</v>
      </c>
      <c r="I13" s="2">
        <v>0</v>
      </c>
    </row>
    <row r="14" spans="1:9" ht="35.1" customHeight="1">
      <c r="A14" s="9"/>
      <c r="B14" s="441" t="s">
        <v>207</v>
      </c>
      <c r="C14" s="442"/>
      <c r="D14" s="442"/>
      <c r="E14" s="443"/>
      <c r="F14" s="5"/>
    </row>
    <row r="15" spans="1:9" ht="18" customHeight="1">
      <c r="A15" s="433" t="s">
        <v>209</v>
      </c>
      <c r="B15" s="433"/>
      <c r="C15" s="433"/>
      <c r="D15" s="433"/>
      <c r="E15" s="433"/>
      <c r="F15" s="439">
        <f>F13</f>
        <v>0</v>
      </c>
    </row>
    <row r="16" spans="1:9" ht="27" hidden="1" customHeight="1">
      <c r="A16" s="433"/>
      <c r="B16" s="433"/>
      <c r="C16" s="433"/>
      <c r="D16" s="433"/>
      <c r="E16" s="433"/>
      <c r="F16" s="439"/>
    </row>
    <row r="17" spans="1:6" ht="27" customHeight="1">
      <c r="A17" s="432" t="s">
        <v>208</v>
      </c>
      <c r="B17" s="432"/>
      <c r="C17" s="432"/>
      <c r="D17" s="432"/>
      <c r="E17" s="432"/>
      <c r="F17" s="320"/>
    </row>
    <row r="18" spans="1:6" ht="23.25" customHeight="1">
      <c r="A18" s="18" t="s">
        <v>74</v>
      </c>
      <c r="B18" s="21" t="str">
        <f>'SCHEDULE 1A'!C44</f>
        <v>5/Sep/2023</v>
      </c>
      <c r="C18" s="21"/>
      <c r="D18" s="21"/>
      <c r="E18" s="19" t="s">
        <v>76</v>
      </c>
      <c r="F18" s="20" t="str">
        <f>'Names of Bidder'!D40</f>
        <v>Printed Name</v>
      </c>
    </row>
    <row r="19" spans="1:6" ht="23.25" customHeight="1">
      <c r="A19" s="18" t="s">
        <v>75</v>
      </c>
      <c r="B19" s="21" t="str">
        <f>'SCHEDULE 1A'!C45</f>
        <v>Place</v>
      </c>
      <c r="C19" s="21"/>
      <c r="D19" s="21"/>
      <c r="E19" s="19" t="s">
        <v>77</v>
      </c>
      <c r="F19" s="20" t="str">
        <f>'Names of Bidder'!D41</f>
        <v>Desig</v>
      </c>
    </row>
    <row r="20" spans="1:6" ht="30" customHeight="1">
      <c r="A20" s="17"/>
      <c r="B20" s="16"/>
      <c r="C20" s="16"/>
      <c r="D20" s="16"/>
      <c r="E20" s="19"/>
      <c r="F20" s="17"/>
    </row>
    <row r="21" spans="1:6" ht="30" customHeight="1">
      <c r="A21" s="6"/>
      <c r="B21" s="6"/>
      <c r="C21" s="6"/>
      <c r="D21" s="6"/>
      <c r="E21" s="10"/>
    </row>
  </sheetData>
  <sheetProtection algorithmName="SHA-512" hashValue="8bqZYjB9b0I1ghHPWh24RG2GMzbbEfhnQdV6b3FWPLSmQvfWYzQclUD3A0TusM9igmCaosGl1+hcduxW69vmQw==" saltValue="8ovuzlaJ5zWgwihkun4DoQ=="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2" type="noConversion"/>
  <printOptions horizontalCentered="1"/>
  <pageMargins left="0.5" right="0.38" top="0.56999999999999995" bottom="0.48" header="0.38" footer="0.24"/>
  <pageSetup paperSize="9" scale="84"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 1A</vt:lpstr>
      <vt:lpstr>SUMMARY</vt:lpstr>
      <vt:lpstr>Basic!Print_Area</vt:lpstr>
      <vt:lpstr>'Bid Form 2nd Envelope'!Print_Area</vt:lpstr>
      <vt:lpstr>Cover!Print_Area</vt:lpstr>
      <vt:lpstr>Instructions!Print_Area</vt:lpstr>
      <vt:lpstr>'Names of Bidder'!Print_Area</vt:lpstr>
      <vt:lpstr>'SCHEDULE 1A'!Print_Area</vt:lpstr>
      <vt:lpstr>SUMMARY!Print_Area</vt:lpstr>
      <vt:lpstr>'SCHEDULE 1A'!Print_Titles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2024-02-21T12:22:27Z</cp:lastPrinted>
  <dcterms:created xsi:type="dcterms:W3CDTF">2016-08-26T11:10:27Z</dcterms:created>
  <dcterms:modified xsi:type="dcterms:W3CDTF">2024-04-10T06:42:48Z</dcterms:modified>
  <cp:contentStatus/>
</cp:coreProperties>
</file>