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48.xml" ContentType="application/vnd.ms-excel.controlproperties+xml"/>
  <Override PartName="/xl/drawings/drawing11.xml" ContentType="application/vnd.openxmlformats-officedocument.drawing+xml"/>
  <Override PartName="/xl/ctrlProps/ctrlProp149.xml" ContentType="application/vnd.ms-excel.controlproperties+xml"/>
  <Override PartName="/xl/drawings/drawing12.xml" ContentType="application/vnd.openxmlformats-officedocument.drawing+xml"/>
  <Override PartName="/xl/ctrlProps/ctrlProp15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1.xml" ContentType="application/vnd.ms-excel.controlproperties+xml"/>
  <Override PartName="/xl/ctrlProps/ctrlProp15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updateLinks="never" codeName="ThisWorkbook" defaultThemeVersion="124226"/>
  <mc:AlternateContent xmlns:mc="http://schemas.openxmlformats.org/markup-compatibility/2006">
    <mc:Choice Requires="x15">
      <x15ac:absPath xmlns:x15ac="http://schemas.microsoft.com/office/spreadsheetml/2010/11/ac" url="D:\RAM LAL Latiyal\RTM\RUNNING PROJECTS\BulK Transformer Package\Bidding Documents\"/>
    </mc:Choice>
  </mc:AlternateContent>
  <xr:revisionPtr revIDLastSave="0" documentId="13_ncr:1_{368ACA51-3B4E-4866-B253-9A77FB9B017D}" xr6:coauthVersionLast="47" xr6:coauthVersionMax="47" xr10:uidLastSave="{00000000-0000-0000-0000-000000000000}"/>
  <workbookProtection workbookAlgorithmName="SHA-512" workbookHashValue="TlGwv+pVhKDgts+76PWYuKqOni8APGQ240B0VvNcw3poT0plHpLPQngXGWXh6p5OY01G8gP2mlh2jFPkTPKnoQ==" workbookSaltValue="PLchwSUxz3B/MezRwurnVQ==" workbookSpinCount="100000" lockStructure="1"/>
  <bookViews>
    <workbookView xWindow="-120" yWindow="-120" windowWidth="29040" windowHeight="15720" tabRatio="829" firstSheet="2" activeTab="6"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3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(QR)'!$I$370</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(QR)'!$I$370</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(QR)'!$J$370</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(QR)'!$K$370</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(QR)'!$I$371</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(QR)'!$J$371</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(QR)'!$K$371</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(QR)'!$I$372</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(QR)'!$J$372</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(QR)'!$K$372</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(QR)'!$I$373</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(QR)'!$J$373</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(QR)'!$K$373</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(QR)'!$AN$325</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(QR)'!$AN$326</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(QR)'!$AN$327</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(QR)'!$J$369</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(QR)'!$K$369</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(QR)'!$I$369</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(QR)'!$J$369</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11'!$A$1:$E$46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(QR)'!$A$1:$I$379</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(QR)'!$A$1:$H$379</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(QR)'!$195:$195,'Attach-3 (QR)'!$244:$246,'Attach-3 (QR)'!$305:$319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(QR)'!$A$1:$I$379</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(QR)'!$195:$195,'Attach-3 (QR)'!$231:$357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(QR)'!$A$1:$H$379</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(QR)'!$A$1:$I$379</definedName>
    <definedName name="Z_176A4F7E_17B2_43CD_BA12_35A58E9B73EF_.wvu.Rows" localSheetId="6" hidden="1">'Attach-3 (QR)'!$19:$23,'Attach-3 (QR)'!$25:$25,'Attach-3 (QR)'!$35:$35,'Attach-3 (QR)'!#REF!,'Attach-3 (QR)'!#REF!,'Attach-3 (QR)'!$180:$186,'Attach-3 (QR)'!$195:$195,'Attach-3 (QR)'!$231:$357</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(QR)'!$A$1:$I$379</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(QR)'!$116:$116,'Attach-3 (QR)'!$180:$186,'Attach-3 (QR)'!$195:$195,'Attach-3 (QR)'!$231:$357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(QR)'!$A$1:$H$379</definedName>
    <definedName name="Z_20A53A97_D2BD_4E7F_8ABC_E5DF94CF88E8_.wvu.PrintArea" localSheetId="4" hidden="1">'Attach-3 (QR)_old'!$A$1:$H$407</definedName>
    <definedName name="Z_20A53A97_D2BD_4E7F_8ABC_E5DF94CF88E8_.wvu.Rows" localSheetId="6" hidden="1">'Attach-3 (QR)'!#REF!,'Attach-3 (QR)'!#REF!,'Attach-3 (QR)'!#REF!,'Attach-3 (QR)'!$244:$246,'Attach-3 (QR)'!$268:$299,'Attach-3 (QR)'!$310:$319</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(QR)'!$A$1:$I$379</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(QR)'!$180:$186,'Attach-3 (QR)'!$195:$195,'Attach-3 (QR)'!$231:$357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(QR)'!$A$1:$I$379</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(QR)'!$180:$186,'Attach-3 (QR)'!$195:$195,'Attach-3 (QR)'!$231:$357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(QR)'!$A$1:$H$379</definedName>
    <definedName name="Z_280EA05C_4582_4B0F_895F_5C9134A73222_.wvu.PrintArea" localSheetId="4" hidden="1">'Attach-3 (QR)_old'!$A$1:$H$407</definedName>
    <definedName name="Z_280EA05C_4582_4B0F_895F_5C9134A73222_.wvu.Rows" localSheetId="6" hidden="1">'Attach-3 (QR)'!$180:$186,'Attach-3 (QR)'!#REF!,'Attach-3 (QR)'!#REF!,'Attach-3 (QR)'!$244:$246,'Attach-3 (QR)'!$268:$299,'Attach-3 (QR)'!$310:$319</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(QR)'!$A$1:$H$379</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(QR)'!$195:$195,'Attach-3 (QR)'!$244:$246,'Attach-3 (QR)'!$268:$299,'Attach-3 (QR)'!$305:$319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(QR)'!$A$1:$H$379</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(QR)'!$195:$195,'Attach-3 (QR)'!$244:$246,'Attach-3 (QR)'!$260:$300,'Attach-3 (QR)'!$305:$319,'Attach-3 (QR)'!$337:$358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(QR)'!$A$1:$I$379</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(QR)'!$116:$116,'Attach-3 (QR)'!$180:$186,'Attach-3 (QR)'!$195:$195,'Attach-3 (QR)'!$231:$357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11'!$A$1:$E$86</definedName>
    <definedName name="Z_3B6A9969_E4B8_452F_AFFE_7A4A13F5C420_.wvu.PrintArea" localSheetId="17" hidden="1">'Attach 12'!$A$1:$F$37</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(QR)'!$A$1:$I$379</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(QR)'!$116:$116,'Attach-3 (QR)'!$180:$186,'Attach-3 (QR)'!$195:$195,'Attach-3 (QR)'!$231:$357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(QR)'!$A$1:$H$379</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(QR)'!$A$1:$I$379</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(QR)'!$116:$116,'Attach-3 (QR)'!$180:$186,'Attach-3 (QR)'!$195:$195,'Attach-3 (QR)'!$231:$357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6" hidden="1">'Attach 11'!$A$1:$E$86</definedName>
    <definedName name="Z_51A6EE7B_1159_4743_BF27_95D329619B3B_.wvu.PrintArea" localSheetId="17" hidden="1">'Attach 12'!$A$1:$F$37</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(QR)'!$A$1:$I$379</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(QR)'!$116:$116,'Attach-3 (QR)'!$180:$186,'Attach-3 (QR)'!$195:$195,'Attach-3 (QR)'!$231:$357</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(QR)'!$A$1:$I$379</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(QR)'!$180:$186,'Attach-3 (QR)'!$195:$195,'Attach-3 (QR)'!$231:$357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(QR)'!$A$1:$I$379</definedName>
    <definedName name="Z_5802F788_6BC6_4DD2_9B34_FB4B8F376754_.wvu.Rows" localSheetId="6" hidden="1">'Attach-3 (QR)'!$19:$23,'Attach-3 (QR)'!$25:$25,'Attach-3 (QR)'!$35:$35,'Attach-3 (QR)'!#REF!,'Attach-3 (QR)'!#REF!,'Attach-3 (QR)'!$180:$186,'Attach-3 (QR)'!$195:$195,'Attach-3 (QR)'!$231:$357</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(QR)'!$A$1:$H$379</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(QR)'!$195:$195,'Attach-3 (QR)'!$244:$246,'Attach-3 (QR)'!$268:$299,'Attach-3 (QR)'!$305:$319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(QR)'!$A$1:$I$379</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(QR)'!$180:$186,'Attach-3 (QR)'!$195:$195,'Attach-3 (QR)'!$231:$357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(QR)'!$A$1:$I$379</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(QR)'!$180:$186,'Attach-3 (QR)'!$195:$195,'Attach-3 (QR)'!$231:$357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(QR)'!$A$1:$I$379</definedName>
    <definedName name="Z_6DC6C963_9F04_44DD_BC90_C1641F014E55_.wvu.Rows" localSheetId="6" hidden="1">'Attach-3 (QR)'!$19:$23,'Attach-3 (QR)'!$25:$25,'Attach-3 (QR)'!$35:$35,'Attach-3 (QR)'!#REF!,'Attach-3 (QR)'!#REF!,'Attach-3 (QR)'!$180:$186,'Attach-3 (QR)'!$195:$195,'Attach-3 (QR)'!$231:$357</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(QR)'!$A$1:$H$379</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(QR)'!$195:$195,'Attach-3 (QR)'!$244:$246,'Attach-3 (QR)'!$260:$300,'Attach-3 (QR)'!$305:$319,'Attach-3 (QR)'!$337:$358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(QR)'!$195:$195,'Attach-3 (QR)'!$231:$357</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(QR)'!$A$1:$H$379</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(QR)'!$195:$195,'Attach-3 (QR)'!$244:$246,'Attach-3 (QR)'!$260:$300,'Attach-3 (QR)'!$305:$319,'Attach-3 (QR)'!$337:$358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(QR)'!$A$1:$I$379</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(QR)'!$180:$186,'Attach-3 (QR)'!$195:$195,'Attach-3 (QR)'!$231:$357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(QR)'!$A$1:$H$379</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(QR)'!$195:$195,'Attach-3 (QR)'!$244:$246,'Attach-3 (QR)'!$268:$299,'Attach-3 (QR)'!$305:$319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(QR)'!$A$1:$H$379</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(QR)'!$A$1:$I$379</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(QR)'!$180:$186,'Attach-3 (QR)'!$195:$195,'Attach-3 (QR)'!$231:$357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(QR)'!$A$1:$I$379</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(QR)'!$180:$186,'Attach-3 (QR)'!$195:$195,'Attach-3 (QR)'!$231:$357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(QR)'!$A$1:$I$379</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(QR)'!$116:$116,'Attach-3 (QR)'!$180:$186,'Attach-3 (QR)'!$195:$195,'Attach-3 (QR)'!$231:$357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(QR)'!$A$1:$H$379</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(QR)'!$195:$195,'Attach-3 (QR)'!$244:$246,'Attach-3 (QR)'!$268:$299,'Attach-3 (QR)'!$305:$319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(QR)'!$A$1:$H$379</definedName>
    <definedName name="Z_A317F5C2_E44F_4A46_8833_2AE6CAE06F6E_.wvu.PrintArea" localSheetId="4" hidden="1">'Attach-3 (QR)_old'!$A$1:$H$407</definedName>
    <definedName name="Z_A317F5C2_E44F_4A46_8833_2AE6CAE06F6E_.wvu.Rows" localSheetId="6" hidden="1">'Attach-3 (QR)'!#REF!,'Attach-3 (QR)'!#REF!,'Attach-3 (QR)'!#REF!,'Attach-3 (QR)'!$244:$246</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(QR)'!$A$1:$H$379</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(QR)'!$244:$246,'Attach-3 (QR)'!$268:$299,'Attach-3 (QR)'!$310:$319</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(QR)'!$A$1:$I$379</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(QR)'!$116:$116,'Attach-3 (QR)'!$180:$186,'Attach-3 (QR)'!$195:$195,'Attach-3 (QR)'!$231:$357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(QR)'!$A$1:$I$379</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(QR)'!$116:$116,'Attach-3 (QR)'!$180:$186,'Attach-3 (QR)'!$195:$195,'Attach-3 (QR)'!$231:$357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PrintArea" localSheetId="15" hidden="1">'Attach 10'!$A$1:$E$21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PrintArea" localSheetId="15" hidden="1">'Attach 10'!$A$1:$E$21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(QR)'!$A$1:$I$379</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(QR)'!$180:$186,'Attach-3 (QR)'!$195:$195,'Attach-3 (QR)'!$231:$357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(QR)'!$A$1:$H$379</definedName>
    <definedName name="Z_D5994A17_2357_4B78_B667_DDB5D94B6FD1_.wvu.PrintArea" localSheetId="4" hidden="1">'Attach-3 (QR)_old'!$A$1:$H$407</definedName>
    <definedName name="Z_D5994A17_2357_4B78_B667_DDB5D94B6FD1_.wvu.Rows" localSheetId="6" hidden="1">'Attach-3 (QR)'!#REF!,'Attach-3 (QR)'!#REF!,'Attach-3 (QR)'!#REF!,'Attach-3 (QR)'!$244:$246</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(QR)'!$A$1:$I$379</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(QR)'!$116:$116,'Attach-3 (QR)'!$180:$186,'Attach-3 (QR)'!$195:$195,'Attach-3 (QR)'!$231:$357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(QR)'!$195:$195,'Attach-3 (QR)'!$231:$357</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(QR)'!$A$1:$H$379</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(QR)'!$A$1:$I$379</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(QR)'!$180:$186,'Attach-3 (QR)'!$195:$195,'Attach-3 (QR)'!$231:$357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(QR)'!$A$1:$I$379</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(QR)'!$195:$195,'Attach-3 (QR)'!$231:$357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iterate="1"/>
  <customWorkbookViews>
    <customWorkbookView name="Jasminder Singh Bhatia {जसमिंदर सिंह} - Personal View" guid="{B8284B7F-813C-4C59-8CB2-9F34C8EAC9F3}" mergeInterval="0" personalView="1" maximized="1" xWindow="-8" yWindow="-8" windowWidth="1936" windowHeight="1056" tabRatio="961" activeSheetId="2"/>
    <customWorkbookView name="Himanshu Mittal {हिमांशु मित्तल} - Personal View" guid="{3B6A9969-E4B8-452F-AFFE-7A4A13F5C420}" mergeInterval="0" personalView="1" maximized="1" xWindow="-8" yWindow="-8" windowWidth="1936" windowHeight="1048" tabRatio="961"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2"/>
    <customWorkbookView name="Ram Lal {Ram Lal} - Personal View" guid="{869B0F9C-77A4-468D-A350-EA35CAE357D9}" mergeInterval="0" personalView="1" maximized="1" windowWidth="1916" windowHeight="854" tabRatio="942" activeSheetId="32"/>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2" showComments="commIndAndComment"/>
    <customWorkbookView name="Prashanth Kumar Gade {प्रशांत जि} - Personal View" guid="{A8583C01-5E6A-4469-ADCA-440E12AA8084}" mergeInterval="0" personalView="1" maximized="1" windowWidth="1916" windowHeight="774" tabRatio="961" activeSheetId="3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2"/>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2"/>
    <customWorkbookView name="Atul Singh - Personal View" guid="{9CD72AD0-8BDA-437F-A784-A667464C809C}" mergeInterval="0" personalView="1" maximized="1" windowWidth="1362" windowHeight="542" tabRatio="961" activeSheetId="32"/>
    <customWorkbookView name="Ankit Vaishnav {Ankit Vaishnav} - Personal View" guid="{DBB6855E-D634-47BF-8EAD-2479D63E426E}" mergeInterval="0" personalView="1" maximized="1" xWindow="-8" yWindow="-8" windowWidth="1456" windowHeight="87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32"/>
    <customWorkbookView name="Adil Iqbal Khan {Adil Iqbal Khan} - Personal View" guid="{4B898AE2-7356-489E-882D-EC3B09CB95AA}" mergeInterval="0" personalView="1" maximized="1" xWindow="-9" yWindow="-9" windowWidth="1938" windowHeight="1048" tabRatio="942" activeSheetId="18"/>
    <customWorkbookView name="Samrat Jain {Samrat Jain} - Personal View" guid="{B9DDBA10-9BB0-4D91-9619-C113F75B2489}" mergeInterval="0" personalView="1" maximized="1" xWindow="-8" yWindow="-8" windowWidth="1936" windowHeight="1056" tabRatio="961" activeSheetId="2" showComments="commIndAndComment"/>
    <customWorkbookView name="Sandeep Panwar {संदीप पंवार} - Personal View" guid="{51A6EE7B-1159-4743-BF27-95D329619B3B}" mergeInterval="0" personalView="1" maximized="1" xWindow="-8" yWindow="-8" windowWidth="1936" windowHeight="1048"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8" l="1"/>
  <c r="B20" i="36"/>
  <c r="E12" i="36"/>
  <c r="E11" i="36"/>
  <c r="E10" i="36"/>
  <c r="E9" i="36"/>
  <c r="E8" i="36"/>
  <c r="A9" i="36"/>
  <c r="A8" i="36"/>
  <c r="A3" i="36"/>
  <c r="A1" i="36"/>
  <c r="E1" i="36"/>
  <c r="B57" i="32"/>
  <c r="B56" i="32"/>
  <c r="B55" i="32"/>
  <c r="B54" i="32"/>
  <c r="E1" i="28"/>
  <c r="A46" i="15"/>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A26" i="18" l="1"/>
  <c r="A48" i="26" l="1"/>
  <c r="A43" i="26" l="1"/>
  <c r="A42" i="26"/>
  <c r="A40" i="26"/>
  <c r="A39" i="26"/>
  <c r="B92" i="32" l="1"/>
  <c r="B53" i="32" l="1"/>
  <c r="B52" i="32"/>
  <c r="B51" i="32"/>
  <c r="E198" i="7" l="1"/>
  <c r="D43" i="7"/>
  <c r="A50" i="21" l="1"/>
  <c r="A7" i="4" l="1"/>
  <c r="A7" i="7" l="1"/>
  <c r="A7" i="31"/>
  <c r="A7" i="29"/>
  <c r="A7" i="30"/>
  <c r="A7" i="28"/>
  <c r="B20" i="23"/>
  <c r="G10" i="23"/>
  <c r="G9" i="23"/>
  <c r="G8" i="23"/>
  <c r="A8" i="23"/>
  <c r="G7" i="23"/>
  <c r="Z2" i="23"/>
  <c r="E267" i="7" l="1"/>
  <c r="E231" i="7"/>
  <c r="B22" i="7"/>
  <c r="M21" i="7"/>
  <c r="M197" i="7" s="1"/>
  <c r="B21" i="7"/>
  <c r="M20" i="7"/>
  <c r="M195" i="7" s="1"/>
  <c r="B20" i="7"/>
  <c r="H10" i="7"/>
  <c r="H9" i="7"/>
  <c r="H8" i="7"/>
  <c r="A8" i="7"/>
  <c r="H7" i="7"/>
  <c r="I1" i="7"/>
  <c r="B267" i="7" l="1"/>
  <c r="B347" i="7" s="1"/>
  <c r="B198" i="7"/>
  <c r="B323" i="7" s="1"/>
  <c r="B231" i="7"/>
  <c r="B335" i="7" s="1"/>
  <c r="B17" i="32" l="1"/>
  <c r="B152" i="5" l="1"/>
  <c r="B10" i="4" l="1"/>
  <c r="B11" i="36" s="1"/>
  <c r="B11" i="4"/>
  <c r="B12" i="36" s="1"/>
  <c r="B12" i="4"/>
  <c r="B13" i="36" s="1"/>
  <c r="B9" i="4"/>
  <c r="B10" i="36" s="1"/>
  <c r="B12" i="31" l="1"/>
  <c r="B12" i="28"/>
  <c r="B12" i="29"/>
  <c r="B12" i="30"/>
  <c r="B11" i="28"/>
  <c r="B11" i="31"/>
  <c r="B11" i="30"/>
  <c r="B11" i="29"/>
  <c r="B9" i="7"/>
  <c r="B9" i="29"/>
  <c r="B9" i="30"/>
  <c r="B9" i="28"/>
  <c r="B9" i="31"/>
  <c r="B10" i="7"/>
  <c r="B10" i="28"/>
  <c r="B10" i="30"/>
  <c r="B10" i="29"/>
  <c r="B10" i="31"/>
  <c r="B12" i="5"/>
  <c r="B12" i="7"/>
  <c r="B11" i="5"/>
  <c r="B11" i="7"/>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E20" i="36" s="1"/>
  <c r="AA24" i="4"/>
  <c r="B25" i="4"/>
  <c r="B21" i="36" s="1"/>
  <c r="E25" i="4"/>
  <c r="E21" i="36" s="1"/>
  <c r="AA25" i="4"/>
  <c r="B1" i="3"/>
  <c r="B2" i="3"/>
  <c r="I6" i="3"/>
  <c r="J6" i="3" s="1"/>
  <c r="K91" i="32" s="1"/>
  <c r="AA6" i="3"/>
  <c r="B7" i="3"/>
  <c r="I15" i="3"/>
  <c r="J15" i="3" s="1"/>
  <c r="L15" i="3"/>
  <c r="J21" i="3"/>
  <c r="B23" i="3"/>
  <c r="B24" i="3"/>
  <c r="H36" i="3"/>
  <c r="F1" i="2"/>
  <c r="B3" i="2"/>
  <c r="A8" i="24" l="1"/>
  <c r="A8" i="29"/>
  <c r="A8" i="30"/>
  <c r="A8" i="31"/>
  <c r="A8" i="28"/>
  <c r="E25" i="31"/>
  <c r="E25" i="30"/>
  <c r="E25" i="28"/>
  <c r="E25" i="29"/>
  <c r="C378" i="7"/>
  <c r="B25" i="31"/>
  <c r="B25" i="29"/>
  <c r="B25" i="30"/>
  <c r="B25" i="28"/>
  <c r="E24" i="31"/>
  <c r="E24" i="29"/>
  <c r="E24" i="28"/>
  <c r="E24" i="30"/>
  <c r="B24" i="31"/>
  <c r="B24" i="29"/>
  <c r="B24" i="28"/>
  <c r="B24" i="30"/>
  <c r="A1" i="28"/>
  <c r="A1" i="29"/>
  <c r="A1" i="30"/>
  <c r="A1" i="31"/>
  <c r="A3" i="31"/>
  <c r="A3" i="30"/>
  <c r="A3" i="28"/>
  <c r="A3" i="29"/>
  <c r="A1" i="22"/>
  <c r="A1" i="11"/>
  <c r="A1" i="7"/>
  <c r="A1" i="15"/>
  <c r="A1" i="32"/>
  <c r="G378" i="7"/>
  <c r="F49" i="15"/>
  <c r="G377" i="7"/>
  <c r="F48" i="15"/>
  <c r="A3" i="7"/>
  <c r="A3" i="15"/>
  <c r="C377"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35"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9"/>
  <c r="A4" i="34" l="1"/>
  <c r="E27" i="22"/>
  <c r="B9" i="23"/>
  <c r="H20" i="23" s="1"/>
  <c r="AI9" i="32"/>
  <c r="AI7" i="32"/>
  <c r="AI8" i="32" s="1"/>
  <c r="A73" i="11"/>
  <c r="A36" i="11"/>
  <c r="B94" i="32" l="1"/>
</calcChain>
</file>

<file path=xl/sharedStrings.xml><?xml version="1.0" encoding="utf-8"?>
<sst xmlns="http://schemas.openxmlformats.org/spreadsheetml/2006/main" count="2123" uniqueCount="1054">
  <si>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</si>
  <si>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</si>
  <si>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</si>
  <si>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</si>
  <si>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</si>
  <si>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</si>
  <si>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</si>
  <si>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</si>
  <si>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</si>
  <si>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</si>
  <si>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</si>
  <si>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</si>
  <si>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</si>
  <si>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</si>
  <si>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</si>
  <si>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</si>
  <si>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</si>
  <si>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</si>
  <si>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</si>
  <si>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</si>
  <si>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</si>
  <si>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</si>
  <si>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</si>
  <si>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</si>
  <si>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</si>
  <si>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</si>
  <si>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</si>
  <si>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</si>
  <si>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</si>
  <si>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</si>
  <si>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</si>
  <si>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</si>
  <si>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</si>
  <si>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</si>
  <si>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</si>
  <si>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</si>
  <si>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</si>
  <si>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</si>
  <si>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</si>
  <si>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</si>
  <si>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</si>
  <si>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</si>
  <si>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</si>
  <si>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</si>
  <si>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</si>
  <si>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</si>
  <si>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</si>
  <si>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</si>
  <si>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</si>
  <si>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</si>
  <si>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</si>
  <si>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</si>
  <si>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</si>
  <si>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</si>
  <si>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</si>
  <si>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</si>
  <si>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</si>
  <si>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</si>
  <si>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</si>
  <si>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</si>
  <si>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</si>
  <si>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</si>
  <si>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</si>
  <si>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</si>
  <si>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</si>
  <si>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</si>
  <si>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</si>
  <si>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</si>
  <si>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</si>
  <si>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</si>
  <si>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</si>
  <si>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</si>
  <si>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</si>
  <si>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</si>
  <si>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</si>
  <si>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</si>
  <si>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</si>
  <si>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</si>
  <si>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</si>
  <si>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</si>
  <si>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</si>
  <si>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</si>
  <si>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</si>
  <si>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</si>
  <si>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</si>
  <si>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</si>
  <si>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</si>
  <si>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</si>
  <si>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</si>
  <si>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</si>
  <si>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</si>
  <si>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</si>
  <si>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</si>
  <si>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</si>
  <si>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</si>
  <si>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</si>
  <si>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</si>
  <si>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</si>
  <si>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</si>
  <si>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</si>
  <si>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</si>
  <si>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</si>
  <si>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</si>
  <si>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</si>
  <si>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</si>
  <si>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</si>
  <si>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</si>
  <si>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</si>
  <si>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</si>
  <si>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</si>
  <si>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</si>
  <si>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</si>
  <si>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</si>
  <si>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</si>
  <si>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</si>
  <si>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</si>
  <si>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</si>
  <si>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</si>
  <si>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</si>
  <si>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</si>
  <si>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</si>
  <si>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</si>
  <si>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</si>
  <si>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</si>
  <si>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</si>
  <si>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</si>
  <si>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</si>
  <si>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</si>
  <si>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</si>
  <si>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</si>
  <si>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</si>
  <si>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</si>
  <si>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</si>
  <si>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</si>
  <si>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</si>
  <si>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</si>
  <si>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</si>
  <si>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</si>
  <si>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</si>
  <si>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</si>
  <si>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</si>
  <si>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</si>
  <si>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</si>
  <si>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</si>
  <si>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</si>
  <si>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</si>
  <si>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</si>
  <si>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</si>
  <si>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</si>
  <si>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</si>
  <si>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</si>
  <si>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</si>
  <si>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</si>
  <si>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</si>
  <si>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</si>
  <si>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</si>
  <si>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</si>
  <si>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</si>
  <si>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</si>
  <si>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</si>
  <si>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</si>
  <si>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</si>
  <si>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</si>
  <si>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</si>
  <si>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</si>
  <si>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</si>
  <si>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</si>
  <si>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</si>
  <si>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</si>
  <si>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</si>
  <si>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</si>
  <si>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</si>
  <si>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</si>
  <si>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</si>
  <si>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</si>
  <si>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</si>
  <si>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</si>
  <si>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</si>
  <si>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</si>
  <si>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</si>
  <si>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</si>
  <si>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</si>
  <si>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</si>
  <si>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</si>
  <si>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</si>
  <si>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</si>
  <si>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</si>
  <si>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</si>
  <si>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</si>
  <si>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</si>
  <si>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</si>
  <si>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</si>
  <si>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</si>
  <si>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</si>
  <si>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</si>
  <si>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</si>
  <si>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</si>
  <si>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</si>
  <si>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</si>
  <si>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</si>
  <si>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</si>
  <si>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</si>
  <si>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</si>
  <si>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</si>
  <si>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</si>
  <si>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</si>
  <si>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</si>
  <si>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</si>
  <si>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</si>
  <si>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</si>
  <si>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</si>
  <si>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</si>
  <si>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</si>
  <si>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</si>
  <si>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</si>
  <si>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</si>
  <si>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</si>
  <si>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</si>
  <si>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</si>
  <si>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</si>
  <si>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</si>
  <si>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</si>
  <si>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</si>
  <si>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</si>
  <si>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</si>
  <si>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</si>
  <si>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</si>
  <si>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</si>
  <si>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</si>
  <si>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</si>
  <si>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</si>
  <si>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</si>
  <si>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</si>
  <si>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</si>
  <si>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</si>
  <si>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</si>
  <si>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</si>
  <si>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</si>
  <si>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</si>
  <si>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</si>
  <si>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</si>
  <si>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</si>
  <si>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</si>
  <si>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</si>
  <si>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</si>
  <si>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</si>
  <si>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</si>
  <si>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</si>
  <si>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</si>
  <si>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</si>
  <si>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</si>
  <si>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</si>
  <si>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</si>
  <si>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</si>
  <si>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</si>
  <si>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</si>
  <si>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</si>
  <si>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</si>
  <si>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</si>
  <si>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</si>
  <si>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</si>
  <si>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</si>
  <si>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</si>
  <si>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</si>
  <si>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</si>
  <si>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</si>
  <si>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</si>
  <si>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</si>
  <si>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</si>
  <si>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</si>
  <si>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</si>
  <si>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</si>
  <si>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</si>
  <si>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</si>
  <si>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</si>
  <si>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</si>
  <si>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</si>
  <si>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</si>
  <si>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</si>
  <si>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</si>
  <si>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</si>
  <si>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</si>
  <si>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</si>
  <si>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</si>
  <si>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</si>
  <si>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</si>
  <si>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</si>
  <si>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</si>
  <si>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</si>
  <si>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</si>
  <si>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</si>
  <si>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Name of the Collaborator
{The qualifying data/details for collaborator for the equipment is to be furnished in Format-A  above)</t>
  </si>
  <si>
    <t>B1</t>
  </si>
  <si>
    <t>B2</t>
  </si>
  <si>
    <t>Indicate details below in case Contract executed by bidder for Transformer</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</si>
  <si>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</si>
  <si>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</si>
  <si>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</si>
  <si>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</si>
  <si>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</si>
  <si>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</si>
  <si>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</si>
  <si>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</si>
  <si>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</si>
  <si>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</si>
  <si>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</si>
  <si>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</si>
  <si>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</si>
  <si>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</si>
  <si>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</si>
  <si>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</si>
  <si>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</si>
  <si>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</si>
  <si>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</si>
  <si>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</si>
  <si>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</si>
  <si>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</si>
  <si>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</si>
  <si>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</si>
  <si>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</si>
  <si>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</si>
  <si>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</si>
  <si>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</si>
  <si>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</si>
  <si>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</si>
  <si>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</si>
  <si>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</si>
  <si>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</si>
  <si>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</si>
  <si>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</si>
  <si>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</si>
  <si>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</si>
  <si>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</si>
  <si>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</si>
  <si>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</si>
  <si>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</si>
  <si>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</si>
  <si>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</si>
  <si>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</si>
  <si>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</si>
  <si>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</si>
  <si>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</si>
  <si>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</si>
  <si>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</si>
  <si>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</si>
  <si>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</si>
  <si>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</si>
  <si>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</si>
  <si>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</si>
  <si>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</si>
  <si>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</si>
  <si>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</si>
  <si>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</si>
  <si>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</si>
  <si>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</si>
  <si>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</si>
  <si>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</si>
  <si>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</si>
  <si>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</si>
  <si>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</si>
  <si>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</si>
  <si>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</si>
  <si>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</si>
  <si>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</si>
  <si>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</si>
  <si>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</si>
  <si>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</si>
  <si>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</si>
  <si>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</si>
  <si>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</si>
  <si>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</si>
  <si>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</si>
  <si>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</si>
  <si>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</si>
  <si>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</si>
  <si>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</si>
  <si>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</si>
  <si>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</si>
  <si>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</si>
  <si>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</si>
  <si>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</si>
  <si>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</si>
  <si>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</si>
  <si>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</si>
  <si>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</si>
  <si>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</si>
  <si>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</si>
  <si>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</si>
  <si>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</si>
  <si>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</si>
  <si>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</si>
  <si>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</si>
  <si>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</si>
  <si>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</si>
  <si>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</si>
  <si>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</si>
  <si>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</si>
  <si>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</si>
  <si>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</si>
  <si>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</si>
  <si>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</si>
  <si>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</si>
  <si>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</si>
  <si>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</si>
  <si>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</si>
  <si>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</si>
  <si>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</si>
  <si>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</si>
  <si>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</si>
  <si>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</si>
  <si>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</si>
  <si>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</si>
  <si>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</si>
  <si>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</si>
  <si>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</si>
  <si>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</si>
  <si>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</si>
  <si>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</si>
  <si>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</si>
  <si>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</si>
  <si>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</si>
  <si>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</si>
  <si>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</si>
  <si>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</si>
  <si>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</si>
  <si>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</si>
  <si>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</si>
  <si>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</si>
  <si>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</si>
  <si>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</si>
  <si>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</si>
  <si>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</si>
  <si>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</si>
  <si>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</si>
  <si>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</si>
  <si>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</si>
  <si>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</si>
  <si>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</si>
  <si>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</si>
  <si>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</si>
  <si>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</si>
  <si>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</si>
  <si>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</si>
  <si>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</si>
  <si>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</si>
  <si>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</si>
  <si>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</si>
  <si>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</si>
  <si>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</si>
  <si>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</si>
  <si>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</si>
  <si>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</si>
  <si>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</si>
  <si>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</si>
  <si>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</si>
  <si>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</si>
  <si>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</si>
  <si>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</si>
  <si>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</si>
  <si>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</si>
  <si>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</si>
  <si>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</si>
  <si>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</si>
  <si>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</si>
  <si>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</si>
  <si>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</si>
  <si>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</si>
  <si>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</si>
  <si>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</si>
  <si>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</si>
  <si>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</si>
  <si>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</si>
  <si>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</si>
  <si>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</si>
  <si>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</si>
  <si>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</si>
  <si>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</si>
  <si>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</si>
  <si>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</si>
  <si>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</si>
  <si>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</si>
  <si>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</si>
  <si>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</si>
  <si>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</si>
  <si>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</si>
  <si>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</si>
  <si>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</si>
  <si>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</si>
  <si>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</si>
  <si>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</si>
  <si>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</si>
  <si>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</si>
  <si>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</si>
  <si>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</si>
  <si>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</si>
  <si>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</si>
  <si>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</si>
  <si>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</si>
  <si>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</si>
  <si>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</si>
  <si>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</si>
  <si>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</si>
  <si>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</si>
  <si>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</si>
  <si>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</si>
  <si>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</si>
  <si>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</si>
  <si>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</si>
  <si>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</si>
  <si>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</si>
  <si>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</si>
  <si>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</si>
  <si>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</si>
  <si>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</si>
  <si>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</si>
  <si>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</si>
  <si>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</si>
  <si>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</si>
  <si>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</si>
  <si>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</si>
  <si>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</si>
  <si>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</si>
  <si>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</si>
  <si>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</si>
  <si>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</si>
  <si>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</si>
  <si>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</si>
  <si>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</si>
  <si>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</si>
  <si>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</si>
  <si>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</si>
  <si>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</si>
  <si>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</si>
  <si>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</si>
  <si>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</si>
  <si>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</si>
  <si>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</si>
  <si>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</si>
  <si>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</si>
  <si>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</si>
  <si>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</si>
  <si>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</si>
  <si>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</si>
  <si>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</si>
  <si>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</si>
  <si>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</si>
  <si>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</si>
  <si>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</si>
  <si>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</si>
  <si>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</si>
  <si>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</si>
  <si>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</si>
  <si>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</si>
  <si>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</si>
  <si>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</si>
  <si>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</si>
  <si>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</si>
  <si>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</si>
  <si>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</si>
  <si>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</si>
  <si>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</si>
  <si>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</si>
  <si>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</si>
  <si>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</si>
  <si>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</si>
  <si>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</si>
  <si>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</si>
  <si>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</si>
  <si>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</si>
  <si>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</si>
  <si>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</si>
  <si>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</si>
  <si>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</si>
  <si>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</si>
  <si>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</si>
  <si>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</si>
  <si>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</si>
  <si>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</si>
  <si>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</si>
  <si>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</si>
  <si>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</si>
  <si>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</si>
  <si>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</si>
  <si>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</si>
  <si>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</si>
  <si>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</si>
  <si>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</si>
  <si>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</si>
  <si>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</si>
  <si>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</si>
  <si>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</si>
  <si>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</si>
  <si>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</si>
  <si>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</si>
  <si>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</si>
  <si>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</si>
  <si>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</si>
  <si>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</si>
  <si>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</si>
  <si>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</si>
  <si>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</si>
  <si>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</si>
  <si>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</si>
  <si>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</si>
  <si>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</si>
  <si>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</si>
  <si>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</si>
  <si>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</si>
  <si>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</si>
  <si>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</si>
  <si>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</si>
  <si>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</si>
  <si>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</si>
  <si>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</si>
  <si>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</si>
  <si>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</si>
  <si>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</si>
  <si>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</si>
  <si>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</si>
  <si>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</si>
  <si>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</si>
  <si>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</si>
  <si>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</si>
  <si>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</si>
  <si>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</si>
  <si>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</si>
  <si>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</si>
  <si>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</si>
  <si>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</si>
  <si>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</si>
  <si>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</si>
  <si>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</si>
  <si>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</si>
  <si>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</si>
  <si>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</si>
  <si>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</si>
  <si>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</si>
  <si>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</si>
  <si>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</si>
  <si>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</si>
  <si>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</si>
  <si>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</si>
  <si>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</si>
  <si>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</si>
  <si>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</si>
  <si>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</si>
  <si>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</si>
  <si>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</si>
  <si>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</si>
  <si>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</si>
  <si>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</si>
  <si>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</si>
  <si>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</si>
  <si>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</si>
  <si>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</si>
  <si>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</si>
  <si>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</si>
  <si>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</si>
  <si>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</si>
  <si>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</si>
  <si>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</si>
  <si>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</si>
  <si>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</si>
  <si>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</si>
  <si>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</si>
  <si>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</si>
  <si>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</si>
  <si>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</si>
  <si>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</si>
  <si>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</si>
  <si>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</si>
  <si>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</si>
  <si>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</si>
  <si>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</si>
  <si>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</si>
  <si>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</si>
  <si>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</si>
  <si>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</si>
  <si>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</si>
  <si>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</si>
  <si>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</si>
  <si>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</si>
  <si>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</si>
  <si>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</si>
  <si>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</si>
  <si>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</si>
  <si>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</si>
  <si>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</si>
  <si>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</si>
  <si>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</si>
  <si>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</si>
  <si>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</si>
  <si>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</si>
  <si>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</si>
  <si>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</si>
  <si>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</si>
  <si>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</si>
  <si>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</si>
  <si>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</si>
  <si>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</si>
  <si>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</si>
  <si>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</si>
  <si>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</si>
  <si>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</si>
  <si>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</si>
  <si>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</si>
  <si>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</si>
  <si>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</si>
  <si>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</si>
  <si>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</si>
  <si>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</si>
  <si>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</si>
  <si>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</si>
  <si>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</si>
  <si>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</si>
  <si>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</si>
  <si>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</si>
  <si>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</si>
  <si>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</si>
  <si>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</si>
  <si>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</si>
  <si>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</si>
  <si>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</si>
  <si>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</si>
  <si>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</si>
  <si>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</si>
  <si>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</si>
  <si>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</si>
  <si>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</si>
  <si>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</si>
  <si>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</si>
  <si>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</si>
  <si>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</si>
  <si>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</si>
  <si>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</si>
  <si>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</si>
  <si>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</si>
  <si>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</si>
  <si>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</si>
  <si>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</si>
  <si>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</si>
  <si>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</si>
  <si>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</si>
  <si>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</si>
  <si>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</si>
  <si>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</si>
  <si>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</si>
  <si>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</si>
  <si>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</si>
  <si>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</si>
  <si>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</si>
  <si>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</si>
  <si>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</si>
  <si>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</si>
  <si>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</si>
  <si>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</si>
  <si>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</si>
  <si>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</si>
  <si>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</si>
  <si>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</si>
  <si>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</si>
  <si>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</si>
  <si>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</si>
  <si>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</si>
  <si>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</si>
  <si>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</si>
  <si>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</si>
  <si>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</si>
  <si>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</si>
  <si>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</si>
  <si>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</si>
  <si>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</si>
  <si>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</si>
  <si>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</si>
  <si>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</si>
  <si>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</si>
  <si>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</si>
  <si>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</si>
  <si>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</si>
  <si>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</si>
  <si>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</si>
  <si>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</si>
  <si>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</si>
  <si>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</si>
  <si>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</si>
  <si>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</si>
  <si>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</si>
  <si>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</si>
  <si>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</si>
  <si>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</si>
  <si>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</si>
  <si>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</si>
  <si>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</si>
  <si>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</si>
  <si>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</si>
  <si>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</si>
  <si>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</si>
  <si>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</si>
  <si>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</si>
  <si>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</si>
  <si>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</si>
  <si>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</si>
  <si>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</si>
  <si>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</si>
  <si>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</si>
  <si>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</si>
  <si>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</si>
  <si>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</si>
  <si>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</si>
  <si>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</si>
  <si>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</si>
  <si>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</si>
  <si>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</si>
  <si>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</si>
  <si>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</si>
  <si>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</si>
  <si>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</si>
  <si>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</si>
  <si>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</si>
  <si>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</si>
  <si>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</si>
  <si>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</si>
  <si>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</si>
  <si>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</si>
  <si>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</si>
  <si>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</si>
  <si>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</si>
  <si>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</si>
  <si>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</si>
  <si>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</si>
  <si>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</si>
  <si>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</si>
  <si>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</si>
  <si>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</si>
  <si>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</si>
  <si>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</si>
  <si>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</si>
  <si>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</si>
  <si>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</si>
  <si>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</si>
  <si>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</si>
  <si>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</si>
  <si>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</si>
  <si>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</si>
  <si>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</si>
  <si>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</si>
  <si>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</si>
  <si>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</si>
  <si>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</si>
  <si>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</si>
  <si>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</si>
  <si>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</si>
  <si>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</si>
  <si>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</si>
  <si>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</si>
  <si>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</si>
  <si>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</si>
  <si>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</si>
  <si>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</si>
  <si>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</si>
  <si>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</si>
  <si>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</si>
  <si>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</si>
  <si>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</si>
  <si>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</si>
  <si>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</si>
  <si>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</si>
  <si>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</si>
  <si>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</si>
  <si>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</si>
  <si>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</si>
  <si>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</si>
  <si>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</si>
  <si>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</si>
  <si>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</si>
  <si>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</si>
  <si>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</si>
  <si>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</si>
  <si>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</si>
  <si>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</si>
  <si>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</si>
  <si>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</si>
  <si>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</si>
  <si>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</si>
  <si>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</si>
  <si>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</si>
  <si>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</si>
  <si>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</si>
  <si>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</si>
  <si>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</si>
  <si>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</si>
  <si>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</si>
  <si>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</si>
  <si>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</si>
  <si>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</si>
  <si>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</si>
  <si>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</si>
  <si>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</si>
  <si>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</si>
  <si>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</si>
  <si>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</si>
  <si>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</si>
  <si>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</si>
  <si>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</si>
  <si>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</si>
  <si>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</si>
  <si>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</si>
  <si>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</si>
  <si>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</si>
  <si>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</si>
  <si>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</si>
  <si>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</si>
  <si>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</si>
  <si>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</si>
  <si>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</si>
  <si>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</si>
  <si>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</si>
  <si>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</si>
  <si>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</si>
  <si>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</si>
  <si>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</si>
  <si>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</si>
  <si>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</si>
  <si>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</si>
  <si>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</si>
  <si>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</si>
  <si>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</si>
  <si>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</si>
  <si>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</si>
  <si>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</si>
  <si>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</si>
  <si>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</si>
  <si>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</si>
  <si>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</si>
  <si>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</si>
  <si>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</si>
  <si>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</si>
  <si>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</si>
  <si>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</si>
  <si>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</si>
  <si>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</si>
  <si>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</si>
  <si>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</si>
  <si>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</si>
  <si>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</si>
  <si>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</si>
  <si>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</si>
  <si>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</si>
  <si>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</si>
  <si>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</si>
  <si>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</si>
  <si>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</si>
  <si>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</si>
  <si>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</si>
  <si>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</si>
  <si>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</si>
  <si>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</si>
  <si>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</si>
  <si>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</si>
  <si>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</si>
  <si>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</si>
  <si>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</si>
  <si>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</si>
  <si>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</si>
  <si>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</si>
  <si>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</si>
  <si>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</si>
  <si>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</si>
  <si>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</si>
  <si>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</si>
  <si>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</si>
  <si>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</si>
  <si>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</si>
  <si>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</si>
  <si>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</si>
  <si>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</si>
  <si>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</si>
  <si>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</si>
  <si>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</si>
  <si>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</si>
  <si>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</si>
  <si>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</si>
  <si>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</si>
  <si>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</si>
  <si>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</si>
  <si>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</si>
  <si>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</si>
  <si>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</si>
  <si>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</si>
  <si>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</si>
  <si>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</si>
  <si>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</si>
  <si>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</si>
  <si>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</si>
  <si>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</si>
  <si>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</si>
  <si>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</si>
  <si>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</si>
  <si>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</si>
  <si>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</si>
  <si>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</si>
  <si>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</si>
  <si>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</si>
  <si>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</si>
  <si>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</si>
  <si>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</si>
  <si>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</si>
  <si>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</si>
  <si>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</si>
  <si>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</si>
  <si>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</si>
  <si>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</si>
  <si>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</si>
  <si>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</si>
  <si>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</si>
  <si>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</si>
  <si>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</si>
  <si>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</si>
  <si>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</si>
  <si>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</si>
  <si>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</si>
  <si>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</si>
  <si>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</si>
  <si>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</si>
  <si>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</si>
  <si>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</si>
  <si>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</si>
  <si>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</si>
  <si>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</si>
  <si>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</si>
  <si>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Attachments 3(JV), 3(QR), 4,  4(A),  4(B),  5, 6, 7,  9,  10, 11, 12, 13, 14, 15, 16, 17, 18, 19, 23, 24, 26, 28 and Bid Form for 1st Envelope are included here.</t>
  </si>
  <si>
    <t>400kV Transformer Package LOT-4TR-01-Bulk for 4x500 MVA, 400/220/33KV 3-Ph Transformers under Bulk Procurement of 765kV and 400kV class Transformers and Reactors of various Capacities</t>
  </si>
  <si>
    <t xml:space="preserve">4TR-01-Bulk </t>
  </si>
  <si>
    <t xml:space="preserve"> CC/NT/W-TR/DOM/A04/24/02715</t>
  </si>
  <si>
    <t xml:space="preserve">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
</t>
  </si>
  <si>
    <t>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</si>
  <si>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Format-A: (for 2.1.1 above):</t>
  </si>
  <si>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</si>
  <si>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</si>
  <si>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t>Format-B:</t>
  </si>
  <si>
    <t>Format for the Bidder in support of meeting the requirement of para 1.1.2, Annexure-A to BDS, Section-III, Volume-I of the Bidding Documents
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</si>
  <si>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</si>
  <si>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Data/details:</t>
  </si>
  <si>
    <t>Voltage Level of Transformer manufactured in India &amp; type tested under the Contract based on technological support of Collaborator. (Indicate 220kV or above class only)</t>
  </si>
  <si>
    <t xml:space="preserve">Indicate Number of Transformer(s) under the contract </t>
  </si>
  <si>
    <t xml:space="preserve">Whether collaborator(s)  meets the technical experience criteria stipulated at 2.1 above, and the details of which is mentioned at Format-A above. </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</si>
  <si>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</si>
  <si>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</si>
  <si>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r>
      <t xml:space="preserve">a) Net Worth for last 3 financial years should be positive.
b) Minimum Average Annual Turnover* (MAAT) for best three years i.e. 36 months out of last five financial years of the bidder should be </t>
    </r>
    <r>
      <rPr>
        <b/>
        <i/>
        <sz val="10"/>
        <color rgb="FFFF0000"/>
        <rFont val="Book Antiqua"/>
        <family val="1"/>
      </rPr>
      <t>Rs. 696.08 million</t>
    </r>
    <r>
      <rPr>
        <i/>
        <sz val="10"/>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0"/>
        <color rgb="FFFF0000"/>
        <rFont val="Book Antiqua"/>
        <family val="1"/>
      </rPr>
      <t xml:space="preserve">Rs. 116.01 million
</t>
    </r>
    <r>
      <rPr>
        <i/>
        <sz val="10"/>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</si>
  <si>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400/220/33kV 3-Ph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</si>
  <si>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t>
    </r>
    <r>
      <rPr>
        <b/>
        <sz val="12"/>
        <color rgb="FFFF0000"/>
        <rFont val="Book Antiqua"/>
        <family val="1"/>
      </rPr>
      <t xml:space="preserve">400kV Transformer Package LOT-4TR-01-Bulk </t>
    </r>
    <r>
      <rPr>
        <sz val="11"/>
        <rFont val="Book Antiqua"/>
        <family val="1"/>
      </rPr>
      <t>. The necessary documentary evidence is enclosed.</t>
    </r>
  </si>
  <si>
    <t>Transformer (excluding Insulating Oil) (ratings above 10MVA and voltage above 33kV up to 400kV)</t>
  </si>
  <si>
    <t xml:space="preserve">Name of Contract Undertaken
</t>
  </si>
  <si>
    <r>
      <t>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last date of bid submission (soft copy) i.e. 27/03/2024</t>
    </r>
    <r>
      <rPr>
        <i/>
        <sz val="12"/>
        <rFont val="Book Antiqua"/>
        <family val="1"/>
      </rPr>
      <t>.
*Satisfactory operation means certificate issued by the Employer certifying the operation without any adverse remark.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</si>
</sst>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b/>
      <sz val="12"/>
      <color rgb="FFFF0000"/>
      <name val="Book Antiqua"/>
      <family val="1"/>
    </font>
    <font>
      <b/>
      <sz val="8"/>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09">
    <xf numFmtId="0" fontId="0" fillId="0" borderId="0" xfId="0"/>
    <xf numFmtId="0" fontId="9"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10" fillId="0" borderId="4" xfId="61" applyFont="1" applyBorder="1" applyAlignment="1" applyProtection="1">
      <alignment horizontal="right" vertical="top" wrapText="1"/>
      <protection hidden="1"/>
    </xf>
    <xf numFmtId="0" fontId="2" fillId="0" borderId="0" xfId="61" applyProtection="1">
      <protection hidden="1"/>
    </xf>
    <xf numFmtId="0" fontId="9" fillId="0" borderId="0" xfId="61" applyFont="1" applyAlignment="1" applyProtection="1">
      <alignment vertical="center"/>
      <protection hidden="1"/>
    </xf>
    <xf numFmtId="0" fontId="10" fillId="0" borderId="0" xfId="61" applyFont="1" applyAlignment="1" applyProtection="1">
      <alignment horizontal="center" vertical="center"/>
      <protection hidden="1"/>
    </xf>
    <xf numFmtId="0" fontId="9" fillId="0" borderId="0" xfId="61" applyFont="1" applyAlignment="1" applyProtection="1">
      <alignment horizontal="justify" vertical="center"/>
      <protection hidden="1"/>
    </xf>
    <xf numFmtId="0" fontId="10" fillId="0" borderId="0" xfId="61" applyFont="1" applyAlignment="1" applyProtection="1">
      <alignment vertical="center"/>
      <protection hidden="1"/>
    </xf>
    <xf numFmtId="0" fontId="10" fillId="0" borderId="0" xfId="61" applyFont="1" applyAlignment="1" applyProtection="1">
      <alignment horizontal="justify" vertical="center" wrapText="1"/>
      <protection hidden="1"/>
    </xf>
    <xf numFmtId="0" fontId="48" fillId="0" borderId="0" xfId="61" applyFont="1" applyAlignment="1">
      <alignment horizontal="left"/>
    </xf>
    <xf numFmtId="0" fontId="9" fillId="0" borderId="0" xfId="61" applyFont="1" applyAlignment="1" applyProtection="1">
      <alignment vertical="top"/>
      <protection hidden="1"/>
    </xf>
    <xf numFmtId="0" fontId="10" fillId="0" borderId="0" xfId="61" applyFont="1" applyAlignment="1" applyProtection="1">
      <alignment horizontal="right" vertical="top"/>
      <protection hidden="1"/>
    </xf>
    <xf numFmtId="0" fontId="10" fillId="0" borderId="0" xfId="61" applyFont="1" applyAlignment="1" applyProtection="1">
      <alignment horizontal="left" vertical="center"/>
      <protection hidden="1"/>
    </xf>
    <xf numFmtId="173" fontId="10" fillId="0" borderId="0" xfId="61" applyNumberFormat="1" applyFont="1" applyAlignment="1" applyProtection="1">
      <alignment horizontal="left" vertical="center" indent="1"/>
      <protection hidden="1"/>
    </xf>
    <xf numFmtId="0" fontId="10" fillId="0" borderId="0" xfId="61" applyFont="1" applyAlignment="1" applyProtection="1">
      <alignment horizontal="right" vertical="center"/>
      <protection hidden="1"/>
    </xf>
    <xf numFmtId="0" fontId="10" fillId="0" borderId="0" xfId="61" applyFont="1" applyAlignment="1" applyProtection="1">
      <alignment horizontal="left" vertical="center" wrapText="1" indent="1"/>
      <protection hidden="1"/>
    </xf>
    <xf numFmtId="0" fontId="9" fillId="0" borderId="0" xfId="6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59"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3"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2"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84" fillId="13" borderId="0" xfId="35" applyFont="1" applyFill="1" applyAlignment="1" applyProtection="1">
      <alignment horizontal="center" vertical="center"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3"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4"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center" vertical="top" wrapText="1"/>
      <protection hidden="1"/>
    </xf>
    <xf numFmtId="0" fontId="9" fillId="0" borderId="0" xfId="53" applyAlignment="1" applyProtection="1">
      <alignment horizontal="left" vertical="center"/>
      <protection hidden="1"/>
    </xf>
    <xf numFmtId="0" fontId="10" fillId="0" borderId="4" xfId="61"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61" applyFont="1" applyFill="1" applyAlignment="1" applyProtection="1">
      <alignment horizontal="center" vertical="center" wrapText="1"/>
      <protection hidden="1"/>
    </xf>
    <xf numFmtId="0" fontId="10" fillId="0" borderId="0" xfId="61" applyFont="1" applyAlignment="1" applyProtection="1">
      <alignment horizontal="justify" vertical="center" wrapText="1"/>
      <protection hidden="1"/>
    </xf>
    <xf numFmtId="0" fontId="10" fillId="0" borderId="0" xfId="61" applyFont="1" applyAlignment="1" applyProtection="1">
      <alignment horizontal="left" vertical="center" wrapText="1"/>
      <protection hidden="1"/>
    </xf>
    <xf numFmtId="0" fontId="9" fillId="0" borderId="0" xfId="61" quotePrefix="1" applyFont="1" applyAlignment="1" applyProtection="1">
      <alignment horizontal="justify" vertical="top"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center" wrapText="1"/>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8"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3"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xf numFmtId="0" fontId="9" fillId="2" borderId="3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H$20" lockText="1" noThreeD="1"/>
</file>

<file path=xl/ctrlProps/ctrlProp149.xml><?xml version="1.0" encoding="utf-8"?>
<formControlPr xmlns="http://schemas.microsoft.com/office/spreadsheetml/2009/9/main" objectType="CheckBox" fmlaLink="$H$2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H$20" lockText="1" noThreeD="1"/>
</file>

<file path=xl/ctrlProps/ctrlProp151.xml><?xml version="1.0" encoding="utf-8"?>
<formControlPr xmlns="http://schemas.microsoft.com/office/spreadsheetml/2009/9/main" objectType="Radio" firstButton="1" fmlaLink="$H$73" lockText="1" noThreeD="1"/>
</file>

<file path=xl/ctrlProps/ctrlProp152.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87392</xdr:rowOff>
        </xdr:from>
        <xdr:to>
          <xdr:col>5</xdr:col>
          <xdr:colOff>1680597</xdr:colOff>
          <xdr:row>96</xdr:row>
          <xdr:rowOff>17609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46"/>
              <a:ext cx="1619250" cy="699544"/>
              <a:chOff x="5519172" y="35863245"/>
              <a:chExt cx="1619250" cy="694442"/>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45"/>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4"/>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122694</xdr:colOff>
          <xdr:row>94</xdr:row>
          <xdr:rowOff>70073</xdr:rowOff>
        </xdr:from>
        <xdr:to>
          <xdr:col>7</xdr:col>
          <xdr:colOff>550655</xdr:colOff>
          <xdr:row>96</xdr:row>
          <xdr:rowOff>13724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59" y="35517727"/>
              <a:ext cx="1527000" cy="712978"/>
              <a:chOff x="7272324" y="35845910"/>
              <a:chExt cx="1523232" cy="70796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10"/>
                <a:ext cx="425619"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2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5" y="36208665"/>
                <a:ext cx="925401"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61413</xdr:rowOff>
        </xdr:from>
        <xdr:to>
          <xdr:col>8</xdr:col>
          <xdr:colOff>1590477</xdr:colOff>
          <xdr:row>96</xdr:row>
          <xdr:rowOff>5064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67"/>
              <a:ext cx="1524002" cy="712978"/>
              <a:chOff x="9197286" y="35837250"/>
              <a:chExt cx="1524002" cy="70796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50"/>
                <a:ext cx="425805"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05"/>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191967</xdr:rowOff>
        </xdr:from>
        <xdr:to>
          <xdr:col>5</xdr:col>
          <xdr:colOff>1751867</xdr:colOff>
          <xdr:row>122</xdr:row>
          <xdr:rowOff>76849</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102"/>
              <a:ext cx="1619250" cy="566285"/>
              <a:chOff x="5519172" y="35863460"/>
              <a:chExt cx="1619250" cy="694354"/>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60"/>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52"/>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243276</xdr:rowOff>
        </xdr:from>
        <xdr:to>
          <xdr:col>7</xdr:col>
          <xdr:colOff>715840</xdr:colOff>
          <xdr:row>122</xdr:row>
          <xdr:rowOff>80501</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411"/>
              <a:ext cx="1622914" cy="518628"/>
              <a:chOff x="5519182" y="35863623"/>
              <a:chExt cx="1619243" cy="694065"/>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23"/>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2" y="36213195"/>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8" y="36219029"/>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257922</xdr:rowOff>
        </xdr:from>
        <xdr:to>
          <xdr:col>8</xdr:col>
          <xdr:colOff>1713036</xdr:colOff>
          <xdr:row>122</xdr:row>
          <xdr:rowOff>76067</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57"/>
              <a:ext cx="1619250" cy="499548"/>
              <a:chOff x="5519173" y="35863231"/>
              <a:chExt cx="1619254" cy="69494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31"/>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508"/>
                <a:ext cx="983672"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156041</xdr:rowOff>
        </xdr:from>
        <xdr:to>
          <xdr:col>5</xdr:col>
          <xdr:colOff>1825137</xdr:colOff>
          <xdr:row>133</xdr:row>
          <xdr:rowOff>409441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87"/>
              <a:ext cx="1619250" cy="634400"/>
              <a:chOff x="5519172" y="35863206"/>
              <a:chExt cx="1619250" cy="694649"/>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06"/>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98"/>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156041</xdr:rowOff>
        </xdr:from>
        <xdr:to>
          <xdr:col>7</xdr:col>
          <xdr:colOff>811086</xdr:colOff>
          <xdr:row>133</xdr:row>
          <xdr:rowOff>409441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1" y="51576387"/>
              <a:ext cx="1703509" cy="634400"/>
              <a:chOff x="5519167" y="35863206"/>
              <a:chExt cx="1619282" cy="694649"/>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06"/>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7" y="36213201"/>
                <a:ext cx="56893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6" y="36219198"/>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132</xdr:row>
          <xdr:rowOff>156041</xdr:rowOff>
        </xdr:from>
        <xdr:to>
          <xdr:col>9</xdr:col>
          <xdr:colOff>1466</xdr:colOff>
          <xdr:row>133</xdr:row>
          <xdr:rowOff>409441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78" y="51576387"/>
              <a:ext cx="1503484" cy="634400"/>
              <a:chOff x="5519169" y="35863206"/>
              <a:chExt cx="1619258" cy="694649"/>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206"/>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98"/>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185370</xdr:rowOff>
        </xdr:from>
        <xdr:to>
          <xdr:col>5</xdr:col>
          <xdr:colOff>1825137</xdr:colOff>
          <xdr:row>178</xdr:row>
          <xdr:rowOff>437289</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24"/>
              <a:ext cx="1619250" cy="669553"/>
              <a:chOff x="5519172" y="35863652"/>
              <a:chExt cx="1619250" cy="69422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5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5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21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206619</xdr:colOff>
          <xdr:row>177</xdr:row>
          <xdr:rowOff>185370</xdr:rowOff>
        </xdr:from>
        <xdr:to>
          <xdr:col>7</xdr:col>
          <xdr:colOff>789112</xdr:colOff>
          <xdr:row>178</xdr:row>
          <xdr:rowOff>437289</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4" y="72018524"/>
              <a:ext cx="1681532" cy="669553"/>
              <a:chOff x="5519182" y="35863652"/>
              <a:chExt cx="1619246" cy="69422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5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5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2" y="36213202"/>
                <a:ext cx="56895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215"/>
                <a:ext cx="98367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177</xdr:row>
          <xdr:rowOff>185370</xdr:rowOff>
        </xdr:from>
        <xdr:to>
          <xdr:col>9</xdr:col>
          <xdr:colOff>1466</xdr:colOff>
          <xdr:row>178</xdr:row>
          <xdr:rowOff>437289</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78" y="72018524"/>
              <a:ext cx="1503484" cy="669553"/>
              <a:chOff x="5519169" y="35863652"/>
              <a:chExt cx="1619258" cy="69422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5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5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215"/>
                <a:ext cx="98367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202954</xdr:rowOff>
        </xdr:from>
        <xdr:to>
          <xdr:col>5</xdr:col>
          <xdr:colOff>1759194</xdr:colOff>
          <xdr:row>167</xdr:row>
          <xdr:rowOff>146416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12"/>
              <a:ext cx="1619250" cy="573577"/>
              <a:chOff x="5519172" y="35863272"/>
              <a:chExt cx="1619250" cy="69450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1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239587</xdr:rowOff>
        </xdr:from>
        <xdr:to>
          <xdr:col>7</xdr:col>
          <xdr:colOff>723167</xdr:colOff>
          <xdr:row>167</xdr:row>
          <xdr:rowOff>183049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45"/>
              <a:ext cx="1622914" cy="573577"/>
              <a:chOff x="5519182" y="35863272"/>
              <a:chExt cx="1619243" cy="69450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8" y="36219118"/>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57151</xdr:colOff>
          <xdr:row>166</xdr:row>
          <xdr:rowOff>246914</xdr:rowOff>
        </xdr:from>
        <xdr:to>
          <xdr:col>8</xdr:col>
          <xdr:colOff>1676401</xdr:colOff>
          <xdr:row>167</xdr:row>
          <xdr:rowOff>190376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3" y="67427472"/>
              <a:ext cx="1619250" cy="573577"/>
              <a:chOff x="5519202" y="35863272"/>
              <a:chExt cx="1619273" cy="69450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2" y="36213201"/>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0" y="36219118"/>
                <a:ext cx="983685"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1204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158</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0134719"/>
              <a:ext cx="2438515" cy="20490656"/>
              <a:chOff x="428"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3" y="335089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9"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3"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9"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8"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8"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158</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17719" y="30134719"/>
              <a:ext cx="2881312" cy="20490656"/>
              <a:chOff x="434" y="0"/>
              <a:chExt cx="10915286"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94"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8"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82"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74"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30" y="3350895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4"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60612</xdr:colOff>
          <xdr:row>93</xdr:row>
          <xdr:rowOff>34579</xdr:rowOff>
        </xdr:from>
        <xdr:to>
          <xdr:col>6</xdr:col>
          <xdr:colOff>3464</xdr:colOff>
          <xdr:row>94</xdr:row>
          <xdr:rowOff>392906</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1" y="33217298"/>
              <a:ext cx="1538289" cy="679796"/>
              <a:chOff x="5519166" y="35863346"/>
              <a:chExt cx="1619263" cy="383635"/>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276002" y="36102458"/>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98002</xdr:rowOff>
        </xdr:from>
        <xdr:to>
          <xdr:col>7</xdr:col>
          <xdr:colOff>545524</xdr:colOff>
          <xdr:row>94</xdr:row>
          <xdr:rowOff>707561</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81636" y="33280721"/>
              <a:ext cx="1733982" cy="931028"/>
              <a:chOff x="7272262" y="35845857"/>
              <a:chExt cx="1523399" cy="707890"/>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5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2"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1" y="36208537"/>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128</xdr:row>
          <xdr:rowOff>66708</xdr:rowOff>
        </xdr:from>
        <xdr:to>
          <xdr:col>6</xdr:col>
          <xdr:colOff>2</xdr:colOff>
          <xdr:row>129</xdr:row>
          <xdr:rowOff>304848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4" y="46946344"/>
              <a:ext cx="1626394" cy="0"/>
              <a:chOff x="5259818" y="0"/>
              <a:chExt cx="2198244" cy="46589156"/>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259818" y="46589156"/>
                <a:ext cx="10067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302157" y="46589156"/>
                <a:ext cx="8872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5"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123826</xdr:colOff>
          <xdr:row>128</xdr:row>
          <xdr:rowOff>28595</xdr:rowOff>
        </xdr:from>
        <xdr:to>
          <xdr:col>7</xdr:col>
          <xdr:colOff>657225</xdr:colOff>
          <xdr:row>129</xdr:row>
          <xdr:rowOff>2688</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184232" y="46946344"/>
              <a:ext cx="1843087" cy="0"/>
              <a:chOff x="6793430" y="0"/>
              <a:chExt cx="2083615" cy="46589156"/>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7898163" y="46589156"/>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7989752" y="46589156"/>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30"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28595</xdr:rowOff>
        </xdr:from>
        <xdr:to>
          <xdr:col>8</xdr:col>
          <xdr:colOff>1262743</xdr:colOff>
          <xdr:row>129</xdr:row>
          <xdr:rowOff>2688</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686925" y="46946344"/>
              <a:ext cx="1148443" cy="0"/>
              <a:chOff x="6793391" y="0"/>
              <a:chExt cx="4334861" cy="46589156"/>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9812948" y="46589156"/>
                <a:ext cx="131530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10023646" y="46589156"/>
                <a:ext cx="8872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91"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104812</xdr:rowOff>
        </xdr:from>
        <xdr:to>
          <xdr:col>6</xdr:col>
          <xdr:colOff>0</xdr:colOff>
          <xdr:row>161</xdr:row>
          <xdr:rowOff>82723</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50625375"/>
              <a:ext cx="1595437" cy="0"/>
              <a:chOff x="5311976" y="0"/>
              <a:chExt cx="2146082" cy="50268188"/>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416938" y="50268188"/>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311976" y="50268188"/>
                <a:ext cx="8872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3" y="0"/>
                <a:ext cx="6646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160</xdr:row>
          <xdr:rowOff>57187</xdr:rowOff>
        </xdr:from>
        <xdr:to>
          <xdr:col>7</xdr:col>
          <xdr:colOff>628650</xdr:colOff>
          <xdr:row>161</xdr:row>
          <xdr:rowOff>35098</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155657" y="50625375"/>
              <a:ext cx="1843087" cy="0"/>
              <a:chOff x="6793426" y="0"/>
              <a:chExt cx="2046720" cy="50268188"/>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7843972" y="50268188"/>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7952852" y="50268188"/>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6"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104812</xdr:rowOff>
        </xdr:from>
        <xdr:to>
          <xdr:col>9</xdr:col>
          <xdr:colOff>1905</xdr:colOff>
          <xdr:row>161</xdr:row>
          <xdr:rowOff>82723</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686925" y="50625375"/>
              <a:ext cx="1433513" cy="0"/>
              <a:chOff x="6793384" y="0"/>
              <a:chExt cx="4436822" cy="50268188"/>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10477301" y="50268188"/>
                <a:ext cx="6083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10342919" y="50268188"/>
                <a:ext cx="8872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4"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942978</xdr:colOff>
          <xdr:row>169</xdr:row>
          <xdr:rowOff>114296</xdr:rowOff>
        </xdr:from>
        <xdr:to>
          <xdr:col>6</xdr:col>
          <xdr:colOff>1905</xdr:colOff>
          <xdr:row>170</xdr:row>
          <xdr:rowOff>111346</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41" y="50625375"/>
              <a:ext cx="1618770" cy="0"/>
              <a:chOff x="5292757" y="0"/>
              <a:chExt cx="2165315" cy="50268188"/>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296582" y="50268188"/>
                <a:ext cx="88103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292757" y="50268188"/>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4"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169</xdr:row>
          <xdr:rowOff>142871</xdr:rowOff>
        </xdr:from>
        <xdr:to>
          <xdr:col>7</xdr:col>
          <xdr:colOff>704850</xdr:colOff>
          <xdr:row>170</xdr:row>
          <xdr:rowOff>139921</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231857" y="50625375"/>
              <a:ext cx="1843087" cy="0"/>
              <a:chOff x="6793425" y="0"/>
              <a:chExt cx="2144055" cy="50268188"/>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7983611" y="50268188"/>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8050186" y="50268188"/>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5"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152401</xdr:colOff>
          <xdr:row>169</xdr:row>
          <xdr:rowOff>123821</xdr:rowOff>
        </xdr:from>
        <xdr:to>
          <xdr:col>8</xdr:col>
          <xdr:colOff>1543047</xdr:colOff>
          <xdr:row>170</xdr:row>
          <xdr:rowOff>120871</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725026" y="50625375"/>
              <a:ext cx="1390646" cy="0"/>
              <a:chOff x="6793373" y="0"/>
              <a:chExt cx="4464741" cy="50268188"/>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10290892" y="50268188"/>
                <a:ext cx="96722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10329390" y="50268188"/>
                <a:ext cx="8872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3"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60611</xdr:colOff>
          <xdr:row>93</xdr:row>
          <xdr:rowOff>8690</xdr:rowOff>
        </xdr:from>
        <xdr:to>
          <xdr:col>24</xdr:col>
          <xdr:colOff>245422</xdr:colOff>
          <xdr:row>94</xdr:row>
          <xdr:rowOff>618249</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633236" y="33191409"/>
              <a:ext cx="1911217" cy="931028"/>
              <a:chOff x="7272266" y="35845857"/>
              <a:chExt cx="1523379" cy="707890"/>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5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6"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7" y="36208537"/>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685801</xdr:colOff>
          <xdr:row>94</xdr:row>
          <xdr:rowOff>476248</xdr:rowOff>
        </xdr:from>
        <xdr:to>
          <xdr:col>5</xdr:col>
          <xdr:colOff>1345407</xdr:colOff>
          <xdr:row>94</xdr:row>
          <xdr:rowOff>714374</xdr:rowOff>
        </xdr:to>
        <xdr:sp macro="" textlink="">
          <xdr:nvSpPr>
            <xdr:cNvPr id="141409" name="Check Box 97" hidden="1">
              <a:extLst>
                <a:ext uri="{63B3BB69-23CF-44E3-9099-C40C66FF867C}">
                  <a14:compatExt spid="_x0000_s141409"/>
                </a:ext>
                <a:ext uri="{FF2B5EF4-FFF2-40B4-BE49-F238E27FC236}">
                  <a16:creationId xmlns:a16="http://schemas.microsoft.com/office/drawing/2014/main" id="{E134A8C6-D1AE-F7B3-2DF8-2332F6950145}"/>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71438</xdr:colOff>
          <xdr:row>94</xdr:row>
          <xdr:rowOff>476251</xdr:rowOff>
        </xdr:from>
        <xdr:to>
          <xdr:col>5</xdr:col>
          <xdr:colOff>654843</xdr:colOff>
          <xdr:row>94</xdr:row>
          <xdr:rowOff>642937</xdr:rowOff>
        </xdr:to>
        <xdr:sp macro="" textlink="">
          <xdr:nvSpPr>
            <xdr:cNvPr id="141410" name="Check Box 98" hidden="1">
              <a:extLst>
                <a:ext uri="{63B3BB69-23CF-44E3-9099-C40C66FF867C}">
                  <a14:compatExt spid="_x0000_s141410"/>
                </a:ext>
                <a:ext uri="{FF2B5EF4-FFF2-40B4-BE49-F238E27FC236}">
                  <a16:creationId xmlns:a16="http://schemas.microsoft.com/office/drawing/2014/main" id="{1167211B-F519-6DE1-92E2-6CE3FF590716}"/>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142876</xdr:colOff>
          <xdr:row>94</xdr:row>
          <xdr:rowOff>738187</xdr:rowOff>
        </xdr:from>
        <xdr:to>
          <xdr:col>6</xdr:col>
          <xdr:colOff>726281</xdr:colOff>
          <xdr:row>94</xdr:row>
          <xdr:rowOff>916781</xdr:rowOff>
        </xdr:to>
        <xdr:sp macro="" textlink="">
          <xdr:nvSpPr>
            <xdr:cNvPr id="141412" name="Check Box 100" hidden="1">
              <a:extLst>
                <a:ext uri="{63B3BB69-23CF-44E3-9099-C40C66FF867C}">
                  <a14:compatExt spid="_x0000_s141412"/>
                </a:ext>
                <a:ext uri="{FF2B5EF4-FFF2-40B4-BE49-F238E27FC236}">
                  <a16:creationId xmlns:a16="http://schemas.microsoft.com/office/drawing/2014/main" id="{F0D4F07F-AECA-3583-892D-A4BA53A046BB}"/>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94</xdr:row>
          <xdr:rowOff>678656</xdr:rowOff>
        </xdr:from>
        <xdr:to>
          <xdr:col>8</xdr:col>
          <xdr:colOff>657225</xdr:colOff>
          <xdr:row>94</xdr:row>
          <xdr:rowOff>892968</xdr:rowOff>
        </xdr:to>
        <xdr:sp macro="" textlink="">
          <xdr:nvSpPr>
            <xdr:cNvPr id="141413" name="Check Box 101" hidden="1">
              <a:extLst>
                <a:ext uri="{63B3BB69-23CF-44E3-9099-C40C66FF867C}">
                  <a14:compatExt spid="_x0000_s141413"/>
                </a:ext>
                <a:ext uri="{FF2B5EF4-FFF2-40B4-BE49-F238E27FC236}">
                  <a16:creationId xmlns:a16="http://schemas.microsoft.com/office/drawing/2014/main" id="{80BBD239-B0A2-ACFD-17A9-583E406C7DE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118</xdr:row>
          <xdr:rowOff>821532</xdr:rowOff>
        </xdr:from>
        <xdr:to>
          <xdr:col>5</xdr:col>
          <xdr:colOff>657225</xdr:colOff>
          <xdr:row>118</xdr:row>
          <xdr:rowOff>1095376</xdr:rowOff>
        </xdr:to>
        <xdr:sp macro="" textlink="">
          <xdr:nvSpPr>
            <xdr:cNvPr id="141414" name="Check Box 102" hidden="1">
              <a:extLst>
                <a:ext uri="{63B3BB69-23CF-44E3-9099-C40C66FF867C}">
                  <a14:compatExt spid="_x0000_s141414"/>
                </a:ext>
                <a:ext uri="{FF2B5EF4-FFF2-40B4-BE49-F238E27FC236}">
                  <a16:creationId xmlns:a16="http://schemas.microsoft.com/office/drawing/2014/main" id="{3F355B1B-0B83-6AF8-2068-648A983DC9AC}"/>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154781</xdr:colOff>
          <xdr:row>118</xdr:row>
          <xdr:rowOff>47625</xdr:rowOff>
        </xdr:from>
        <xdr:to>
          <xdr:col>5</xdr:col>
          <xdr:colOff>1538289</xdr:colOff>
          <xdr:row>118</xdr:row>
          <xdr:rowOff>679796</xdr:rowOff>
        </xdr:to>
        <xdr:grpSp>
          <xdr:nvGrpSpPr>
            <xdr:cNvPr id="5" name="Group 4">
              <a:extLst>
                <a:ext uri="{FF2B5EF4-FFF2-40B4-BE49-F238E27FC236}">
                  <a16:creationId xmlns:a16="http://schemas.microsoft.com/office/drawing/2014/main" id="{7B605D64-33EA-4C09-ACA6-9847135156B4}"/>
                </a:ext>
              </a:extLst>
            </xdr:cNvPr>
            <xdr:cNvGrpSpPr/>
          </xdr:nvGrpSpPr>
          <xdr:grpSpPr>
            <a:xfrm>
              <a:off x="5619750" y="45481875"/>
              <a:ext cx="1383508" cy="632171"/>
              <a:chOff x="5519166" y="35863346"/>
              <a:chExt cx="1619263" cy="383635"/>
            </a:xfrm>
          </xdr:grpSpPr>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2D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2E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2F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30280200}"/>
                  </a:ext>
                </a:extLst>
              </xdr:cNvPr>
              <xdr:cNvSpPr/>
            </xdr:nvSpPr>
            <xdr:spPr bwMode="auto">
              <a:xfrm>
                <a:off x="6276002" y="36102458"/>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166688</xdr:colOff>
          <xdr:row>118</xdr:row>
          <xdr:rowOff>178594</xdr:rowOff>
        </xdr:from>
        <xdr:to>
          <xdr:col>7</xdr:col>
          <xdr:colOff>762000</xdr:colOff>
          <xdr:row>118</xdr:row>
          <xdr:rowOff>679796</xdr:rowOff>
        </xdr:to>
        <xdr:grpSp>
          <xdr:nvGrpSpPr>
            <xdr:cNvPr id="6" name="Group 5">
              <a:extLst>
                <a:ext uri="{FF2B5EF4-FFF2-40B4-BE49-F238E27FC236}">
                  <a16:creationId xmlns:a16="http://schemas.microsoft.com/office/drawing/2014/main" id="{8F070F1A-5A17-4EA7-88E3-112C9F2986D9}"/>
                </a:ext>
              </a:extLst>
            </xdr:cNvPr>
            <xdr:cNvGrpSpPr/>
          </xdr:nvGrpSpPr>
          <xdr:grpSpPr>
            <a:xfrm>
              <a:off x="7227094" y="45612844"/>
              <a:ext cx="1905000" cy="501202"/>
              <a:chOff x="5519166" y="35863346"/>
              <a:chExt cx="1619263" cy="383635"/>
            </a:xfrm>
          </xdr:grpSpPr>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2D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2E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2F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30280200}"/>
                  </a:ext>
                </a:extLst>
              </xdr:cNvPr>
              <xdr:cNvSpPr/>
            </xdr:nvSpPr>
            <xdr:spPr bwMode="auto">
              <a:xfrm>
                <a:off x="6276002" y="36102458"/>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107156</xdr:colOff>
          <xdr:row>118</xdr:row>
          <xdr:rowOff>35719</xdr:rowOff>
        </xdr:from>
        <xdr:to>
          <xdr:col>8</xdr:col>
          <xdr:colOff>1440656</xdr:colOff>
          <xdr:row>118</xdr:row>
          <xdr:rowOff>679796</xdr:rowOff>
        </xdr:to>
        <xdr:grpSp>
          <xdr:nvGrpSpPr>
            <xdr:cNvPr id="7" name="Group 6">
              <a:extLst>
                <a:ext uri="{FF2B5EF4-FFF2-40B4-BE49-F238E27FC236}">
                  <a16:creationId xmlns:a16="http://schemas.microsoft.com/office/drawing/2014/main" id="{E254F5A6-C112-4178-BB46-650F5FEF28D9}"/>
                </a:ext>
              </a:extLst>
            </xdr:cNvPr>
            <xdr:cNvGrpSpPr/>
          </xdr:nvGrpSpPr>
          <xdr:grpSpPr>
            <a:xfrm>
              <a:off x="9679781" y="45469969"/>
              <a:ext cx="1333500" cy="644077"/>
              <a:chOff x="5519166" y="35863346"/>
              <a:chExt cx="1619263" cy="383635"/>
            </a:xfrm>
          </xdr:grpSpPr>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2D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2E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2F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30280200}"/>
                  </a:ext>
                </a:extLst>
              </xdr:cNvPr>
              <xdr:cNvSpPr/>
            </xdr:nvSpPr>
            <xdr:spPr bwMode="auto">
              <a:xfrm>
                <a:off x="6276002" y="36102458"/>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952501</xdr:rowOff>
        </xdr:from>
        <xdr:to>
          <xdr:col>6</xdr:col>
          <xdr:colOff>657225</xdr:colOff>
          <xdr:row>118</xdr:row>
          <xdr:rowOff>1071563</xdr:rowOff>
        </xdr:to>
        <xdr:sp macro="" textlink="">
          <xdr:nvSpPr>
            <xdr:cNvPr id="141427" name="Check Box 115" hidden="1">
              <a:extLst>
                <a:ext uri="{63B3BB69-23CF-44E3-9099-C40C66FF867C}">
                  <a14:compatExt spid="_x0000_s141427"/>
                </a:ext>
                <a:ext uri="{FF2B5EF4-FFF2-40B4-BE49-F238E27FC236}">
                  <a16:creationId xmlns:a16="http://schemas.microsoft.com/office/drawing/2014/main" id="{F103DF27-9AB4-AB84-BD48-07A5C360CF0A}"/>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118</xdr:row>
          <xdr:rowOff>797720</xdr:rowOff>
        </xdr:from>
        <xdr:to>
          <xdr:col>8</xdr:col>
          <xdr:colOff>657225</xdr:colOff>
          <xdr:row>118</xdr:row>
          <xdr:rowOff>1059656</xdr:rowOff>
        </xdr:to>
        <xdr:sp macro="" textlink="">
          <xdr:nvSpPr>
            <xdr:cNvPr id="141428" name="Check Box 116" hidden="1">
              <a:extLst>
                <a:ext uri="{63B3BB69-23CF-44E3-9099-C40C66FF867C}">
                  <a14:compatExt spid="_x0000_s141428"/>
                </a:ext>
                <a:ext uri="{FF2B5EF4-FFF2-40B4-BE49-F238E27FC236}">
                  <a16:creationId xmlns:a16="http://schemas.microsoft.com/office/drawing/2014/main" id="{C79E38CD-8D8A-405B-1C80-B1FEB1AF2C7C}"/>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976313</xdr:colOff>
          <xdr:row>94</xdr:row>
          <xdr:rowOff>702468</xdr:rowOff>
        </xdr:from>
        <xdr:to>
          <xdr:col>7</xdr:col>
          <xdr:colOff>809625</xdr:colOff>
          <xdr:row>94</xdr:row>
          <xdr:rowOff>916781</xdr:rowOff>
        </xdr:to>
        <xdr:sp macro="" textlink="">
          <xdr:nvSpPr>
            <xdr:cNvPr id="141429" name="Check Box 117" hidden="1">
              <a:extLst>
                <a:ext uri="{63B3BB69-23CF-44E3-9099-C40C66FF867C}">
                  <a14:compatExt spid="_x0000_s141429"/>
                </a:ext>
                <a:ext uri="{FF2B5EF4-FFF2-40B4-BE49-F238E27FC236}">
                  <a16:creationId xmlns:a16="http://schemas.microsoft.com/office/drawing/2014/main" id="{26D72610-0025-D22F-42EE-75AB94C2A3D9}"/>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881062</xdr:colOff>
          <xdr:row>94</xdr:row>
          <xdr:rowOff>690562</xdr:rowOff>
        </xdr:from>
        <xdr:to>
          <xdr:col>8</xdr:col>
          <xdr:colOff>1643062</xdr:colOff>
          <xdr:row>94</xdr:row>
          <xdr:rowOff>857249</xdr:rowOff>
        </xdr:to>
        <xdr:sp macro="" textlink="">
          <xdr:nvSpPr>
            <xdr:cNvPr id="141430" name="Check Box 118" hidden="1">
              <a:extLst>
                <a:ext uri="{63B3BB69-23CF-44E3-9099-C40C66FF867C}">
                  <a14:compatExt spid="_x0000_s141430"/>
                </a:ext>
                <a:ext uri="{FF2B5EF4-FFF2-40B4-BE49-F238E27FC236}">
                  <a16:creationId xmlns:a16="http://schemas.microsoft.com/office/drawing/2014/main" id="{B7014118-E25D-EBFB-E1A2-33931E121838}"/>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981075</xdr:colOff>
          <xdr:row>118</xdr:row>
          <xdr:rowOff>881062</xdr:rowOff>
        </xdr:from>
        <xdr:to>
          <xdr:col>7</xdr:col>
          <xdr:colOff>809625</xdr:colOff>
          <xdr:row>118</xdr:row>
          <xdr:rowOff>1107280</xdr:rowOff>
        </xdr:to>
        <xdr:sp macro="" textlink="">
          <xdr:nvSpPr>
            <xdr:cNvPr id="141431" name="Check Box 119" hidden="1">
              <a:extLst>
                <a:ext uri="{63B3BB69-23CF-44E3-9099-C40C66FF867C}">
                  <a14:compatExt spid="_x0000_s141431"/>
                </a:ext>
                <a:ext uri="{FF2B5EF4-FFF2-40B4-BE49-F238E27FC236}">
                  <a16:creationId xmlns:a16="http://schemas.microsoft.com/office/drawing/2014/main" id="{5892742C-7506-D828-23B3-456218BEF143}"/>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857251</xdr:colOff>
          <xdr:row>118</xdr:row>
          <xdr:rowOff>821531</xdr:rowOff>
        </xdr:from>
        <xdr:to>
          <xdr:col>5</xdr:col>
          <xdr:colOff>1524001</xdr:colOff>
          <xdr:row>118</xdr:row>
          <xdr:rowOff>1190625</xdr:rowOff>
        </xdr:to>
        <xdr:sp macro="" textlink="">
          <xdr:nvSpPr>
            <xdr:cNvPr id="141432" name="Check Box 120" hidden="1">
              <a:extLst>
                <a:ext uri="{63B3BB69-23CF-44E3-9099-C40C66FF867C}">
                  <a14:compatExt spid="_x0000_s141432"/>
                </a:ext>
                <a:ext uri="{FF2B5EF4-FFF2-40B4-BE49-F238E27FC236}">
                  <a16:creationId xmlns:a16="http://schemas.microsoft.com/office/drawing/2014/main" id="{CC7CCB16-F779-CB1F-2FEB-E415509DF12F}"/>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797719</xdr:colOff>
          <xdr:row>118</xdr:row>
          <xdr:rowOff>704850</xdr:rowOff>
        </xdr:from>
        <xdr:to>
          <xdr:col>8</xdr:col>
          <xdr:colOff>1559720</xdr:colOff>
          <xdr:row>118</xdr:row>
          <xdr:rowOff>1131094</xdr:rowOff>
        </xdr:to>
        <xdr:sp macro="" textlink="">
          <xdr:nvSpPr>
            <xdr:cNvPr id="141433" name="Check Box 121" hidden="1">
              <a:extLst>
                <a:ext uri="{63B3BB69-23CF-44E3-9099-C40C66FF867C}">
                  <a14:compatExt spid="_x0000_s141433"/>
                </a:ext>
                <a:ext uri="{FF2B5EF4-FFF2-40B4-BE49-F238E27FC236}">
                  <a16:creationId xmlns:a16="http://schemas.microsoft.com/office/drawing/2014/main" id="{16579D2B-A619-EBC6-7897-E216851D33C3}"/>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48.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49.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50.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26" Type="http://schemas.openxmlformats.org/officeDocument/2006/relationships/printerSettings" Target="../printerSettings/printerSettings628.bin"/><Relationship Id="rId39" Type="http://schemas.openxmlformats.org/officeDocument/2006/relationships/printerSettings" Target="../printerSettings/printerSettings641.bin"/><Relationship Id="rId21" Type="http://schemas.openxmlformats.org/officeDocument/2006/relationships/printerSettings" Target="../printerSettings/printerSettings623.bin"/><Relationship Id="rId34" Type="http://schemas.openxmlformats.org/officeDocument/2006/relationships/printerSettings" Target="../printerSettings/printerSettings636.bin"/><Relationship Id="rId42" Type="http://schemas.openxmlformats.org/officeDocument/2006/relationships/printerSettings" Target="../printerSettings/printerSettings644.bin"/><Relationship Id="rId47" Type="http://schemas.openxmlformats.org/officeDocument/2006/relationships/drawing" Target="../drawings/drawing15.xml"/><Relationship Id="rId7" Type="http://schemas.openxmlformats.org/officeDocument/2006/relationships/printerSettings" Target="../printerSettings/printerSettings60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9" Type="http://schemas.openxmlformats.org/officeDocument/2006/relationships/printerSettings" Target="../printerSettings/printerSettings631.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24" Type="http://schemas.openxmlformats.org/officeDocument/2006/relationships/printerSettings" Target="../printerSettings/printerSettings626.bin"/><Relationship Id="rId32" Type="http://schemas.openxmlformats.org/officeDocument/2006/relationships/printerSettings" Target="../printerSettings/printerSettings634.bin"/><Relationship Id="rId37" Type="http://schemas.openxmlformats.org/officeDocument/2006/relationships/printerSettings" Target="../printerSettings/printerSettings639.bin"/><Relationship Id="rId40" Type="http://schemas.openxmlformats.org/officeDocument/2006/relationships/printerSettings" Target="../printerSettings/printerSettings642.bin"/><Relationship Id="rId45" Type="http://schemas.openxmlformats.org/officeDocument/2006/relationships/printerSettings" Target="../printerSettings/printerSettings647.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23" Type="http://schemas.openxmlformats.org/officeDocument/2006/relationships/printerSettings" Target="../printerSettings/printerSettings625.bin"/><Relationship Id="rId28" Type="http://schemas.openxmlformats.org/officeDocument/2006/relationships/printerSettings" Target="../printerSettings/printerSettings630.bin"/><Relationship Id="rId36" Type="http://schemas.openxmlformats.org/officeDocument/2006/relationships/printerSettings" Target="../printerSettings/printerSettings638.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31" Type="http://schemas.openxmlformats.org/officeDocument/2006/relationships/printerSettings" Target="../printerSettings/printerSettings633.bin"/><Relationship Id="rId44" Type="http://schemas.openxmlformats.org/officeDocument/2006/relationships/printerSettings" Target="../printerSettings/printerSettings646.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printerSettings" Target="../printerSettings/printerSettings624.bin"/><Relationship Id="rId27" Type="http://schemas.openxmlformats.org/officeDocument/2006/relationships/printerSettings" Target="../printerSettings/printerSettings629.bin"/><Relationship Id="rId30" Type="http://schemas.openxmlformats.org/officeDocument/2006/relationships/printerSettings" Target="../printerSettings/printerSettings632.bin"/><Relationship Id="rId35" Type="http://schemas.openxmlformats.org/officeDocument/2006/relationships/printerSettings" Target="../printerSettings/printerSettings637.bin"/><Relationship Id="rId43" Type="http://schemas.openxmlformats.org/officeDocument/2006/relationships/printerSettings" Target="../printerSettings/printerSettings645.bin"/><Relationship Id="rId8" Type="http://schemas.openxmlformats.org/officeDocument/2006/relationships/printerSettings" Target="../printerSettings/printerSettings610.bin"/><Relationship Id="rId3" Type="http://schemas.openxmlformats.org/officeDocument/2006/relationships/printerSettings" Target="../printerSettings/printerSettings605.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5" Type="http://schemas.openxmlformats.org/officeDocument/2006/relationships/printerSettings" Target="../printerSettings/printerSettings627.bin"/><Relationship Id="rId33" Type="http://schemas.openxmlformats.org/officeDocument/2006/relationships/printerSettings" Target="../printerSettings/printerSettings635.bin"/><Relationship Id="rId38" Type="http://schemas.openxmlformats.org/officeDocument/2006/relationships/printerSettings" Target="../printerSettings/printerSettings640.bin"/><Relationship Id="rId46" Type="http://schemas.openxmlformats.org/officeDocument/2006/relationships/printerSettings" Target="../printerSettings/printerSettings648.bin"/><Relationship Id="rId20" Type="http://schemas.openxmlformats.org/officeDocument/2006/relationships/printerSettings" Target="../printerSettings/printerSettings622.bin"/><Relationship Id="rId41" Type="http://schemas.openxmlformats.org/officeDocument/2006/relationships/printerSettings" Target="../printerSettings/printerSettings64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drawing" Target="../drawings/drawing16.xml"/><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9" Type="http://schemas.openxmlformats.org/officeDocument/2006/relationships/printerSettings" Target="../printerSettings/printerSettings712.bin"/><Relationship Id="rId21" Type="http://schemas.openxmlformats.org/officeDocument/2006/relationships/printerSettings" Target="../printerSettings/printerSettings694.bin"/><Relationship Id="rId34" Type="http://schemas.openxmlformats.org/officeDocument/2006/relationships/printerSettings" Target="../printerSettings/printerSettings707.bin"/><Relationship Id="rId42" Type="http://schemas.openxmlformats.org/officeDocument/2006/relationships/printerSettings" Target="../printerSettings/printerSettings715.bin"/><Relationship Id="rId47" Type="http://schemas.openxmlformats.org/officeDocument/2006/relationships/drawing" Target="../drawings/drawing17.xml"/><Relationship Id="rId7" Type="http://schemas.openxmlformats.org/officeDocument/2006/relationships/printerSettings" Target="../printerSettings/printerSettings680.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37" Type="http://schemas.openxmlformats.org/officeDocument/2006/relationships/printerSettings" Target="../printerSettings/printerSettings710.bin"/><Relationship Id="rId40" Type="http://schemas.openxmlformats.org/officeDocument/2006/relationships/printerSettings" Target="../printerSettings/printerSettings713.bin"/><Relationship Id="rId45" Type="http://schemas.openxmlformats.org/officeDocument/2006/relationships/printerSettings" Target="../printerSettings/printerSettings718.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36" Type="http://schemas.openxmlformats.org/officeDocument/2006/relationships/printerSettings" Target="../printerSettings/printerSettings709.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4" Type="http://schemas.openxmlformats.org/officeDocument/2006/relationships/printerSettings" Target="../printerSettings/printerSettings717.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 Id="rId35" Type="http://schemas.openxmlformats.org/officeDocument/2006/relationships/printerSettings" Target="../printerSettings/printerSettings708.bin"/><Relationship Id="rId43" Type="http://schemas.openxmlformats.org/officeDocument/2006/relationships/printerSettings" Target="../printerSettings/printerSettings716.bin"/><Relationship Id="rId8" Type="http://schemas.openxmlformats.org/officeDocument/2006/relationships/printerSettings" Target="../printerSettings/printerSettings681.bin"/><Relationship Id="rId3" Type="http://schemas.openxmlformats.org/officeDocument/2006/relationships/printerSettings" Target="../printerSettings/printerSettings676.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33" Type="http://schemas.openxmlformats.org/officeDocument/2006/relationships/printerSettings" Target="../printerSettings/printerSettings706.bin"/><Relationship Id="rId38" Type="http://schemas.openxmlformats.org/officeDocument/2006/relationships/printerSettings" Target="../printerSettings/printerSettings711.bin"/><Relationship Id="rId46" Type="http://schemas.openxmlformats.org/officeDocument/2006/relationships/printerSettings" Target="../printerSettings/printerSettings719.bin"/><Relationship Id="rId20" Type="http://schemas.openxmlformats.org/officeDocument/2006/relationships/printerSettings" Target="../printerSettings/printerSettings693.bin"/><Relationship Id="rId41" Type="http://schemas.openxmlformats.org/officeDocument/2006/relationships/printerSettings" Target="../printerSettings/printerSettings714.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9" Type="http://schemas.openxmlformats.org/officeDocument/2006/relationships/printerSettings" Target="../printerSettings/printerSettings758.bin"/><Relationship Id="rId21" Type="http://schemas.openxmlformats.org/officeDocument/2006/relationships/printerSettings" Target="../printerSettings/printerSettings740.bin"/><Relationship Id="rId34" Type="http://schemas.openxmlformats.org/officeDocument/2006/relationships/printerSettings" Target="../printerSettings/printerSettings753.bin"/><Relationship Id="rId42" Type="http://schemas.openxmlformats.org/officeDocument/2006/relationships/drawing" Target="../drawings/drawing18.xml"/><Relationship Id="rId7" Type="http://schemas.openxmlformats.org/officeDocument/2006/relationships/printerSettings" Target="../printerSettings/printerSettings726.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41" Type="http://schemas.openxmlformats.org/officeDocument/2006/relationships/printerSettings" Target="../printerSettings/printerSettings760.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32" Type="http://schemas.openxmlformats.org/officeDocument/2006/relationships/printerSettings" Target="../printerSettings/printerSettings751.bin"/><Relationship Id="rId37" Type="http://schemas.openxmlformats.org/officeDocument/2006/relationships/printerSettings" Target="../printerSettings/printerSettings756.bin"/><Relationship Id="rId40" Type="http://schemas.openxmlformats.org/officeDocument/2006/relationships/printerSettings" Target="../printerSettings/printerSettings759.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36" Type="http://schemas.openxmlformats.org/officeDocument/2006/relationships/printerSettings" Target="../printerSettings/printerSettings755.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printerSettings" Target="../printerSettings/printerSettings750.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 Id="rId35" Type="http://schemas.openxmlformats.org/officeDocument/2006/relationships/printerSettings" Target="../printerSettings/printerSettings754.bin"/><Relationship Id="rId8" Type="http://schemas.openxmlformats.org/officeDocument/2006/relationships/printerSettings" Target="../printerSettings/printerSettings727.bin"/><Relationship Id="rId3" Type="http://schemas.openxmlformats.org/officeDocument/2006/relationships/printerSettings" Target="../printerSettings/printerSettings722.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33" Type="http://schemas.openxmlformats.org/officeDocument/2006/relationships/printerSettings" Target="../printerSettings/printerSettings752.bin"/><Relationship Id="rId38" Type="http://schemas.openxmlformats.org/officeDocument/2006/relationships/printerSettings" Target="../printerSettings/printerSettings75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73.bin"/><Relationship Id="rId18" Type="http://schemas.openxmlformats.org/officeDocument/2006/relationships/printerSettings" Target="../printerSettings/printerSettings778.bin"/><Relationship Id="rId26" Type="http://schemas.openxmlformats.org/officeDocument/2006/relationships/printerSettings" Target="../printerSettings/printerSettings786.bin"/><Relationship Id="rId39" Type="http://schemas.openxmlformats.org/officeDocument/2006/relationships/printerSettings" Target="../printerSettings/printerSettings799.bin"/><Relationship Id="rId21" Type="http://schemas.openxmlformats.org/officeDocument/2006/relationships/printerSettings" Target="../printerSettings/printerSettings781.bin"/><Relationship Id="rId34" Type="http://schemas.openxmlformats.org/officeDocument/2006/relationships/printerSettings" Target="../printerSettings/printerSettings794.bin"/><Relationship Id="rId42" Type="http://schemas.openxmlformats.org/officeDocument/2006/relationships/drawing" Target="../drawings/drawing19.xml"/><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6" Type="http://schemas.openxmlformats.org/officeDocument/2006/relationships/printerSettings" Target="../printerSettings/printerSettings776.bin"/><Relationship Id="rId20" Type="http://schemas.openxmlformats.org/officeDocument/2006/relationships/printerSettings" Target="../printerSettings/printerSettings780.bin"/><Relationship Id="rId29" Type="http://schemas.openxmlformats.org/officeDocument/2006/relationships/printerSettings" Target="../printerSettings/printerSettings789.bin"/><Relationship Id="rId41" Type="http://schemas.openxmlformats.org/officeDocument/2006/relationships/printerSettings" Target="../printerSettings/printerSettings801.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11" Type="http://schemas.openxmlformats.org/officeDocument/2006/relationships/printerSettings" Target="../printerSettings/printerSettings771.bin"/><Relationship Id="rId24" Type="http://schemas.openxmlformats.org/officeDocument/2006/relationships/printerSettings" Target="../printerSettings/printerSettings784.bin"/><Relationship Id="rId32" Type="http://schemas.openxmlformats.org/officeDocument/2006/relationships/printerSettings" Target="../printerSettings/printerSettings792.bin"/><Relationship Id="rId37" Type="http://schemas.openxmlformats.org/officeDocument/2006/relationships/printerSettings" Target="../printerSettings/printerSettings797.bin"/><Relationship Id="rId40" Type="http://schemas.openxmlformats.org/officeDocument/2006/relationships/printerSettings" Target="../printerSettings/printerSettings800.bin"/><Relationship Id="rId5" Type="http://schemas.openxmlformats.org/officeDocument/2006/relationships/printerSettings" Target="../printerSettings/printerSettings765.bin"/><Relationship Id="rId15" Type="http://schemas.openxmlformats.org/officeDocument/2006/relationships/printerSettings" Target="../printerSettings/printerSettings775.bin"/><Relationship Id="rId23" Type="http://schemas.openxmlformats.org/officeDocument/2006/relationships/printerSettings" Target="../printerSettings/printerSettings783.bin"/><Relationship Id="rId28" Type="http://schemas.openxmlformats.org/officeDocument/2006/relationships/printerSettings" Target="../printerSettings/printerSettings788.bin"/><Relationship Id="rId36" Type="http://schemas.openxmlformats.org/officeDocument/2006/relationships/printerSettings" Target="../printerSettings/printerSettings796.bin"/><Relationship Id="rId10" Type="http://schemas.openxmlformats.org/officeDocument/2006/relationships/printerSettings" Target="../printerSettings/printerSettings770.bin"/><Relationship Id="rId19" Type="http://schemas.openxmlformats.org/officeDocument/2006/relationships/printerSettings" Target="../printerSettings/printerSettings779.bin"/><Relationship Id="rId31" Type="http://schemas.openxmlformats.org/officeDocument/2006/relationships/printerSettings" Target="../printerSettings/printerSettings791.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 Id="rId14" Type="http://schemas.openxmlformats.org/officeDocument/2006/relationships/printerSettings" Target="../printerSettings/printerSettings774.bin"/><Relationship Id="rId22" Type="http://schemas.openxmlformats.org/officeDocument/2006/relationships/printerSettings" Target="../printerSettings/printerSettings782.bin"/><Relationship Id="rId27" Type="http://schemas.openxmlformats.org/officeDocument/2006/relationships/printerSettings" Target="../printerSettings/printerSettings787.bin"/><Relationship Id="rId30" Type="http://schemas.openxmlformats.org/officeDocument/2006/relationships/printerSettings" Target="../printerSettings/printerSettings790.bin"/><Relationship Id="rId35" Type="http://schemas.openxmlformats.org/officeDocument/2006/relationships/printerSettings" Target="../printerSettings/printerSettings795.bin"/><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12" Type="http://schemas.openxmlformats.org/officeDocument/2006/relationships/printerSettings" Target="../printerSettings/printerSettings772.bin"/><Relationship Id="rId17" Type="http://schemas.openxmlformats.org/officeDocument/2006/relationships/printerSettings" Target="../printerSettings/printerSettings777.bin"/><Relationship Id="rId25" Type="http://schemas.openxmlformats.org/officeDocument/2006/relationships/printerSettings" Target="../printerSettings/printerSettings785.bin"/><Relationship Id="rId33" Type="http://schemas.openxmlformats.org/officeDocument/2006/relationships/printerSettings" Target="../printerSettings/printerSettings793.bin"/><Relationship Id="rId38" Type="http://schemas.openxmlformats.org/officeDocument/2006/relationships/printerSettings" Target="../printerSettings/printerSettings79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14.bin"/><Relationship Id="rId18" Type="http://schemas.openxmlformats.org/officeDocument/2006/relationships/printerSettings" Target="../printerSettings/printerSettings819.bin"/><Relationship Id="rId26" Type="http://schemas.openxmlformats.org/officeDocument/2006/relationships/printerSettings" Target="../printerSettings/printerSettings827.bin"/><Relationship Id="rId39" Type="http://schemas.openxmlformats.org/officeDocument/2006/relationships/printerSettings" Target="../printerSettings/printerSettings840.bin"/><Relationship Id="rId21" Type="http://schemas.openxmlformats.org/officeDocument/2006/relationships/printerSettings" Target="../printerSettings/printerSettings822.bin"/><Relationship Id="rId34" Type="http://schemas.openxmlformats.org/officeDocument/2006/relationships/printerSettings" Target="../printerSettings/printerSettings835.bin"/><Relationship Id="rId42" Type="http://schemas.openxmlformats.org/officeDocument/2006/relationships/printerSettings" Target="../printerSettings/printerSettings843.bin"/><Relationship Id="rId47" Type="http://schemas.openxmlformats.org/officeDocument/2006/relationships/ctrlProp" Target="../ctrlProps/ctrlProp152.xml"/><Relationship Id="rId7" Type="http://schemas.openxmlformats.org/officeDocument/2006/relationships/printerSettings" Target="../printerSettings/printerSettings808.bin"/><Relationship Id="rId2" Type="http://schemas.openxmlformats.org/officeDocument/2006/relationships/printerSettings" Target="../printerSettings/printerSettings803.bin"/><Relationship Id="rId16" Type="http://schemas.openxmlformats.org/officeDocument/2006/relationships/printerSettings" Target="../printerSettings/printerSettings817.bin"/><Relationship Id="rId29" Type="http://schemas.openxmlformats.org/officeDocument/2006/relationships/printerSettings" Target="../printerSettings/printerSettings830.bin"/><Relationship Id="rId1" Type="http://schemas.openxmlformats.org/officeDocument/2006/relationships/printerSettings" Target="../printerSettings/printerSettings802.bin"/><Relationship Id="rId6" Type="http://schemas.openxmlformats.org/officeDocument/2006/relationships/printerSettings" Target="../printerSettings/printerSettings807.bin"/><Relationship Id="rId11" Type="http://schemas.openxmlformats.org/officeDocument/2006/relationships/printerSettings" Target="../printerSettings/printerSettings812.bin"/><Relationship Id="rId24" Type="http://schemas.openxmlformats.org/officeDocument/2006/relationships/printerSettings" Target="../printerSettings/printerSettings825.bin"/><Relationship Id="rId32" Type="http://schemas.openxmlformats.org/officeDocument/2006/relationships/printerSettings" Target="../printerSettings/printerSettings833.bin"/><Relationship Id="rId37" Type="http://schemas.openxmlformats.org/officeDocument/2006/relationships/printerSettings" Target="../printerSettings/printerSettings838.bin"/><Relationship Id="rId40" Type="http://schemas.openxmlformats.org/officeDocument/2006/relationships/printerSettings" Target="../printerSettings/printerSettings841.bin"/><Relationship Id="rId45" Type="http://schemas.openxmlformats.org/officeDocument/2006/relationships/vmlDrawing" Target="../drawings/vmlDrawing6.vml"/><Relationship Id="rId5" Type="http://schemas.openxmlformats.org/officeDocument/2006/relationships/printerSettings" Target="../printerSettings/printerSettings806.bin"/><Relationship Id="rId15" Type="http://schemas.openxmlformats.org/officeDocument/2006/relationships/printerSettings" Target="../printerSettings/printerSettings816.bin"/><Relationship Id="rId23" Type="http://schemas.openxmlformats.org/officeDocument/2006/relationships/printerSettings" Target="../printerSettings/printerSettings824.bin"/><Relationship Id="rId28" Type="http://schemas.openxmlformats.org/officeDocument/2006/relationships/printerSettings" Target="../printerSettings/printerSettings829.bin"/><Relationship Id="rId36" Type="http://schemas.openxmlformats.org/officeDocument/2006/relationships/printerSettings" Target="../printerSettings/printerSettings837.bin"/><Relationship Id="rId10" Type="http://schemas.openxmlformats.org/officeDocument/2006/relationships/printerSettings" Target="../printerSettings/printerSettings811.bin"/><Relationship Id="rId19" Type="http://schemas.openxmlformats.org/officeDocument/2006/relationships/printerSettings" Target="../printerSettings/printerSettings820.bin"/><Relationship Id="rId31" Type="http://schemas.openxmlformats.org/officeDocument/2006/relationships/printerSettings" Target="../printerSettings/printerSettings832.bin"/><Relationship Id="rId44" Type="http://schemas.openxmlformats.org/officeDocument/2006/relationships/drawing" Target="../drawings/drawing20.xml"/><Relationship Id="rId4" Type="http://schemas.openxmlformats.org/officeDocument/2006/relationships/printerSettings" Target="../printerSettings/printerSettings805.bin"/><Relationship Id="rId9" Type="http://schemas.openxmlformats.org/officeDocument/2006/relationships/printerSettings" Target="../printerSettings/printerSettings810.bin"/><Relationship Id="rId14" Type="http://schemas.openxmlformats.org/officeDocument/2006/relationships/printerSettings" Target="../printerSettings/printerSettings815.bin"/><Relationship Id="rId22" Type="http://schemas.openxmlformats.org/officeDocument/2006/relationships/printerSettings" Target="../printerSettings/printerSettings823.bin"/><Relationship Id="rId27" Type="http://schemas.openxmlformats.org/officeDocument/2006/relationships/printerSettings" Target="../printerSettings/printerSettings828.bin"/><Relationship Id="rId30" Type="http://schemas.openxmlformats.org/officeDocument/2006/relationships/printerSettings" Target="../printerSettings/printerSettings831.bin"/><Relationship Id="rId35" Type="http://schemas.openxmlformats.org/officeDocument/2006/relationships/printerSettings" Target="../printerSettings/printerSettings836.bin"/><Relationship Id="rId43" Type="http://schemas.openxmlformats.org/officeDocument/2006/relationships/printerSettings" Target="../printerSettings/printerSettings844.bin"/><Relationship Id="rId8" Type="http://schemas.openxmlformats.org/officeDocument/2006/relationships/printerSettings" Target="../printerSettings/printerSettings809.bin"/><Relationship Id="rId3" Type="http://schemas.openxmlformats.org/officeDocument/2006/relationships/printerSettings" Target="../printerSettings/printerSettings804.bin"/><Relationship Id="rId12" Type="http://schemas.openxmlformats.org/officeDocument/2006/relationships/printerSettings" Target="../printerSettings/printerSettings813.bin"/><Relationship Id="rId17" Type="http://schemas.openxmlformats.org/officeDocument/2006/relationships/printerSettings" Target="../printerSettings/printerSettings818.bin"/><Relationship Id="rId25" Type="http://schemas.openxmlformats.org/officeDocument/2006/relationships/printerSettings" Target="../printerSettings/printerSettings826.bin"/><Relationship Id="rId33" Type="http://schemas.openxmlformats.org/officeDocument/2006/relationships/printerSettings" Target="../printerSettings/printerSettings834.bin"/><Relationship Id="rId38" Type="http://schemas.openxmlformats.org/officeDocument/2006/relationships/printerSettings" Target="../printerSettings/printerSettings839.bin"/><Relationship Id="rId46" Type="http://schemas.openxmlformats.org/officeDocument/2006/relationships/ctrlProp" Target="../ctrlProps/ctrlProp151.xml"/><Relationship Id="rId20" Type="http://schemas.openxmlformats.org/officeDocument/2006/relationships/printerSettings" Target="../printerSettings/printerSettings821.bin"/><Relationship Id="rId41" Type="http://schemas.openxmlformats.org/officeDocument/2006/relationships/printerSettings" Target="../printerSettings/printerSettings84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52.bin"/><Relationship Id="rId13" Type="http://schemas.openxmlformats.org/officeDocument/2006/relationships/printerSettings" Target="../printerSettings/printerSettings857.bin"/><Relationship Id="rId18" Type="http://schemas.openxmlformats.org/officeDocument/2006/relationships/printerSettings" Target="../printerSettings/printerSettings862.bin"/><Relationship Id="rId3" Type="http://schemas.openxmlformats.org/officeDocument/2006/relationships/printerSettings" Target="../printerSettings/printerSettings847.bin"/><Relationship Id="rId21" Type="http://schemas.openxmlformats.org/officeDocument/2006/relationships/printerSettings" Target="../printerSettings/printerSettings865.bin"/><Relationship Id="rId7" Type="http://schemas.openxmlformats.org/officeDocument/2006/relationships/printerSettings" Target="../printerSettings/printerSettings851.bin"/><Relationship Id="rId12" Type="http://schemas.openxmlformats.org/officeDocument/2006/relationships/printerSettings" Target="../printerSettings/printerSettings856.bin"/><Relationship Id="rId17" Type="http://schemas.openxmlformats.org/officeDocument/2006/relationships/printerSettings" Target="../printerSettings/printerSettings861.bin"/><Relationship Id="rId2" Type="http://schemas.openxmlformats.org/officeDocument/2006/relationships/printerSettings" Target="../printerSettings/printerSettings846.bin"/><Relationship Id="rId16" Type="http://schemas.openxmlformats.org/officeDocument/2006/relationships/printerSettings" Target="../printerSettings/printerSettings860.bin"/><Relationship Id="rId20" Type="http://schemas.openxmlformats.org/officeDocument/2006/relationships/printerSettings" Target="../printerSettings/printerSettings864.bin"/><Relationship Id="rId1" Type="http://schemas.openxmlformats.org/officeDocument/2006/relationships/printerSettings" Target="../printerSettings/printerSettings845.bin"/><Relationship Id="rId6" Type="http://schemas.openxmlformats.org/officeDocument/2006/relationships/printerSettings" Target="../printerSettings/printerSettings850.bin"/><Relationship Id="rId11" Type="http://schemas.openxmlformats.org/officeDocument/2006/relationships/printerSettings" Target="../printerSettings/printerSettings855.bin"/><Relationship Id="rId5" Type="http://schemas.openxmlformats.org/officeDocument/2006/relationships/printerSettings" Target="../printerSettings/printerSettings849.bin"/><Relationship Id="rId15" Type="http://schemas.openxmlformats.org/officeDocument/2006/relationships/printerSettings" Target="../printerSettings/printerSettings859.bin"/><Relationship Id="rId23" Type="http://schemas.openxmlformats.org/officeDocument/2006/relationships/drawing" Target="../drawings/drawing21.xml"/><Relationship Id="rId10" Type="http://schemas.openxmlformats.org/officeDocument/2006/relationships/printerSettings" Target="../printerSettings/printerSettings854.bin"/><Relationship Id="rId19" Type="http://schemas.openxmlformats.org/officeDocument/2006/relationships/printerSettings" Target="../printerSettings/printerSettings863.bin"/><Relationship Id="rId4" Type="http://schemas.openxmlformats.org/officeDocument/2006/relationships/printerSettings" Target="../printerSettings/printerSettings848.bin"/><Relationship Id="rId9" Type="http://schemas.openxmlformats.org/officeDocument/2006/relationships/printerSettings" Target="../printerSettings/printerSettings853.bin"/><Relationship Id="rId14" Type="http://schemas.openxmlformats.org/officeDocument/2006/relationships/printerSettings" Target="../printerSettings/printerSettings858.bin"/><Relationship Id="rId22" Type="http://schemas.openxmlformats.org/officeDocument/2006/relationships/printerSettings" Target="../printerSettings/printerSettings86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79.bin"/><Relationship Id="rId18" Type="http://schemas.openxmlformats.org/officeDocument/2006/relationships/printerSettings" Target="../printerSettings/printerSettings884.bin"/><Relationship Id="rId26" Type="http://schemas.openxmlformats.org/officeDocument/2006/relationships/printerSettings" Target="../printerSettings/printerSettings892.bin"/><Relationship Id="rId39" Type="http://schemas.openxmlformats.org/officeDocument/2006/relationships/printerSettings" Target="../printerSettings/printerSettings905.bin"/><Relationship Id="rId21" Type="http://schemas.openxmlformats.org/officeDocument/2006/relationships/printerSettings" Target="../printerSettings/printerSettings887.bin"/><Relationship Id="rId34" Type="http://schemas.openxmlformats.org/officeDocument/2006/relationships/printerSettings" Target="../printerSettings/printerSettings900.bin"/><Relationship Id="rId7" Type="http://schemas.openxmlformats.org/officeDocument/2006/relationships/printerSettings" Target="../printerSettings/printerSettings873.bin"/><Relationship Id="rId2" Type="http://schemas.openxmlformats.org/officeDocument/2006/relationships/printerSettings" Target="../printerSettings/printerSettings868.bin"/><Relationship Id="rId16" Type="http://schemas.openxmlformats.org/officeDocument/2006/relationships/printerSettings" Target="../printerSettings/printerSettings882.bin"/><Relationship Id="rId20" Type="http://schemas.openxmlformats.org/officeDocument/2006/relationships/printerSettings" Target="../printerSettings/printerSettings886.bin"/><Relationship Id="rId29" Type="http://schemas.openxmlformats.org/officeDocument/2006/relationships/printerSettings" Target="../printerSettings/printerSettings895.bin"/><Relationship Id="rId41" Type="http://schemas.openxmlformats.org/officeDocument/2006/relationships/drawing" Target="../drawings/drawing22.xml"/><Relationship Id="rId1" Type="http://schemas.openxmlformats.org/officeDocument/2006/relationships/printerSettings" Target="../printerSettings/printerSettings867.bin"/><Relationship Id="rId6" Type="http://schemas.openxmlformats.org/officeDocument/2006/relationships/printerSettings" Target="../printerSettings/printerSettings872.bin"/><Relationship Id="rId11" Type="http://schemas.openxmlformats.org/officeDocument/2006/relationships/printerSettings" Target="../printerSettings/printerSettings877.bin"/><Relationship Id="rId24" Type="http://schemas.openxmlformats.org/officeDocument/2006/relationships/printerSettings" Target="../printerSettings/printerSettings890.bin"/><Relationship Id="rId32" Type="http://schemas.openxmlformats.org/officeDocument/2006/relationships/printerSettings" Target="../printerSettings/printerSettings898.bin"/><Relationship Id="rId37" Type="http://schemas.openxmlformats.org/officeDocument/2006/relationships/printerSettings" Target="../printerSettings/printerSettings903.bin"/><Relationship Id="rId40" Type="http://schemas.openxmlformats.org/officeDocument/2006/relationships/printerSettings" Target="../printerSettings/printerSettings906.bin"/><Relationship Id="rId5" Type="http://schemas.openxmlformats.org/officeDocument/2006/relationships/printerSettings" Target="../printerSettings/printerSettings871.bin"/><Relationship Id="rId15" Type="http://schemas.openxmlformats.org/officeDocument/2006/relationships/printerSettings" Target="../printerSettings/printerSettings881.bin"/><Relationship Id="rId23" Type="http://schemas.openxmlformats.org/officeDocument/2006/relationships/printerSettings" Target="../printerSettings/printerSettings889.bin"/><Relationship Id="rId28" Type="http://schemas.openxmlformats.org/officeDocument/2006/relationships/printerSettings" Target="../printerSettings/printerSettings894.bin"/><Relationship Id="rId36" Type="http://schemas.openxmlformats.org/officeDocument/2006/relationships/printerSettings" Target="../printerSettings/printerSettings902.bin"/><Relationship Id="rId10" Type="http://schemas.openxmlformats.org/officeDocument/2006/relationships/printerSettings" Target="../printerSettings/printerSettings876.bin"/><Relationship Id="rId19" Type="http://schemas.openxmlformats.org/officeDocument/2006/relationships/printerSettings" Target="../printerSettings/printerSettings885.bin"/><Relationship Id="rId31" Type="http://schemas.openxmlformats.org/officeDocument/2006/relationships/printerSettings" Target="../printerSettings/printerSettings897.bin"/><Relationship Id="rId4" Type="http://schemas.openxmlformats.org/officeDocument/2006/relationships/printerSettings" Target="../printerSettings/printerSettings870.bin"/><Relationship Id="rId9" Type="http://schemas.openxmlformats.org/officeDocument/2006/relationships/printerSettings" Target="../printerSettings/printerSettings875.bin"/><Relationship Id="rId14" Type="http://schemas.openxmlformats.org/officeDocument/2006/relationships/printerSettings" Target="../printerSettings/printerSettings880.bin"/><Relationship Id="rId22" Type="http://schemas.openxmlformats.org/officeDocument/2006/relationships/printerSettings" Target="../printerSettings/printerSettings888.bin"/><Relationship Id="rId27" Type="http://schemas.openxmlformats.org/officeDocument/2006/relationships/printerSettings" Target="../printerSettings/printerSettings893.bin"/><Relationship Id="rId30" Type="http://schemas.openxmlformats.org/officeDocument/2006/relationships/printerSettings" Target="../printerSettings/printerSettings896.bin"/><Relationship Id="rId35" Type="http://schemas.openxmlformats.org/officeDocument/2006/relationships/printerSettings" Target="../printerSettings/printerSettings901.bin"/><Relationship Id="rId8" Type="http://schemas.openxmlformats.org/officeDocument/2006/relationships/printerSettings" Target="../printerSettings/printerSettings874.bin"/><Relationship Id="rId3" Type="http://schemas.openxmlformats.org/officeDocument/2006/relationships/printerSettings" Target="../printerSettings/printerSettings869.bin"/><Relationship Id="rId12" Type="http://schemas.openxmlformats.org/officeDocument/2006/relationships/printerSettings" Target="../printerSettings/printerSettings878.bin"/><Relationship Id="rId17" Type="http://schemas.openxmlformats.org/officeDocument/2006/relationships/printerSettings" Target="../printerSettings/printerSettings883.bin"/><Relationship Id="rId25" Type="http://schemas.openxmlformats.org/officeDocument/2006/relationships/printerSettings" Target="../printerSettings/printerSettings891.bin"/><Relationship Id="rId33" Type="http://schemas.openxmlformats.org/officeDocument/2006/relationships/printerSettings" Target="../printerSettings/printerSettings899.bin"/><Relationship Id="rId38" Type="http://schemas.openxmlformats.org/officeDocument/2006/relationships/printerSettings" Target="../printerSettings/printerSettings9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14.bin"/><Relationship Id="rId13" Type="http://schemas.openxmlformats.org/officeDocument/2006/relationships/printerSettings" Target="../printerSettings/printerSettings919.bin"/><Relationship Id="rId18" Type="http://schemas.openxmlformats.org/officeDocument/2006/relationships/printerSettings" Target="../printerSettings/printerSettings924.bin"/><Relationship Id="rId26" Type="http://schemas.openxmlformats.org/officeDocument/2006/relationships/printerSettings" Target="../printerSettings/printerSettings932.bin"/><Relationship Id="rId3" Type="http://schemas.openxmlformats.org/officeDocument/2006/relationships/printerSettings" Target="../printerSettings/printerSettings909.bin"/><Relationship Id="rId21" Type="http://schemas.openxmlformats.org/officeDocument/2006/relationships/printerSettings" Target="../printerSettings/printerSettings927.bin"/><Relationship Id="rId7" Type="http://schemas.openxmlformats.org/officeDocument/2006/relationships/printerSettings" Target="../printerSettings/printerSettings913.bin"/><Relationship Id="rId12" Type="http://schemas.openxmlformats.org/officeDocument/2006/relationships/printerSettings" Target="../printerSettings/printerSettings918.bin"/><Relationship Id="rId17" Type="http://schemas.openxmlformats.org/officeDocument/2006/relationships/printerSettings" Target="../printerSettings/printerSettings923.bin"/><Relationship Id="rId25" Type="http://schemas.openxmlformats.org/officeDocument/2006/relationships/printerSettings" Target="../printerSettings/printerSettings931.bin"/><Relationship Id="rId2" Type="http://schemas.openxmlformats.org/officeDocument/2006/relationships/printerSettings" Target="../printerSettings/printerSettings908.bin"/><Relationship Id="rId16" Type="http://schemas.openxmlformats.org/officeDocument/2006/relationships/printerSettings" Target="../printerSettings/printerSettings922.bin"/><Relationship Id="rId20" Type="http://schemas.openxmlformats.org/officeDocument/2006/relationships/printerSettings" Target="../printerSettings/printerSettings926.bin"/><Relationship Id="rId29" Type="http://schemas.openxmlformats.org/officeDocument/2006/relationships/printerSettings" Target="../printerSettings/printerSettings935.bin"/><Relationship Id="rId1" Type="http://schemas.openxmlformats.org/officeDocument/2006/relationships/printerSettings" Target="../printerSettings/printerSettings907.bin"/><Relationship Id="rId6" Type="http://schemas.openxmlformats.org/officeDocument/2006/relationships/printerSettings" Target="../printerSettings/printerSettings912.bin"/><Relationship Id="rId11" Type="http://schemas.openxmlformats.org/officeDocument/2006/relationships/printerSettings" Target="../printerSettings/printerSettings917.bin"/><Relationship Id="rId24" Type="http://schemas.openxmlformats.org/officeDocument/2006/relationships/printerSettings" Target="../printerSettings/printerSettings930.bin"/><Relationship Id="rId32" Type="http://schemas.openxmlformats.org/officeDocument/2006/relationships/drawing" Target="../drawings/drawing23.xml"/><Relationship Id="rId5" Type="http://schemas.openxmlformats.org/officeDocument/2006/relationships/printerSettings" Target="../printerSettings/printerSettings911.bin"/><Relationship Id="rId15" Type="http://schemas.openxmlformats.org/officeDocument/2006/relationships/printerSettings" Target="../printerSettings/printerSettings921.bin"/><Relationship Id="rId23" Type="http://schemas.openxmlformats.org/officeDocument/2006/relationships/printerSettings" Target="../printerSettings/printerSettings929.bin"/><Relationship Id="rId28" Type="http://schemas.openxmlformats.org/officeDocument/2006/relationships/printerSettings" Target="../printerSettings/printerSettings934.bin"/><Relationship Id="rId10" Type="http://schemas.openxmlformats.org/officeDocument/2006/relationships/printerSettings" Target="../printerSettings/printerSettings916.bin"/><Relationship Id="rId19" Type="http://schemas.openxmlformats.org/officeDocument/2006/relationships/printerSettings" Target="../printerSettings/printerSettings925.bin"/><Relationship Id="rId31" Type="http://schemas.openxmlformats.org/officeDocument/2006/relationships/printerSettings" Target="../printerSettings/printerSettings937.bin"/><Relationship Id="rId4" Type="http://schemas.openxmlformats.org/officeDocument/2006/relationships/printerSettings" Target="../printerSettings/printerSettings910.bin"/><Relationship Id="rId9" Type="http://schemas.openxmlformats.org/officeDocument/2006/relationships/printerSettings" Target="../printerSettings/printerSettings915.bin"/><Relationship Id="rId14" Type="http://schemas.openxmlformats.org/officeDocument/2006/relationships/printerSettings" Target="../printerSettings/printerSettings920.bin"/><Relationship Id="rId22" Type="http://schemas.openxmlformats.org/officeDocument/2006/relationships/printerSettings" Target="../printerSettings/printerSettings928.bin"/><Relationship Id="rId27" Type="http://schemas.openxmlformats.org/officeDocument/2006/relationships/printerSettings" Target="../printerSettings/printerSettings933.bin"/><Relationship Id="rId30" Type="http://schemas.openxmlformats.org/officeDocument/2006/relationships/printerSettings" Target="../printerSettings/printerSettings93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45.bin"/><Relationship Id="rId13" Type="http://schemas.openxmlformats.org/officeDocument/2006/relationships/printerSettings" Target="../printerSettings/printerSettings950.bin"/><Relationship Id="rId3" Type="http://schemas.openxmlformats.org/officeDocument/2006/relationships/printerSettings" Target="../printerSettings/printerSettings940.bin"/><Relationship Id="rId7" Type="http://schemas.openxmlformats.org/officeDocument/2006/relationships/printerSettings" Target="../printerSettings/printerSettings944.bin"/><Relationship Id="rId12" Type="http://schemas.openxmlformats.org/officeDocument/2006/relationships/printerSettings" Target="../printerSettings/printerSettings949.bin"/><Relationship Id="rId2" Type="http://schemas.openxmlformats.org/officeDocument/2006/relationships/printerSettings" Target="../printerSettings/printerSettings939.bin"/><Relationship Id="rId1" Type="http://schemas.openxmlformats.org/officeDocument/2006/relationships/printerSettings" Target="../printerSettings/printerSettings938.bin"/><Relationship Id="rId6" Type="http://schemas.openxmlformats.org/officeDocument/2006/relationships/printerSettings" Target="../printerSettings/printerSettings943.bin"/><Relationship Id="rId11" Type="http://schemas.openxmlformats.org/officeDocument/2006/relationships/printerSettings" Target="../printerSettings/printerSettings948.bin"/><Relationship Id="rId5" Type="http://schemas.openxmlformats.org/officeDocument/2006/relationships/printerSettings" Target="../printerSettings/printerSettings942.bin"/><Relationship Id="rId15" Type="http://schemas.openxmlformats.org/officeDocument/2006/relationships/drawing" Target="../drawings/drawing24.xml"/><Relationship Id="rId10" Type="http://schemas.openxmlformats.org/officeDocument/2006/relationships/printerSettings" Target="../printerSettings/printerSettings947.bin"/><Relationship Id="rId4" Type="http://schemas.openxmlformats.org/officeDocument/2006/relationships/printerSettings" Target="../printerSettings/printerSettings941.bin"/><Relationship Id="rId9" Type="http://schemas.openxmlformats.org/officeDocument/2006/relationships/printerSettings" Target="../printerSettings/printerSettings946.bin"/><Relationship Id="rId14" Type="http://schemas.openxmlformats.org/officeDocument/2006/relationships/printerSettings" Target="../printerSettings/printerSettings95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9" Type="http://schemas.openxmlformats.org/officeDocument/2006/relationships/printerSettings" Target="../printerSettings/printerSettings990.bin"/><Relationship Id="rId21" Type="http://schemas.openxmlformats.org/officeDocument/2006/relationships/printerSettings" Target="../printerSettings/printerSettings972.bin"/><Relationship Id="rId34" Type="http://schemas.openxmlformats.org/officeDocument/2006/relationships/printerSettings" Target="../printerSettings/printerSettings985.bin"/><Relationship Id="rId42" Type="http://schemas.openxmlformats.org/officeDocument/2006/relationships/printerSettings" Target="../printerSettings/printerSettings993.bin"/><Relationship Id="rId47" Type="http://schemas.openxmlformats.org/officeDocument/2006/relationships/drawing" Target="../drawings/drawing25.xml"/><Relationship Id="rId7" Type="http://schemas.openxmlformats.org/officeDocument/2006/relationships/printerSettings" Target="../printerSettings/printerSettings958.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printerSettings" Target="../printerSettings/printerSettings983.bin"/><Relationship Id="rId37" Type="http://schemas.openxmlformats.org/officeDocument/2006/relationships/printerSettings" Target="../printerSettings/printerSettings988.bin"/><Relationship Id="rId40" Type="http://schemas.openxmlformats.org/officeDocument/2006/relationships/printerSettings" Target="../printerSettings/printerSettings991.bin"/><Relationship Id="rId45" Type="http://schemas.openxmlformats.org/officeDocument/2006/relationships/printerSettings" Target="../printerSettings/printerSettings996.bin"/><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36" Type="http://schemas.openxmlformats.org/officeDocument/2006/relationships/printerSettings" Target="../printerSettings/printerSettings987.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4" Type="http://schemas.openxmlformats.org/officeDocument/2006/relationships/printerSettings" Target="../printerSettings/printerSettings995.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 Id="rId35" Type="http://schemas.openxmlformats.org/officeDocument/2006/relationships/printerSettings" Target="../printerSettings/printerSettings986.bin"/><Relationship Id="rId43" Type="http://schemas.openxmlformats.org/officeDocument/2006/relationships/printerSettings" Target="../printerSettings/printerSettings994.bin"/><Relationship Id="rId8" Type="http://schemas.openxmlformats.org/officeDocument/2006/relationships/printerSettings" Target="../printerSettings/printerSettings959.bin"/><Relationship Id="rId3" Type="http://schemas.openxmlformats.org/officeDocument/2006/relationships/printerSettings" Target="../printerSettings/printerSettings954.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33" Type="http://schemas.openxmlformats.org/officeDocument/2006/relationships/printerSettings" Target="../printerSettings/printerSettings984.bin"/><Relationship Id="rId38" Type="http://schemas.openxmlformats.org/officeDocument/2006/relationships/printerSettings" Target="../printerSettings/printerSettings989.bin"/><Relationship Id="rId46" Type="http://schemas.openxmlformats.org/officeDocument/2006/relationships/printerSettings" Target="../printerSettings/printerSettings997.bin"/><Relationship Id="rId20" Type="http://schemas.openxmlformats.org/officeDocument/2006/relationships/printerSettings" Target="../printerSettings/printerSettings971.bin"/><Relationship Id="rId41" Type="http://schemas.openxmlformats.org/officeDocument/2006/relationships/printerSettings" Target="../printerSettings/printerSettings99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00.bin"/><Relationship Id="rId2" Type="http://schemas.openxmlformats.org/officeDocument/2006/relationships/printerSettings" Target="../printerSettings/printerSettings999.bin"/><Relationship Id="rId1" Type="http://schemas.openxmlformats.org/officeDocument/2006/relationships/printerSettings" Target="../printerSettings/printerSettings998.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3.bin"/><Relationship Id="rId2" Type="http://schemas.openxmlformats.org/officeDocument/2006/relationships/printerSettings" Target="../printerSettings/printerSettings1002.bin"/><Relationship Id="rId1" Type="http://schemas.openxmlformats.org/officeDocument/2006/relationships/printerSettings" Target="../printerSettings/printerSettings1001.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06.bin"/><Relationship Id="rId2" Type="http://schemas.openxmlformats.org/officeDocument/2006/relationships/printerSettings" Target="../printerSettings/printerSettings1005.bin"/><Relationship Id="rId1" Type="http://schemas.openxmlformats.org/officeDocument/2006/relationships/printerSettings" Target="../printerSettings/printerSettings1004.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09.bin"/><Relationship Id="rId2" Type="http://schemas.openxmlformats.org/officeDocument/2006/relationships/printerSettings" Target="../printerSettings/printerSettings1008.bin"/><Relationship Id="rId1" Type="http://schemas.openxmlformats.org/officeDocument/2006/relationships/printerSettings" Target="../printerSettings/printerSettings1007.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22.bin"/><Relationship Id="rId18" Type="http://schemas.openxmlformats.org/officeDocument/2006/relationships/printerSettings" Target="../printerSettings/printerSettings1027.bin"/><Relationship Id="rId26" Type="http://schemas.openxmlformats.org/officeDocument/2006/relationships/printerSettings" Target="../printerSettings/printerSettings1035.bin"/><Relationship Id="rId39" Type="http://schemas.openxmlformats.org/officeDocument/2006/relationships/printerSettings" Target="../printerSettings/printerSettings1048.bin"/><Relationship Id="rId21" Type="http://schemas.openxmlformats.org/officeDocument/2006/relationships/printerSettings" Target="../printerSettings/printerSettings1030.bin"/><Relationship Id="rId34" Type="http://schemas.openxmlformats.org/officeDocument/2006/relationships/printerSettings" Target="../printerSettings/printerSettings1043.bin"/><Relationship Id="rId42" Type="http://schemas.openxmlformats.org/officeDocument/2006/relationships/printerSettings" Target="../printerSettings/printerSettings1051.bin"/><Relationship Id="rId7" Type="http://schemas.openxmlformats.org/officeDocument/2006/relationships/printerSettings" Target="../printerSettings/printerSettings1016.bin"/><Relationship Id="rId2" Type="http://schemas.openxmlformats.org/officeDocument/2006/relationships/printerSettings" Target="../printerSettings/printerSettings1011.bin"/><Relationship Id="rId16" Type="http://schemas.openxmlformats.org/officeDocument/2006/relationships/printerSettings" Target="../printerSettings/printerSettings1025.bin"/><Relationship Id="rId20" Type="http://schemas.openxmlformats.org/officeDocument/2006/relationships/printerSettings" Target="../printerSettings/printerSettings1029.bin"/><Relationship Id="rId29" Type="http://schemas.openxmlformats.org/officeDocument/2006/relationships/printerSettings" Target="../printerSettings/printerSettings1038.bin"/><Relationship Id="rId41" Type="http://schemas.openxmlformats.org/officeDocument/2006/relationships/printerSettings" Target="../printerSettings/printerSettings1050.bin"/><Relationship Id="rId1" Type="http://schemas.openxmlformats.org/officeDocument/2006/relationships/printerSettings" Target="../printerSettings/printerSettings1010.bin"/><Relationship Id="rId6" Type="http://schemas.openxmlformats.org/officeDocument/2006/relationships/printerSettings" Target="../printerSettings/printerSettings1015.bin"/><Relationship Id="rId11" Type="http://schemas.openxmlformats.org/officeDocument/2006/relationships/printerSettings" Target="../printerSettings/printerSettings1020.bin"/><Relationship Id="rId24" Type="http://schemas.openxmlformats.org/officeDocument/2006/relationships/printerSettings" Target="../printerSettings/printerSettings1033.bin"/><Relationship Id="rId32" Type="http://schemas.openxmlformats.org/officeDocument/2006/relationships/printerSettings" Target="../printerSettings/printerSettings1041.bin"/><Relationship Id="rId37" Type="http://schemas.openxmlformats.org/officeDocument/2006/relationships/printerSettings" Target="../printerSettings/printerSettings1046.bin"/><Relationship Id="rId40" Type="http://schemas.openxmlformats.org/officeDocument/2006/relationships/printerSettings" Target="../printerSettings/printerSettings1049.bin"/><Relationship Id="rId5" Type="http://schemas.openxmlformats.org/officeDocument/2006/relationships/printerSettings" Target="../printerSettings/printerSettings1014.bin"/><Relationship Id="rId15" Type="http://schemas.openxmlformats.org/officeDocument/2006/relationships/printerSettings" Target="../printerSettings/printerSettings1024.bin"/><Relationship Id="rId23" Type="http://schemas.openxmlformats.org/officeDocument/2006/relationships/printerSettings" Target="../printerSettings/printerSettings1032.bin"/><Relationship Id="rId28" Type="http://schemas.openxmlformats.org/officeDocument/2006/relationships/printerSettings" Target="../printerSettings/printerSettings1037.bin"/><Relationship Id="rId36" Type="http://schemas.openxmlformats.org/officeDocument/2006/relationships/printerSettings" Target="../printerSettings/printerSettings1045.bin"/><Relationship Id="rId10" Type="http://schemas.openxmlformats.org/officeDocument/2006/relationships/printerSettings" Target="../printerSettings/printerSettings1019.bin"/><Relationship Id="rId19" Type="http://schemas.openxmlformats.org/officeDocument/2006/relationships/printerSettings" Target="../printerSettings/printerSettings1028.bin"/><Relationship Id="rId31" Type="http://schemas.openxmlformats.org/officeDocument/2006/relationships/printerSettings" Target="../printerSettings/printerSettings1040.bin"/><Relationship Id="rId4" Type="http://schemas.openxmlformats.org/officeDocument/2006/relationships/printerSettings" Target="../printerSettings/printerSettings1013.bin"/><Relationship Id="rId9" Type="http://schemas.openxmlformats.org/officeDocument/2006/relationships/printerSettings" Target="../printerSettings/printerSettings1018.bin"/><Relationship Id="rId14" Type="http://schemas.openxmlformats.org/officeDocument/2006/relationships/printerSettings" Target="../printerSettings/printerSettings1023.bin"/><Relationship Id="rId22" Type="http://schemas.openxmlformats.org/officeDocument/2006/relationships/printerSettings" Target="../printerSettings/printerSettings1031.bin"/><Relationship Id="rId27" Type="http://schemas.openxmlformats.org/officeDocument/2006/relationships/printerSettings" Target="../printerSettings/printerSettings1036.bin"/><Relationship Id="rId30" Type="http://schemas.openxmlformats.org/officeDocument/2006/relationships/printerSettings" Target="../printerSettings/printerSettings1039.bin"/><Relationship Id="rId35" Type="http://schemas.openxmlformats.org/officeDocument/2006/relationships/printerSettings" Target="../printerSettings/printerSettings1044.bin"/><Relationship Id="rId43" Type="http://schemas.openxmlformats.org/officeDocument/2006/relationships/drawing" Target="../drawings/drawing30.xml"/><Relationship Id="rId8" Type="http://schemas.openxmlformats.org/officeDocument/2006/relationships/printerSettings" Target="../printerSettings/printerSettings1017.bin"/><Relationship Id="rId3" Type="http://schemas.openxmlformats.org/officeDocument/2006/relationships/printerSettings" Target="../printerSettings/printerSettings1012.bin"/><Relationship Id="rId12" Type="http://schemas.openxmlformats.org/officeDocument/2006/relationships/printerSettings" Target="../printerSettings/printerSettings1021.bin"/><Relationship Id="rId17" Type="http://schemas.openxmlformats.org/officeDocument/2006/relationships/printerSettings" Target="../printerSettings/printerSettings1026.bin"/><Relationship Id="rId25" Type="http://schemas.openxmlformats.org/officeDocument/2006/relationships/printerSettings" Target="../printerSettings/printerSettings1034.bin"/><Relationship Id="rId33" Type="http://schemas.openxmlformats.org/officeDocument/2006/relationships/printerSettings" Target="../printerSettings/printerSettings1042.bin"/><Relationship Id="rId38" Type="http://schemas.openxmlformats.org/officeDocument/2006/relationships/printerSettings" Target="../printerSettings/printerSettings1047.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064.bin"/><Relationship Id="rId18" Type="http://schemas.openxmlformats.org/officeDocument/2006/relationships/printerSettings" Target="../printerSettings/printerSettings1069.bin"/><Relationship Id="rId26" Type="http://schemas.openxmlformats.org/officeDocument/2006/relationships/printerSettings" Target="../printerSettings/printerSettings1077.bin"/><Relationship Id="rId39" Type="http://schemas.openxmlformats.org/officeDocument/2006/relationships/printerSettings" Target="../printerSettings/printerSettings1090.bin"/><Relationship Id="rId21" Type="http://schemas.openxmlformats.org/officeDocument/2006/relationships/printerSettings" Target="../printerSettings/printerSettings1072.bin"/><Relationship Id="rId34" Type="http://schemas.openxmlformats.org/officeDocument/2006/relationships/printerSettings" Target="../printerSettings/printerSettings1085.bin"/><Relationship Id="rId42" Type="http://schemas.openxmlformats.org/officeDocument/2006/relationships/printerSettings" Target="../printerSettings/printerSettings1093.bin"/><Relationship Id="rId7" Type="http://schemas.openxmlformats.org/officeDocument/2006/relationships/printerSettings" Target="../printerSettings/printerSettings1058.bin"/><Relationship Id="rId2" Type="http://schemas.openxmlformats.org/officeDocument/2006/relationships/printerSettings" Target="../printerSettings/printerSettings1053.bin"/><Relationship Id="rId16" Type="http://schemas.openxmlformats.org/officeDocument/2006/relationships/printerSettings" Target="../printerSettings/printerSettings1067.bin"/><Relationship Id="rId20" Type="http://schemas.openxmlformats.org/officeDocument/2006/relationships/printerSettings" Target="../printerSettings/printerSettings1071.bin"/><Relationship Id="rId29" Type="http://schemas.openxmlformats.org/officeDocument/2006/relationships/printerSettings" Target="../printerSettings/printerSettings1080.bin"/><Relationship Id="rId41" Type="http://schemas.openxmlformats.org/officeDocument/2006/relationships/printerSettings" Target="../printerSettings/printerSettings1092.bin"/><Relationship Id="rId1" Type="http://schemas.openxmlformats.org/officeDocument/2006/relationships/printerSettings" Target="../printerSettings/printerSettings1052.bin"/><Relationship Id="rId6" Type="http://schemas.openxmlformats.org/officeDocument/2006/relationships/printerSettings" Target="../printerSettings/printerSettings1057.bin"/><Relationship Id="rId11" Type="http://schemas.openxmlformats.org/officeDocument/2006/relationships/printerSettings" Target="../printerSettings/printerSettings1062.bin"/><Relationship Id="rId24" Type="http://schemas.openxmlformats.org/officeDocument/2006/relationships/printerSettings" Target="../printerSettings/printerSettings1075.bin"/><Relationship Id="rId32" Type="http://schemas.openxmlformats.org/officeDocument/2006/relationships/printerSettings" Target="../printerSettings/printerSettings1083.bin"/><Relationship Id="rId37" Type="http://schemas.openxmlformats.org/officeDocument/2006/relationships/printerSettings" Target="../printerSettings/printerSettings1088.bin"/><Relationship Id="rId40" Type="http://schemas.openxmlformats.org/officeDocument/2006/relationships/printerSettings" Target="../printerSettings/printerSettings1091.bin"/><Relationship Id="rId5" Type="http://schemas.openxmlformats.org/officeDocument/2006/relationships/printerSettings" Target="../printerSettings/printerSettings1056.bin"/><Relationship Id="rId15" Type="http://schemas.openxmlformats.org/officeDocument/2006/relationships/printerSettings" Target="../printerSettings/printerSettings1066.bin"/><Relationship Id="rId23" Type="http://schemas.openxmlformats.org/officeDocument/2006/relationships/printerSettings" Target="../printerSettings/printerSettings1074.bin"/><Relationship Id="rId28" Type="http://schemas.openxmlformats.org/officeDocument/2006/relationships/printerSettings" Target="../printerSettings/printerSettings1079.bin"/><Relationship Id="rId36" Type="http://schemas.openxmlformats.org/officeDocument/2006/relationships/printerSettings" Target="../printerSettings/printerSettings1087.bin"/><Relationship Id="rId10" Type="http://schemas.openxmlformats.org/officeDocument/2006/relationships/printerSettings" Target="../printerSettings/printerSettings1061.bin"/><Relationship Id="rId19" Type="http://schemas.openxmlformats.org/officeDocument/2006/relationships/printerSettings" Target="../printerSettings/printerSettings1070.bin"/><Relationship Id="rId31" Type="http://schemas.openxmlformats.org/officeDocument/2006/relationships/printerSettings" Target="../printerSettings/printerSettings1082.bin"/><Relationship Id="rId4" Type="http://schemas.openxmlformats.org/officeDocument/2006/relationships/printerSettings" Target="../printerSettings/printerSettings1055.bin"/><Relationship Id="rId9" Type="http://schemas.openxmlformats.org/officeDocument/2006/relationships/printerSettings" Target="../printerSettings/printerSettings1060.bin"/><Relationship Id="rId14" Type="http://schemas.openxmlformats.org/officeDocument/2006/relationships/printerSettings" Target="../printerSettings/printerSettings1065.bin"/><Relationship Id="rId22" Type="http://schemas.openxmlformats.org/officeDocument/2006/relationships/printerSettings" Target="../printerSettings/printerSettings1073.bin"/><Relationship Id="rId27" Type="http://schemas.openxmlformats.org/officeDocument/2006/relationships/printerSettings" Target="../printerSettings/printerSettings1078.bin"/><Relationship Id="rId30" Type="http://schemas.openxmlformats.org/officeDocument/2006/relationships/printerSettings" Target="../printerSettings/printerSettings1081.bin"/><Relationship Id="rId35" Type="http://schemas.openxmlformats.org/officeDocument/2006/relationships/printerSettings" Target="../printerSettings/printerSettings1086.bin"/><Relationship Id="rId8" Type="http://schemas.openxmlformats.org/officeDocument/2006/relationships/printerSettings" Target="../printerSettings/printerSettings1059.bin"/><Relationship Id="rId3" Type="http://schemas.openxmlformats.org/officeDocument/2006/relationships/printerSettings" Target="../printerSettings/printerSettings1054.bin"/><Relationship Id="rId12" Type="http://schemas.openxmlformats.org/officeDocument/2006/relationships/printerSettings" Target="../printerSettings/printerSettings1063.bin"/><Relationship Id="rId17" Type="http://schemas.openxmlformats.org/officeDocument/2006/relationships/printerSettings" Target="../printerSettings/printerSettings1068.bin"/><Relationship Id="rId25" Type="http://schemas.openxmlformats.org/officeDocument/2006/relationships/printerSettings" Target="../printerSettings/printerSettings1076.bin"/><Relationship Id="rId33" Type="http://schemas.openxmlformats.org/officeDocument/2006/relationships/printerSettings" Target="../printerSettings/printerSettings1084.bin"/><Relationship Id="rId38" Type="http://schemas.openxmlformats.org/officeDocument/2006/relationships/printerSettings" Target="../printerSettings/printerSettings1089.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89" Type="http://schemas.openxmlformats.org/officeDocument/2006/relationships/ctrlProp" Target="../ctrlProps/ctrlProp137.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90" Type="http://schemas.openxmlformats.org/officeDocument/2006/relationships/ctrlProp" Target="../ctrlProps/ctrlProp138.xml"/><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80" Type="http://schemas.openxmlformats.org/officeDocument/2006/relationships/ctrlProp" Target="../ctrlProps/ctrlProp128.xml"/><Relationship Id="rId85" Type="http://schemas.openxmlformats.org/officeDocument/2006/relationships/ctrlProp" Target="../ctrlProps/ctrlProp133.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88" Type="http://schemas.openxmlformats.org/officeDocument/2006/relationships/ctrlProp" Target="../ctrlProps/ctrlProp136.xml"/><Relationship Id="rId91" Type="http://schemas.openxmlformats.org/officeDocument/2006/relationships/ctrlProp" Target="../ctrlProps/ctrlProp139.xml"/><Relationship Id="rId96" Type="http://schemas.openxmlformats.org/officeDocument/2006/relationships/ctrlProp" Target="../ctrlProps/ctrlProp144.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86" Type="http://schemas.openxmlformats.org/officeDocument/2006/relationships/ctrlProp" Target="../ctrlProps/ctrlProp134.xml"/><Relationship Id="rId94" Type="http://schemas.openxmlformats.org/officeDocument/2006/relationships/ctrlProp" Target="../ctrlProps/ctrlProp142.xml"/><Relationship Id="rId99" Type="http://schemas.openxmlformats.org/officeDocument/2006/relationships/ctrlProp" Target="../ctrlProps/ctrlProp147.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11" sqref="B11"/>
    </sheetView>
  </sheetViews>
  <sheetFormatPr defaultColWidth="9.140625" defaultRowHeight="15.75"/>
  <cols>
    <col min="1" max="1" width="27.5703125" style="48" customWidth="1"/>
    <col min="2" max="2" width="14.85546875" style="48" customWidth="1"/>
    <col min="3" max="7" width="9.140625" style="48"/>
    <col min="8" max="8" width="43.140625" style="48" customWidth="1"/>
    <col min="9" max="16384" width="9.140625" style="12"/>
  </cols>
  <sheetData>
    <row r="1" spans="1:8" s="11" customFormat="1" ht="57.75" customHeight="1">
      <c r="A1" s="753" t="s">
        <v>0</v>
      </c>
      <c r="B1" s="790" t="s">
        <v>1031</v>
      </c>
      <c r="C1" s="791"/>
      <c r="D1" s="791"/>
      <c r="E1" s="791"/>
      <c r="F1" s="791"/>
      <c r="G1" s="791"/>
      <c r="H1" s="791"/>
    </row>
    <row r="2" spans="1:8" s="11" customFormat="1" ht="30.75" customHeight="1">
      <c r="A2" s="753" t="s">
        <v>1</v>
      </c>
      <c r="B2" s="21" t="s">
        <v>1032</v>
      </c>
      <c r="C2" s="21"/>
      <c r="D2" s="21"/>
      <c r="E2" s="21"/>
      <c r="F2" s="21"/>
      <c r="G2" s="21"/>
      <c r="H2" s="21"/>
    </row>
    <row r="3" spans="1:8" s="11" customFormat="1" ht="30" customHeight="1">
      <c r="A3" s="753" t="s">
        <v>2</v>
      </c>
      <c r="B3" s="793" t="s">
        <v>1033</v>
      </c>
      <c r="C3" s="790"/>
      <c r="D3" s="790"/>
      <c r="E3" s="790"/>
      <c r="F3" s="790"/>
      <c r="G3" s="790"/>
      <c r="H3" s="21"/>
    </row>
    <row r="4" spans="1:8" s="11" customFormat="1">
      <c r="A4" s="21"/>
      <c r="B4" s="792"/>
      <c r="C4" s="792"/>
      <c r="D4" s="21"/>
      <c r="E4" s="21"/>
      <c r="F4" s="21"/>
      <c r="G4" s="21"/>
      <c r="H4" s="21"/>
    </row>
    <row r="5" spans="1:8" s="11" customFormat="1" ht="16.5">
      <c r="A5" s="753" t="s">
        <v>3</v>
      </c>
      <c r="B5" s="762">
        <v>21</v>
      </c>
      <c r="C5" s="481" t="s">
        <v>4</v>
      </c>
      <c r="D5" s="21"/>
      <c r="E5" s="21"/>
      <c r="F5" s="21"/>
      <c r="G5" s="21"/>
      <c r="H5" s="21"/>
    </row>
    <row r="6" spans="1:8">
      <c r="A6" s="21"/>
      <c r="B6" s="762"/>
      <c r="C6" s="481"/>
      <c r="D6" s="21"/>
      <c r="E6" s="21"/>
      <c r="F6" s="21"/>
      <c r="G6" s="21"/>
      <c r="H6" s="21"/>
    </row>
    <row r="7" spans="1:8" ht="16.5">
      <c r="A7" s="121"/>
      <c r="B7" s="21"/>
      <c r="C7" s="21"/>
      <c r="D7" s="21"/>
      <c r="E7" s="21"/>
      <c r="F7" s="21"/>
      <c r="G7" s="21"/>
      <c r="H7" s="21"/>
    </row>
    <row r="9" spans="1:8">
      <c r="A9" s="21"/>
      <c r="B9" s="382"/>
      <c r="C9" s="21"/>
      <c r="D9" s="21"/>
      <c r="E9" s="21"/>
      <c r="F9" s="21"/>
      <c r="G9" s="21"/>
      <c r="H9" s="21"/>
    </row>
  </sheetData>
  <sheetProtection algorithmName="SHA-512" hashValue="RpAAkms9QEV9fY8HiT4bZ7O6s0qQ7/eIbOQbjJNRE8sWnpxf0DPpbJVSlqsCyy0vOdCXx+sENUGsya0RN6mHGg==" saltValue="IVJs509jSVagKBPMXSSxUw==" spinCount="100000" sheet="1" formatColumns="0" formatRows="0" selectLockedCells="1"/>
  <customSheetViews>
    <customSheetView guid="{B8284B7F-813C-4C59-8CB2-9F34C8EAC9F3}" state="hidden" showRuler="0">
      <selection activeCell="B6" sqref="B6"/>
      <pageMargins left="0" right="0" top="0" bottom="0" header="0" footer="0"/>
      <pageSetup orientation="portrait" r:id="rId1"/>
      <headerFooter alignWithMargins="0"/>
    </customSheetView>
    <customSheetView guid="{3B6A9969-E4B8-452F-AFFE-7A4A13F5C420}" state="hidden" showRuler="0">
      <selection activeCell="H15" sqref="H15"/>
      <pageMargins left="0" right="0" top="0" bottom="0" header="0" footer="0"/>
      <pageSetup orientation="portrait" r:id="rId2"/>
      <headerFooter alignWithMargins="0"/>
    </customSheetView>
    <customSheetView guid="{176DC383-BC5B-4A2C-B484-0B54305CAC0E}" scale="115" state="hidden" showRuler="0">
      <selection activeCell="F19" sqref="F19"/>
      <pageMargins left="0" right="0" top="0" bottom="0" header="0" footer="0"/>
      <pageSetup orientation="portrait" r:id="rId3"/>
      <headerFooter alignWithMargins="0"/>
    </customSheetView>
    <customSheetView guid="{F0C5A243-1ADF-42BF-85A0-B6506A13618B}" scale="115" state="hidden" showRuler="0">
      <selection activeCell="B3" sqref="B3:G3"/>
      <pageMargins left="0" right="0" top="0" bottom="0" header="0" footer="0"/>
      <pageSetup orientation="portrait" r:id="rId4"/>
      <headerFooter alignWithMargins="0"/>
    </customSheetView>
    <customSheetView guid="{5D67CA2D-8BB3-4F00-894F-4872C1BBE88F}" scale="115" state="hidden" showRuler="0">
      <selection activeCell="F11" sqref="F11"/>
      <pageMargins left="0" right="0" top="0" bottom="0" header="0" footer="0"/>
      <pageSetup orientation="portrait" r:id="rId5"/>
      <headerFooter alignWithMargins="0"/>
    </customSheetView>
    <customSheetView guid="{869B0F9C-77A4-468D-A350-EA35CAE357D9}" scale="115" state="hidden" showRuler="0">
      <selection activeCell="B9" sqref="B9"/>
      <pageMargins left="0" right="0" top="0" bottom="0" header="0" footer="0"/>
      <pageSetup orientation="portrait" r:id="rId6"/>
      <headerFooter alignWithMargins="0"/>
    </customSheetView>
    <customSheetView guid="{067EF7EF-2552-42C0-8B2F-9338A16B73EB}" scale="115" state="hidden" showRuler="0">
      <selection activeCell="E9" sqref="E9"/>
      <pageMargins left="0" right="0" top="0" bottom="0" header="0" footer="0"/>
      <pageSetup orientation="portrait" r:id="rId7"/>
      <headerFooter alignWithMargins="0"/>
    </customSheetView>
    <customSheetView guid="{F8DC905B-04E9-41D7-B695-0DB8D092215B}" scale="115" state="hidden" showRuler="0">
      <selection activeCell="E9" sqref="E9"/>
      <pageMargins left="0" right="0" top="0" bottom="0" header="0" footer="0"/>
      <pageSetup orientation="portrait" r:id="rId8"/>
      <headerFooter alignWithMargins="0"/>
    </customSheetView>
    <customSheetView guid="{A8583C01-5E6A-4469-ADCA-440E12AA8084}" state="hidden" showRuler="0">
      <selection activeCell="A32" sqref="A32"/>
      <pageMargins left="0" right="0" top="0" bottom="0" header="0" footer="0"/>
      <pageSetup orientation="portrait" r:id="rId9"/>
      <headerFooter alignWithMargins="0"/>
    </customSheetView>
    <customSheetView guid="{05855B4F-D61E-4C97-B759-B2F96767F6F8}" state="hidden" showRuler="0">
      <selection activeCell="B1" sqref="B1:H1"/>
      <pageMargins left="0" right="0" top="0" bottom="0" header="0" footer="0"/>
      <pageSetup orientation="portrait" r:id="rId10"/>
      <headerFooter alignWithMargins="0"/>
    </customSheetView>
    <customSheetView guid="{82E8A0F5-0020-4355-95CF-28601763A783}" state="hidden" showRuler="0">
      <selection activeCell="B3" sqref="B3:H3"/>
      <pageMargins left="0" right="0" top="0" bottom="0" header="0" footer="0"/>
      <pageSetup orientation="portrait" r:id="rId11"/>
      <headerFooter alignWithMargins="0"/>
    </customSheetView>
    <customSheetView guid="{340562B9-6CEE-4962-8D7D-CA1C6778F52C}" showRuler="0">
      <selection activeCell="E9" sqref="E9"/>
      <pageMargins left="0" right="0" top="0" bottom="0" header="0" footer="0"/>
      <pageSetup orientation="portrait" r:id="rId12"/>
      <headerFooter alignWithMargins="0"/>
    </customSheetView>
    <customSheetView guid="{38BECF6E-1A53-4F98-87B9-44F2C5F77E08}" state="hidden" showRuler="0">
      <selection activeCell="K10" sqref="K10"/>
      <pageMargins left="0" right="0" top="0" bottom="0" header="0" footer="0"/>
      <pageSetup orientation="portrait" r:id="rId13"/>
      <headerFooter alignWithMargins="0"/>
    </customSheetView>
    <customSheetView guid="{8E3ED18F-7B8F-4A1C-969D-A70DC3B696C3}" state="hidden" showRuler="0">
      <selection activeCell="E8" sqref="E8"/>
      <pageMargins left="0" right="0" top="0" bottom="0" header="0" footer="0"/>
      <pageSetup orientation="portrait" r:id="rId14"/>
      <headerFooter alignWithMargins="0"/>
    </customSheetView>
    <customSheetView guid="{477F7E43-D393-45BA-B99B-D838E4629B5D}" state="hidden" showRuler="0">
      <selection activeCell="E8" sqref="E8"/>
      <pageMargins left="0" right="0" top="0" bottom="0" header="0" footer="0"/>
      <pageSetup orientation="portrait" r:id="rId15"/>
      <headerFooter alignWithMargins="0"/>
    </customSheetView>
    <customSheetView guid="{240327DD-375F-45D4-BA52-89AFD79FE6A1}" state="hidden" showRuler="0">
      <selection activeCell="B6" sqref="B6"/>
      <pageMargins left="0" right="0" top="0" bottom="0" header="0" footer="0"/>
      <pageSetup orientation="portrait" r:id="rId16"/>
      <headerFooter alignWithMargins="0"/>
    </customSheetView>
    <customSheetView guid="{DC28ED1E-3E35-4094-9C2B-5C0A1C1D459C}" state="hidden" showRuler="0">
      <selection activeCell="B1" sqref="B1:H1"/>
      <pageMargins left="0" right="0" top="0" bottom="0" header="0" footer="0"/>
      <pageSetup orientation="portrait" r:id="rId17"/>
      <headerFooter alignWithMargins="0"/>
    </customSheetView>
    <customSheetView guid="{7A9EA6D6-4DDF-43D9-92E6-C6AFAD14E266}" state="hidden" showRuler="0">
      <selection activeCell="D6" sqref="D6"/>
      <pageMargins left="0" right="0" top="0" bottom="0" header="0" footer="0"/>
      <pageSetup orientation="portrait" r:id="rId18"/>
      <headerFooter alignWithMargins="0"/>
    </customSheetView>
    <customSheetView guid="{43BCBF1E-CDCF-4541-8D79-87EDCECBC1FD}" state="hidden" showRuler="0">
      <selection activeCell="D10" sqref="D10"/>
      <pageMargins left="0" right="0" top="0" bottom="0" header="0" footer="0"/>
      <pageSetup orientation="portrait" r:id="rId19"/>
      <headerFooter alignWithMargins="0"/>
    </customSheetView>
    <customSheetView guid="{ECEBABD0-566A-41C4-AA9A-38EA30EFEDA8}" state="hidden" showRuler="0">
      <pageMargins left="0" right="0" top="0" bottom="0" header="0" footer="0"/>
      <pageSetup orientation="portrait" r:id="rId20"/>
      <headerFooter alignWithMargins="0"/>
    </customSheetView>
    <customSheetView guid="{A3F641DF-CF1D-48E3-AFDC-E52726A449CB}" state="hidden" showRuler="0">
      <pageMargins left="0" right="0" top="0" bottom="0" header="0" footer="0"/>
      <pageSetup orientation="portrait" r:id="rId21"/>
      <headerFooter alignWithMargins="0"/>
    </customSheetView>
    <customSheetView guid="{8E7B022F-1113-4BA2-B2BA-8EDBE02A2557}" state="hidden" showRuler="0">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494F6778-23FE-4AAC-B37D-6C7543FC13B9}" state="hidden" showRuler="0">
      <selection activeCell="F6" sqref="F6"/>
      <pageMargins left="0" right="0" top="0" bottom="0" header="0" footer="0"/>
      <pageSetup orientation="portrait" r:id="rId24"/>
      <headerFooter alignWithMargins="0"/>
    </customSheetView>
    <customSheetView guid="{F9FE2C60-2849-4C32-B532-2B1A89FFA9CD}" state="hidden" showRuler="0">
      <selection activeCell="F8" sqref="F8"/>
      <pageMargins left="0" right="0" top="0" bottom="0" header="0" footer="0"/>
      <pageSetup orientation="portrait" r:id="rId25"/>
      <headerFooter alignWithMargins="0"/>
    </customSheetView>
    <customSheetView guid="{FE4EC9C4-31B9-4D40-8323-5B16C3BC840F}" state="hidden" showRuler="0">
      <selection activeCell="H11" sqref="H11"/>
      <pageMargins left="0" right="0" top="0" bottom="0" header="0" footer="0"/>
      <pageSetup orientation="portrait" r:id="rId26"/>
      <headerFooter alignWithMargins="0"/>
    </customSheetView>
    <customSheetView guid="{C5EDD9E3-0801-4479-8600-A80B0FCFDF0B}" state="hidden" showRuler="0">
      <selection activeCell="C9" sqref="C9"/>
      <pageMargins left="0" right="0" top="0" bottom="0" header="0" footer="0"/>
      <pageSetup orientation="portrait" r:id="rId27"/>
      <headerFooter alignWithMargins="0"/>
    </customSheetView>
    <customSheetView guid="{15A19D23-A9FD-4FC1-B7B0-F2D16BDFC729}" state="hidden" showRuler="0">
      <selection activeCell="E8" sqref="E8"/>
      <pageMargins left="0" right="0" top="0" bottom="0" header="0" footer="0"/>
      <pageSetup orientation="portrait" r:id="rId28"/>
      <headerFooter alignWithMargins="0"/>
    </customSheetView>
    <customSheetView guid="{97C0FC0E-800C-45C9-895E-E91A3F1ADBA4}" state="hidden" showRuler="0">
      <selection activeCell="D8" sqref="D8"/>
      <pageMargins left="0" right="0" top="0" bottom="0" header="0" footer="0"/>
      <pageSetup orientation="portrait" r:id="rId29"/>
      <headerFooter alignWithMargins="0"/>
    </customSheetView>
    <customSheetView guid="{CB7992C9-ABA5-4C7D-8C49-1E1D8E8875C7}" state="hidden" showRuler="0">
      <selection activeCell="D9" sqref="D9"/>
      <pageMargins left="0" right="0" top="0" bottom="0" header="0" footer="0"/>
      <pageSetup orientation="portrait" r:id="rId30"/>
      <headerFooter alignWithMargins="0"/>
    </customSheetView>
    <customSheetView guid="{E51D3662-FFCE-4FD6-A590-7DDC9E38C41F}" state="hidden" showRuler="0">
      <selection activeCell="E14" sqref="E14"/>
      <pageMargins left="0" right="0" top="0" bottom="0" header="0" footer="0"/>
      <pageSetup orientation="portrait" r:id="rId31"/>
      <headerFooter alignWithMargins="0"/>
    </customSheetView>
    <customSheetView guid="{2CF6F19D-227C-4840-A9E1-6C944B0145DB}" state="hidden" showRuler="0">
      <selection activeCell="H16" sqref="H16"/>
      <pageMargins left="0" right="0" top="0" bottom="0" header="0" footer="0"/>
      <pageSetup orientation="portrait" r:id="rId32"/>
      <headerFooter alignWithMargins="0"/>
    </customSheetView>
    <customSheetView guid="{CDF7C778-C53B-45C7-952D-968F867FB204}" scale="115" state="hidden" showRuler="0">
      <selection activeCell="B9" sqref="B9"/>
      <pageMargins left="0" right="0" top="0" bottom="0" header="0" footer="0"/>
      <pageSetup orientation="portrait" r:id="rId33"/>
      <headerFooter alignWithMargins="0"/>
    </customSheetView>
    <customSheetView guid="{27CB7082-4FAB-46F1-8968-11E3E4A629B2}" scale="115" state="hidden" showRuler="0">
      <selection activeCell="F11" sqref="F11"/>
      <pageMargins left="0" right="0" top="0" bottom="0" header="0" footer="0"/>
      <pageSetup orientation="portrait" r:id="rId34"/>
      <headerFooter alignWithMargins="0"/>
    </customSheetView>
    <customSheetView guid="{273BBCBD-8F12-4445-A7CA-FDA7C67AE3D5}" state="hidden" showRuler="0">
      <selection activeCell="D9" sqref="D9"/>
      <pageMargins left="0" right="0" top="0" bottom="0" header="0" footer="0"/>
      <pageSetup orientation="portrait" r:id="rId35"/>
      <headerFooter alignWithMargins="0"/>
    </customSheetView>
    <customSheetView guid="{5476C51C-4037-4B28-A818-10D7CDF0C66A}" state="hidden" showRuler="0">
      <selection activeCell="G11" sqref="G11"/>
      <pageMargins left="0" right="0" top="0" bottom="0" header="0" footer="0"/>
      <pageSetup orientation="portrait" r:id="rId36"/>
      <headerFooter alignWithMargins="0"/>
    </customSheetView>
    <customSheetView guid="{696D4A13-5E44-4B16-B107-EB70ABB06CBE}" state="hidden" showRuler="0">
      <selection activeCell="H15" sqref="H15"/>
      <pageMargins left="0" right="0" top="0" bottom="0" header="0" footer="0"/>
      <pageSetup orientation="portrait" r:id="rId37"/>
      <headerFooter alignWithMargins="0"/>
    </customSheetView>
    <customSheetView guid="{757C3C2F-C668-4CD7-806B-CA71CC57DCC1}" state="hidden" showRuler="0">
      <selection activeCell="H16" sqref="H16"/>
      <pageMargins left="0" right="0" top="0" bottom="0" header="0" footer="0"/>
      <pageSetup orientation="portrait" r:id="rId38"/>
      <headerFooter alignWithMargins="0"/>
    </customSheetView>
    <customSheetView guid="{9CD72AD0-8BDA-437F-A784-A667464C809C}" state="hidden" showRuler="0">
      <selection activeCell="D11" sqref="D11"/>
      <pageMargins left="0" right="0" top="0" bottom="0" header="0" footer="0"/>
      <pageSetup orientation="portrait" r:id="rId39"/>
      <headerFooter alignWithMargins="0"/>
    </customSheetView>
    <customSheetView guid="{DBB6855E-D634-47BF-8EAD-2479D63E426E}" scale="115" state="hidden" showRuler="0">
      <selection activeCell="E6" sqref="E6"/>
      <pageMargins left="0" right="0" top="0" bottom="0" header="0" footer="0"/>
      <pageSetup orientation="portrait" r:id="rId40"/>
      <headerFooter alignWithMargins="0"/>
    </customSheetView>
    <customSheetView guid="{9F341631-288D-49D9-8F81-65CCC818C9BA}" scale="115" state="hidden" showRuler="0">
      <selection activeCell="B5" sqref="B5"/>
      <pageMargins left="0" right="0" top="0" bottom="0" header="0" footer="0"/>
      <pageSetup orientation="portrait" r:id="rId41"/>
      <headerFooter alignWithMargins="0"/>
    </customSheetView>
    <customSheetView guid="{3836A67F-51F8-4B52-B51D-937DC398CD1F}" scale="115" state="hidden" showRuler="0">
      <selection activeCell="A22" sqref="A22:E22"/>
      <pageMargins left="0" right="0" top="0" bottom="0" header="0" footer="0"/>
      <pageSetup orientation="portrait" r:id="rId42"/>
      <headerFooter alignWithMargins="0"/>
    </customSheetView>
    <customSheetView guid="{4B898AE2-7356-489E-882D-EC3B09CB95AA}" scale="115" state="hidden" showRuler="0">
      <selection activeCell="B6" sqref="B6"/>
      <pageMargins left="0" right="0" top="0" bottom="0" header="0" footer="0"/>
      <pageSetup orientation="portrait" r:id="rId43"/>
      <headerFooter alignWithMargins="0"/>
    </customSheetView>
    <customSheetView guid="{B9DDBA10-9BB0-4D91-9619-C113F75B2489}" state="hidden" showRuler="0">
      <selection activeCell="H15" sqref="H15"/>
      <pageMargins left="0" right="0" top="0" bottom="0" header="0" footer="0"/>
      <pageSetup orientation="portrait" r:id="rId44"/>
      <headerFooter alignWithMargins="0"/>
    </customSheetView>
    <customSheetView guid="{51A6EE7B-1159-4743-BF27-95D329619B3B}"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499" customFormat="1" ht="19.5" customHeight="1">
      <c r="A1" s="1154" t="str">
        <f>'Attach 3(JV)'!A1</f>
        <v>Specification No.: CC/NT/W-TR/DOM/A04/24/02715</v>
      </c>
      <c r="B1" s="1154"/>
      <c r="C1" s="1154"/>
      <c r="D1" s="1154"/>
      <c r="E1" s="512" t="str">
        <f>"Attachment-4(B) "&amp; 'Attach 3(JV)'!AT1</f>
        <v xml:space="preserve">Attachment-4(B) </v>
      </c>
      <c r="F1" s="498"/>
      <c r="G1" s="498"/>
      <c r="H1" s="498"/>
    </row>
    <row r="3" spans="1:9" ht="58.5" customHeight="1">
      <c r="A3" s="798" t="str">
        <f>'Attach 3(JV)'!A3</f>
        <v>400kV Transformer Package LOT-4TR-01-Bulk for 4x500 MVA, 400/220/33KV 3-Ph Transformers under Bulk Procurement of 765kV and 400kV class Transformers and Reactors of various Capacities</v>
      </c>
      <c r="B3" s="799"/>
      <c r="C3" s="799"/>
      <c r="D3" s="799"/>
      <c r="E3" s="799"/>
      <c r="F3" s="13"/>
      <c r="G3" s="14"/>
      <c r="H3" s="13"/>
    </row>
    <row r="4" spans="1:9" ht="20.100000000000001" customHeight="1">
      <c r="A4" s="15"/>
      <c r="H4" s="17"/>
      <c r="I4" s="2"/>
    </row>
    <row r="5" spans="1:9" ht="20.100000000000001" customHeight="1">
      <c r="A5" s="838" t="s">
        <v>331</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row>
    <row r="12" spans="1:9" ht="20.100000000000001" customHeight="1">
      <c r="A12" s="19"/>
      <c r="B12" s="841">
        <f>'Attach 3(JV)'!B12</f>
        <v>0</v>
      </c>
      <c r="C12" s="841"/>
      <c r="D12" s="841"/>
      <c r="E12" s="3"/>
    </row>
    <row r="13" spans="1:9" ht="20.100000000000001" customHeight="1">
      <c r="A13" s="16" t="s">
        <v>60</v>
      </c>
    </row>
    <row r="14" spans="1:9" ht="20.100000000000001" customHeight="1">
      <c r="A14" s="19"/>
    </row>
    <row r="15" spans="1:9" ht="87.75" customHeight="1">
      <c r="A15" s="1153" t="s">
        <v>339</v>
      </c>
      <c r="B15" s="1153"/>
      <c r="C15" s="1153"/>
      <c r="D15" s="1153"/>
      <c r="E15" s="1153"/>
    </row>
    <row r="16" spans="1:9" ht="30" customHeight="1">
      <c r="A16" s="66" t="s">
        <v>255</v>
      </c>
      <c r="B16" s="1155"/>
      <c r="C16" s="1155"/>
      <c r="D16" s="1155"/>
      <c r="E16" s="1155"/>
    </row>
    <row r="17" spans="1:5" ht="30" customHeight="1">
      <c r="A17" s="66" t="s">
        <v>257</v>
      </c>
      <c r="B17" s="1155"/>
      <c r="C17" s="1155"/>
      <c r="D17" s="1155"/>
      <c r="E17" s="1155"/>
    </row>
    <row r="18" spans="1:5" ht="30" customHeight="1">
      <c r="A18" s="66" t="s">
        <v>259</v>
      </c>
      <c r="B18" s="1155"/>
      <c r="C18" s="1155"/>
      <c r="D18" s="1155"/>
      <c r="E18" s="1155"/>
    </row>
    <row r="19" spans="1:5" ht="30" customHeight="1">
      <c r="A19" s="29" t="s">
        <v>261</v>
      </c>
      <c r="B19" s="1155"/>
      <c r="C19" s="1155"/>
      <c r="D19" s="1155"/>
      <c r="E19" s="1155"/>
    </row>
    <row r="20" spans="1:5" ht="30" customHeight="1">
      <c r="A20" s="29" t="s">
        <v>340</v>
      </c>
      <c r="B20" s="1155"/>
      <c r="C20" s="1155"/>
      <c r="D20" s="1155"/>
      <c r="E20" s="1155"/>
    </row>
    <row r="21" spans="1:5" ht="30" customHeight="1">
      <c r="A21" s="29" t="s">
        <v>341</v>
      </c>
      <c r="B21" s="1155"/>
      <c r="C21" s="1155"/>
      <c r="D21" s="1155"/>
      <c r="E21" s="1155"/>
    </row>
    <row r="22" spans="1:5" ht="16.5" customHeight="1">
      <c r="A22" s="90"/>
    </row>
    <row r="23" spans="1:5" ht="27.95" customHeight="1">
      <c r="D23" s="24"/>
    </row>
    <row r="24" spans="1:5" ht="27.95" customHeight="1">
      <c r="A24" s="23" t="s">
        <v>62</v>
      </c>
      <c r="B24" s="49" t="str">
        <f>'Attach 3(JV)'!B24</f>
        <v>--</v>
      </c>
      <c r="D24" s="24" t="s">
        <v>63</v>
      </c>
      <c r="E24" s="185" t="str">
        <f>'Attach 3(JV)'!E24</f>
        <v/>
      </c>
    </row>
    <row r="25" spans="1:5" ht="27.95" customHeight="1">
      <c r="A25" s="23" t="s">
        <v>64</v>
      </c>
      <c r="B25" s="185" t="str">
        <f>'Attach 3(JV)'!B25</f>
        <v/>
      </c>
      <c r="D25" s="24" t="s">
        <v>65</v>
      </c>
      <c r="E25" s="185"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B8284B7F-813C-4C59-8CB2-9F34C8EAC9F3}"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 right="0" top="0" bottom="0" header="0" footer="0"/>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499" customFormat="1" ht="27" customHeight="1">
      <c r="A1" s="905" t="str">
        <f>'Attach 3(JV)'!A1:D1</f>
        <v>Specification No.: CC/NT/W-TR/DOM/A04/24/02715</v>
      </c>
      <c r="B1" s="905"/>
      <c r="C1" s="905"/>
      <c r="D1" s="1156" t="str">
        <f>"Attachment-5 " &amp; 'Attach 3(JV)'!AT1</f>
        <v xml:space="preserve">Attachment-5 </v>
      </c>
      <c r="E1" s="1156"/>
      <c r="F1" s="498"/>
      <c r="G1" s="498"/>
      <c r="H1" s="498"/>
    </row>
    <row r="3" spans="1:9" ht="54" customHeight="1">
      <c r="A3" s="798" t="str">
        <f>'Attach 3(JV)'!A3</f>
        <v>400kV Transformer Package LOT-4TR-01-Bulk for 4x500 MVA, 400/220/33KV 3-Ph Transformers under Bulk Procurement of 765kV and 400kV class Transformers and Reactors of various Capacities</v>
      </c>
      <c r="B3" s="799"/>
      <c r="C3" s="799"/>
      <c r="D3" s="799"/>
      <c r="E3" s="799"/>
      <c r="F3" s="13"/>
      <c r="G3" s="14"/>
      <c r="H3" s="13"/>
    </row>
    <row r="4" spans="1:9" ht="42" hidden="1" customHeight="1">
      <c r="A4" s="15"/>
      <c r="H4" s="17"/>
      <c r="I4" s="2"/>
    </row>
    <row r="5" spans="1:9" ht="31.5" customHeight="1">
      <c r="A5" s="838" t="s">
        <v>342</v>
      </c>
      <c r="B5" s="838"/>
      <c r="C5" s="838"/>
      <c r="D5" s="838"/>
      <c r="E5" s="838"/>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844" t="str">
        <f>'Attach 3(JV)'!A8</f>
        <v/>
      </c>
      <c r="B8" s="844"/>
      <c r="C8" s="844"/>
      <c r="D8" s="3" t="str">
        <f>'Attach 3(JV)'!E8</f>
        <v>Contract Services</v>
      </c>
      <c r="H8" s="17"/>
      <c r="I8" s="2"/>
    </row>
    <row r="9" spans="1:9" ht="20.100000000000001" customHeight="1">
      <c r="A9" s="4" t="s">
        <v>54</v>
      </c>
      <c r="B9" s="841">
        <f>'Attach 3(JV)'!B9</f>
        <v>0</v>
      </c>
      <c r="C9" s="841"/>
      <c r="D9" s="3" t="str">
        <f>'Attach 3(JV)'!E9</f>
        <v>Power Grid Corporation of India Ltd.,</v>
      </c>
      <c r="H9" s="17"/>
      <c r="I9" s="2"/>
    </row>
    <row r="10" spans="1:9" ht="20.100000000000001" customHeight="1">
      <c r="A10" s="4" t="s">
        <v>56</v>
      </c>
      <c r="B10" s="841">
        <f>'Attach 3(JV)'!B10</f>
        <v>0</v>
      </c>
      <c r="C10" s="841"/>
      <c r="D10" s="3" t="str">
        <f>'Attach 3(JV)'!E10</f>
        <v>"Saudamini", Plot No. 2, Sector 29</v>
      </c>
      <c r="H10" s="17"/>
      <c r="I10" s="2"/>
    </row>
    <row r="11" spans="1:9" ht="20.100000000000001" customHeight="1">
      <c r="B11" s="841">
        <f>'Attach 3(JV)'!B11</f>
        <v>0</v>
      </c>
      <c r="C11" s="841"/>
      <c r="D11" s="3" t="str">
        <f>'Attach 3(JV)'!E11</f>
        <v>Gurugram (Haryana) - 122001</v>
      </c>
    </row>
    <row r="12" spans="1:9" ht="17.25" customHeight="1">
      <c r="A12" s="19"/>
      <c r="B12" s="841">
        <f>'Attach 3(JV)'!B12</f>
        <v>0</v>
      </c>
      <c r="C12" s="841"/>
      <c r="D12" s="3"/>
    </row>
    <row r="13" spans="1:9" ht="20.100000000000001" customHeight="1">
      <c r="A13" s="16" t="s">
        <v>60</v>
      </c>
    </row>
    <row r="14" spans="1:9" ht="45.75" customHeight="1">
      <c r="A14" s="1057" t="s">
        <v>343</v>
      </c>
      <c r="B14" s="1057"/>
      <c r="C14" s="1057"/>
      <c r="D14" s="1057"/>
      <c r="E14" s="1057"/>
      <c r="F14" s="21"/>
      <c r="G14" s="21"/>
      <c r="H14" s="21"/>
    </row>
    <row r="15" spans="1:9" ht="32.1" customHeight="1">
      <c r="A15" s="1169" t="s">
        <v>344</v>
      </c>
      <c r="B15" s="1169" t="s">
        <v>335</v>
      </c>
      <c r="C15" s="1169" t="s">
        <v>345</v>
      </c>
      <c r="D15" s="1167" t="s">
        <v>346</v>
      </c>
      <c r="E15" s="1168"/>
      <c r="F15" s="21"/>
      <c r="G15" s="21"/>
      <c r="H15" s="21"/>
    </row>
    <row r="16" spans="1:9" ht="19.5" customHeight="1">
      <c r="A16" s="1170"/>
      <c r="B16" s="1170"/>
      <c r="C16" s="1170"/>
      <c r="D16" s="33" t="s">
        <v>347</v>
      </c>
      <c r="E16" s="33" t="s">
        <v>348</v>
      </c>
      <c r="F16" s="21"/>
      <c r="G16" s="21"/>
      <c r="H16" s="21"/>
    </row>
    <row r="17" spans="1:8" ht="21.95" customHeight="1">
      <c r="A17" s="86">
        <v>1</v>
      </c>
      <c r="B17" s="197"/>
      <c r="C17" s="197"/>
      <c r="D17" s="197"/>
      <c r="E17" s="197"/>
      <c r="F17" s="21"/>
      <c r="G17" s="21"/>
      <c r="H17" s="21"/>
    </row>
    <row r="18" spans="1:8" ht="21.95" customHeight="1">
      <c r="A18" s="87">
        <v>2</v>
      </c>
      <c r="B18" s="197"/>
      <c r="C18" s="197"/>
      <c r="D18" s="197"/>
      <c r="E18" s="197"/>
      <c r="F18" s="21"/>
      <c r="G18" s="21"/>
      <c r="H18" s="21"/>
    </row>
    <row r="19" spans="1:8" ht="21.95" customHeight="1">
      <c r="A19" s="87">
        <v>3</v>
      </c>
      <c r="B19" s="197"/>
      <c r="C19" s="197"/>
      <c r="D19" s="197"/>
      <c r="E19" s="197"/>
      <c r="F19" s="21"/>
      <c r="G19" s="21"/>
      <c r="H19" s="21"/>
    </row>
    <row r="20" spans="1:8" ht="21.95" customHeight="1">
      <c r="A20" s="87">
        <v>4</v>
      </c>
      <c r="B20" s="197"/>
      <c r="C20" s="197"/>
      <c r="D20" s="197"/>
      <c r="E20" s="197"/>
      <c r="F20" s="138"/>
      <c r="G20" s="138"/>
      <c r="H20" s="764" t="b">
        <v>0</v>
      </c>
    </row>
    <row r="21" spans="1:8" ht="21.95" customHeight="1">
      <c r="A21" s="88">
        <v>5</v>
      </c>
      <c r="B21" s="197"/>
      <c r="C21" s="197"/>
      <c r="D21" s="197"/>
      <c r="E21" s="197"/>
      <c r="F21" s="138"/>
      <c r="G21" s="138"/>
      <c r="H21" s="139"/>
    </row>
    <row r="22" spans="1:8" ht="18" customHeight="1">
      <c r="A22" s="136"/>
      <c r="B22" s="137"/>
      <c r="C22" s="137"/>
      <c r="D22" s="137"/>
      <c r="E22" s="137"/>
      <c r="F22" s="131"/>
      <c r="G22" s="131"/>
      <c r="H22" s="132"/>
    </row>
    <row r="23" spans="1:8" ht="9" customHeight="1">
      <c r="A23" s="69"/>
      <c r="B23" s="251"/>
      <c r="C23" s="251"/>
      <c r="D23" s="251"/>
      <c r="E23" s="251"/>
      <c r="F23" s="131"/>
      <c r="G23" s="131"/>
      <c r="H23" s="132"/>
    </row>
    <row r="24" spans="1:8" ht="38.25" customHeight="1">
      <c r="A24" s="1157" t="s">
        <v>349</v>
      </c>
      <c r="B24" s="1158"/>
      <c r="C24" s="1158"/>
      <c r="D24" s="1158"/>
      <c r="E24" s="1158"/>
      <c r="F24" s="131"/>
      <c r="G24" s="131"/>
      <c r="H24" s="132"/>
    </row>
    <row r="25" spans="1:8" ht="54.75" customHeight="1">
      <c r="A25" s="1171" t="s">
        <v>350</v>
      </c>
      <c r="B25" s="1171"/>
      <c r="C25" s="1171"/>
      <c r="D25" s="1171"/>
      <c r="E25" s="1171"/>
      <c r="F25" s="131"/>
      <c r="G25" s="131"/>
      <c r="H25" s="132"/>
    </row>
    <row r="26" spans="1:8" ht="32.1" customHeight="1">
      <c r="A26" s="1169" t="s">
        <v>344</v>
      </c>
      <c r="B26" s="1169" t="s">
        <v>335</v>
      </c>
      <c r="C26" s="1169" t="s">
        <v>351</v>
      </c>
      <c r="D26" s="1167" t="s">
        <v>352</v>
      </c>
      <c r="E26" s="1168"/>
      <c r="F26" s="21"/>
      <c r="G26" s="21"/>
      <c r="H26" s="21"/>
    </row>
    <row r="27" spans="1:8" ht="22.5" customHeight="1">
      <c r="A27" s="1170"/>
      <c r="B27" s="1170"/>
      <c r="C27" s="1170"/>
      <c r="D27" s="33" t="s">
        <v>353</v>
      </c>
      <c r="E27" s="33" t="s">
        <v>354</v>
      </c>
      <c r="F27" s="21"/>
      <c r="G27" s="21"/>
      <c r="H27" s="21"/>
    </row>
    <row r="28" spans="1:8" ht="21.95" customHeight="1">
      <c r="A28" s="130">
        <v>1</v>
      </c>
      <c r="B28" s="196"/>
      <c r="C28" s="196"/>
      <c r="D28" s="196"/>
      <c r="E28" s="196"/>
      <c r="F28" s="21"/>
      <c r="G28" s="21"/>
      <c r="H28" s="21"/>
    </row>
    <row r="29" spans="1:8" ht="21.95" customHeight="1">
      <c r="A29" s="130">
        <v>2</v>
      </c>
      <c r="B29" s="196"/>
      <c r="C29" s="196"/>
      <c r="D29" s="196"/>
      <c r="E29" s="196"/>
    </row>
    <row r="30" spans="1:8" ht="21.95" customHeight="1">
      <c r="A30" s="88">
        <v>3</v>
      </c>
      <c r="B30" s="196"/>
      <c r="C30" s="196"/>
      <c r="D30" s="196"/>
      <c r="E30" s="196"/>
    </row>
    <row r="31" spans="1:8" ht="3.75" customHeight="1">
      <c r="A31" s="114"/>
      <c r="B31" s="114"/>
      <c r="C31" s="114"/>
      <c r="D31" s="114"/>
      <c r="E31" s="114"/>
      <c r="F31" s="21"/>
      <c r="G31" s="21"/>
      <c r="H31" s="21"/>
    </row>
    <row r="32" spans="1:8" ht="11.25" customHeight="1">
      <c r="C32" s="24"/>
      <c r="F32" s="21"/>
      <c r="G32" s="21"/>
      <c r="H32" s="21"/>
    </row>
    <row r="33" spans="1:5" ht="15.95" customHeight="1">
      <c r="A33" s="23" t="s">
        <v>62</v>
      </c>
      <c r="B33" s="49" t="str">
        <f>'Attach 3(JV)'!B24</f>
        <v>--</v>
      </c>
      <c r="D33" s="24" t="s">
        <v>63</v>
      </c>
      <c r="E33" s="185" t="str">
        <f>'Attach 3(JV)'!E24</f>
        <v/>
      </c>
    </row>
    <row r="34" spans="1:5" ht="15.95" customHeight="1">
      <c r="A34" s="23" t="s">
        <v>64</v>
      </c>
      <c r="B34" s="185" t="str">
        <f>'Attach 3(JV)'!B25</f>
        <v/>
      </c>
      <c r="D34" s="24" t="s">
        <v>65</v>
      </c>
      <c r="E34" s="185" t="str">
        <f>'Attach 3(JV)'!E25</f>
        <v/>
      </c>
    </row>
    <row r="35" spans="1:5" ht="15.95" customHeight="1">
      <c r="A35" s="12"/>
      <c r="B35" s="12"/>
      <c r="C35" s="24"/>
      <c r="D35" s="12"/>
      <c r="E35" s="12"/>
    </row>
    <row r="36" spans="1:5" ht="20.100000000000001" customHeight="1">
      <c r="A36" s="8" t="str">
        <f>A1</f>
        <v>Specification No.: CC/NT/W-TR/DOM/A04/24/02715</v>
      </c>
      <c r="B36" s="9"/>
      <c r="C36" s="9"/>
      <c r="D36" s="9"/>
      <c r="E36" s="28" t="str">
        <f>"Annexure I to " &amp;D1</f>
        <v xml:space="preserve">Annexure I to Attachment-5 </v>
      </c>
    </row>
    <row r="37" spans="1:5" ht="18" customHeight="1">
      <c r="A37" s="25"/>
    </row>
    <row r="38" spans="1:5" ht="18" customHeight="1">
      <c r="A38" s="1161" t="s">
        <v>355</v>
      </c>
      <c r="B38" s="1161"/>
      <c r="C38" s="1161"/>
      <c r="D38" s="1161"/>
      <c r="E38" s="1161"/>
    </row>
    <row r="39" spans="1:5" ht="18" customHeight="1"/>
    <row r="40" spans="1:5" ht="42" customHeight="1">
      <c r="A40" s="1162" t="s">
        <v>344</v>
      </c>
      <c r="B40" s="1164" t="s">
        <v>335</v>
      </c>
      <c r="C40" s="1164" t="s">
        <v>345</v>
      </c>
      <c r="D40" s="1167" t="s">
        <v>346</v>
      </c>
      <c r="E40" s="1168"/>
    </row>
    <row r="41" spans="1:5" ht="23.25" customHeight="1">
      <c r="A41" s="1163"/>
      <c r="B41" s="1165"/>
      <c r="C41" s="1165"/>
      <c r="D41" s="33" t="s">
        <v>347</v>
      </c>
      <c r="E41" s="33" t="s">
        <v>348</v>
      </c>
    </row>
    <row r="42" spans="1:5" ht="18" customHeight="1">
      <c r="A42" s="115"/>
      <c r="B42" s="115"/>
      <c r="C42" s="115"/>
      <c r="D42" s="115"/>
      <c r="E42" s="115"/>
    </row>
    <row r="43" spans="1:5" ht="18" customHeight="1">
      <c r="A43" s="115"/>
      <c r="B43" s="115"/>
      <c r="C43" s="115"/>
      <c r="D43" s="115"/>
      <c r="E43" s="115"/>
    </row>
    <row r="44" spans="1:5" ht="18" customHeight="1">
      <c r="A44" s="115"/>
      <c r="B44" s="115"/>
      <c r="C44" s="115"/>
      <c r="D44" s="115"/>
      <c r="E44" s="115"/>
    </row>
    <row r="45" spans="1:5" ht="18" customHeight="1">
      <c r="A45" s="115"/>
      <c r="B45" s="115"/>
      <c r="C45" s="115"/>
      <c r="D45" s="115"/>
      <c r="E45" s="115"/>
    </row>
    <row r="46" spans="1:5" ht="18" customHeight="1">
      <c r="A46" s="115"/>
      <c r="B46" s="115"/>
      <c r="C46" s="115"/>
      <c r="D46" s="115"/>
      <c r="E46" s="115"/>
    </row>
    <row r="47" spans="1:5" ht="18" customHeight="1">
      <c r="A47" s="115"/>
      <c r="B47" s="115"/>
      <c r="C47" s="115"/>
      <c r="D47" s="115"/>
      <c r="E47" s="115"/>
    </row>
    <row r="48" spans="1:5" ht="18" customHeight="1">
      <c r="A48" s="115"/>
      <c r="B48" s="115"/>
      <c r="C48" s="115"/>
      <c r="D48" s="115"/>
      <c r="E48" s="115"/>
    </row>
    <row r="49" spans="1:5" ht="18" customHeight="1">
      <c r="A49" s="115"/>
      <c r="B49" s="115"/>
      <c r="C49" s="115"/>
      <c r="D49" s="115"/>
      <c r="E49" s="115"/>
    </row>
    <row r="50" spans="1:5" ht="18" customHeight="1">
      <c r="A50" s="115"/>
      <c r="B50" s="115"/>
      <c r="C50" s="115"/>
      <c r="D50" s="115"/>
      <c r="E50" s="115"/>
    </row>
    <row r="51" spans="1:5" ht="18" customHeight="1">
      <c r="A51" s="115"/>
      <c r="B51" s="115"/>
      <c r="C51" s="115"/>
      <c r="D51" s="115"/>
      <c r="E51" s="115"/>
    </row>
    <row r="52" spans="1:5" ht="18" customHeight="1">
      <c r="A52" s="115"/>
      <c r="B52" s="115"/>
      <c r="C52" s="115"/>
      <c r="D52" s="115"/>
      <c r="E52" s="115"/>
    </row>
    <row r="53" spans="1:5" ht="18" customHeight="1">
      <c r="A53" s="115"/>
      <c r="B53" s="115"/>
      <c r="C53" s="115"/>
      <c r="D53" s="115"/>
      <c r="E53" s="115"/>
    </row>
    <row r="54" spans="1:5" ht="18" customHeight="1">
      <c r="A54" s="115"/>
      <c r="B54" s="115"/>
      <c r="C54" s="115"/>
      <c r="D54" s="115"/>
      <c r="E54" s="115"/>
    </row>
    <row r="55" spans="1:5" ht="18" customHeight="1">
      <c r="A55" s="115"/>
      <c r="B55" s="115"/>
      <c r="C55" s="115"/>
      <c r="D55" s="115"/>
      <c r="E55" s="115"/>
    </row>
    <row r="56" spans="1:5" ht="18" customHeight="1">
      <c r="A56" s="115"/>
      <c r="B56" s="115"/>
      <c r="C56" s="115"/>
      <c r="D56" s="115"/>
      <c r="E56" s="115"/>
    </row>
    <row r="57" spans="1:5" ht="18" customHeight="1">
      <c r="A57" s="115"/>
      <c r="B57" s="115"/>
      <c r="C57" s="115"/>
      <c r="D57" s="115"/>
      <c r="E57" s="115"/>
    </row>
    <row r="58" spans="1:5" ht="18" customHeight="1">
      <c r="A58" s="115"/>
      <c r="B58" s="115"/>
      <c r="C58" s="115"/>
      <c r="D58" s="115"/>
      <c r="E58" s="115"/>
    </row>
    <row r="59" spans="1:5" ht="18" customHeight="1">
      <c r="A59" s="115"/>
      <c r="B59" s="115"/>
      <c r="C59" s="115"/>
      <c r="D59" s="115"/>
      <c r="E59" s="115"/>
    </row>
    <row r="60" spans="1:5" ht="18" customHeight="1">
      <c r="A60" s="115"/>
      <c r="B60" s="115"/>
      <c r="C60" s="115"/>
      <c r="D60" s="115"/>
      <c r="E60" s="115"/>
    </row>
    <row r="61" spans="1:5" ht="18" customHeight="1">
      <c r="A61" s="115"/>
      <c r="B61" s="115"/>
      <c r="C61" s="115"/>
      <c r="D61" s="115"/>
      <c r="E61" s="115"/>
    </row>
    <row r="62" spans="1:5" ht="18" customHeight="1">
      <c r="A62" s="115"/>
      <c r="B62" s="115"/>
      <c r="C62" s="115"/>
      <c r="D62" s="115"/>
      <c r="E62" s="115"/>
    </row>
    <row r="63" spans="1:5" ht="18" customHeight="1">
      <c r="A63" s="115"/>
      <c r="B63" s="115"/>
      <c r="C63" s="115"/>
      <c r="D63" s="115"/>
      <c r="E63" s="115"/>
    </row>
    <row r="64" spans="1:5" ht="18" customHeight="1">
      <c r="A64" s="115"/>
      <c r="B64" s="115"/>
      <c r="C64" s="115"/>
      <c r="D64" s="115"/>
      <c r="E64" s="115"/>
    </row>
    <row r="65" spans="1:5" ht="18" customHeight="1">
      <c r="A65" s="115"/>
      <c r="B65" s="115"/>
      <c r="C65" s="115"/>
      <c r="D65" s="115"/>
      <c r="E65" s="115"/>
    </row>
    <row r="66" spans="1:5" ht="18" customHeight="1">
      <c r="A66" s="115"/>
      <c r="B66" s="115"/>
      <c r="C66" s="115"/>
      <c r="D66" s="115"/>
      <c r="E66" s="115"/>
    </row>
    <row r="67" spans="1:5" ht="18" customHeight="1">
      <c r="A67" s="116"/>
      <c r="B67" s="116"/>
      <c r="C67" s="116"/>
      <c r="D67" s="116"/>
      <c r="E67" s="116"/>
    </row>
    <row r="68" spans="1:5" ht="18" customHeight="1"/>
    <row r="69" spans="1:5" ht="24" customHeight="1">
      <c r="C69" s="24"/>
    </row>
    <row r="70" spans="1:5" ht="24" customHeight="1">
      <c r="A70" s="23" t="s">
        <v>62</v>
      </c>
      <c r="B70" s="49" t="str">
        <f>B33</f>
        <v>--</v>
      </c>
      <c r="C70" s="24" t="s">
        <v>63</v>
      </c>
      <c r="D70" s="185" t="str">
        <f>E33</f>
        <v/>
      </c>
    </row>
    <row r="71" spans="1:5" ht="24" customHeight="1">
      <c r="A71" s="23" t="s">
        <v>64</v>
      </c>
      <c r="B71" s="190" t="str">
        <f>B34</f>
        <v/>
      </c>
      <c r="C71" s="24" t="s">
        <v>65</v>
      </c>
      <c r="D71" s="185" t="str">
        <f>E34</f>
        <v/>
      </c>
    </row>
    <row r="72" spans="1:5" ht="24" customHeight="1">
      <c r="A72" s="23"/>
      <c r="B72" s="49"/>
      <c r="C72" s="24"/>
      <c r="D72" s="26"/>
    </row>
    <row r="73" spans="1:5" ht="20.100000000000001" customHeight="1">
      <c r="A73" s="8" t="str">
        <f>A1</f>
        <v>Specification No.: CC/NT/W-TR/DOM/A04/24/02715</v>
      </c>
      <c r="B73" s="9"/>
      <c r="C73" s="9"/>
      <c r="D73" s="9"/>
      <c r="E73" s="28" t="str">
        <f>E36</f>
        <v xml:space="preserve">Annexure I to Attachment-5 </v>
      </c>
    </row>
    <row r="74" spans="1:5" ht="18" customHeight="1">
      <c r="A74" s="25"/>
    </row>
    <row r="75" spans="1:5" ht="18" customHeight="1">
      <c r="A75" s="1161" t="s">
        <v>355</v>
      </c>
      <c r="B75" s="1161"/>
      <c r="C75" s="1161"/>
      <c r="D75" s="1161"/>
      <c r="E75" s="1161"/>
    </row>
    <row r="76" spans="1:5" ht="18" customHeight="1"/>
    <row r="77" spans="1:5" ht="37.5" customHeight="1">
      <c r="A77" s="1162" t="s">
        <v>344</v>
      </c>
      <c r="B77" s="1164" t="s">
        <v>335</v>
      </c>
      <c r="C77" s="1164" t="s">
        <v>346</v>
      </c>
      <c r="D77" s="1159" t="s">
        <v>346</v>
      </c>
      <c r="E77" s="1160"/>
    </row>
    <row r="78" spans="1:5" ht="24" customHeight="1">
      <c r="A78" s="1163"/>
      <c r="B78" s="1166"/>
      <c r="C78" s="1166"/>
      <c r="D78" s="34" t="s">
        <v>347</v>
      </c>
      <c r="E78" s="34" t="s">
        <v>348</v>
      </c>
    </row>
    <row r="79" spans="1:5" ht="18" customHeight="1">
      <c r="A79" s="115"/>
      <c r="B79" s="115"/>
      <c r="C79" s="115"/>
      <c r="D79" s="115"/>
      <c r="E79" s="115"/>
    </row>
    <row r="80" spans="1:5" ht="18" customHeight="1">
      <c r="A80" s="115"/>
      <c r="B80" s="115"/>
      <c r="C80" s="115"/>
      <c r="D80" s="115"/>
      <c r="E80" s="115"/>
    </row>
    <row r="81" spans="1:5" ht="18" customHeight="1">
      <c r="A81" s="115"/>
      <c r="B81" s="115"/>
      <c r="C81" s="115"/>
      <c r="D81" s="115"/>
      <c r="E81" s="115"/>
    </row>
    <row r="82" spans="1:5" ht="18" customHeight="1">
      <c r="A82" s="115"/>
      <c r="B82" s="115"/>
      <c r="C82" s="115"/>
      <c r="D82" s="115"/>
      <c r="E82" s="115"/>
    </row>
    <row r="83" spans="1:5" ht="18" customHeight="1">
      <c r="A83" s="115"/>
      <c r="B83" s="115"/>
      <c r="C83" s="115"/>
      <c r="D83" s="115"/>
      <c r="E83" s="115"/>
    </row>
    <row r="84" spans="1:5" ht="18" customHeight="1">
      <c r="A84" s="115"/>
      <c r="B84" s="115"/>
      <c r="C84" s="115"/>
      <c r="D84" s="115"/>
      <c r="E84" s="115"/>
    </row>
    <row r="85" spans="1:5" ht="18" customHeight="1">
      <c r="A85" s="115"/>
      <c r="B85" s="115"/>
      <c r="C85" s="115"/>
      <c r="D85" s="115"/>
      <c r="E85" s="115"/>
    </row>
    <row r="86" spans="1:5" ht="18" customHeight="1">
      <c r="A86" s="115"/>
      <c r="B86" s="115"/>
      <c r="C86" s="115"/>
      <c r="D86" s="115"/>
      <c r="E86" s="115"/>
    </row>
    <row r="87" spans="1:5" ht="18" customHeight="1">
      <c r="A87" s="115"/>
      <c r="B87" s="115"/>
      <c r="C87" s="115"/>
      <c r="D87" s="115"/>
      <c r="E87" s="115"/>
    </row>
    <row r="88" spans="1:5" ht="18" customHeight="1">
      <c r="A88" s="115"/>
      <c r="B88" s="115"/>
      <c r="C88" s="115"/>
      <c r="D88" s="115"/>
      <c r="E88" s="115"/>
    </row>
    <row r="89" spans="1:5" ht="18" customHeight="1">
      <c r="A89" s="115"/>
      <c r="B89" s="115"/>
      <c r="C89" s="115"/>
      <c r="D89" s="115"/>
      <c r="E89" s="115"/>
    </row>
    <row r="90" spans="1:5" ht="18" customHeight="1">
      <c r="A90" s="115"/>
      <c r="B90" s="115"/>
      <c r="C90" s="115"/>
      <c r="D90" s="115"/>
      <c r="E90" s="115"/>
    </row>
    <row r="91" spans="1:5" ht="18" customHeight="1">
      <c r="A91" s="115"/>
      <c r="B91" s="115"/>
      <c r="C91" s="115"/>
      <c r="D91" s="115"/>
      <c r="E91" s="115"/>
    </row>
    <row r="92" spans="1:5" ht="18" customHeight="1">
      <c r="A92" s="115"/>
      <c r="B92" s="115"/>
      <c r="C92" s="115"/>
      <c r="D92" s="115"/>
      <c r="E92" s="115"/>
    </row>
    <row r="93" spans="1:5" ht="18" customHeight="1">
      <c r="A93" s="115"/>
      <c r="B93" s="115"/>
      <c r="C93" s="115"/>
      <c r="D93" s="115"/>
      <c r="E93" s="115"/>
    </row>
    <row r="94" spans="1:5" ht="18" customHeight="1">
      <c r="A94" s="115"/>
      <c r="B94" s="115"/>
      <c r="C94" s="115"/>
      <c r="D94" s="115"/>
      <c r="E94" s="115"/>
    </row>
    <row r="95" spans="1:5" ht="18" customHeight="1">
      <c r="A95" s="115"/>
      <c r="B95" s="115"/>
      <c r="C95" s="115"/>
      <c r="D95" s="115"/>
      <c r="E95" s="115"/>
    </row>
    <row r="96" spans="1:5" ht="18" customHeight="1">
      <c r="A96" s="115"/>
      <c r="B96" s="115"/>
      <c r="C96" s="115"/>
      <c r="D96" s="115"/>
      <c r="E96" s="115"/>
    </row>
    <row r="97" spans="1:5" ht="18" customHeight="1">
      <c r="A97" s="115"/>
      <c r="B97" s="115"/>
      <c r="C97" s="115"/>
      <c r="D97" s="115"/>
      <c r="E97" s="115"/>
    </row>
    <row r="98" spans="1:5" ht="18" customHeight="1">
      <c r="A98" s="115"/>
      <c r="B98" s="115"/>
      <c r="C98" s="115"/>
      <c r="D98" s="115"/>
      <c r="E98" s="115"/>
    </row>
    <row r="99" spans="1:5" ht="18" customHeight="1">
      <c r="A99" s="115"/>
      <c r="B99" s="115"/>
      <c r="C99" s="115"/>
      <c r="D99" s="115"/>
      <c r="E99" s="115"/>
    </row>
    <row r="100" spans="1:5" ht="18" customHeight="1">
      <c r="A100" s="115"/>
      <c r="B100" s="115"/>
      <c r="C100" s="115"/>
      <c r="D100" s="115"/>
      <c r="E100" s="115"/>
    </row>
    <row r="101" spans="1:5" ht="18" customHeight="1">
      <c r="A101" s="115"/>
      <c r="B101" s="115"/>
      <c r="C101" s="115"/>
      <c r="D101" s="115"/>
      <c r="E101" s="115"/>
    </row>
    <row r="102" spans="1:5" ht="18" customHeight="1">
      <c r="A102" s="115"/>
      <c r="B102" s="115"/>
      <c r="C102" s="115"/>
      <c r="D102" s="115"/>
      <c r="E102" s="115"/>
    </row>
    <row r="103" spans="1:5" ht="18" customHeight="1">
      <c r="A103" s="115"/>
      <c r="B103" s="115"/>
      <c r="C103" s="115"/>
      <c r="D103" s="115"/>
      <c r="E103" s="115"/>
    </row>
    <row r="104" spans="1:5" ht="18" customHeight="1">
      <c r="A104" s="116"/>
      <c r="B104" s="116"/>
      <c r="C104" s="116"/>
      <c r="D104" s="116"/>
      <c r="E104" s="116"/>
    </row>
    <row r="105" spans="1:5" ht="18" customHeight="1"/>
    <row r="106" spans="1:5" ht="24" customHeight="1">
      <c r="C106" s="24"/>
    </row>
    <row r="107" spans="1:5" ht="24" customHeight="1">
      <c r="A107" s="23" t="s">
        <v>62</v>
      </c>
      <c r="B107" s="49" t="str">
        <f>B70</f>
        <v>--</v>
      </c>
      <c r="C107" s="24" t="s">
        <v>63</v>
      </c>
      <c r="D107" s="185" t="str">
        <f>D70</f>
        <v/>
      </c>
    </row>
    <row r="108" spans="1:5" ht="24" customHeight="1">
      <c r="A108" s="23" t="s">
        <v>64</v>
      </c>
      <c r="B108" s="190" t="str">
        <f>B71</f>
        <v/>
      </c>
      <c r="C108" s="24" t="s">
        <v>65</v>
      </c>
      <c r="D108" s="185" t="str">
        <f>D71</f>
        <v/>
      </c>
    </row>
    <row r="109" spans="1:5" ht="24" customHeight="1">
      <c r="A109" s="12"/>
      <c r="B109" s="12"/>
      <c r="C109" s="24"/>
      <c r="D109" s="12"/>
      <c r="E109" s="12"/>
    </row>
    <row r="110" spans="1:5" ht="33" customHeight="1">
      <c r="D110" s="24"/>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 right="0" top="0" bottom="0" header="0" footer="0"/>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6" zoomScaleNormal="100" zoomScaleSheetLayoutView="100" workbookViewId="0">
      <selection activeCell="B18" sqref="B18"/>
    </sheetView>
  </sheetViews>
  <sheetFormatPr defaultColWidth="9.140625" defaultRowHeight="15.75"/>
  <cols>
    <col min="1" max="1" width="12.140625" style="263" customWidth="1"/>
    <col min="2" max="2" width="28.5703125" style="263" customWidth="1"/>
    <col min="3" max="3" width="36.7109375" style="263" customWidth="1"/>
    <col min="4" max="4" width="15" style="263" customWidth="1"/>
    <col min="5" max="5" width="26" style="263" customWidth="1"/>
    <col min="6" max="7" width="9.140625" style="263"/>
    <col min="8" max="8" width="10.42578125" style="263" hidden="1" customWidth="1"/>
    <col min="9" max="16384" width="9.140625" style="264"/>
  </cols>
  <sheetData>
    <row r="1" spans="1:9" s="308" customFormat="1" ht="24.75" customHeight="1">
      <c r="A1" s="515" t="str">
        <f>'Attach 3(JV)'!A1</f>
        <v>Specification No.: CC/NT/W-TR/DOM/A04/24/02715</v>
      </c>
      <c r="B1" s="516"/>
      <c r="C1" s="516"/>
      <c r="D1" s="516"/>
      <c r="E1" s="517" t="s">
        <v>356</v>
      </c>
      <c r="F1" s="518"/>
      <c r="G1" s="518"/>
      <c r="H1" s="518"/>
    </row>
    <row r="2" spans="1:9" ht="8.1" customHeight="1"/>
    <row r="3" spans="1:9" ht="57" customHeight="1">
      <c r="A3" s="798" t="str">
        <f>'Attach 3(JV)'!A3</f>
        <v>400kV Transformer Package LOT-4TR-01-Bulk for 4x500 MVA, 400/220/33KV 3-Ph Transformers under Bulk Procurement of 765kV and 400kV class Transformers and Reactors of various Capacities</v>
      </c>
      <c r="B3" s="799"/>
      <c r="C3" s="799"/>
      <c r="D3" s="799"/>
      <c r="E3" s="799"/>
      <c r="F3" s="265"/>
      <c r="G3" s="265"/>
      <c r="H3" s="265"/>
    </row>
    <row r="4" spans="1:9" ht="8.1" customHeight="1">
      <c r="A4" s="266"/>
      <c r="H4" s="267"/>
      <c r="I4" s="268"/>
    </row>
    <row r="5" spans="1:9" ht="27.75" customHeight="1">
      <c r="A5" s="1186" t="s">
        <v>357</v>
      </c>
      <c r="B5" s="1186"/>
      <c r="C5" s="1186"/>
      <c r="D5" s="1186"/>
      <c r="E5" s="1186"/>
      <c r="F5" s="269"/>
      <c r="H5" s="267"/>
      <c r="I5" s="268"/>
    </row>
    <row r="6" spans="1:9" ht="8.1" customHeight="1">
      <c r="A6" s="270"/>
      <c r="H6" s="267"/>
      <c r="I6" s="268"/>
    </row>
    <row r="7" spans="1:9" ht="20.100000000000001" customHeight="1">
      <c r="A7" s="269"/>
      <c r="B7" s="270"/>
      <c r="C7" s="270"/>
      <c r="H7" s="267"/>
      <c r="I7" s="268"/>
    </row>
    <row r="8" spans="1:9" ht="26.25" customHeight="1">
      <c r="A8" s="1187" t="str">
        <f>'[18]Attach 3(QR)'!A8:D8</f>
        <v>Bidder's Name and Address:</v>
      </c>
      <c r="B8" s="1187"/>
      <c r="C8" s="1187"/>
      <c r="D8" s="271" t="str">
        <f>'[18]Attach 3(JV)'!E7</f>
        <v>To:</v>
      </c>
      <c r="H8" s="267"/>
      <c r="I8" s="268"/>
    </row>
    <row r="9" spans="1:9" ht="23.25" customHeight="1">
      <c r="A9" s="1054" t="str">
        <f>'Attach 3(JV)'!A8</f>
        <v/>
      </c>
      <c r="B9" s="1054"/>
      <c r="C9" s="366"/>
      <c r="D9" s="272" t="str">
        <f>'[18]Attach 3(JV)'!E8</f>
        <v>Contract Services</v>
      </c>
      <c r="H9" s="267"/>
      <c r="I9" s="268"/>
    </row>
    <row r="10" spans="1:9" ht="26.25" customHeight="1">
      <c r="A10" s="273" t="s">
        <v>54</v>
      </c>
      <c r="B10" s="1188">
        <f>'Attach 3(JV)'!B9</f>
        <v>0</v>
      </c>
      <c r="C10" s="1188"/>
      <c r="D10" s="272" t="str">
        <f>'[18]Attach 3(JV)'!E9</f>
        <v>Power Grid Corporation of India Ltd.,</v>
      </c>
      <c r="F10" s="274"/>
      <c r="H10" s="267"/>
      <c r="I10" s="268"/>
    </row>
    <row r="11" spans="1:9" ht="16.5">
      <c r="A11" s="273" t="s">
        <v>56</v>
      </c>
      <c r="B11" s="1181">
        <f>'Attach 3(JV)'!B10</f>
        <v>0</v>
      </c>
      <c r="C11" s="1181"/>
      <c r="D11" s="272" t="str">
        <f>'[18]Attach 3(JV)'!E10</f>
        <v>"Saudamini", Plot No. 2, Sector 29</v>
      </c>
      <c r="H11" s="267"/>
      <c r="I11" s="268"/>
    </row>
    <row r="12" spans="1:9">
      <c r="B12" s="1181">
        <f>'Attach 3(JV)'!B11</f>
        <v>0</v>
      </c>
      <c r="C12" s="1181"/>
      <c r="D12" s="272" t="str">
        <f>'Attach 3(JV)'!E11</f>
        <v>Gurugram (Haryana) - 122001</v>
      </c>
    </row>
    <row r="13" spans="1:9" ht="21" customHeight="1">
      <c r="A13" s="270"/>
      <c r="B13" s="1181">
        <f>'Attach 3(JV)'!B12</f>
        <v>0</v>
      </c>
      <c r="C13" s="1181"/>
      <c r="D13" s="272"/>
    </row>
    <row r="14" spans="1:9" ht="20.100000000000001" customHeight="1">
      <c r="A14" s="263" t="s">
        <v>60</v>
      </c>
    </row>
    <row r="15" spans="1:9" ht="63" customHeight="1">
      <c r="A15" s="275">
        <v>1</v>
      </c>
      <c r="B15" s="1148" t="s">
        <v>358</v>
      </c>
      <c r="C15" s="1148"/>
      <c r="D15" s="1148"/>
      <c r="E15" s="1148"/>
    </row>
    <row r="16" spans="1:9" ht="32.1" customHeight="1">
      <c r="A16" s="1182" t="s">
        <v>344</v>
      </c>
      <c r="B16" s="1182" t="s">
        <v>335</v>
      </c>
      <c r="C16" s="1182" t="s">
        <v>345</v>
      </c>
      <c r="D16" s="1184" t="s">
        <v>359</v>
      </c>
      <c r="E16" s="1185"/>
    </row>
    <row r="17" spans="1:8" ht="41.25" customHeight="1">
      <c r="A17" s="1183"/>
      <c r="B17" s="1183"/>
      <c r="C17" s="1183"/>
      <c r="D17" s="276" t="s">
        <v>347</v>
      </c>
      <c r="E17" s="276" t="s">
        <v>360</v>
      </c>
    </row>
    <row r="18" spans="1:8" ht="21.75" customHeight="1">
      <c r="A18" s="277">
        <v>1</v>
      </c>
      <c r="B18" s="278"/>
      <c r="C18" s="278"/>
      <c r="D18" s="278"/>
      <c r="E18" s="278"/>
    </row>
    <row r="19" spans="1:8" ht="21.95" customHeight="1">
      <c r="A19" s="279">
        <v>2</v>
      </c>
      <c r="B19" s="280"/>
      <c r="C19" s="280"/>
      <c r="D19" s="280"/>
      <c r="E19" s="280"/>
    </row>
    <row r="20" spans="1:8" ht="21.95" customHeight="1">
      <c r="A20" s="279">
        <v>3</v>
      </c>
      <c r="B20" s="280"/>
      <c r="C20" s="280"/>
      <c r="D20" s="280"/>
      <c r="E20" s="280"/>
    </row>
    <row r="21" spans="1:8" ht="21.95" customHeight="1">
      <c r="A21" s="279">
        <v>4</v>
      </c>
      <c r="B21" s="280"/>
      <c r="C21" s="280"/>
      <c r="D21" s="280"/>
      <c r="E21" s="280"/>
      <c r="F21" s="281"/>
      <c r="G21" s="281"/>
      <c r="H21" s="263" t="b">
        <v>0</v>
      </c>
    </row>
    <row r="22" spans="1:8" ht="24.75" customHeight="1">
      <c r="A22" s="282">
        <v>5</v>
      </c>
      <c r="B22" s="283"/>
      <c r="C22" s="283"/>
      <c r="D22" s="283"/>
      <c r="E22" s="283"/>
      <c r="F22" s="281"/>
      <c r="G22" s="281"/>
      <c r="H22" s="281"/>
    </row>
    <row r="23" spans="1:8" ht="107.25" customHeight="1">
      <c r="A23" s="284">
        <v>2</v>
      </c>
      <c r="B23" s="1179" t="s">
        <v>361</v>
      </c>
      <c r="C23" s="1179"/>
      <c r="D23" s="1179"/>
      <c r="E23" s="1179"/>
      <c r="F23" s="281"/>
      <c r="G23" s="281"/>
      <c r="H23" s="281"/>
    </row>
    <row r="24" spans="1:8" ht="18" customHeight="1">
      <c r="A24" s="285"/>
      <c r="B24" s="286"/>
      <c r="C24" s="286"/>
      <c r="D24" s="286"/>
      <c r="E24" s="286"/>
      <c r="F24" s="287"/>
      <c r="G24" s="287"/>
      <c r="H24" s="288"/>
    </row>
    <row r="25" spans="1:8" ht="54.75" hidden="1" customHeight="1">
      <c r="A25" s="1180" t="s">
        <v>362</v>
      </c>
      <c r="B25" s="1180"/>
      <c r="C25" s="1180"/>
      <c r="D25" s="1180"/>
      <c r="E25" s="1180"/>
      <c r="F25" s="287"/>
      <c r="G25" s="287"/>
      <c r="H25" s="288"/>
    </row>
    <row r="26" spans="1:8" ht="32.1" hidden="1" customHeight="1">
      <c r="A26" s="1176" t="s">
        <v>344</v>
      </c>
      <c r="B26" s="1176" t="s">
        <v>335</v>
      </c>
      <c r="C26" s="1176" t="s">
        <v>351</v>
      </c>
      <c r="D26" s="878" t="s">
        <v>352</v>
      </c>
      <c r="E26" s="880"/>
    </row>
    <row r="27" spans="1:8" ht="22.5" hidden="1" customHeight="1">
      <c r="A27" s="1175"/>
      <c r="B27" s="1175"/>
      <c r="C27" s="1175"/>
      <c r="D27" s="289" t="s">
        <v>353</v>
      </c>
      <c r="E27" s="289" t="s">
        <v>354</v>
      </c>
    </row>
    <row r="28" spans="1:8" ht="21.95" hidden="1" customHeight="1">
      <c r="A28" s="290">
        <v>1</v>
      </c>
      <c r="B28" s="291"/>
      <c r="C28" s="291"/>
      <c r="D28" s="291"/>
      <c r="E28" s="291"/>
    </row>
    <row r="29" spans="1:8" ht="21.95" hidden="1" customHeight="1">
      <c r="A29" s="290">
        <v>2</v>
      </c>
      <c r="B29" s="291"/>
      <c r="C29" s="291"/>
      <c r="D29" s="291"/>
      <c r="E29" s="291"/>
    </row>
    <row r="30" spans="1:8" ht="37.5" hidden="1" customHeight="1">
      <c r="A30" s="290">
        <v>3</v>
      </c>
      <c r="B30" s="291"/>
      <c r="C30" s="291"/>
      <c r="D30" s="291"/>
      <c r="E30" s="291"/>
    </row>
    <row r="31" spans="1:8" ht="15.95" customHeight="1"/>
    <row r="32" spans="1:8" ht="15.95" customHeight="1">
      <c r="C32" s="292"/>
    </row>
    <row r="33" spans="1:9" ht="15.95" customHeight="1">
      <c r="A33" s="293" t="s">
        <v>62</v>
      </c>
      <c r="B33" s="306" t="str">
        <f>'Attach 3(JV)'!B24</f>
        <v>--</v>
      </c>
      <c r="C33" s="292" t="s">
        <v>63</v>
      </c>
      <c r="D33" s="1172" t="str">
        <f>'Attach 3(JV)'!E24</f>
        <v/>
      </c>
      <c r="E33" s="1172"/>
    </row>
    <row r="34" spans="1:9" ht="15.95" customHeight="1">
      <c r="A34" s="293" t="s">
        <v>64</v>
      </c>
      <c r="B34" s="307" t="str">
        <f>'Attach 3(JV)'!B25</f>
        <v/>
      </c>
      <c r="C34" s="292" t="s">
        <v>65</v>
      </c>
      <c r="D34" s="1172" t="str">
        <f>'Attach 3(JV)'!E25</f>
        <v/>
      </c>
      <c r="E34" s="1172"/>
    </row>
    <row r="35" spans="1:9" s="263" customFormat="1" ht="15.75" customHeight="1">
      <c r="A35" s="264"/>
      <c r="B35" s="264"/>
      <c r="C35" s="292"/>
      <c r="D35" s="264"/>
      <c r="E35" s="264"/>
      <c r="I35" s="264"/>
    </row>
    <row r="36" spans="1:9" s="263" customFormat="1" ht="19.5" customHeight="1">
      <c r="A36" s="297" t="str">
        <f>A1</f>
        <v>Specification No.: CC/NT/W-TR/DOM/A04/24/02715</v>
      </c>
      <c r="B36" s="298"/>
      <c r="C36" s="298"/>
      <c r="D36" s="298"/>
      <c r="E36" s="299" t="str">
        <f>E1</f>
        <v>Attachment-5A</v>
      </c>
      <c r="I36" s="264"/>
    </row>
    <row r="37" spans="1:9" s="263" customFormat="1" ht="18" customHeight="1">
      <c r="A37" s="295"/>
      <c r="I37" s="264"/>
    </row>
    <row r="38" spans="1:9" s="263" customFormat="1" ht="30" customHeight="1">
      <c r="A38" s="1173" t="s">
        <v>355</v>
      </c>
      <c r="B38" s="1173"/>
      <c r="C38" s="1173"/>
      <c r="D38" s="1173"/>
      <c r="E38" s="1173"/>
      <c r="I38" s="264"/>
    </row>
    <row r="39" spans="1:9" s="263" customFormat="1" ht="18" customHeight="1">
      <c r="I39" s="264"/>
    </row>
    <row r="40" spans="1:9" s="263" customFormat="1" ht="36" customHeight="1">
      <c r="A40" s="1174" t="s">
        <v>344</v>
      </c>
      <c r="B40" s="872" t="s">
        <v>335</v>
      </c>
      <c r="C40" s="1176" t="s">
        <v>345</v>
      </c>
      <c r="D40" s="1177" t="s">
        <v>359</v>
      </c>
      <c r="E40" s="1178"/>
      <c r="I40" s="264"/>
    </row>
    <row r="41" spans="1:9" s="263" customFormat="1" ht="36" customHeight="1">
      <c r="A41" s="1037"/>
      <c r="B41" s="1175"/>
      <c r="C41" s="1175"/>
      <c r="D41" s="289" t="s">
        <v>347</v>
      </c>
      <c r="E41" s="289" t="s">
        <v>363</v>
      </c>
      <c r="I41" s="264"/>
    </row>
    <row r="42" spans="1:9" s="263" customFormat="1" ht="18" customHeight="1">
      <c r="A42" s="300"/>
      <c r="B42" s="301"/>
      <c r="C42" s="300"/>
      <c r="D42" s="300"/>
      <c r="E42" s="300"/>
      <c r="I42" s="264"/>
    </row>
    <row r="43" spans="1:9" s="263" customFormat="1" ht="18" customHeight="1">
      <c r="A43" s="302"/>
      <c r="B43" s="303"/>
      <c r="C43" s="302"/>
      <c r="D43" s="302"/>
      <c r="E43" s="302"/>
      <c r="I43" s="264"/>
    </row>
    <row r="44" spans="1:9" s="263" customFormat="1" ht="18" customHeight="1">
      <c r="A44" s="302"/>
      <c r="B44" s="303"/>
      <c r="C44" s="302"/>
      <c r="D44" s="302"/>
      <c r="E44" s="302"/>
      <c r="I44" s="264"/>
    </row>
    <row r="45" spans="1:9" s="263" customFormat="1" ht="18" customHeight="1">
      <c r="A45" s="302"/>
      <c r="B45" s="303"/>
      <c r="C45" s="302"/>
      <c r="D45" s="302"/>
      <c r="E45" s="302"/>
      <c r="I45" s="264"/>
    </row>
    <row r="46" spans="1:9" s="263" customFormat="1" ht="18" customHeight="1">
      <c r="A46" s="302"/>
      <c r="B46" s="303"/>
      <c r="C46" s="302"/>
      <c r="D46" s="302"/>
      <c r="E46" s="302"/>
      <c r="I46" s="264"/>
    </row>
    <row r="47" spans="1:9" s="263" customFormat="1" ht="18" customHeight="1">
      <c r="A47" s="302"/>
      <c r="B47" s="303"/>
      <c r="C47" s="302"/>
      <c r="D47" s="302"/>
      <c r="E47" s="302"/>
      <c r="I47" s="264"/>
    </row>
    <row r="48" spans="1:9" s="263" customFormat="1" ht="18" customHeight="1">
      <c r="A48" s="302"/>
      <c r="B48" s="303"/>
      <c r="C48" s="302"/>
      <c r="D48" s="302"/>
      <c r="E48" s="302"/>
      <c r="I48" s="264"/>
    </row>
    <row r="49" spans="1:9" s="263" customFormat="1" ht="18" customHeight="1">
      <c r="A49" s="302"/>
      <c r="B49" s="303"/>
      <c r="C49" s="302"/>
      <c r="D49" s="302"/>
      <c r="E49" s="302"/>
      <c r="I49" s="264"/>
    </row>
    <row r="50" spans="1:9" s="263" customFormat="1" ht="18" customHeight="1">
      <c r="A50" s="302"/>
      <c r="B50" s="303"/>
      <c r="C50" s="302"/>
      <c r="D50" s="302"/>
      <c r="E50" s="302"/>
      <c r="I50" s="264"/>
    </row>
    <row r="51" spans="1:9" s="263" customFormat="1" ht="18" customHeight="1">
      <c r="A51" s="302"/>
      <c r="B51" s="303"/>
      <c r="C51" s="302"/>
      <c r="D51" s="302"/>
      <c r="E51" s="302"/>
      <c r="I51" s="264"/>
    </row>
    <row r="52" spans="1:9" s="263" customFormat="1" ht="18" customHeight="1">
      <c r="A52" s="302"/>
      <c r="B52" s="303"/>
      <c r="C52" s="302"/>
      <c r="D52" s="302"/>
      <c r="E52" s="302"/>
      <c r="I52" s="264"/>
    </row>
    <row r="53" spans="1:9" s="263" customFormat="1" ht="18" customHeight="1">
      <c r="A53" s="302"/>
      <c r="B53" s="303"/>
      <c r="C53" s="302"/>
      <c r="D53" s="302"/>
      <c r="E53" s="302"/>
      <c r="I53" s="264"/>
    </row>
    <row r="54" spans="1:9" s="263" customFormat="1" ht="18" customHeight="1">
      <c r="A54" s="302"/>
      <c r="B54" s="303"/>
      <c r="C54" s="302"/>
      <c r="D54" s="302"/>
      <c r="E54" s="302"/>
      <c r="I54" s="264"/>
    </row>
    <row r="55" spans="1:9" s="263" customFormat="1" ht="18" customHeight="1">
      <c r="A55" s="302"/>
      <c r="B55" s="303"/>
      <c r="C55" s="302"/>
      <c r="D55" s="302"/>
      <c r="E55" s="302"/>
      <c r="I55" s="264"/>
    </row>
    <row r="56" spans="1:9" s="263" customFormat="1" ht="18" customHeight="1">
      <c r="A56" s="302"/>
      <c r="B56" s="303"/>
      <c r="C56" s="302"/>
      <c r="D56" s="302"/>
      <c r="E56" s="302"/>
      <c r="I56" s="264"/>
    </row>
    <row r="57" spans="1:9" s="263" customFormat="1" ht="18" customHeight="1">
      <c r="A57" s="302"/>
      <c r="B57" s="303"/>
      <c r="C57" s="302"/>
      <c r="D57" s="302"/>
      <c r="E57" s="302"/>
      <c r="I57" s="264"/>
    </row>
    <row r="58" spans="1:9" s="263" customFormat="1" ht="18" customHeight="1">
      <c r="A58" s="302"/>
      <c r="B58" s="303"/>
      <c r="C58" s="302"/>
      <c r="D58" s="302"/>
      <c r="E58" s="302"/>
      <c r="I58" s="264"/>
    </row>
    <row r="59" spans="1:9" s="263" customFormat="1" ht="18" customHeight="1">
      <c r="A59" s="302"/>
      <c r="B59" s="303"/>
      <c r="C59" s="302"/>
      <c r="D59" s="302"/>
      <c r="E59" s="302"/>
      <c r="I59" s="264"/>
    </row>
    <row r="60" spans="1:9" s="263" customFormat="1" ht="18" customHeight="1">
      <c r="A60" s="302"/>
      <c r="B60" s="303"/>
      <c r="C60" s="302"/>
      <c r="D60" s="302"/>
      <c r="E60" s="302"/>
      <c r="I60" s="264"/>
    </row>
    <row r="61" spans="1:9" s="263" customFormat="1" ht="18" customHeight="1">
      <c r="A61" s="302"/>
      <c r="B61" s="303"/>
      <c r="C61" s="302"/>
      <c r="D61" s="302"/>
      <c r="E61" s="302"/>
      <c r="I61" s="264"/>
    </row>
    <row r="62" spans="1:9" s="263" customFormat="1" ht="18" customHeight="1">
      <c r="A62" s="302"/>
      <c r="B62" s="303"/>
      <c r="C62" s="302"/>
      <c r="D62" s="302"/>
      <c r="E62" s="302"/>
      <c r="I62" s="264"/>
    </row>
    <row r="63" spans="1:9" s="263" customFormat="1" ht="18" customHeight="1">
      <c r="A63" s="302"/>
      <c r="B63" s="303"/>
      <c r="C63" s="302"/>
      <c r="D63" s="302"/>
      <c r="E63" s="302"/>
      <c r="I63" s="264"/>
    </row>
    <row r="64" spans="1:9" s="263" customFormat="1" ht="18" customHeight="1">
      <c r="A64" s="302"/>
      <c r="B64" s="303"/>
      <c r="C64" s="302"/>
      <c r="D64" s="302"/>
      <c r="E64" s="302"/>
      <c r="I64" s="264"/>
    </row>
    <row r="65" spans="1:9" s="263" customFormat="1" ht="18" customHeight="1">
      <c r="A65" s="302"/>
      <c r="B65" s="303"/>
      <c r="C65" s="302"/>
      <c r="D65" s="302"/>
      <c r="E65" s="302"/>
      <c r="I65" s="264"/>
    </row>
    <row r="66" spans="1:9" s="263" customFormat="1" ht="18" customHeight="1">
      <c r="A66" s="302"/>
      <c r="B66" s="303"/>
      <c r="C66" s="302"/>
      <c r="D66" s="302"/>
      <c r="E66" s="302"/>
      <c r="I66" s="264"/>
    </row>
    <row r="67" spans="1:9" s="263" customFormat="1" ht="18" customHeight="1">
      <c r="A67" s="302"/>
      <c r="B67" s="303"/>
      <c r="C67" s="302"/>
      <c r="D67" s="302"/>
      <c r="E67" s="302"/>
      <c r="I67" s="264"/>
    </row>
    <row r="68" spans="1:9" s="263" customFormat="1" ht="18" customHeight="1">
      <c r="A68" s="304"/>
      <c r="B68" s="305"/>
      <c r="C68" s="304"/>
      <c r="D68" s="304"/>
      <c r="E68" s="304"/>
      <c r="I68" s="264"/>
    </row>
    <row r="69" spans="1:9" s="263" customFormat="1" ht="18" customHeight="1">
      <c r="I69" s="264"/>
    </row>
    <row r="70" spans="1:9" s="263" customFormat="1" ht="24" customHeight="1">
      <c r="C70" s="292"/>
      <c r="I70" s="264"/>
    </row>
    <row r="71" spans="1:9" s="263" customFormat="1" ht="24" customHeight="1">
      <c r="A71" s="293" t="s">
        <v>62</v>
      </c>
      <c r="B71" s="294" t="str">
        <f>B33</f>
        <v>--</v>
      </c>
      <c r="C71" s="292" t="s">
        <v>63</v>
      </c>
      <c r="D71" s="296" t="str">
        <f>D33</f>
        <v/>
      </c>
      <c r="I71" s="264"/>
    </row>
    <row r="72" spans="1:9" s="263" customFormat="1" ht="24" customHeight="1">
      <c r="A72" s="293" t="s">
        <v>64</v>
      </c>
      <c r="B72" s="294" t="str">
        <f>B34</f>
        <v/>
      </c>
      <c r="C72" s="292" t="s">
        <v>65</v>
      </c>
      <c r="D72" s="296" t="str">
        <f>D34</f>
        <v/>
      </c>
      <c r="I72" s="264"/>
    </row>
    <row r="73" spans="1:9" s="263" customFormat="1" ht="24" customHeight="1">
      <c r="A73" s="293"/>
      <c r="B73" s="306"/>
      <c r="C73" s="292"/>
      <c r="D73" s="307"/>
      <c r="I73" s="264"/>
    </row>
    <row r="74" spans="1:9" s="263" customFormat="1" ht="33" customHeight="1">
      <c r="D74" s="292"/>
      <c r="I74" s="264"/>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18"/>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0"/>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8" zoomScale="130" zoomScaleSheetLayoutView="130" workbookViewId="0">
      <selection activeCell="A17" sqref="A17"/>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499" customFormat="1" ht="16.5" customHeight="1">
      <c r="A1" s="1154" t="str">
        <f>'Attach 3(JV)'!A1</f>
        <v>Specification No.: CC/NT/W-TR/DOM/A04/24/02715</v>
      </c>
      <c r="B1" s="1154"/>
      <c r="C1" s="1154"/>
      <c r="D1" s="1154"/>
      <c r="E1" s="512" t="str">
        <f>"Attachment-6 " &amp; 'Attach 3(JV)'!AT1</f>
        <v xml:space="preserve">Attachment-6 </v>
      </c>
      <c r="F1" s="498"/>
      <c r="G1" s="498"/>
      <c r="H1" s="498"/>
      <c r="Z1" s="519"/>
    </row>
    <row r="2" spans="1:26">
      <c r="Z2" s="100"/>
    </row>
    <row r="3" spans="1:26" ht="46.5" customHeight="1">
      <c r="A3" s="798" t="str">
        <f>'Attach 3(JV)'!A3</f>
        <v>400kV Transformer Package LOT-4TR-01-Bulk for 4x500 MVA, 400/220/33KV 3-Ph Transformers under Bulk Procurement of 765kV and 400kV class Transformers and Reactors of various Capacities</v>
      </c>
      <c r="B3" s="799"/>
      <c r="C3" s="799"/>
      <c r="D3" s="799"/>
      <c r="E3" s="799"/>
      <c r="F3" s="13"/>
      <c r="G3" s="14"/>
      <c r="H3" s="13"/>
    </row>
    <row r="4" spans="1:26" ht="6.75" customHeight="1">
      <c r="A4" s="15"/>
      <c r="H4" s="17"/>
      <c r="I4" s="2"/>
    </row>
    <row r="5" spans="1:26" ht="20.100000000000001" customHeight="1">
      <c r="A5" s="838" t="s">
        <v>364</v>
      </c>
      <c r="B5" s="838"/>
      <c r="C5" s="838"/>
      <c r="D5" s="838"/>
      <c r="E5" s="838"/>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844" t="str">
        <f>'Attach 3(JV)'!A8</f>
        <v/>
      </c>
      <c r="B8" s="844"/>
      <c r="C8" s="844"/>
      <c r="D8" s="844"/>
      <c r="E8" s="3" t="str">
        <f>'Attach 3(JV)'!E8</f>
        <v>Contract Services</v>
      </c>
      <c r="H8" s="17"/>
      <c r="I8" s="2"/>
    </row>
    <row r="9" spans="1:26" ht="20.100000000000001" customHeight="1">
      <c r="A9" s="4" t="s">
        <v>54</v>
      </c>
      <c r="B9" s="841">
        <f>'Attach 3(JV)'!B9</f>
        <v>0</v>
      </c>
      <c r="C9" s="841"/>
      <c r="D9" s="841"/>
      <c r="E9" s="3" t="str">
        <f>'Attach 3(JV)'!E9</f>
        <v>Power Grid Corporation of India Ltd.,</v>
      </c>
      <c r="H9" s="17"/>
      <c r="I9" s="2"/>
    </row>
    <row r="10" spans="1:26" ht="20.100000000000001" customHeight="1">
      <c r="A10" s="4" t="s">
        <v>56</v>
      </c>
      <c r="B10" s="841">
        <f>'Attach 3(JV)'!B10</f>
        <v>0</v>
      </c>
      <c r="C10" s="841"/>
      <c r="D10" s="841"/>
      <c r="E10" s="3" t="str">
        <f>'Attach 3(JV)'!E10</f>
        <v>"Saudamini", Plot No. 2, Sector 29</v>
      </c>
      <c r="H10" s="17"/>
      <c r="I10" s="2"/>
    </row>
    <row r="11" spans="1:26" ht="20.100000000000001" customHeight="1">
      <c r="B11" s="841">
        <f>'Attach 3(JV)'!B11</f>
        <v>0</v>
      </c>
      <c r="C11" s="841"/>
      <c r="D11" s="841"/>
      <c r="E11" s="3" t="str">
        <f>'Attach 3(JV)'!E11</f>
        <v>Gurugram (Haryana) - 122001</v>
      </c>
    </row>
    <row r="12" spans="1:26" ht="17.25" customHeight="1">
      <c r="A12" s="19"/>
      <c r="B12" s="841">
        <f>'Attach 3(JV)'!B12</f>
        <v>0</v>
      </c>
      <c r="C12" s="841"/>
      <c r="D12" s="841"/>
      <c r="E12" s="3"/>
    </row>
    <row r="13" spans="1:26" ht="21" customHeight="1">
      <c r="A13" s="16" t="s">
        <v>60</v>
      </c>
      <c r="B13" s="70"/>
      <c r="C13" s="70"/>
      <c r="D13" s="70"/>
    </row>
    <row r="14" spans="1:26" ht="45" customHeight="1">
      <c r="A14" s="1057" t="s">
        <v>365</v>
      </c>
      <c r="B14" s="1057"/>
      <c r="C14" s="1057"/>
      <c r="D14" s="1057"/>
      <c r="E14" s="1057"/>
      <c r="F14" s="21"/>
      <c r="G14" s="21"/>
      <c r="H14" s="21"/>
    </row>
    <row r="15" spans="1:26" ht="12" customHeight="1">
      <c r="A15" s="19"/>
      <c r="B15" s="19"/>
      <c r="C15" s="19"/>
      <c r="D15" s="19"/>
      <c r="E15" s="19"/>
      <c r="F15" s="21"/>
      <c r="G15" s="21"/>
      <c r="H15" s="21"/>
    </row>
    <row r="16" spans="1:26" ht="42" customHeight="1">
      <c r="A16" s="33" t="s">
        <v>344</v>
      </c>
      <c r="B16" s="33" t="s">
        <v>366</v>
      </c>
      <c r="C16" s="1194" t="s">
        <v>367</v>
      </c>
      <c r="D16" s="1194"/>
      <c r="E16" s="33" t="s">
        <v>368</v>
      </c>
      <c r="F16" s="21"/>
      <c r="G16" s="21"/>
      <c r="H16" s="21"/>
    </row>
    <row r="17" spans="1:8" ht="21" customHeight="1">
      <c r="A17" s="195"/>
      <c r="B17" s="195"/>
      <c r="C17" s="1190"/>
      <c r="D17" s="1191"/>
      <c r="E17" s="195"/>
      <c r="F17" s="21"/>
      <c r="G17" s="21"/>
      <c r="H17" s="21"/>
    </row>
    <row r="18" spans="1:8" ht="21" customHeight="1">
      <c r="A18" s="195"/>
      <c r="B18" s="195"/>
      <c r="C18" s="1190"/>
      <c r="D18" s="1191"/>
      <c r="E18" s="195"/>
      <c r="F18" s="21"/>
      <c r="G18" s="21"/>
      <c r="H18" s="21"/>
    </row>
    <row r="19" spans="1:8" ht="21" customHeight="1">
      <c r="A19" s="195"/>
      <c r="B19" s="195"/>
      <c r="C19" s="1189"/>
      <c r="D19" s="1189"/>
      <c r="E19" s="195"/>
      <c r="F19" s="21"/>
      <c r="G19" s="21"/>
      <c r="H19" s="21"/>
    </row>
    <row r="20" spans="1:8" ht="21" customHeight="1">
      <c r="A20" s="195"/>
      <c r="B20" s="195"/>
      <c r="C20" s="1189"/>
      <c r="D20" s="1189"/>
      <c r="E20" s="195"/>
      <c r="F20" s="140"/>
      <c r="G20" s="140"/>
      <c r="H20" s="139" t="b">
        <v>0</v>
      </c>
    </row>
    <row r="21" spans="1:8" ht="21" customHeight="1">
      <c r="A21" s="195"/>
      <c r="B21" s="195"/>
      <c r="C21" s="1189"/>
      <c r="D21" s="1189"/>
      <c r="E21" s="195"/>
      <c r="F21" s="140"/>
      <c r="G21" s="140"/>
      <c r="H21" s="138"/>
    </row>
    <row r="22" spans="1:8" ht="16.5" customHeight="1">
      <c r="D22" s="19"/>
      <c r="E22" s="19"/>
      <c r="F22" s="21"/>
      <c r="G22" s="21"/>
      <c r="H22" s="21"/>
    </row>
    <row r="23" spans="1:8" s="11" customFormat="1" ht="51.75" customHeight="1">
      <c r="A23" s="1153" t="s">
        <v>369</v>
      </c>
      <c r="B23" s="1153"/>
      <c r="C23" s="1153"/>
      <c r="D23" s="1153"/>
      <c r="E23" s="1153"/>
      <c r="F23" s="21"/>
      <c r="G23" s="21"/>
      <c r="H23" s="21"/>
    </row>
    <row r="24" spans="1:8" s="11" customFormat="1" ht="96.75" customHeight="1">
      <c r="A24" s="1153" t="s">
        <v>370</v>
      </c>
      <c r="B24" s="1153"/>
      <c r="C24" s="1153"/>
      <c r="D24" s="1153"/>
      <c r="E24" s="1153"/>
      <c r="F24" s="21"/>
      <c r="G24" s="21"/>
      <c r="H24" s="21"/>
    </row>
    <row r="25" spans="1:8" s="11" customFormat="1" ht="24" customHeight="1">
      <c r="A25" s="133"/>
      <c r="B25" s="133"/>
      <c r="C25" s="133"/>
      <c r="D25" s="24"/>
      <c r="E25" s="133"/>
      <c r="F25" s="21"/>
      <c r="G25" s="21"/>
      <c r="H25" s="21"/>
    </row>
    <row r="26" spans="1:8" ht="24" customHeight="1">
      <c r="A26" s="23" t="s">
        <v>62</v>
      </c>
      <c r="B26" s="49" t="str">
        <f>'Attach 3(JV)'!B24</f>
        <v>--</v>
      </c>
      <c r="C26" s="27"/>
      <c r="D26" s="24" t="s">
        <v>63</v>
      </c>
      <c r="E26" s="185" t="str">
        <f>'Attach 3(JV)'!E24</f>
        <v/>
      </c>
    </row>
    <row r="27" spans="1:8" ht="24" customHeight="1">
      <c r="A27" s="23" t="s">
        <v>64</v>
      </c>
      <c r="B27" s="185" t="str">
        <f>'Attach 3(JV)'!B25</f>
        <v/>
      </c>
      <c r="C27" s="27"/>
      <c r="D27" s="24" t="s">
        <v>65</v>
      </c>
      <c r="E27" s="185" t="str">
        <f>'Attach 3(JV)'!E25</f>
        <v/>
      </c>
    </row>
    <row r="28" spans="1:8" ht="24" customHeight="1">
      <c r="D28" s="24"/>
    </row>
    <row r="29" spans="1:8" ht="24" customHeight="1">
      <c r="D29" s="24"/>
    </row>
    <row r="30" spans="1:8" s="37" customFormat="1" ht="32.25" customHeight="1">
      <c r="A30" s="20" t="str">
        <f>A1</f>
        <v>Specification No.: CC/NT/W-TR/DOM/A04/24/02715</v>
      </c>
      <c r="B30" s="20"/>
      <c r="C30" s="20"/>
      <c r="D30" s="20"/>
      <c r="E30" s="39" t="str">
        <f>"Annexure I to" &amp; E1</f>
        <v xml:space="preserve">Annexure I toAttachment-6 </v>
      </c>
      <c r="F30" s="36"/>
      <c r="G30" s="36"/>
      <c r="H30" s="36"/>
    </row>
    <row r="31" spans="1:8" ht="15.75" customHeight="1">
      <c r="A31" s="1193"/>
      <c r="B31" s="1193"/>
      <c r="C31" s="1193"/>
      <c r="D31" s="1193"/>
      <c r="E31" s="1193"/>
    </row>
    <row r="32" spans="1:8" ht="20.100000000000001" customHeight="1">
      <c r="A32" s="1192" t="str">
        <f>A5</f>
        <v>(Alternative, Deviations and Exceptions to the Provisions)</v>
      </c>
      <c r="B32" s="1192"/>
      <c r="C32" s="1192"/>
      <c r="D32" s="1192"/>
      <c r="E32" s="1192"/>
    </row>
    <row r="33" spans="1:5" ht="20.100000000000001" customHeight="1">
      <c r="A33" s="1192" t="s">
        <v>371</v>
      </c>
      <c r="B33" s="1192"/>
      <c r="C33" s="1192"/>
      <c r="D33" s="1192"/>
      <c r="E33" s="1192"/>
    </row>
    <row r="34" spans="1:5" ht="20.100000000000001" customHeight="1"/>
    <row r="35" spans="1:5" ht="42" customHeight="1">
      <c r="A35" s="33" t="s">
        <v>344</v>
      </c>
      <c r="B35" s="33" t="s">
        <v>366</v>
      </c>
      <c r="C35" s="1194" t="s">
        <v>367</v>
      </c>
      <c r="D35" s="1194"/>
      <c r="E35" s="33" t="s">
        <v>368</v>
      </c>
    </row>
    <row r="36" spans="1:5" ht="39.950000000000003" customHeight="1">
      <c r="A36" s="195"/>
      <c r="B36" s="195"/>
      <c r="C36" s="1190"/>
      <c r="D36" s="1191"/>
      <c r="E36" s="195"/>
    </row>
    <row r="37" spans="1:5" ht="39.950000000000003" customHeight="1">
      <c r="A37" s="195"/>
      <c r="B37" s="195"/>
      <c r="C37" s="1190"/>
      <c r="D37" s="1191"/>
      <c r="E37" s="195"/>
    </row>
    <row r="38" spans="1:5" ht="39.950000000000003" customHeight="1">
      <c r="A38" s="195"/>
      <c r="B38" s="195"/>
      <c r="C38" s="1190"/>
      <c r="D38" s="1191"/>
      <c r="E38" s="195"/>
    </row>
    <row r="39" spans="1:5" ht="39.950000000000003" customHeight="1">
      <c r="A39" s="195"/>
      <c r="B39" s="195"/>
      <c r="C39" s="1190"/>
      <c r="D39" s="1191"/>
      <c r="E39" s="195"/>
    </row>
    <row r="40" spans="1:5" ht="39.950000000000003" customHeight="1">
      <c r="A40" s="195"/>
      <c r="B40" s="195"/>
      <c r="C40" s="1190"/>
      <c r="D40" s="1191"/>
      <c r="E40" s="195"/>
    </row>
    <row r="41" spans="1:5" ht="39.950000000000003" customHeight="1">
      <c r="A41" s="195"/>
      <c r="B41" s="195"/>
      <c r="C41" s="1190"/>
      <c r="D41" s="1191"/>
      <c r="E41" s="195"/>
    </row>
    <row r="42" spans="1:5" ht="39.950000000000003" customHeight="1">
      <c r="A42" s="195"/>
      <c r="B42" s="195"/>
      <c r="C42" s="1190"/>
      <c r="D42" s="1191"/>
      <c r="E42" s="195"/>
    </row>
    <row r="43" spans="1:5" ht="39.950000000000003" customHeight="1">
      <c r="A43" s="195"/>
      <c r="B43" s="195"/>
      <c r="C43" s="1190"/>
      <c r="D43" s="1191"/>
      <c r="E43" s="195"/>
    </row>
    <row r="44" spans="1:5" ht="39.950000000000003" customHeight="1">
      <c r="A44" s="195"/>
      <c r="B44" s="195"/>
      <c r="C44" s="1190"/>
      <c r="D44" s="1191"/>
      <c r="E44" s="195"/>
    </row>
    <row r="45" spans="1:5" ht="39.950000000000003" customHeight="1">
      <c r="A45" s="195"/>
      <c r="B45" s="195"/>
      <c r="C45" s="1190"/>
      <c r="D45" s="1191"/>
      <c r="E45" s="195"/>
    </row>
    <row r="46" spans="1:5" ht="20.100000000000001" customHeight="1"/>
    <row r="47" spans="1:5" ht="25.5" customHeight="1"/>
    <row r="48" spans="1:5" ht="25.5" customHeight="1">
      <c r="A48" s="12"/>
      <c r="B48" s="12"/>
      <c r="C48" s="12"/>
      <c r="D48" s="24"/>
      <c r="E48" s="12"/>
    </row>
    <row r="49" spans="1:5" ht="25.5" customHeight="1">
      <c r="A49" s="23" t="s">
        <v>62</v>
      </c>
      <c r="B49" s="49" t="str">
        <f>B26</f>
        <v>--</v>
      </c>
      <c r="C49" s="27"/>
      <c r="D49" s="24" t="s">
        <v>63</v>
      </c>
      <c r="E49" s="185" t="str">
        <f>E26</f>
        <v/>
      </c>
    </row>
    <row r="50" spans="1:5" ht="25.5" customHeight="1">
      <c r="A50" s="23" t="s">
        <v>64</v>
      </c>
      <c r="B50" s="190" t="str">
        <f>B27</f>
        <v/>
      </c>
      <c r="C50" s="27"/>
      <c r="D50" s="24" t="s">
        <v>65</v>
      </c>
      <c r="E50" s="185" t="str">
        <f>E27</f>
        <v/>
      </c>
    </row>
    <row r="51" spans="1:5" ht="25.5" customHeight="1">
      <c r="D51" s="24"/>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 right="0" top="0" bottom="0" header="0" footer="0"/>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39"/>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40"/>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41"/>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499" customFormat="1" ht="15.75" customHeight="1">
      <c r="A1" s="1154" t="str">
        <f>'Attach 3(JV)'!A1</f>
        <v>Specification No.: CC/NT/W-TR/DOM/A04/24/02715</v>
      </c>
      <c r="B1" s="1154"/>
      <c r="C1" s="1154"/>
      <c r="D1" s="1154"/>
      <c r="E1" s="497" t="str">
        <f>"Attachment-7 " &amp; 'Attach 3(JV)'!AT1</f>
        <v xml:space="preserve">Attachment-7 </v>
      </c>
      <c r="F1" s="498"/>
      <c r="G1" s="498"/>
      <c r="H1" s="498"/>
    </row>
    <row r="2" spans="1:9">
      <c r="E2" s="170"/>
    </row>
    <row r="3" spans="1:9" ht="55.5" customHeight="1">
      <c r="A3" s="798" t="str">
        <f>'Attach 3(JV)'!A3</f>
        <v>400kV Transformer Package LOT-4TR-01-Bulk for 4x500 MVA, 400/220/33KV 3-Ph Transformers under Bulk Procurement of 765kV and 400kV class Transformers and Reactors of various Capacities</v>
      </c>
      <c r="B3" s="799"/>
      <c r="C3" s="799"/>
      <c r="D3" s="799"/>
      <c r="E3" s="799"/>
      <c r="F3" s="13"/>
      <c r="G3" s="14"/>
      <c r="H3" s="13"/>
    </row>
    <row r="4" spans="1:9" ht="20.100000000000001" customHeight="1">
      <c r="A4" s="15"/>
      <c r="H4" s="17"/>
      <c r="I4" s="2"/>
    </row>
    <row r="5" spans="1:9" ht="20.100000000000001" customHeight="1">
      <c r="A5" s="838" t="s">
        <v>372</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94" t="str">
        <f>'Attach 3(JV)'!E8</f>
        <v>Contract Services</v>
      </c>
      <c r="H8" s="17"/>
      <c r="I8" s="2"/>
    </row>
    <row r="9" spans="1:9" ht="20.100000000000001" customHeight="1">
      <c r="A9" s="4" t="s">
        <v>54</v>
      </c>
      <c r="B9" s="841">
        <f>'Attach 3(JV)'!B9</f>
        <v>0</v>
      </c>
      <c r="C9" s="841"/>
      <c r="D9" s="841"/>
      <c r="E9" s="94" t="str">
        <f>'Attach 3(JV)'!E9</f>
        <v>Power Grid Corporation of India Ltd.,</v>
      </c>
      <c r="H9" s="17"/>
      <c r="I9" s="2"/>
    </row>
    <row r="10" spans="1:9" ht="20.100000000000001" customHeight="1">
      <c r="A10" s="4" t="s">
        <v>56</v>
      </c>
      <c r="B10" s="841">
        <f>'Attach 3(JV)'!B10</f>
        <v>0</v>
      </c>
      <c r="C10" s="841"/>
      <c r="D10" s="841"/>
      <c r="E10" s="94" t="str">
        <f>'Attach 3(JV)'!E10</f>
        <v>"Saudamini", Plot No. 2, Sector 29</v>
      </c>
      <c r="H10" s="17"/>
      <c r="I10" s="2"/>
    </row>
    <row r="11" spans="1:9" ht="20.100000000000001" customHeight="1">
      <c r="B11" s="841">
        <f>'Attach 3(JV)'!B11</f>
        <v>0</v>
      </c>
      <c r="C11" s="841"/>
      <c r="D11" s="841"/>
      <c r="E11" s="94" t="str">
        <f>'Attach 3(JV)'!E11</f>
        <v>Gurugram (Haryana) - 122001</v>
      </c>
    </row>
    <row r="12" spans="1:9" ht="20.100000000000001" customHeight="1">
      <c r="A12" s="19"/>
      <c r="B12" s="841">
        <f>'Attach 3(JV)'!B12</f>
        <v>0</v>
      </c>
      <c r="C12" s="841"/>
      <c r="D12" s="841"/>
      <c r="E12" s="5"/>
    </row>
    <row r="13" spans="1:9" ht="20.100000000000001" customHeight="1"/>
    <row r="14" spans="1:9" ht="20.100000000000001" customHeight="1">
      <c r="A14" s="19"/>
    </row>
    <row r="15" spans="1:9" ht="27.75" customHeight="1">
      <c r="A15" s="1192" t="s">
        <v>373</v>
      </c>
      <c r="B15" s="1192"/>
      <c r="C15" s="1192"/>
      <c r="D15" s="1192"/>
      <c r="E15" s="1192"/>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B8284B7F-813C-4C59-8CB2-9F34C8EAC9F3}"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38"/>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39"/>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40"/>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1"/>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42"/>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51A6EE7B-1159-4743-BF27-95D329619B3B}"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3" zoomScaleSheetLayoutView="100" workbookViewId="0">
      <selection activeCell="E22" sqref="E22"/>
    </sheetView>
  </sheetViews>
  <sheetFormatPr defaultColWidth="9.140625" defaultRowHeight="16.5"/>
  <cols>
    <col min="1" max="1" width="12.140625" style="16" customWidth="1"/>
    <col min="2" max="2" width="20.5703125" style="16" customWidth="1"/>
    <col min="3" max="3" width="11.42578125" style="16" customWidth="1"/>
    <col min="4" max="4" width="22.28515625" style="16" customWidth="1"/>
    <col min="5" max="6" width="14.42578125" style="11" customWidth="1"/>
    <col min="7" max="8" width="14.42578125" style="12" customWidth="1"/>
    <col min="9" max="11" width="14.42578125" style="12" hidden="1" customWidth="1"/>
    <col min="12" max="16384" width="9.140625" style="12"/>
  </cols>
  <sheetData>
    <row r="1" spans="1:6" s="64" customFormat="1" ht="21.75" customHeight="1">
      <c r="A1" s="1149" t="str">
        <f>'Attach 3(JV)'!A1</f>
        <v>Specification No.: CC/NT/W-TR/DOM/A04/24/02715</v>
      </c>
      <c r="B1" s="1149"/>
      <c r="C1" s="1149"/>
      <c r="D1" s="1149"/>
      <c r="E1" s="496"/>
      <c r="F1" s="740" t="str">
        <f>"Attachment-9 " &amp; 'Attach 3(JV)'!AT1</f>
        <v xml:space="preserve">Attachment-9 </v>
      </c>
    </row>
    <row r="2" spans="1:6" ht="15" customHeight="1"/>
    <row r="3" spans="1:6" ht="79.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214"/>
    </row>
    <row r="4" spans="1:6" ht="15" customHeight="1">
      <c r="A4" s="15"/>
      <c r="F4" s="17"/>
    </row>
    <row r="5" spans="1:6" ht="20.100000000000001" customHeight="1">
      <c r="A5" s="838" t="s">
        <v>374</v>
      </c>
      <c r="B5" s="838"/>
      <c r="C5" s="838"/>
      <c r="D5" s="838"/>
      <c r="E5" s="838"/>
      <c r="F5" s="838"/>
    </row>
    <row r="6" spans="1:6" ht="12.75" customHeight="1">
      <c r="A6" s="19"/>
      <c r="F6" s="17"/>
    </row>
    <row r="7" spans="1:6" ht="20.100000000000001" customHeight="1">
      <c r="A7" s="20" t="str">
        <f>'Attach 3(JV)'!A7</f>
        <v>Bidder’s Name and Address  :</v>
      </c>
      <c r="E7" s="16" t="s">
        <v>52</v>
      </c>
      <c r="F7" s="17"/>
    </row>
    <row r="8" spans="1:6" ht="36" customHeight="1">
      <c r="A8" s="844" t="str">
        <f>'Attach 3(JV)'!A8</f>
        <v/>
      </c>
      <c r="B8" s="844"/>
      <c r="C8" s="844"/>
      <c r="D8" s="844"/>
      <c r="E8" s="16" t="s">
        <v>53</v>
      </c>
      <c r="F8" s="17"/>
    </row>
    <row r="9" spans="1:6" ht="20.100000000000001" customHeight="1">
      <c r="A9" s="4" t="s">
        <v>54</v>
      </c>
      <c r="B9" s="841">
        <f>'Attach 3(JV)'!B9</f>
        <v>0</v>
      </c>
      <c r="C9" s="841"/>
      <c r="D9" s="841"/>
      <c r="E9" s="16" t="s">
        <v>55</v>
      </c>
      <c r="F9" s="17"/>
    </row>
    <row r="10" spans="1:6" ht="20.100000000000001" customHeight="1">
      <c r="A10" s="4" t="s">
        <v>56</v>
      </c>
      <c r="B10" s="841">
        <f>'Attach 3(JV)'!B10</f>
        <v>0</v>
      </c>
      <c r="C10" s="841"/>
      <c r="D10" s="841"/>
      <c r="E10" s="16" t="s">
        <v>57</v>
      </c>
      <c r="F10" s="17"/>
    </row>
    <row r="11" spans="1:6" ht="20.100000000000001" customHeight="1">
      <c r="B11" s="841">
        <f>'Attach 3(JV)'!B11</f>
        <v>0</v>
      </c>
      <c r="C11" s="841"/>
      <c r="D11" s="841"/>
      <c r="E11" s="16" t="str">
        <f>'Attach 3(JV)'!E11</f>
        <v>Gurugram (Haryana) - 122001</v>
      </c>
    </row>
    <row r="12" spans="1:6" ht="20.100000000000001" customHeight="1">
      <c r="A12" s="19"/>
      <c r="B12" s="841">
        <f>'Attach 3(JV)'!B12</f>
        <v>0</v>
      </c>
      <c r="C12" s="841"/>
      <c r="D12" s="841"/>
    </row>
    <row r="13" spans="1:6" ht="13.5" customHeight="1">
      <c r="A13" s="19"/>
      <c r="B13" s="89"/>
      <c r="C13" s="89"/>
      <c r="D13" s="89"/>
    </row>
    <row r="14" spans="1:6" ht="20.100000000000001" customHeight="1">
      <c r="A14" s="16" t="s">
        <v>60</v>
      </c>
    </row>
    <row r="15" spans="1:6" ht="15" customHeight="1">
      <c r="A15" s="19"/>
    </row>
    <row r="16" spans="1:6" ht="69" customHeight="1">
      <c r="A16" s="928"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LOT-4TR-01-Bulk for 4x500 MVA, 400/220/33KV 3-Ph Transformers under Bulk Procurement of 765kV and 400kV class Transformers and Reactors of various Capacities for the period commencing from the effective date of Contract to us :</v>
      </c>
      <c r="B16" s="928"/>
      <c r="C16" s="928"/>
      <c r="D16" s="928"/>
      <c r="E16" s="928"/>
      <c r="F16" s="928"/>
    </row>
    <row r="17" spans="1:11" ht="14.25" customHeight="1">
      <c r="A17" s="19"/>
      <c r="B17" s="19"/>
      <c r="C17" s="19"/>
      <c r="D17" s="19"/>
      <c r="E17" s="21"/>
      <c r="F17" s="21"/>
    </row>
    <row r="18" spans="1:11" ht="20.25" customHeight="1">
      <c r="A18" s="1204" t="s">
        <v>344</v>
      </c>
      <c r="B18" s="1206" t="s">
        <v>375</v>
      </c>
      <c r="C18" s="1207"/>
      <c r="D18" s="1208"/>
      <c r="E18" s="1212" t="s">
        <v>376</v>
      </c>
      <c r="F18" s="1212"/>
      <c r="G18" s="1212"/>
      <c r="H18" s="1212"/>
      <c r="I18" s="1212"/>
      <c r="J18" s="1212"/>
      <c r="K18" s="1212"/>
    </row>
    <row r="19" spans="1:11" ht="80.25" customHeight="1">
      <c r="A19" s="1205"/>
      <c r="B19" s="1209"/>
      <c r="C19" s="1210"/>
      <c r="D19" s="1210"/>
      <c r="E19" s="1211" t="str">
        <f>Basic!B1</f>
        <v>400kV Transformer Package LOT-4TR-01-Bulk for 4x500 MVA, 400/220/33KV 3-Ph Transformers under Bulk Procurement of 765kV and 400kV class Transformers and Reactors of various Capacities</v>
      </c>
      <c r="F19" s="1211"/>
      <c r="G19" s="1211"/>
      <c r="H19" s="1211"/>
      <c r="I19" s="1211"/>
      <c r="J19" s="1211"/>
      <c r="K19" s="1211"/>
    </row>
    <row r="20" spans="1:11">
      <c r="A20" s="752"/>
      <c r="B20" s="757"/>
      <c r="C20" s="758"/>
      <c r="D20" s="758"/>
      <c r="E20" s="754" t="s">
        <v>377</v>
      </c>
      <c r="F20" s="754" t="s">
        <v>378</v>
      </c>
      <c r="G20" s="754" t="s">
        <v>379</v>
      </c>
      <c r="H20" s="754" t="s">
        <v>380</v>
      </c>
      <c r="I20" s="754" t="s">
        <v>381</v>
      </c>
      <c r="J20" s="754" t="s">
        <v>382</v>
      </c>
      <c r="K20" s="754" t="s">
        <v>383</v>
      </c>
    </row>
    <row r="21" spans="1:11" ht="20.100000000000001" customHeight="1">
      <c r="A21" s="1201">
        <v>1</v>
      </c>
      <c r="B21" s="1199" t="s">
        <v>384</v>
      </c>
      <c r="C21" s="1199"/>
      <c r="D21" s="1200"/>
      <c r="E21" s="644"/>
      <c r="F21" s="644"/>
      <c r="G21" s="756"/>
      <c r="H21" s="756"/>
      <c r="I21" s="756"/>
      <c r="J21" s="756"/>
      <c r="K21" s="756"/>
    </row>
    <row r="22" spans="1:11" ht="20.100000000000001" customHeight="1">
      <c r="A22" s="1201"/>
      <c r="B22" s="1196" t="s">
        <v>385</v>
      </c>
      <c r="C22" s="1196"/>
      <c r="D22" s="1197"/>
      <c r="E22" s="645"/>
      <c r="F22" s="645"/>
      <c r="G22" s="645"/>
      <c r="H22" s="645"/>
      <c r="I22" s="645"/>
      <c r="J22" s="645"/>
      <c r="K22" s="645"/>
    </row>
    <row r="23" spans="1:11" ht="20.100000000000001" customHeight="1">
      <c r="A23" s="1201"/>
      <c r="B23" s="1202" t="s">
        <v>386</v>
      </c>
      <c r="C23" s="1202"/>
      <c r="D23" s="1203"/>
      <c r="E23" s="645"/>
      <c r="F23" s="645"/>
      <c r="G23" s="645"/>
      <c r="H23" s="645"/>
      <c r="I23" s="645"/>
      <c r="J23" s="645"/>
      <c r="K23" s="645"/>
    </row>
    <row r="24" spans="1:11" ht="20.100000000000001" customHeight="1">
      <c r="A24" s="1201">
        <v>2</v>
      </c>
      <c r="B24" s="1199" t="s">
        <v>387</v>
      </c>
      <c r="C24" s="1199"/>
      <c r="D24" s="1200"/>
      <c r="E24" s="644"/>
      <c r="F24" s="644"/>
      <c r="G24" s="756"/>
      <c r="H24" s="756"/>
      <c r="I24" s="756"/>
      <c r="J24" s="756"/>
      <c r="K24" s="756"/>
    </row>
    <row r="25" spans="1:11" ht="20.100000000000001" customHeight="1">
      <c r="A25" s="1201"/>
      <c r="B25" s="1196" t="s">
        <v>385</v>
      </c>
      <c r="C25" s="1196"/>
      <c r="D25" s="1197"/>
      <c r="E25" s="645"/>
      <c r="F25" s="645"/>
      <c r="G25" s="645"/>
      <c r="H25" s="645"/>
      <c r="I25" s="645"/>
      <c r="J25" s="645"/>
      <c r="K25" s="645"/>
    </row>
    <row r="26" spans="1:11" ht="20.100000000000001" customHeight="1">
      <c r="A26" s="1201"/>
      <c r="B26" s="1202" t="s">
        <v>386</v>
      </c>
      <c r="C26" s="1202"/>
      <c r="D26" s="1203"/>
      <c r="E26" s="645"/>
      <c r="F26" s="645"/>
      <c r="G26" s="645"/>
      <c r="H26" s="645"/>
      <c r="I26" s="645"/>
      <c r="J26" s="645"/>
      <c r="K26" s="645"/>
    </row>
    <row r="27" spans="1:11" ht="20.100000000000001" hidden="1" customHeight="1">
      <c r="A27" s="1201">
        <v>3</v>
      </c>
      <c r="B27" s="1199" t="s">
        <v>388</v>
      </c>
      <c r="C27" s="1199"/>
      <c r="D27" s="1200"/>
      <c r="E27" s="644"/>
      <c r="F27" s="644"/>
      <c r="G27" s="756"/>
      <c r="H27" s="756"/>
      <c r="I27" s="756"/>
      <c r="J27" s="756"/>
      <c r="K27" s="756"/>
    </row>
    <row r="28" spans="1:11" ht="20.100000000000001" hidden="1" customHeight="1">
      <c r="A28" s="1201"/>
      <c r="B28" s="1196" t="s">
        <v>385</v>
      </c>
      <c r="C28" s="1196"/>
      <c r="D28" s="1197"/>
      <c r="E28" s="645"/>
      <c r="F28" s="645"/>
      <c r="G28" s="756"/>
      <c r="H28" s="756"/>
      <c r="I28" s="756"/>
      <c r="J28" s="756"/>
      <c r="K28" s="756"/>
    </row>
    <row r="29" spans="1:11" ht="20.100000000000001" hidden="1" customHeight="1">
      <c r="A29" s="1201"/>
      <c r="B29" s="1202" t="s">
        <v>386</v>
      </c>
      <c r="C29" s="1202"/>
      <c r="D29" s="1203"/>
      <c r="E29" s="645"/>
      <c r="F29" s="645"/>
      <c r="G29" s="756"/>
      <c r="H29" s="756"/>
      <c r="I29" s="756"/>
      <c r="J29" s="756"/>
      <c r="K29" s="756"/>
    </row>
    <row r="30" spans="1:11" ht="20.100000000000001" customHeight="1">
      <c r="A30" s="1201">
        <v>3</v>
      </c>
      <c r="B30" s="1199" t="s">
        <v>389</v>
      </c>
      <c r="C30" s="1199"/>
      <c r="D30" s="1200"/>
      <c r="E30" s="644"/>
      <c r="F30" s="644"/>
      <c r="G30" s="756"/>
      <c r="H30" s="756"/>
      <c r="I30" s="756"/>
      <c r="J30" s="756"/>
      <c r="K30" s="756"/>
    </row>
    <row r="31" spans="1:11" ht="20.100000000000001" customHeight="1">
      <c r="A31" s="1201"/>
      <c r="B31" s="1196" t="s">
        <v>385</v>
      </c>
      <c r="C31" s="1196"/>
      <c r="D31" s="1197"/>
      <c r="E31" s="645"/>
      <c r="F31" s="645"/>
      <c r="G31" s="645"/>
      <c r="H31" s="645"/>
      <c r="I31" s="645"/>
      <c r="J31" s="645"/>
      <c r="K31" s="645"/>
    </row>
    <row r="32" spans="1:11" ht="20.100000000000001" customHeight="1">
      <c r="A32" s="1201"/>
      <c r="B32" s="1202" t="s">
        <v>386</v>
      </c>
      <c r="C32" s="1202"/>
      <c r="D32" s="1203"/>
      <c r="E32" s="645"/>
      <c r="F32" s="645"/>
      <c r="G32" s="645"/>
      <c r="H32" s="645"/>
      <c r="I32" s="645"/>
      <c r="J32" s="645"/>
      <c r="K32" s="645"/>
    </row>
    <row r="33" spans="1:11" ht="20.100000000000001" customHeight="1">
      <c r="A33" s="1201">
        <v>4</v>
      </c>
      <c r="B33" s="1199" t="s">
        <v>390</v>
      </c>
      <c r="C33" s="1199"/>
      <c r="D33" s="1200"/>
      <c r="E33" s="644"/>
      <c r="F33" s="644"/>
      <c r="G33" s="756"/>
      <c r="H33" s="756"/>
      <c r="I33" s="756"/>
      <c r="J33" s="756"/>
      <c r="K33" s="756"/>
    </row>
    <row r="34" spans="1:11" ht="20.100000000000001" customHeight="1">
      <c r="A34" s="1201"/>
      <c r="B34" s="1196" t="s">
        <v>385</v>
      </c>
      <c r="C34" s="1196"/>
      <c r="D34" s="1197"/>
      <c r="E34" s="645"/>
      <c r="F34" s="645"/>
      <c r="G34" s="645"/>
      <c r="H34" s="645"/>
      <c r="I34" s="645"/>
      <c r="J34" s="645"/>
      <c r="K34" s="645"/>
    </row>
    <row r="35" spans="1:11" ht="20.100000000000001" customHeight="1">
      <c r="A35" s="1201"/>
      <c r="B35" s="1202" t="s">
        <v>386</v>
      </c>
      <c r="C35" s="1202"/>
      <c r="D35" s="1203"/>
      <c r="E35" s="645"/>
      <c r="F35" s="645"/>
      <c r="G35" s="645"/>
      <c r="H35" s="645"/>
      <c r="I35" s="645"/>
      <c r="J35" s="645"/>
      <c r="K35" s="645"/>
    </row>
    <row r="36" spans="1:11" ht="20.100000000000001" customHeight="1">
      <c r="A36" s="30">
        <v>5</v>
      </c>
      <c r="B36" s="1215" t="s">
        <v>391</v>
      </c>
      <c r="C36" s="1215"/>
      <c r="D36" s="1216"/>
      <c r="E36" s="645"/>
      <c r="F36" s="645"/>
      <c r="G36" s="645"/>
      <c r="H36" s="645"/>
      <c r="I36" s="645"/>
      <c r="J36" s="645"/>
      <c r="K36" s="645"/>
    </row>
    <row r="37" spans="1:11" ht="20.100000000000001" customHeight="1">
      <c r="A37" s="1201">
        <v>6</v>
      </c>
      <c r="B37" s="1199" t="s">
        <v>392</v>
      </c>
      <c r="C37" s="1199"/>
      <c r="D37" s="1200"/>
      <c r="E37" s="644"/>
      <c r="F37" s="644"/>
      <c r="G37" s="644"/>
      <c r="H37" s="644"/>
      <c r="I37" s="644"/>
      <c r="J37" s="644"/>
      <c r="K37" s="644"/>
    </row>
    <row r="38" spans="1:11" ht="20.100000000000001" customHeight="1">
      <c r="A38" s="1201"/>
      <c r="B38" s="1196" t="s">
        <v>385</v>
      </c>
      <c r="C38" s="1196"/>
      <c r="D38" s="1197"/>
      <c r="E38" s="645"/>
      <c r="F38" s="645"/>
      <c r="G38" s="645"/>
      <c r="H38" s="645"/>
      <c r="I38" s="645"/>
      <c r="J38" s="645"/>
      <c r="K38" s="645"/>
    </row>
    <row r="39" spans="1:11" ht="20.100000000000001" customHeight="1">
      <c r="A39" s="1201"/>
      <c r="B39" s="1202" t="s">
        <v>386</v>
      </c>
      <c r="C39" s="1202"/>
      <c r="D39" s="1203"/>
      <c r="E39" s="645"/>
      <c r="F39" s="645"/>
      <c r="G39" s="645"/>
      <c r="H39" s="645"/>
      <c r="I39" s="645"/>
      <c r="J39" s="645"/>
      <c r="K39" s="645"/>
    </row>
    <row r="40" spans="1:11" ht="20.100000000000001" customHeight="1">
      <c r="A40" s="1201">
        <v>7</v>
      </c>
      <c r="B40" s="1199" t="s">
        <v>393</v>
      </c>
      <c r="C40" s="1199"/>
      <c r="D40" s="1200"/>
      <c r="E40" s="644"/>
      <c r="F40" s="644"/>
      <c r="G40" s="644"/>
      <c r="H40" s="644"/>
      <c r="I40" s="644"/>
      <c r="J40" s="644"/>
      <c r="K40" s="644"/>
    </row>
    <row r="41" spans="1:11" ht="20.100000000000001" customHeight="1">
      <c r="A41" s="1201"/>
      <c r="B41" s="1196" t="s">
        <v>385</v>
      </c>
      <c r="C41" s="1196"/>
      <c r="D41" s="1197"/>
      <c r="E41" s="645"/>
      <c r="F41" s="645"/>
      <c r="G41" s="645"/>
      <c r="H41" s="645"/>
      <c r="I41" s="645"/>
      <c r="J41" s="645"/>
      <c r="K41" s="645"/>
    </row>
    <row r="42" spans="1:11" ht="20.100000000000001" customHeight="1">
      <c r="A42" s="1201"/>
      <c r="B42" s="1202" t="s">
        <v>386</v>
      </c>
      <c r="C42" s="1202"/>
      <c r="D42" s="1203"/>
      <c r="E42" s="645"/>
      <c r="F42" s="645"/>
      <c r="G42" s="645"/>
      <c r="H42" s="645"/>
      <c r="I42" s="645"/>
      <c r="J42" s="645"/>
      <c r="K42" s="645"/>
    </row>
    <row r="43" spans="1:11" ht="20.100000000000001" customHeight="1">
      <c r="A43" s="1201">
        <v>8</v>
      </c>
      <c r="B43" s="1198" t="s">
        <v>394</v>
      </c>
      <c r="C43" s="1199"/>
      <c r="D43" s="1200"/>
      <c r="E43" s="644"/>
      <c r="F43" s="644"/>
      <c r="G43" s="644"/>
      <c r="H43" s="644"/>
      <c r="I43" s="644"/>
      <c r="J43" s="644"/>
      <c r="K43" s="644"/>
    </row>
    <row r="44" spans="1:11" ht="20.100000000000001" customHeight="1">
      <c r="A44" s="1201"/>
      <c r="B44" s="1195" t="s">
        <v>385</v>
      </c>
      <c r="C44" s="1196"/>
      <c r="D44" s="1197"/>
      <c r="E44" s="645"/>
      <c r="F44" s="645"/>
      <c r="G44" s="645"/>
      <c r="H44" s="645"/>
      <c r="I44" s="645"/>
      <c r="J44" s="645"/>
      <c r="K44" s="645"/>
    </row>
    <row r="45" spans="1:11" ht="20.100000000000001" customHeight="1">
      <c r="A45" s="1201"/>
      <c r="B45" s="1195" t="s">
        <v>386</v>
      </c>
      <c r="C45" s="1196"/>
      <c r="D45" s="1197"/>
      <c r="E45" s="645"/>
      <c r="F45" s="645"/>
      <c r="G45" s="645"/>
      <c r="H45" s="645"/>
      <c r="I45" s="645"/>
      <c r="J45" s="645"/>
      <c r="K45" s="645"/>
    </row>
    <row r="46" spans="1:11" s="669" customFormat="1" ht="18" customHeight="1">
      <c r="A46" s="667" t="str">
        <f>IF(OR(E45&gt;21,F45&gt;21,G45&gt;21,H45&gt;21,I45&gt;21,J45&gt;21,K45&gt;21),"You are exceeding the completion schedule specified in the bidding documents.","")</f>
        <v/>
      </c>
      <c r="B46" s="668"/>
      <c r="C46" s="668"/>
      <c r="D46" s="668"/>
      <c r="E46" s="755"/>
      <c r="F46" s="755"/>
      <c r="G46" s="755"/>
      <c r="H46" s="755"/>
      <c r="I46" s="755"/>
      <c r="J46" s="755"/>
      <c r="K46" s="755"/>
    </row>
    <row r="47" spans="1:11" ht="18" customHeight="1">
      <c r="A47" s="368"/>
      <c r="B47" s="368"/>
      <c r="C47" s="368"/>
      <c r="D47" s="368"/>
    </row>
    <row r="48" spans="1:11" ht="29.25" customHeight="1">
      <c r="A48" s="23" t="s">
        <v>62</v>
      </c>
      <c r="B48" s="49" t="str">
        <f>'Attach 3(JV)'!B24</f>
        <v>--</v>
      </c>
      <c r="D48" s="24"/>
      <c r="E48" s="24" t="s">
        <v>63</v>
      </c>
      <c r="F48" s="26" t="str">
        <f>'Attach 3(JV)'!E24</f>
        <v/>
      </c>
    </row>
    <row r="49" spans="1:11" ht="22.5" customHeight="1">
      <c r="A49" s="23" t="s">
        <v>64</v>
      </c>
      <c r="B49" s="185" t="str">
        <f>'Attach 3(JV)'!B25</f>
        <v/>
      </c>
      <c r="D49" s="24"/>
      <c r="E49" s="24" t="s">
        <v>65</v>
      </c>
      <c r="F49" s="26" t="str">
        <f>'Attach 3(JV)'!E25</f>
        <v/>
      </c>
    </row>
    <row r="50" spans="1:11" ht="8.25" customHeight="1">
      <c r="D50" s="24"/>
    </row>
    <row r="51" spans="1:11" ht="12" customHeight="1">
      <c r="A51" s="25"/>
    </row>
    <row r="52" spans="1:11" ht="36.75" customHeight="1">
      <c r="A52" s="32" t="s">
        <v>24</v>
      </c>
      <c r="B52" s="1217" t="s">
        <v>395</v>
      </c>
      <c r="C52" s="1217"/>
      <c r="D52" s="1217"/>
      <c r="E52" s="1217"/>
      <c r="F52" s="1217"/>
      <c r="G52" s="1217"/>
      <c r="H52" s="1217"/>
      <c r="I52" s="1217"/>
      <c r="J52" s="1217"/>
      <c r="K52" s="1217"/>
    </row>
    <row r="53" spans="1:11" ht="20.100000000000001" customHeight="1"/>
  </sheetData>
  <sheetProtection algorithmName="SHA-512" hashValue="tiXZ05H3vl+GWv7dajiTcL9ugXTWy+jRJI4TW2Ew7Bgg3uL6ZLK4H+yZzQbWZsbLG/iNaIGCQj7S9AifXQkhgA==" saltValue="utQU2Y+ya2ymM/rikgl3lg==" spinCount="100000" sheet="1" formatColumns="0" formatRows="0" selectLockedCells="1"/>
  <customSheetViews>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39"/>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40"/>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41"/>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F3"/>
    <mergeCell ref="A5:F5"/>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88"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FEAA-C079-4AF7-816F-5E6B9729BC51}">
  <sheetPr>
    <tabColor indexed="24"/>
    <pageSetUpPr fitToPage="1"/>
  </sheetPr>
  <dimension ref="A1:AE53"/>
  <sheetViews>
    <sheetView showGridLines="0" view="pageBreakPreview" zoomScaleNormal="100" zoomScaleSheetLayoutView="100" workbookViewId="0">
      <selection activeCell="A17" sqref="A17:E17"/>
    </sheetView>
  </sheetViews>
  <sheetFormatPr defaultColWidth="9.140625" defaultRowHeight="16.5"/>
  <cols>
    <col min="1" max="1" width="12.140625" style="777" customWidth="1"/>
    <col min="2" max="2" width="36.42578125" style="777" customWidth="1"/>
    <col min="3" max="3" width="11.42578125" style="777" customWidth="1"/>
    <col min="4" max="4" width="15.42578125" style="777" customWidth="1"/>
    <col min="5" max="5" width="39.28515625" style="777" customWidth="1"/>
    <col min="6" max="7" width="9.140625" style="776"/>
    <col min="8" max="8" width="0" style="776" hidden="1" customWidth="1"/>
    <col min="9" max="11" width="9.140625" style="776"/>
    <col min="12" max="12" width="0" style="776" hidden="1" customWidth="1"/>
    <col min="13" max="13" width="35.42578125" style="776" hidden="1" customWidth="1"/>
    <col min="14" max="14" width="0" style="776" hidden="1" customWidth="1"/>
    <col min="15" max="16384" width="9.140625" style="776"/>
  </cols>
  <sheetData>
    <row r="1" spans="1:5" ht="24" customHeight="1">
      <c r="A1" s="1219" t="str">
        <f>'Attach 3(JV)'!A1</f>
        <v>Specification No.: CC/NT/W-TR/DOM/A04/24/02715</v>
      </c>
      <c r="B1" s="1219"/>
      <c r="C1" s="1219"/>
      <c r="D1" s="1219"/>
      <c r="E1" s="775" t="str">
        <f>"Attachment-10 "</f>
        <v xml:space="preserve">Attachment-10 </v>
      </c>
    </row>
    <row r="2" spans="1:5" ht="12" customHeight="1"/>
    <row r="3" spans="1:5" ht="78.75" customHeight="1">
      <c r="A3" s="1220" t="str">
        <f>Basic!B1</f>
        <v>400kV Transformer Package LOT-4TR-01-Bulk for 4x500 MVA, 400/220/33KV 3-Ph Transformers under Bulk Procurement of 765kV and 400kV class Transformers and Reactors of various Capacities</v>
      </c>
      <c r="B3" s="1221"/>
      <c r="C3" s="1221"/>
      <c r="D3" s="1221"/>
      <c r="E3" s="1221"/>
    </row>
    <row r="4" spans="1:5">
      <c r="A4" s="778"/>
    </row>
    <row r="5" spans="1:5" ht="31.5" customHeight="1">
      <c r="A5" s="1222" t="s">
        <v>396</v>
      </c>
      <c r="B5" s="1222"/>
      <c r="C5" s="1222"/>
      <c r="D5" s="1222"/>
      <c r="E5" s="1222"/>
    </row>
    <row r="6" spans="1:5">
      <c r="A6" s="779"/>
    </row>
    <row r="7" spans="1:5" ht="20.100000000000001" customHeight="1">
      <c r="A7" s="780"/>
    </row>
    <row r="8" spans="1:5" ht="36" customHeight="1">
      <c r="A8" s="1223" t="str">
        <f>'Attach 3(JV)'!A7</f>
        <v>Bidder’s Name and Address  :</v>
      </c>
      <c r="B8" s="1223"/>
      <c r="C8" s="1223"/>
      <c r="D8" s="1223"/>
      <c r="E8" s="5" t="str">
        <f>'Attach 3(JV)'!E7</f>
        <v>To:</v>
      </c>
    </row>
    <row r="9" spans="1:5" ht="36" customHeight="1">
      <c r="A9" s="1224" t="str">
        <f>'Attach 3(JV)'!A8</f>
        <v/>
      </c>
      <c r="B9" s="1224"/>
      <c r="C9" s="781"/>
      <c r="D9" s="781"/>
      <c r="E9" s="3" t="str">
        <f>'Attach 3(JV)'!E8</f>
        <v>Contract Services</v>
      </c>
    </row>
    <row r="10" spans="1:5" ht="20.100000000000001" customHeight="1">
      <c r="A10" s="4" t="s">
        <v>54</v>
      </c>
      <c r="B10" s="1218">
        <f>'Attach 3(JV)'!B9:D9</f>
        <v>0</v>
      </c>
      <c r="C10" s="1218"/>
      <c r="D10" s="1218"/>
      <c r="E10" s="3" t="str">
        <f>'Attach 3(JV)'!E9</f>
        <v>Power Grid Corporation of India Ltd.,</v>
      </c>
    </row>
    <row r="11" spans="1:5" ht="20.100000000000001" customHeight="1">
      <c r="A11" s="4" t="s">
        <v>56</v>
      </c>
      <c r="B11" s="841">
        <f>'Attach 3(JV)'!B10:D10</f>
        <v>0</v>
      </c>
      <c r="C11" s="841"/>
      <c r="D11" s="841"/>
      <c r="E11" s="3" t="str">
        <f>'Attach 3(JV)'!E10</f>
        <v>"Saudamini", Plot No. 2, Sector 29</v>
      </c>
    </row>
    <row r="12" spans="1:5" ht="17.25" customHeight="1">
      <c r="B12" s="841">
        <f>'Attach 3(JV)'!B11:D11</f>
        <v>0</v>
      </c>
      <c r="C12" s="841"/>
      <c r="D12" s="841"/>
      <c r="E12" s="3" t="str">
        <f>'Attach 3(JV)'!E11</f>
        <v>Gurugram (Haryana) - 122001</v>
      </c>
    </row>
    <row r="13" spans="1:5" ht="17.25" customHeight="1">
      <c r="A13" s="779"/>
      <c r="B13" s="841">
        <f>'Attach 3(JV)'!B12</f>
        <v>0</v>
      </c>
      <c r="C13" s="841"/>
      <c r="D13" s="841"/>
      <c r="E13" s="3"/>
    </row>
    <row r="14" spans="1:5" ht="13.5" customHeight="1">
      <c r="A14" s="779"/>
      <c r="B14" s="841"/>
      <c r="C14" s="841"/>
      <c r="D14" s="841"/>
    </row>
    <row r="15" spans="1:5" ht="17.25" customHeight="1">
      <c r="A15" s="777" t="s">
        <v>60</v>
      </c>
    </row>
    <row r="17" spans="1:31" ht="236.25" customHeight="1">
      <c r="A17" s="1225" t="s">
        <v>1049</v>
      </c>
      <c r="B17" s="1225"/>
      <c r="C17" s="1225"/>
      <c r="D17" s="1225"/>
      <c r="E17" s="1225"/>
    </row>
    <row r="18" spans="1:31" ht="15.75">
      <c r="A18" s="782"/>
      <c r="B18" s="782"/>
      <c r="C18" s="782"/>
      <c r="D18" s="782"/>
      <c r="E18" s="782"/>
    </row>
    <row r="19" spans="1:31">
      <c r="A19" s="783"/>
      <c r="B19" s="783"/>
      <c r="C19" s="783"/>
      <c r="D19" s="784"/>
      <c r="E19" s="783"/>
    </row>
    <row r="20" spans="1:31" ht="24.95" customHeight="1">
      <c r="A20" s="785" t="s">
        <v>62</v>
      </c>
      <c r="B20" s="786" t="str">
        <f>'Attach 3(JV)'!B24</f>
        <v>--</v>
      </c>
      <c r="D20" s="787" t="s">
        <v>63</v>
      </c>
      <c r="E20" s="788" t="str">
        <f>'Attach 3(JV)'!E24</f>
        <v/>
      </c>
    </row>
    <row r="21" spans="1:31" ht="34.5" customHeight="1">
      <c r="A21" s="785" t="s">
        <v>64</v>
      </c>
      <c r="B21" s="788" t="str">
        <f>'Attach 3(JV)'!B25</f>
        <v/>
      </c>
      <c r="D21" s="787" t="s">
        <v>65</v>
      </c>
      <c r="E21" s="788" t="str">
        <f>'Attach 3(JV)'!E25</f>
        <v/>
      </c>
    </row>
    <row r="22" spans="1:31" ht="24.95" customHeight="1">
      <c r="D22" s="787"/>
      <c r="E22" s="789"/>
    </row>
    <row r="23" spans="1:31" ht="48" customHeight="1">
      <c r="A23" s="789"/>
    </row>
    <row r="24" spans="1:31" ht="96" customHeight="1"/>
    <row r="25" spans="1:31" ht="20.100000000000001" customHeight="1">
      <c r="A25" s="789"/>
    </row>
    <row r="26" spans="1:31" s="777" customFormat="1" ht="46.5" customHeight="1">
      <c r="F26" s="776"/>
      <c r="G26" s="776"/>
      <c r="H26" s="776"/>
      <c r="I26" s="776"/>
      <c r="J26" s="776"/>
      <c r="K26" s="776"/>
      <c r="L26" s="776"/>
      <c r="M26" s="776"/>
      <c r="N26" s="776"/>
      <c r="O26" s="776"/>
      <c r="P26" s="776"/>
      <c r="Q26" s="776"/>
      <c r="R26" s="776"/>
      <c r="S26" s="776"/>
      <c r="T26" s="776"/>
      <c r="U26" s="776"/>
      <c r="V26" s="776"/>
      <c r="W26" s="776"/>
      <c r="X26" s="776"/>
      <c r="Y26" s="776"/>
      <c r="Z26" s="776"/>
      <c r="AA26" s="776"/>
      <c r="AB26" s="776"/>
      <c r="AC26" s="776"/>
      <c r="AD26" s="776"/>
      <c r="AE26" s="776"/>
    </row>
    <row r="27" spans="1:31" s="777" customFormat="1" ht="20.100000000000001" customHeight="1">
      <c r="A27" s="789"/>
      <c r="F27" s="776"/>
      <c r="G27" s="776"/>
      <c r="H27" s="776"/>
      <c r="I27" s="776"/>
      <c r="J27" s="776"/>
      <c r="K27" s="776"/>
      <c r="L27" s="776"/>
      <c r="M27" s="776"/>
      <c r="N27" s="776"/>
      <c r="O27" s="776"/>
      <c r="P27" s="776"/>
      <c r="Q27" s="776"/>
      <c r="R27" s="776"/>
      <c r="S27" s="776"/>
      <c r="T27" s="776"/>
      <c r="U27" s="776"/>
      <c r="V27" s="776"/>
      <c r="W27" s="776"/>
      <c r="X27" s="776"/>
      <c r="Y27" s="776"/>
      <c r="Z27" s="776"/>
      <c r="AA27" s="776"/>
      <c r="AB27" s="776"/>
      <c r="AC27" s="776"/>
      <c r="AD27" s="776"/>
      <c r="AE27" s="776"/>
    </row>
    <row r="28" spans="1:31" s="777" customFormat="1" ht="20.100000000000001" customHeight="1">
      <c r="F28" s="776"/>
      <c r="G28" s="776"/>
      <c r="H28" s="776"/>
      <c r="I28" s="776"/>
      <c r="J28" s="776"/>
      <c r="K28" s="776"/>
      <c r="L28" s="776"/>
      <c r="M28" s="776"/>
      <c r="N28" s="776"/>
      <c r="O28" s="776"/>
      <c r="P28" s="776"/>
      <c r="Q28" s="776"/>
      <c r="R28" s="776"/>
      <c r="S28" s="776"/>
      <c r="T28" s="776"/>
      <c r="U28" s="776"/>
      <c r="V28" s="776"/>
      <c r="W28" s="776"/>
      <c r="X28" s="776"/>
      <c r="Y28" s="776"/>
      <c r="Z28" s="776"/>
      <c r="AA28" s="776"/>
      <c r="AB28" s="776"/>
      <c r="AC28" s="776"/>
      <c r="AD28" s="776"/>
      <c r="AE28" s="776"/>
    </row>
    <row r="29" spans="1:31" s="777" customFormat="1" ht="20.100000000000001" customHeight="1">
      <c r="A29" s="789"/>
      <c r="F29" s="776"/>
      <c r="G29" s="776"/>
      <c r="H29" s="776"/>
      <c r="I29" s="776"/>
      <c r="J29" s="776"/>
      <c r="K29" s="776"/>
      <c r="L29" s="776"/>
      <c r="M29" s="776"/>
      <c r="N29" s="776"/>
      <c r="O29" s="776"/>
      <c r="P29" s="776"/>
      <c r="Q29" s="776"/>
      <c r="R29" s="776"/>
      <c r="S29" s="776"/>
      <c r="T29" s="776"/>
      <c r="U29" s="776"/>
      <c r="V29" s="776"/>
      <c r="W29" s="776"/>
      <c r="X29" s="776"/>
      <c r="Y29" s="776"/>
      <c r="Z29" s="776"/>
      <c r="AA29" s="776"/>
      <c r="AB29" s="776"/>
      <c r="AC29" s="776"/>
      <c r="AD29" s="776"/>
      <c r="AE29" s="776"/>
    </row>
    <row r="30" spans="1:31" s="777" customFormat="1" ht="20.100000000000001" customHeight="1">
      <c r="F30" s="776"/>
      <c r="G30" s="776"/>
      <c r="H30" s="776"/>
      <c r="I30" s="776"/>
      <c r="J30" s="776"/>
      <c r="K30" s="776"/>
      <c r="L30" s="776"/>
      <c r="M30" s="776"/>
      <c r="N30" s="776"/>
      <c r="O30" s="776"/>
      <c r="P30" s="776"/>
      <c r="Q30" s="776"/>
      <c r="R30" s="776"/>
      <c r="S30" s="776"/>
      <c r="T30" s="776"/>
      <c r="U30" s="776"/>
      <c r="V30" s="776"/>
      <c r="W30" s="776"/>
      <c r="X30" s="776"/>
      <c r="Y30" s="776"/>
      <c r="Z30" s="776"/>
      <c r="AA30" s="776"/>
      <c r="AB30" s="776"/>
      <c r="AC30" s="776"/>
      <c r="AD30" s="776"/>
      <c r="AE30" s="776"/>
    </row>
    <row r="31" spans="1:31" s="777" customFormat="1" ht="20.100000000000001" customHeight="1">
      <c r="F31" s="776"/>
      <c r="G31" s="776"/>
      <c r="H31" s="776"/>
      <c r="I31" s="776"/>
      <c r="J31" s="776"/>
      <c r="K31" s="776"/>
      <c r="L31" s="776"/>
      <c r="M31" s="776"/>
      <c r="N31" s="776"/>
      <c r="O31" s="776"/>
      <c r="P31" s="776"/>
      <c r="Q31" s="776"/>
      <c r="R31" s="776"/>
      <c r="S31" s="776"/>
      <c r="T31" s="776"/>
      <c r="U31" s="776"/>
      <c r="V31" s="776"/>
      <c r="W31" s="776"/>
      <c r="X31" s="776"/>
      <c r="Y31" s="776"/>
      <c r="Z31" s="776"/>
      <c r="AA31" s="776"/>
      <c r="AB31" s="776"/>
      <c r="AC31" s="776"/>
      <c r="AD31" s="776"/>
      <c r="AE31" s="776"/>
    </row>
    <row r="32" spans="1:31" s="777" customFormat="1" ht="20.100000000000001" customHeight="1">
      <c r="F32" s="776"/>
      <c r="G32" s="776"/>
      <c r="H32" s="776"/>
      <c r="I32" s="776"/>
      <c r="J32" s="776"/>
      <c r="K32" s="776"/>
      <c r="L32" s="776"/>
      <c r="M32" s="776"/>
      <c r="N32" s="776"/>
      <c r="O32" s="776"/>
      <c r="P32" s="776"/>
      <c r="Q32" s="776"/>
      <c r="R32" s="776"/>
      <c r="S32" s="776"/>
      <c r="T32" s="776"/>
      <c r="U32" s="776"/>
      <c r="V32" s="776"/>
      <c r="W32" s="776"/>
      <c r="X32" s="776"/>
      <c r="Y32" s="776"/>
      <c r="Z32" s="776"/>
      <c r="AA32" s="776"/>
      <c r="AB32" s="776"/>
      <c r="AC32" s="776"/>
      <c r="AD32" s="776"/>
      <c r="AE32" s="776"/>
    </row>
    <row r="33" spans="6:31" s="777" customFormat="1" ht="20.100000000000001" customHeight="1">
      <c r="F33" s="776"/>
      <c r="G33" s="776"/>
      <c r="H33" s="776"/>
      <c r="I33" s="776"/>
      <c r="J33" s="776"/>
      <c r="K33" s="776"/>
      <c r="L33" s="776"/>
      <c r="M33" s="776"/>
      <c r="N33" s="776"/>
      <c r="O33" s="776"/>
      <c r="P33" s="776"/>
      <c r="Q33" s="776"/>
      <c r="R33" s="776"/>
      <c r="S33" s="776"/>
      <c r="T33" s="776"/>
      <c r="U33" s="776"/>
      <c r="V33" s="776"/>
      <c r="W33" s="776"/>
      <c r="X33" s="776"/>
      <c r="Y33" s="776"/>
      <c r="Z33" s="776"/>
      <c r="AA33" s="776"/>
      <c r="AB33" s="776"/>
      <c r="AC33" s="776"/>
      <c r="AD33" s="776"/>
      <c r="AE33" s="776"/>
    </row>
    <row r="49" spans="6:31" s="777" customFormat="1" ht="62.25" customHeight="1">
      <c r="F49" s="776"/>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row>
    <row r="51" spans="6:31" s="777" customFormat="1" ht="57" customHeight="1">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row>
    <row r="53" spans="6:31" s="777" customFormat="1" ht="40.5" customHeight="1">
      <c r="F53" s="776"/>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row>
  </sheetData>
  <sheetProtection algorithmName="SHA-512" hashValue="7e7pKeiWmyTMWV8c8ESuVZtzyvFKfiuxwzmnlXcR5hwJDAe4lU1pYUGENLWzKfwBmwzmkUVtDnxJC14RWKCD8g==" saltValue="iOgItYFjWQuAXV2TmSEndA==" spinCount="100000" sheet="1" formatColumns="0" formatRows="0" selectLockedCells="1"/>
  <mergeCells count="11">
    <mergeCell ref="B11:D11"/>
    <mergeCell ref="B12:D12"/>
    <mergeCell ref="B13:D13"/>
    <mergeCell ref="B14:D14"/>
    <mergeCell ref="A17:E17"/>
    <mergeCell ref="B10:D10"/>
    <mergeCell ref="A1:D1"/>
    <mergeCell ref="A3:E3"/>
    <mergeCell ref="A5:E5"/>
    <mergeCell ref="A8:D8"/>
    <mergeCell ref="A9:B9"/>
  </mergeCells>
  <pageMargins left="0.75" right="0.63" top="0.57999999999999996" bottom="0.6" header="0.34" footer="0.35"/>
  <pageSetup scale="88" fitToHeight="0" orientation="portrait" r:id="rId1"/>
  <headerFooter alignWithMargins="0">
    <oddFooter>&amp;R&amp;"Book Antiqua,Bold"&amp;8 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25" zoomScaleSheetLayoutView="100" workbookViewId="0">
      <selection activeCell="D20" sqref="D20"/>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64" customFormat="1" ht="23.25" customHeight="1">
      <c r="A1" s="1149" t="str">
        <f>'Attach 3(JV)'!A1</f>
        <v>Specification No.: CC/NT/W-TR/DOM/A04/24/02715</v>
      </c>
      <c r="B1" s="1149"/>
      <c r="C1" s="1149"/>
      <c r="D1" s="1228" t="str">
        <f>"Attachment-11 " &amp; 'Attach 3(JV)'!AT1</f>
        <v xml:space="preserve">Attachment-11 </v>
      </c>
      <c r="E1" s="1228"/>
      <c r="F1" s="65"/>
      <c r="G1" s="65"/>
      <c r="H1" s="65"/>
    </row>
    <row r="2" spans="1:26" ht="13.5" customHeight="1">
      <c r="Z2" s="100">
        <f>'Attach 3(JV)'!Z2</f>
        <v>0</v>
      </c>
    </row>
    <row r="3" spans="1:26" ht="75.75" customHeight="1">
      <c r="A3" s="1213" t="str">
        <f>'Attach 3(QR)'!A3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26" ht="19.5" customHeight="1">
      <c r="A4" s="15"/>
      <c r="H4" s="17"/>
      <c r="I4" s="2"/>
    </row>
    <row r="5" spans="1:26" ht="21.75" customHeight="1">
      <c r="A5" s="838" t="s">
        <v>398</v>
      </c>
      <c r="B5" s="838"/>
      <c r="C5" s="838"/>
      <c r="D5" s="838"/>
      <c r="E5" s="838"/>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844" t="str">
        <f>'Attach 3(JV)'!A8</f>
        <v/>
      </c>
      <c r="B8" s="844"/>
      <c r="C8" s="844"/>
      <c r="D8" s="3" t="str">
        <f>'Attach 3(JV)'!E8</f>
        <v>Contract Services</v>
      </c>
      <c r="H8" s="17"/>
      <c r="I8" s="2"/>
    </row>
    <row r="9" spans="1:26" ht="19.5" customHeight="1">
      <c r="A9" s="4" t="s">
        <v>54</v>
      </c>
      <c r="B9" s="841">
        <f>'Attach 3(JV)'!B9</f>
        <v>0</v>
      </c>
      <c r="C9" s="841"/>
      <c r="D9" s="3" t="str">
        <f>'Attach 3(JV)'!E9</f>
        <v>Power Grid Corporation of India Ltd.,</v>
      </c>
      <c r="H9" s="17"/>
      <c r="I9" s="2"/>
    </row>
    <row r="10" spans="1:26" ht="19.5" customHeight="1">
      <c r="A10" s="4" t="s">
        <v>56</v>
      </c>
      <c r="B10" s="841">
        <f>'Attach 3(JV)'!B10</f>
        <v>0</v>
      </c>
      <c r="C10" s="841"/>
      <c r="D10" s="3" t="str">
        <f>'Attach 3(JV)'!E10</f>
        <v>"Saudamini", Plot No. 2, Sector 29</v>
      </c>
      <c r="H10" s="17"/>
      <c r="I10" s="2"/>
    </row>
    <row r="11" spans="1:26" ht="19.5" customHeight="1">
      <c r="B11" s="841">
        <f>'Attach 3(JV)'!B11</f>
        <v>0</v>
      </c>
      <c r="C11" s="841"/>
      <c r="D11" s="3" t="str">
        <f>'Attach 3(JV)'!E11</f>
        <v>Gurugram (Haryana) - 122001</v>
      </c>
    </row>
    <row r="12" spans="1:26" ht="19.5" customHeight="1">
      <c r="A12" s="19"/>
      <c r="B12" s="841">
        <f>'Attach 3(JV)'!B12</f>
        <v>0</v>
      </c>
      <c r="C12" s="841"/>
      <c r="D12" s="3"/>
    </row>
    <row r="13" spans="1:26" ht="19.5" customHeight="1">
      <c r="A13" s="16" t="s">
        <v>60</v>
      </c>
    </row>
    <row r="14" spans="1:26" ht="9.9499999999999993" customHeight="1">
      <c r="A14" s="19"/>
    </row>
    <row r="15" spans="1:26" ht="184.5" customHeight="1">
      <c r="A15" s="1227" t="s">
        <v>399</v>
      </c>
      <c r="B15" s="1057"/>
      <c r="C15" s="1057"/>
      <c r="D15" s="1057"/>
      <c r="E15" s="1057"/>
      <c r="F15" s="21"/>
      <c r="G15" s="21"/>
      <c r="H15" s="21"/>
    </row>
    <row r="16" spans="1:26" ht="19.5" customHeight="1">
      <c r="A16" s="19"/>
      <c r="B16" s="19"/>
      <c r="C16" s="19"/>
      <c r="D16" s="19"/>
      <c r="E16" s="19"/>
      <c r="F16" s="21"/>
      <c r="G16" s="21"/>
      <c r="H16" s="21"/>
    </row>
    <row r="17" spans="1:8" s="11" customFormat="1" ht="72" customHeight="1">
      <c r="A17" s="33" t="s">
        <v>344</v>
      </c>
      <c r="B17" s="1194" t="s">
        <v>400</v>
      </c>
      <c r="C17" s="1194"/>
      <c r="D17" s="33" t="s">
        <v>401</v>
      </c>
      <c r="E17" s="33" t="s">
        <v>402</v>
      </c>
      <c r="G17" s="21"/>
      <c r="H17" s="21"/>
    </row>
    <row r="18" spans="1:8" ht="26.1" customHeight="1">
      <c r="A18" s="68">
        <v>1</v>
      </c>
      <c r="B18" s="1226"/>
      <c r="C18" s="1226"/>
      <c r="D18" s="194"/>
      <c r="E18" s="194"/>
      <c r="F18" s="21"/>
      <c r="G18" s="21"/>
      <c r="H18" s="21"/>
    </row>
    <row r="19" spans="1:8" ht="26.1" customHeight="1">
      <c r="A19" s="68">
        <v>2</v>
      </c>
      <c r="B19" s="1226"/>
      <c r="C19" s="1226"/>
      <c r="D19" s="194"/>
      <c r="E19" s="194"/>
      <c r="F19" s="21"/>
      <c r="G19" s="21"/>
      <c r="H19" s="21"/>
    </row>
    <row r="20" spans="1:8" ht="26.1" customHeight="1">
      <c r="A20" s="68">
        <v>3</v>
      </c>
      <c r="B20" s="1226"/>
      <c r="C20" s="1226"/>
      <c r="D20" s="194"/>
      <c r="E20" s="194"/>
      <c r="F20" s="21"/>
      <c r="G20" s="21"/>
      <c r="H20" s="21"/>
    </row>
    <row r="21" spans="1:8" ht="26.1" customHeight="1">
      <c r="A21" s="68">
        <v>4</v>
      </c>
      <c r="B21" s="1226"/>
      <c r="C21" s="1226"/>
      <c r="D21" s="194"/>
      <c r="E21" s="194"/>
      <c r="F21" s="21"/>
      <c r="G21" s="21"/>
      <c r="H21" s="21"/>
    </row>
    <row r="22" spans="1:8" ht="26.1" customHeight="1">
      <c r="A22" s="68">
        <v>5</v>
      </c>
      <c r="B22" s="1226"/>
      <c r="C22" s="1226"/>
      <c r="D22" s="194"/>
      <c r="E22" s="194"/>
      <c r="F22" s="21"/>
      <c r="G22" s="21"/>
      <c r="H22" s="21"/>
    </row>
    <row r="23" spans="1:8" ht="26.1" customHeight="1">
      <c r="A23" s="68">
        <v>6</v>
      </c>
      <c r="B23" s="1226"/>
      <c r="C23" s="1226"/>
      <c r="D23" s="194"/>
      <c r="E23" s="194"/>
      <c r="F23" s="21"/>
      <c r="G23" s="21"/>
      <c r="H23" s="21"/>
    </row>
    <row r="24" spans="1:8" ht="26.1" customHeight="1">
      <c r="A24" s="19"/>
      <c r="B24" s="19"/>
      <c r="C24" s="19"/>
      <c r="D24" s="19"/>
      <c r="E24" s="19"/>
      <c r="F24" s="21"/>
      <c r="G24" s="21"/>
      <c r="H24" s="21"/>
    </row>
    <row r="25" spans="1:8" ht="84.75" customHeight="1">
      <c r="A25" s="1227" t="s">
        <v>403</v>
      </c>
      <c r="B25" s="1057"/>
      <c r="C25" s="1057"/>
      <c r="D25" s="1057"/>
      <c r="E25" s="1057"/>
    </row>
    <row r="26" spans="1:8" ht="149.25" customHeight="1">
      <c r="A26" s="1227" t="s">
        <v>404</v>
      </c>
      <c r="B26" s="1057"/>
      <c r="C26" s="1057"/>
      <c r="D26" s="1057"/>
      <c r="E26" s="1057"/>
    </row>
    <row r="27" spans="1:8" ht="26.1" customHeight="1">
      <c r="A27" s="23" t="s">
        <v>62</v>
      </c>
      <c r="B27" s="49" t="str">
        <f>'Attach 3(JV)'!B24</f>
        <v>--</v>
      </c>
      <c r="D27" s="24" t="s">
        <v>63</v>
      </c>
      <c r="E27" s="185" t="str">
        <f>'Attach 3(JV)'!E24</f>
        <v/>
      </c>
    </row>
    <row r="28" spans="1:8" ht="26.1" customHeight="1">
      <c r="A28" s="23" t="s">
        <v>64</v>
      </c>
      <c r="B28" s="185" t="str">
        <f>'Attach 3(JV)'!B25</f>
        <v/>
      </c>
      <c r="D28" s="24" t="s">
        <v>65</v>
      </c>
      <c r="E28" s="185" t="str">
        <f>'Attach 3(JV)'!E25</f>
        <v/>
      </c>
    </row>
    <row r="29" spans="1:8" ht="230.25" customHeight="1">
      <c r="A29" s="839" t="s">
        <v>405</v>
      </c>
      <c r="B29" s="839"/>
      <c r="C29" s="839"/>
      <c r="D29" s="839"/>
      <c r="E29" s="839"/>
    </row>
    <row r="30" spans="1:8" ht="20.100000000000001" customHeight="1">
      <c r="A30" s="8" t="str">
        <f>A1</f>
        <v>Specification No.: CC/NT/W-TR/DOM/A04/24/02715</v>
      </c>
      <c r="B30" s="9"/>
      <c r="C30" s="9"/>
      <c r="D30" s="9"/>
      <c r="E30" s="10" t="str">
        <f>D1</f>
        <v xml:space="preserve">Attachment-11 </v>
      </c>
    </row>
    <row r="31" spans="1:8" ht="19.5" customHeight="1"/>
    <row r="32" spans="1:8" ht="48" customHeight="1">
      <c r="A32" s="1230" t="str">
        <f>A3</f>
        <v>400kV Transformer Package LOT-4TR-01-Bulk for 4x500 MVA, 400/220/33KV 3-Ph Transformers under Bulk Procurement of 765kV and 400kV class Transformers and Reactors of various Capacities</v>
      </c>
      <c r="B32" s="1230"/>
      <c r="C32" s="1230"/>
      <c r="D32" s="1230"/>
      <c r="E32" s="1230"/>
    </row>
    <row r="33" spans="1:5" ht="19.5" customHeight="1">
      <c r="A33" s="15"/>
    </row>
    <row r="34" spans="1:5" ht="19.5" customHeight="1">
      <c r="A34" s="1192" t="s">
        <v>398</v>
      </c>
      <c r="B34" s="1192"/>
      <c r="C34" s="1192"/>
      <c r="D34" s="1192"/>
      <c r="E34" s="1192"/>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54</v>
      </c>
      <c r="B38" s="841" t="str">
        <f>'Attach 3(JV)'!B17:D17</f>
        <v>Ram Lal</v>
      </c>
      <c r="C38" s="841"/>
      <c r="D38" s="3" t="str">
        <f>D9</f>
        <v>Power Grid Corporation of India Ltd.,</v>
      </c>
    </row>
    <row r="39" spans="1:5" ht="19.5" customHeight="1">
      <c r="A39" s="4" t="s">
        <v>56</v>
      </c>
      <c r="B39" s="841" t="str">
        <f>'Attach 3(JV)'!B18:D18</f>
        <v>G5</v>
      </c>
      <c r="C39" s="841"/>
      <c r="D39" s="3" t="str">
        <f>D10</f>
        <v>"Saudamini", Plot No. 2, Sector 29</v>
      </c>
    </row>
    <row r="40" spans="1:5" ht="19.5" customHeight="1">
      <c r="B40" s="841" t="str">
        <f>'Attach 3(JV)'!B19:D19</f>
        <v>Gurgaon</v>
      </c>
      <c r="C40" s="841"/>
      <c r="D40" s="3" t="str">
        <f>D11</f>
        <v>Gurugram (Haryana) - 122001</v>
      </c>
    </row>
    <row r="41" spans="1:5" ht="19.5" customHeight="1">
      <c r="A41" s="19"/>
      <c r="B41" s="841" t="str">
        <f>'Attach 3(JV)'!B20:D20</f>
        <v/>
      </c>
      <c r="C41" s="841"/>
      <c r="D41" s="3"/>
    </row>
    <row r="42" spans="1:5" ht="19.5" customHeight="1">
      <c r="A42" s="16" t="s">
        <v>60</v>
      </c>
    </row>
    <row r="43" spans="1:5" ht="19.5" customHeight="1">
      <c r="A43" s="19"/>
    </row>
    <row r="44" spans="1:5" ht="33.75" customHeight="1">
      <c r="A44" s="1057" t="s">
        <v>406</v>
      </c>
      <c r="B44" s="1057"/>
      <c r="C44" s="1057"/>
      <c r="D44" s="1057"/>
      <c r="E44" s="1057"/>
    </row>
    <row r="45" spans="1:5" ht="19.5" customHeight="1">
      <c r="A45" s="19"/>
      <c r="B45" s="19"/>
      <c r="C45" s="19"/>
      <c r="D45" s="19"/>
      <c r="E45" s="19"/>
    </row>
    <row r="46" spans="1:5" ht="72" customHeight="1">
      <c r="A46" s="33" t="s">
        <v>344</v>
      </c>
      <c r="B46" s="1194" t="s">
        <v>400</v>
      </c>
      <c r="C46" s="1194"/>
      <c r="D46" s="33" t="s">
        <v>401</v>
      </c>
      <c r="E46" s="33" t="s">
        <v>407</v>
      </c>
    </row>
    <row r="47" spans="1:5" ht="25.5" customHeight="1">
      <c r="A47" s="68">
        <v>1</v>
      </c>
      <c r="B47" s="1229"/>
      <c r="C47" s="1229"/>
      <c r="D47" s="198"/>
      <c r="E47" s="198"/>
    </row>
    <row r="48" spans="1:5" ht="25.5" customHeight="1">
      <c r="A48" s="68">
        <v>2</v>
      </c>
      <c r="B48" s="1229"/>
      <c r="C48" s="1229"/>
      <c r="D48" s="198"/>
      <c r="E48" s="198"/>
    </row>
    <row r="49" spans="1:5" ht="25.5" customHeight="1">
      <c r="A49" s="68">
        <v>3</v>
      </c>
      <c r="B49" s="1229"/>
      <c r="C49" s="1229"/>
      <c r="D49" s="198"/>
      <c r="E49" s="198"/>
    </row>
    <row r="50" spans="1:5" ht="25.5" customHeight="1">
      <c r="A50" s="68">
        <v>4</v>
      </c>
      <c r="B50" s="1229"/>
      <c r="C50" s="1229"/>
      <c r="D50" s="198"/>
      <c r="E50" s="198"/>
    </row>
    <row r="51" spans="1:5" ht="25.5" customHeight="1">
      <c r="A51" s="68">
        <v>5</v>
      </c>
      <c r="B51" s="1229"/>
      <c r="C51" s="1229"/>
      <c r="D51" s="198"/>
      <c r="E51" s="198"/>
    </row>
    <row r="52" spans="1:5" ht="25.5" customHeight="1">
      <c r="A52" s="68">
        <v>6</v>
      </c>
      <c r="B52" s="1229"/>
      <c r="C52" s="1229"/>
      <c r="D52" s="198"/>
      <c r="E52" s="198"/>
    </row>
    <row r="53" spans="1:5" ht="27.95" customHeight="1">
      <c r="A53" s="19"/>
      <c r="B53" s="19"/>
      <c r="C53" s="19"/>
      <c r="D53" s="19"/>
      <c r="E53" s="19"/>
    </row>
    <row r="54" spans="1:5" ht="27.95" customHeight="1">
      <c r="A54" s="135"/>
      <c r="B54" s="135"/>
      <c r="C54" s="135"/>
      <c r="D54" s="135"/>
      <c r="E54" s="135"/>
    </row>
    <row r="55" spans="1:5" ht="27.95" customHeight="1">
      <c r="A55" s="135" t="s">
        <v>62</v>
      </c>
      <c r="B55" s="49" t="str">
        <f>B27</f>
        <v>--</v>
      </c>
      <c r="C55" s="135" t="s">
        <v>63</v>
      </c>
      <c r="D55" s="135" t="str">
        <f>E27</f>
        <v/>
      </c>
      <c r="E55" s="135"/>
    </row>
    <row r="56" spans="1:5" ht="27.95" customHeight="1">
      <c r="A56" s="135" t="s">
        <v>64</v>
      </c>
      <c r="B56" s="135" t="str">
        <f>B28</f>
        <v/>
      </c>
      <c r="C56" s="135" t="s">
        <v>65</v>
      </c>
      <c r="D56" s="135" t="str">
        <f>E28</f>
        <v/>
      </c>
      <c r="E56" s="135"/>
    </row>
    <row r="57" spans="1:5" ht="27.95" customHeight="1">
      <c r="A57" s="135"/>
      <c r="B57" s="135"/>
      <c r="C57" s="135"/>
      <c r="D57" s="135"/>
      <c r="E57" s="135"/>
    </row>
    <row r="58" spans="1:5" ht="19.5" customHeight="1">
      <c r="A58" s="8" t="str">
        <f>A30</f>
        <v>Specification No.: CC/NT/W-TR/DOM/A04/24/02715</v>
      </c>
      <c r="B58" s="9"/>
      <c r="C58" s="9"/>
      <c r="D58" s="9"/>
      <c r="E58" s="10" t="str">
        <f>E30</f>
        <v xml:space="preserve">Attachment-11 </v>
      </c>
    </row>
    <row r="59" spans="1:5" ht="19.5" customHeight="1"/>
    <row r="60" spans="1:5" ht="48" customHeight="1">
      <c r="A60" s="1230" t="str">
        <f>A32</f>
        <v>400kV Transformer Package LOT-4TR-01-Bulk for 4x500 MVA, 400/220/33KV 3-Ph Transformers under Bulk Procurement of 765kV and 400kV class Transformers and Reactors of various Capacities</v>
      </c>
      <c r="B60" s="1230"/>
      <c r="C60" s="1230"/>
      <c r="D60" s="1230"/>
      <c r="E60" s="1230"/>
    </row>
    <row r="61" spans="1:5" ht="19.5" customHeight="1">
      <c r="A61" s="15"/>
    </row>
    <row r="62" spans="1:5" ht="19.5" customHeight="1">
      <c r="A62" s="1192" t="s">
        <v>398</v>
      </c>
      <c r="B62" s="1192"/>
      <c r="C62" s="1192"/>
      <c r="D62" s="1192"/>
      <c r="E62" s="1192"/>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54</v>
      </c>
      <c r="B66" s="841" t="str">
        <f>'Attach 3(JV)'!E17</f>
        <v/>
      </c>
      <c r="C66" s="841"/>
      <c r="D66" s="3" t="str">
        <f>D9</f>
        <v>Power Grid Corporation of India Ltd.,</v>
      </c>
    </row>
    <row r="67" spans="1:5" ht="19.5" customHeight="1">
      <c r="A67" s="4" t="s">
        <v>56</v>
      </c>
      <c r="B67" s="841" t="str">
        <f>'Attach 3(JV)'!E18</f>
        <v/>
      </c>
      <c r="C67" s="841"/>
      <c r="D67" s="3" t="str">
        <f>D10</f>
        <v>"Saudamini", Plot No. 2, Sector 29</v>
      </c>
    </row>
    <row r="68" spans="1:5" ht="19.5" customHeight="1">
      <c r="B68" s="841" t="str">
        <f>'Attach 3(JV)'!E19</f>
        <v/>
      </c>
      <c r="C68" s="841"/>
      <c r="D68" s="3" t="str">
        <f>D11</f>
        <v>Gurugram (Haryana) - 122001</v>
      </c>
    </row>
    <row r="69" spans="1:5" ht="19.5" customHeight="1">
      <c r="A69" s="19"/>
      <c r="B69" s="841" t="str">
        <f>'Attach 3(JV)'!E20</f>
        <v/>
      </c>
      <c r="C69" s="841"/>
      <c r="D69" s="3"/>
    </row>
    <row r="70" spans="1:5" ht="19.5" customHeight="1">
      <c r="A70" s="16" t="s">
        <v>60</v>
      </c>
    </row>
    <row r="71" spans="1:5" ht="19.5" customHeight="1">
      <c r="A71" s="19"/>
    </row>
    <row r="72" spans="1:5" ht="33.75" customHeight="1">
      <c r="A72" s="1057" t="s">
        <v>406</v>
      </c>
      <c r="B72" s="1057"/>
      <c r="C72" s="1057"/>
      <c r="D72" s="1057"/>
      <c r="E72" s="1057"/>
    </row>
    <row r="73" spans="1:5" ht="19.5" customHeight="1">
      <c r="A73" s="19"/>
      <c r="B73" s="19"/>
      <c r="C73" s="19"/>
      <c r="D73" s="19"/>
      <c r="E73" s="19"/>
    </row>
    <row r="74" spans="1:5" ht="72" customHeight="1">
      <c r="A74" s="33" t="s">
        <v>344</v>
      </c>
      <c r="B74" s="1194" t="s">
        <v>400</v>
      </c>
      <c r="C74" s="1194"/>
      <c r="D74" s="33" t="s">
        <v>401</v>
      </c>
      <c r="E74" s="33" t="s">
        <v>407</v>
      </c>
    </row>
    <row r="75" spans="1:5" ht="25.5" customHeight="1">
      <c r="A75" s="68">
        <v>1</v>
      </c>
      <c r="B75" s="1229"/>
      <c r="C75" s="1229"/>
      <c r="D75" s="198"/>
      <c r="E75" s="198"/>
    </row>
    <row r="76" spans="1:5" ht="25.5" customHeight="1">
      <c r="A76" s="68">
        <v>2</v>
      </c>
      <c r="B76" s="1229"/>
      <c r="C76" s="1229"/>
      <c r="D76" s="198"/>
      <c r="E76" s="198"/>
    </row>
    <row r="77" spans="1:5" ht="25.5" customHeight="1">
      <c r="A77" s="68">
        <v>3</v>
      </c>
      <c r="B77" s="1229"/>
      <c r="C77" s="1229"/>
      <c r="D77" s="198"/>
      <c r="E77" s="198"/>
    </row>
    <row r="78" spans="1:5" ht="25.5" customHeight="1">
      <c r="A78" s="68">
        <v>4</v>
      </c>
      <c r="B78" s="1229"/>
      <c r="C78" s="1229"/>
      <c r="D78" s="198"/>
      <c r="E78" s="198"/>
    </row>
    <row r="79" spans="1:5" ht="25.5" customHeight="1">
      <c r="A79" s="68">
        <v>5</v>
      </c>
      <c r="B79" s="1229"/>
      <c r="C79" s="1229"/>
      <c r="D79" s="198"/>
      <c r="E79" s="198"/>
    </row>
    <row r="80" spans="1:5" ht="25.5" customHeight="1">
      <c r="A80" s="68">
        <v>6</v>
      </c>
      <c r="B80" s="1229"/>
      <c r="C80" s="1229"/>
      <c r="D80" s="198"/>
      <c r="E80" s="198"/>
    </row>
    <row r="81" spans="1:5" ht="19.5" customHeight="1">
      <c r="A81" s="19"/>
      <c r="B81" s="19"/>
      <c r="C81" s="19"/>
      <c r="D81" s="19"/>
      <c r="E81" s="19"/>
    </row>
    <row r="82" spans="1:5" ht="24.75" customHeight="1">
      <c r="A82" s="135"/>
      <c r="B82" s="135"/>
      <c r="C82" s="135"/>
      <c r="D82" s="135"/>
      <c r="E82" s="135"/>
    </row>
    <row r="83" spans="1:5" ht="24.75" customHeight="1">
      <c r="A83" s="135" t="s">
        <v>62</v>
      </c>
      <c r="B83" s="49" t="str">
        <f>B55</f>
        <v>--</v>
      </c>
      <c r="C83" s="135" t="s">
        <v>63</v>
      </c>
      <c r="D83" s="135" t="str">
        <f>D55</f>
        <v/>
      </c>
      <c r="E83" s="135"/>
    </row>
    <row r="84" spans="1:5" ht="24.75" customHeight="1">
      <c r="A84" s="135" t="s">
        <v>64</v>
      </c>
      <c r="B84" s="135" t="str">
        <f>B56</f>
        <v/>
      </c>
      <c r="C84" s="135" t="s">
        <v>65</v>
      </c>
      <c r="D84" s="135" t="str">
        <f>D56</f>
        <v/>
      </c>
      <c r="E84" s="135"/>
    </row>
    <row r="85" spans="1:5" ht="24.75" customHeight="1">
      <c r="A85" s="135"/>
      <c r="B85" s="135"/>
      <c r="C85" s="135"/>
      <c r="D85" s="135"/>
      <c r="E85" s="135"/>
    </row>
    <row r="86" spans="1:5" ht="37.5" customHeight="1">
      <c r="A86" s="46"/>
      <c r="B86" s="46"/>
      <c r="C86" s="46"/>
      <c r="D86" s="46"/>
      <c r="E86" s="46"/>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B8284B7F-813C-4C59-8CB2-9F34C8EAC9F3}"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31" zoomScaleNormal="100" zoomScaleSheetLayoutView="100" workbookViewId="0">
      <selection activeCell="E21" sqref="E21"/>
    </sheetView>
  </sheetViews>
  <sheetFormatPr defaultColWidth="9.140625" defaultRowHeight="16.5"/>
  <cols>
    <col min="1" max="1" width="15.28515625" style="221" customWidth="1"/>
    <col min="2" max="2" width="26.5703125" style="221" customWidth="1"/>
    <col min="3" max="3" width="35.140625" style="221" customWidth="1"/>
    <col min="4" max="4" width="33.5703125" style="221" customWidth="1"/>
    <col min="5" max="5" width="20" style="221" customWidth="1"/>
    <col min="6" max="6" width="14.7109375" style="221" hidden="1" customWidth="1"/>
    <col min="7" max="8" width="0" style="349" hidden="1" customWidth="1"/>
    <col min="9" max="16384" width="9.140625" style="349"/>
  </cols>
  <sheetData>
    <row r="1" spans="1:7" s="220" customFormat="1" ht="20.25" customHeight="1">
      <c r="A1" s="500" t="str">
        <f>'Attach 3(JV)'!A1</f>
        <v>Specification No.: CC/NT/W-TR/DOM/A04/24/02715</v>
      </c>
      <c r="B1" s="501"/>
      <c r="C1" s="501"/>
      <c r="D1" s="501"/>
      <c r="E1" s="502" t="s">
        <v>408</v>
      </c>
      <c r="F1" s="219"/>
    </row>
    <row r="3" spans="1:7" ht="73.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350"/>
    </row>
    <row r="4" spans="1:7" ht="1.5" hidden="1" customHeight="1">
      <c r="A4" s="225"/>
      <c r="F4" s="17"/>
      <c r="G4" s="2"/>
    </row>
    <row r="5" spans="1:7" ht="20.100000000000001" customHeight="1">
      <c r="A5" s="1247" t="s">
        <v>409</v>
      </c>
      <c r="B5" s="1247"/>
      <c r="C5" s="1247"/>
      <c r="D5" s="1247"/>
      <c r="E5" s="1247"/>
      <c r="F5" s="17"/>
      <c r="G5" s="2"/>
    </row>
    <row r="6" spans="1:7" ht="20.100000000000001" customHeight="1">
      <c r="A6" s="227"/>
      <c r="F6" s="17"/>
      <c r="G6" s="2"/>
    </row>
    <row r="7" spans="1:7" ht="20.100000000000001" customHeight="1">
      <c r="A7" s="243" t="str">
        <f>'[19]Attach 3 (JV)'!A5</f>
        <v>Bidder’s Name and Address (Sole Bidder) :</v>
      </c>
      <c r="D7" s="351" t="str">
        <f>'[19]Attach 3 (JV)'!F5</f>
        <v>To:</v>
      </c>
      <c r="F7" s="17"/>
      <c r="G7" s="2"/>
    </row>
    <row r="8" spans="1:7" ht="36" customHeight="1">
      <c r="A8" s="1248" t="str">
        <f>'Attach 3(JV)'!A8</f>
        <v/>
      </c>
      <c r="B8" s="1248"/>
      <c r="C8" s="1248"/>
      <c r="D8" s="352" t="str">
        <f>'[19]Attach 3 (JV)'!F6</f>
        <v>Contract Services</v>
      </c>
      <c r="F8" s="17"/>
      <c r="G8" s="2"/>
    </row>
    <row r="9" spans="1:7">
      <c r="A9" s="4" t="s">
        <v>54</v>
      </c>
      <c r="B9" s="840">
        <f>'Attach 3(JV)'!B9</f>
        <v>0</v>
      </c>
      <c r="C9" s="840"/>
      <c r="D9" s="352" t="str">
        <f>'[19]Attach 3 (JV)'!F7</f>
        <v>Power Grid Corporation of India Ltd.,</v>
      </c>
      <c r="F9" s="17"/>
      <c r="G9" s="2"/>
    </row>
    <row r="10" spans="1:7">
      <c r="A10" s="4" t="s">
        <v>56</v>
      </c>
      <c r="B10" s="841">
        <f>'Attach 3(JV)'!B10</f>
        <v>0</v>
      </c>
      <c r="C10" s="841"/>
      <c r="D10" s="352" t="str">
        <f>'[19]Attach 3 (JV)'!F8</f>
        <v>"Saudamini", Plot No.-2</v>
      </c>
      <c r="F10" s="17"/>
      <c r="G10" s="2"/>
    </row>
    <row r="11" spans="1:7">
      <c r="B11" s="841">
        <f>'Attach 3(JV)'!B11</f>
        <v>0</v>
      </c>
      <c r="C11" s="841"/>
      <c r="D11" s="352" t="str">
        <f>'[19]Attach 3 (JV)'!F9</f>
        <v xml:space="preserve">Sector-29, </v>
      </c>
    </row>
    <row r="12" spans="1:7">
      <c r="A12" s="227"/>
      <c r="B12" s="841">
        <f>'Attach 3(JV)'!B12</f>
        <v>0</v>
      </c>
      <c r="C12" s="841"/>
      <c r="D12" s="761" t="str">
        <f>'Attach 3(JV)'!E11</f>
        <v>Gurugram (Haryana) - 122001</v>
      </c>
    </row>
    <row r="13" spans="1:7" ht="9.9499999999999993" customHeight="1">
      <c r="A13" s="227"/>
      <c r="B13" s="89"/>
      <c r="C13" s="89"/>
    </row>
    <row r="14" spans="1:7" ht="20.100000000000001" customHeight="1">
      <c r="A14" s="221" t="s">
        <v>60</v>
      </c>
    </row>
    <row r="15" spans="1:7" ht="45.75" customHeight="1">
      <c r="A15" s="1243" t="s">
        <v>1050</v>
      </c>
      <c r="B15" s="1243"/>
      <c r="C15" s="1243"/>
      <c r="D15" s="1243"/>
      <c r="E15" s="1243"/>
    </row>
    <row r="16" spans="1:7" ht="51.6" customHeight="1">
      <c r="A16" s="348" t="s">
        <v>344</v>
      </c>
      <c r="B16" s="348" t="s">
        <v>410</v>
      </c>
      <c r="C16" s="348" t="s">
        <v>411</v>
      </c>
      <c r="D16" s="348" t="s">
        <v>412</v>
      </c>
      <c r="E16" s="348" t="s">
        <v>413</v>
      </c>
    </row>
    <row r="17" spans="1:6" ht="13.5" customHeight="1">
      <c r="A17" s="359">
        <v>1</v>
      </c>
      <c r="B17" s="359">
        <v>2</v>
      </c>
      <c r="C17" s="359">
        <v>3</v>
      </c>
      <c r="D17" s="359">
        <v>4</v>
      </c>
      <c r="E17" s="359">
        <v>5</v>
      </c>
    </row>
    <row r="18" spans="1:6" ht="32.25" customHeight="1">
      <c r="A18" s="221" t="s">
        <v>414</v>
      </c>
    </row>
    <row r="19" spans="1:6" s="353" customFormat="1" ht="32.25" customHeight="1">
      <c r="A19" s="1244" t="s">
        <v>415</v>
      </c>
      <c r="B19" s="1245"/>
      <c r="C19" s="1245"/>
      <c r="D19" s="1246"/>
      <c r="E19" s="759"/>
    </row>
    <row r="20" spans="1:6" s="355" customFormat="1" ht="37.5" customHeight="1">
      <c r="A20" s="760" t="s">
        <v>416</v>
      </c>
      <c r="B20" s="1237" t="s">
        <v>1051</v>
      </c>
      <c r="C20" s="1237"/>
      <c r="D20" s="1237"/>
      <c r="E20" s="1237"/>
    </row>
    <row r="21" spans="1:6" ht="59.25" customHeight="1">
      <c r="A21" s="742" t="s">
        <v>417</v>
      </c>
      <c r="B21" s="742" t="s">
        <v>418</v>
      </c>
      <c r="C21" s="743"/>
      <c r="D21" s="744" t="s">
        <v>419</v>
      </c>
      <c r="E21" s="745"/>
    </row>
    <row r="22" spans="1:6" ht="67.150000000000006" customHeight="1">
      <c r="A22" s="742" t="s">
        <v>420</v>
      </c>
      <c r="B22" s="742" t="s">
        <v>421</v>
      </c>
      <c r="C22" s="743"/>
      <c r="D22" s="744" t="s">
        <v>422</v>
      </c>
      <c r="E22" s="745"/>
    </row>
    <row r="23" spans="1:6" ht="52.5" customHeight="1">
      <c r="A23" s="742" t="s">
        <v>423</v>
      </c>
      <c r="B23" s="742" t="s">
        <v>424</v>
      </c>
      <c r="C23" s="743"/>
      <c r="D23" s="744" t="s">
        <v>425</v>
      </c>
      <c r="E23" s="745"/>
    </row>
    <row r="24" spans="1:6" ht="45.75" customHeight="1">
      <c r="A24" s="742" t="s">
        <v>426</v>
      </c>
      <c r="B24" s="742" t="s">
        <v>427</v>
      </c>
      <c r="C24" s="743"/>
      <c r="D24" s="744" t="s">
        <v>428</v>
      </c>
      <c r="E24" s="745"/>
    </row>
    <row r="25" spans="1:6" ht="145.5" customHeight="1">
      <c r="A25" s="746" t="s">
        <v>429</v>
      </c>
      <c r="B25" s="746" t="s">
        <v>430</v>
      </c>
      <c r="C25" s="743"/>
      <c r="D25" s="744" t="s">
        <v>431</v>
      </c>
      <c r="E25" s="745"/>
    </row>
    <row r="26" spans="1:6" ht="35.25" customHeight="1">
      <c r="A26" s="1241" t="str">
        <f>IF(OR((SUM(C21:C25)&gt;0.85),SUM(C21:C25)&lt;0.85),"ERROR -Sum of all the coefficients including labour is not equal to 0.85","")</f>
        <v>ERROR -Sum of all the coefficients including labour is not equal to 0.85</v>
      </c>
      <c r="B26" s="1241"/>
      <c r="C26" s="1241"/>
      <c r="D26" s="1241"/>
      <c r="E26" s="1242"/>
    </row>
    <row r="27" spans="1:6" ht="24.75" customHeight="1">
      <c r="A27" s="1238" t="s">
        <v>432</v>
      </c>
      <c r="B27" s="1238"/>
      <c r="C27" s="1238"/>
      <c r="D27" s="1238"/>
      <c r="E27" s="1239"/>
    </row>
    <row r="28" spans="1:6" ht="20.100000000000001" customHeight="1">
      <c r="A28" s="741" t="s">
        <v>433</v>
      </c>
      <c r="B28" s="1240" t="s">
        <v>434</v>
      </c>
      <c r="C28" s="1240"/>
      <c r="D28" s="1240"/>
      <c r="E28" s="1240"/>
    </row>
    <row r="29" spans="1:6" ht="82.5">
      <c r="A29" s="742" t="s">
        <v>82</v>
      </c>
      <c r="B29" s="742" t="s">
        <v>435</v>
      </c>
      <c r="C29" s="247">
        <v>0.85</v>
      </c>
      <c r="D29" s="747" t="s">
        <v>436</v>
      </c>
      <c r="E29" s="745"/>
    </row>
    <row r="30" spans="1:6" s="354" customFormat="1" ht="20.100000000000001" customHeight="1">
      <c r="A30" s="748" t="s">
        <v>437</v>
      </c>
      <c r="B30" s="1231" t="s">
        <v>438</v>
      </c>
      <c r="C30" s="1232"/>
      <c r="D30" s="1232"/>
      <c r="E30" s="1233"/>
      <c r="F30" s="353"/>
    </row>
    <row r="31" spans="1:6" s="357" customFormat="1" ht="30" customHeight="1">
      <c r="A31" s="749" t="s">
        <v>439</v>
      </c>
      <c r="B31" s="1234" t="s">
        <v>440</v>
      </c>
      <c r="C31" s="1235"/>
      <c r="D31" s="1235"/>
      <c r="E31" s="1236"/>
      <c r="F31" s="356"/>
    </row>
    <row r="32" spans="1:6" ht="165">
      <c r="A32" s="742" t="s">
        <v>417</v>
      </c>
      <c r="B32" s="742" t="s">
        <v>430</v>
      </c>
      <c r="C32" s="750">
        <v>0.8</v>
      </c>
      <c r="D32" s="747" t="s">
        <v>441</v>
      </c>
      <c r="E32" s="745"/>
    </row>
    <row r="33" spans="1:7" s="360" customFormat="1" ht="205.5" customHeight="1">
      <c r="A33" s="891" t="s">
        <v>442</v>
      </c>
      <c r="B33" s="892"/>
      <c r="C33" s="892"/>
      <c r="D33" s="892"/>
      <c r="E33" s="893"/>
      <c r="F33" s="16"/>
    </row>
    <row r="34" spans="1:7" ht="20.100000000000001" customHeight="1">
      <c r="A34" s="361"/>
      <c r="B34" s="361"/>
      <c r="C34" s="361"/>
    </row>
    <row r="35" spans="1:7" s="221" customFormat="1">
      <c r="A35" s="243" t="s">
        <v>62</v>
      </c>
      <c r="B35" s="358" t="str">
        <f>'Attach 3(JV)'!B24</f>
        <v>--</v>
      </c>
      <c r="D35" s="243" t="s">
        <v>63</v>
      </c>
      <c r="E35" s="243" t="str">
        <f>'Attach 3(JV)'!E24</f>
        <v/>
      </c>
      <c r="G35" s="349"/>
    </row>
    <row r="36" spans="1:7" s="221" customFormat="1">
      <c r="A36" s="243" t="s">
        <v>64</v>
      </c>
      <c r="B36" s="243" t="str">
        <f>'Attach 3(JV)'!B25</f>
        <v/>
      </c>
      <c r="D36" s="243" t="s">
        <v>443</v>
      </c>
      <c r="E36" s="228" t="str">
        <f>'Attach 3(JV)'!E25</f>
        <v/>
      </c>
      <c r="G36" s="349"/>
    </row>
    <row r="37" spans="1:7" s="221" customFormat="1">
      <c r="A37" s="228"/>
      <c r="B37" s="228"/>
      <c r="C37" s="243"/>
      <c r="D37" s="242"/>
      <c r="E37" s="228"/>
      <c r="G37" s="349"/>
    </row>
  </sheetData>
  <sheetProtection algorithmName="SHA-512" hashValue="zd4vPJB2BTi1FybfqYQxHSxMfWdf1yYunaStiNi3xhDAmLiUjlCfE471ijkCM9ps4k5c8wK47e1ogXn37kLkRg==" saltValue="xwp9NU0YeRQA8Dj4yg+ffg==" spinCount="100000" sheet="1" formatColumns="0" formatRows="0" selectLockedCells="1"/>
  <customSheetViews>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19"/>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0"/>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22"/>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5">
    <dataValidation type="list" allowBlank="1" showInputMessage="1" showErrorMessage="1" sqref="C21" xr:uid="{00000000-0002-0000-1100-000000000000}">
      <formula1>"0.27, 0.28, 0.29, 0.30, 0.31, 0.32, 0.33"</formula1>
    </dataValidation>
    <dataValidation type="list" allowBlank="1" showInputMessage="1" showErrorMessage="1" sqref="C25" xr:uid="{00000000-0002-0000-1100-000001000000}">
      <formula1>"0.14, 0.15, 0.16, 0.17"</formula1>
    </dataValidation>
    <dataValidation type="list" allowBlank="1" showInputMessage="1" showErrorMessage="1" sqref="C24" xr:uid="{00000000-0002-0000-1100-000002000000}">
      <formula1>"0.05, 0.06"</formula1>
    </dataValidation>
    <dataValidation type="list" allowBlank="1" showInputMessage="1" showErrorMessage="1" sqref="C22" xr:uid="{00000000-0002-0000-1100-000003000000}">
      <formula1>"0.25, 0.26, 0.27, 0.28, 0.29, 0.30, 0.31"</formula1>
    </dataValidation>
    <dataValidation type="list" allowBlank="1" showInputMessage="1" showErrorMessage="1" sqref="C23" xr:uid="{CF0A0DD7-9E08-4317-A5EB-BA6D20237A4A}">
      <formula1>"0.06, 0.07, 0.08"</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F4" sqref="F4"/>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4" customFormat="1" ht="15">
      <c r="A1" s="503" t="str">
        <f>'Attach 3(JV)'!A1</f>
        <v>Specification No.: CC/NT/W-TR/DOM/A04/24/02715</v>
      </c>
      <c r="B1" s="496"/>
      <c r="C1" s="496"/>
      <c r="D1" s="496"/>
      <c r="E1" s="504" t="str">
        <f>"Attachment-13 " &amp; 'Attach 3(JV)'!AT1</f>
        <v xml:space="preserve">Attachment-13 </v>
      </c>
      <c r="F1" s="65"/>
      <c r="G1" s="65"/>
      <c r="H1" s="65"/>
    </row>
    <row r="3" spans="1:9" ht="7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20.100000000000001" customHeight="1">
      <c r="A5" s="838" t="s">
        <v>444</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c r="G11" s="65" t="s">
        <v>8</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057" t="s">
        <v>445</v>
      </c>
      <c r="B16" s="1057"/>
      <c r="C16" s="1057"/>
      <c r="D16" s="1057"/>
      <c r="E16" s="1057"/>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39"/>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40"/>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41"/>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1" zoomScale="115" zoomScaleNormal="100" zoomScaleSheetLayoutView="85" workbookViewId="0">
      <selection activeCell="C17" sqref="C17:E17"/>
    </sheetView>
  </sheetViews>
  <sheetFormatPr defaultColWidth="9.140625" defaultRowHeight="13.5"/>
  <cols>
    <col min="1" max="1" width="9.85546875" style="78" customWidth="1"/>
    <col min="2" max="2" width="12.7109375" style="78" customWidth="1"/>
    <col min="3" max="3" width="44.140625" style="78" customWidth="1"/>
    <col min="4" max="4" width="60.5703125" style="78" customWidth="1"/>
    <col min="5" max="5" width="12.85546875" style="78" customWidth="1"/>
    <col min="6" max="6" width="9.85546875" style="76" customWidth="1"/>
    <col min="7" max="9" width="9.140625" style="76"/>
    <col min="10" max="16384" width="9.140625" style="73"/>
  </cols>
  <sheetData>
    <row r="1" spans="1:12" ht="18" customHeight="1">
      <c r="A1" s="794" t="s">
        <v>5</v>
      </c>
      <c r="B1" s="797" t="s">
        <v>6</v>
      </c>
      <c r="C1" s="797"/>
      <c r="D1" s="797"/>
      <c r="E1" s="797"/>
      <c r="F1" s="813" t="str">
        <f>": Transformer Package -" &amp; Basic!B2 &amp; " :"</f>
        <v>: Transformer Package -4TR-01-Bulk  :</v>
      </c>
      <c r="G1" s="751" t="s">
        <v>7</v>
      </c>
      <c r="H1" s="71"/>
      <c r="I1" s="71"/>
      <c r="J1" s="72"/>
      <c r="L1" s="73" t="s">
        <v>8</v>
      </c>
    </row>
    <row r="2" spans="1:12" ht="62.25" customHeight="1">
      <c r="A2" s="795"/>
      <c r="B2" s="798" t="str">
        <f>Basic!B1</f>
        <v>400kV Transformer Package LOT-4TR-01-Bulk for 4x500 MVA, 400/220/33KV 3-Ph Transformers under Bulk Procurement of 765kV and 400kV class Transformers and Reactors of various Capacities</v>
      </c>
      <c r="C2" s="799"/>
      <c r="D2" s="799"/>
      <c r="E2" s="800"/>
      <c r="F2" s="814"/>
      <c r="G2" s="71"/>
      <c r="H2" s="71"/>
      <c r="I2" s="71"/>
      <c r="J2" s="72"/>
    </row>
    <row r="3" spans="1:12" ht="21" customHeight="1">
      <c r="A3" s="795"/>
      <c r="B3" s="818" t="str">
        <f>"Specification No.: " &amp; Basic!B3</f>
        <v>Specification No.:  CC/NT/W-TR/DOM/A04/24/02715</v>
      </c>
      <c r="C3" s="818"/>
      <c r="D3" s="818"/>
      <c r="E3" s="818"/>
      <c r="F3" s="814"/>
      <c r="G3" s="71"/>
      <c r="H3" s="71"/>
      <c r="I3" s="71"/>
      <c r="J3" s="72"/>
    </row>
    <row r="4" spans="1:12" s="83" customFormat="1" ht="18" customHeight="1">
      <c r="A4" s="795"/>
      <c r="B4" s="203">
        <v>1</v>
      </c>
      <c r="C4" s="817" t="s">
        <v>9</v>
      </c>
      <c r="D4" s="817"/>
      <c r="E4" s="817"/>
      <c r="F4" s="814"/>
      <c r="G4" s="81"/>
      <c r="H4" s="81"/>
      <c r="I4" s="80"/>
      <c r="J4" s="82"/>
    </row>
    <row r="5" spans="1:12" s="83" customFormat="1" ht="31.5" customHeight="1">
      <c r="A5" s="795"/>
      <c r="B5" s="204">
        <v>2</v>
      </c>
      <c r="C5" s="817" t="s">
        <v>1030</v>
      </c>
      <c r="D5" s="817"/>
      <c r="E5" s="817"/>
      <c r="F5" s="814"/>
      <c r="G5" s="80"/>
      <c r="H5" s="80"/>
      <c r="I5" s="80"/>
      <c r="J5" s="82"/>
    </row>
    <row r="6" spans="1:12" s="83" customFormat="1" ht="23.25" customHeight="1">
      <c r="A6" s="795"/>
      <c r="B6" s="204">
        <v>3</v>
      </c>
      <c r="C6" s="802" t="s">
        <v>10</v>
      </c>
      <c r="D6" s="802"/>
      <c r="E6" s="802"/>
      <c r="F6" s="814"/>
      <c r="G6" s="80"/>
      <c r="H6" s="80"/>
      <c r="I6" s="80"/>
      <c r="J6" s="82"/>
    </row>
    <row r="7" spans="1:12" s="83" customFormat="1" ht="25.15" customHeight="1">
      <c r="A7" s="795"/>
      <c r="B7" s="204">
        <v>4</v>
      </c>
      <c r="C7" s="817" t="s">
        <v>11</v>
      </c>
      <c r="D7" s="817"/>
      <c r="E7" s="817"/>
      <c r="F7" s="814"/>
      <c r="G7" s="80"/>
      <c r="H7" s="80"/>
      <c r="I7" s="80"/>
      <c r="J7" s="82"/>
    </row>
    <row r="8" spans="1:12" s="83" customFormat="1" ht="37.5" customHeight="1">
      <c r="A8" s="795"/>
      <c r="B8" s="204">
        <v>5</v>
      </c>
      <c r="C8" s="817" t="s">
        <v>12</v>
      </c>
      <c r="D8" s="817"/>
      <c r="E8" s="817"/>
      <c r="F8" s="814"/>
      <c r="G8" s="80"/>
      <c r="H8" s="80"/>
      <c r="I8" s="80"/>
      <c r="J8" s="82"/>
    </row>
    <row r="9" spans="1:12" s="83" customFormat="1" ht="22.5" customHeight="1">
      <c r="A9" s="795"/>
      <c r="B9" s="205">
        <v>6</v>
      </c>
      <c r="C9" s="801" t="s">
        <v>13</v>
      </c>
      <c r="D9" s="801"/>
      <c r="E9" s="801"/>
      <c r="F9" s="814"/>
      <c r="G9" s="80"/>
      <c r="H9" s="80"/>
      <c r="I9" s="80"/>
      <c r="J9" s="82"/>
    </row>
    <row r="10" spans="1:12" s="83" customFormat="1" ht="29.25" customHeight="1">
      <c r="A10" s="795"/>
      <c r="B10" s="205">
        <v>7</v>
      </c>
      <c r="C10" s="801" t="s">
        <v>14</v>
      </c>
      <c r="D10" s="801"/>
      <c r="E10" s="801"/>
      <c r="F10" s="814"/>
      <c r="G10" s="80"/>
      <c r="H10" s="80"/>
      <c r="I10" s="80"/>
      <c r="J10" s="202"/>
    </row>
    <row r="11" spans="1:12" s="83" customFormat="1" ht="25.15" customHeight="1">
      <c r="A11" s="795"/>
      <c r="B11" s="482">
        <v>8</v>
      </c>
      <c r="C11" s="801" t="s">
        <v>15</v>
      </c>
      <c r="D11" s="801"/>
      <c r="E11" s="801"/>
      <c r="F11" s="814"/>
      <c r="G11" s="80"/>
      <c r="H11" s="80"/>
      <c r="I11" s="80"/>
      <c r="J11" s="202"/>
    </row>
    <row r="12" spans="1:12" s="83" customFormat="1" ht="38.25" customHeight="1">
      <c r="A12" s="795"/>
      <c r="B12" s="482">
        <v>9</v>
      </c>
      <c r="C12" s="802" t="s">
        <v>16</v>
      </c>
      <c r="D12" s="802"/>
      <c r="E12" s="803"/>
      <c r="F12" s="814"/>
      <c r="G12" s="80"/>
      <c r="H12" s="80"/>
      <c r="I12" s="80"/>
      <c r="J12" s="202"/>
    </row>
    <row r="13" spans="1:12" s="83" customFormat="1" ht="54" customHeight="1">
      <c r="A13" s="795"/>
      <c r="B13" s="482">
        <v>10</v>
      </c>
      <c r="C13" s="802" t="s">
        <v>17</v>
      </c>
      <c r="D13" s="802"/>
      <c r="E13" s="803"/>
      <c r="F13" s="814"/>
      <c r="G13" s="80"/>
      <c r="H13" s="80"/>
      <c r="I13" s="80"/>
      <c r="J13" s="202"/>
    </row>
    <row r="14" spans="1:12" s="83" customFormat="1" ht="21.75" customHeight="1">
      <c r="A14" s="795"/>
      <c r="B14" s="482">
        <v>11</v>
      </c>
      <c r="C14" s="802" t="s">
        <v>18</v>
      </c>
      <c r="D14" s="802"/>
      <c r="E14" s="803"/>
      <c r="F14" s="814"/>
      <c r="G14" s="80"/>
      <c r="H14" s="80"/>
      <c r="I14" s="80"/>
      <c r="J14" s="202"/>
    </row>
    <row r="15" spans="1:12" s="83" customFormat="1" ht="35.25" customHeight="1">
      <c r="A15" s="795"/>
      <c r="B15" s="482">
        <v>12</v>
      </c>
      <c r="C15" s="802" t="s">
        <v>19</v>
      </c>
      <c r="D15" s="802"/>
      <c r="E15" s="803"/>
      <c r="F15" s="814"/>
      <c r="G15" s="80"/>
      <c r="H15" s="80"/>
      <c r="I15" s="80"/>
      <c r="J15" s="202"/>
    </row>
    <row r="16" spans="1:12" s="83" customFormat="1" ht="17.25" customHeight="1">
      <c r="A16" s="795"/>
      <c r="B16" s="482">
        <v>13</v>
      </c>
      <c r="C16" s="802" t="s">
        <v>20</v>
      </c>
      <c r="D16" s="802"/>
      <c r="E16" s="803"/>
      <c r="F16" s="814"/>
      <c r="G16" s="80"/>
      <c r="H16" s="80"/>
      <c r="I16" s="80"/>
      <c r="J16" s="202"/>
    </row>
    <row r="17" spans="1:10" s="83" customFormat="1" ht="20.25" customHeight="1">
      <c r="A17" s="795"/>
      <c r="B17" s="482">
        <v>14</v>
      </c>
      <c r="C17" s="802" t="s">
        <v>21</v>
      </c>
      <c r="D17" s="802"/>
      <c r="E17" s="803"/>
      <c r="F17" s="814"/>
      <c r="G17" s="80"/>
      <c r="H17" s="80"/>
      <c r="I17" s="80"/>
      <c r="J17" s="202"/>
    </row>
    <row r="18" spans="1:10" s="83" customFormat="1" ht="20.25" customHeight="1">
      <c r="A18" s="795"/>
      <c r="B18" s="482">
        <v>15</v>
      </c>
      <c r="C18" s="802" t="s">
        <v>22</v>
      </c>
      <c r="D18" s="802"/>
      <c r="E18" s="803"/>
      <c r="F18" s="814"/>
      <c r="G18" s="80"/>
      <c r="H18" s="80"/>
      <c r="I18" s="80"/>
      <c r="J18" s="202"/>
    </row>
    <row r="19" spans="1:10" s="83" customFormat="1" ht="20.25" customHeight="1">
      <c r="A19" s="795"/>
      <c r="B19" s="482">
        <v>16</v>
      </c>
      <c r="C19" s="802" t="s">
        <v>23</v>
      </c>
      <c r="D19" s="802"/>
      <c r="E19" s="803"/>
      <c r="F19" s="814"/>
      <c r="G19" s="80"/>
      <c r="H19" s="80"/>
      <c r="I19" s="80"/>
      <c r="J19" s="202"/>
    </row>
    <row r="20" spans="1:10" s="83" customFormat="1" ht="20.25" hidden="1" customHeight="1">
      <c r="A20" s="795"/>
      <c r="B20" s="482"/>
      <c r="F20" s="814"/>
      <c r="G20" s="80"/>
      <c r="H20" s="80"/>
      <c r="I20" s="80"/>
      <c r="J20" s="202"/>
    </row>
    <row r="21" spans="1:10" s="83" customFormat="1" ht="20.25" hidden="1" customHeight="1">
      <c r="A21" s="795"/>
      <c r="B21" s="482"/>
      <c r="C21" s="802"/>
      <c r="D21" s="802"/>
      <c r="E21" s="803"/>
      <c r="F21" s="814"/>
      <c r="G21" s="80"/>
      <c r="H21" s="80"/>
      <c r="I21" s="80"/>
      <c r="J21" s="202"/>
    </row>
    <row r="22" spans="1:10" s="83" customFormat="1" ht="37.5" customHeight="1">
      <c r="A22" s="795"/>
      <c r="B22" s="206" t="s">
        <v>24</v>
      </c>
      <c r="C22" s="819" t="s">
        <v>25</v>
      </c>
      <c r="D22" s="819"/>
      <c r="E22" s="820"/>
      <c r="F22" s="814"/>
      <c r="G22" s="80"/>
      <c r="H22" s="80"/>
      <c r="I22" s="80"/>
      <c r="J22" s="82"/>
    </row>
    <row r="23" spans="1:10" ht="17.25" customHeight="1">
      <c r="A23" s="795"/>
      <c r="B23" s="207"/>
      <c r="C23" s="207"/>
      <c r="D23" s="207"/>
      <c r="E23" s="207"/>
      <c r="F23" s="814"/>
      <c r="G23" s="71"/>
      <c r="H23" s="71"/>
      <c r="I23" s="71"/>
      <c r="J23" s="72"/>
    </row>
    <row r="24" spans="1:10" ht="30" customHeight="1">
      <c r="A24" s="795"/>
      <c r="B24" s="816"/>
      <c r="C24" s="816"/>
      <c r="D24" s="816"/>
      <c r="E24" s="816"/>
      <c r="F24" s="814"/>
      <c r="G24" s="71"/>
      <c r="H24" s="71"/>
      <c r="I24" s="71"/>
      <c r="J24" s="72"/>
    </row>
    <row r="25" spans="1:10" ht="21.75" customHeight="1">
      <c r="A25" s="795"/>
      <c r="B25" s="75"/>
      <c r="C25" s="75"/>
      <c r="D25" s="75"/>
      <c r="E25" s="75"/>
      <c r="F25" s="814"/>
      <c r="G25" s="71"/>
      <c r="H25" s="71"/>
      <c r="I25" s="71"/>
      <c r="J25" s="72"/>
    </row>
    <row r="26" spans="1:10" ht="24" customHeight="1">
      <c r="A26" s="795"/>
      <c r="B26" s="804"/>
      <c r="C26" s="805"/>
      <c r="D26" s="805"/>
      <c r="E26" s="806"/>
      <c r="F26" s="814"/>
    </row>
    <row r="27" spans="1:10" ht="15.95" customHeight="1">
      <c r="A27" s="795"/>
      <c r="B27" s="807"/>
      <c r="C27" s="808"/>
      <c r="D27" s="808"/>
      <c r="E27" s="809"/>
      <c r="F27" s="814"/>
      <c r="G27" s="71"/>
      <c r="H27" s="71"/>
      <c r="I27" s="71"/>
      <c r="J27" s="72"/>
    </row>
    <row r="28" spans="1:10" ht="17.25" customHeight="1">
      <c r="A28" s="795"/>
      <c r="B28" s="807"/>
      <c r="C28" s="808"/>
      <c r="D28" s="808"/>
      <c r="E28" s="809"/>
      <c r="F28" s="814"/>
      <c r="G28" s="77"/>
      <c r="H28" s="77"/>
      <c r="I28" s="77"/>
      <c r="J28" s="77"/>
    </row>
    <row r="29" spans="1:10" ht="24" customHeight="1">
      <c r="A29" s="796"/>
      <c r="B29" s="810"/>
      <c r="C29" s="811"/>
      <c r="D29" s="811"/>
      <c r="E29" s="812"/>
      <c r="F29" s="815"/>
      <c r="G29" s="77"/>
      <c r="H29" s="77"/>
      <c r="I29" s="77"/>
      <c r="J29" s="77"/>
    </row>
    <row r="30" spans="1:10" ht="15.75">
      <c r="A30" s="74"/>
      <c r="B30" s="74"/>
      <c r="C30" s="74"/>
      <c r="D30" s="74"/>
      <c r="E30" s="74"/>
      <c r="F30" s="71"/>
      <c r="G30" s="71"/>
      <c r="H30" s="71"/>
      <c r="I30" s="71"/>
      <c r="J30" s="72"/>
    </row>
    <row r="31" spans="1:10" ht="15.75">
      <c r="A31" s="74"/>
      <c r="B31" s="74"/>
      <c r="C31" s="74"/>
      <c r="D31" s="74"/>
      <c r="E31" s="74"/>
      <c r="F31" s="71"/>
      <c r="G31" s="71"/>
      <c r="H31" s="71"/>
      <c r="I31" s="71"/>
      <c r="J31" s="72"/>
    </row>
  </sheetData>
  <sheetProtection algorithmName="SHA-512" hashValue="6J4XMvysRsXjuq01kt2oJfHidz8jXYAKKIAhJSugc+B62AN2R96HQp+YvusCcqLUCwYMGKxnX26j80Po2S/L1g==" saltValue="MQSYBX1oqNq3fNDmoLzHeQ==" spinCount="100000" sheet="1" formatColumns="0" formatRows="0" selectLockedCells="1"/>
  <customSheetViews>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10"/>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11"/>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1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13"/>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14"/>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15"/>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16"/>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1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18"/>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19"/>
      <headerFooter alignWithMargins="0"/>
    </customSheetView>
    <customSheetView guid="{ECEBABD0-566A-41C4-AA9A-38EA30EFEDA8}" showPageBreaks="1" showGridLines="0" showRuler="0">
      <pageMargins left="0" right="0" top="0" bottom="0" header="0" footer="0"/>
      <printOptions horizontalCentered="1"/>
      <pageSetup paperSize="9" orientation="landscape" r:id="rId20"/>
      <headerFooter alignWithMargins="0"/>
    </customSheetView>
    <customSheetView guid="{A3F641DF-CF1D-48E3-AFDC-E52726A449CB}" showGridLines="0" showRuler="0">
      <pageMargins left="0" right="0" top="0" bottom="0" header="0" footer="0"/>
      <printOptions horizontalCentered="1"/>
      <pageSetup paperSize="9" orientation="landscape" r:id="rId21"/>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4"/>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5"/>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6"/>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2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28"/>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29"/>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30"/>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39"/>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40"/>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41"/>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43"/>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 ref="A1:A29"/>
    <mergeCell ref="B1:E1"/>
    <mergeCell ref="B2:E2"/>
    <mergeCell ref="C11:E11"/>
    <mergeCell ref="C12:E12"/>
    <mergeCell ref="C13:E13"/>
    <mergeCell ref="C15:E15"/>
    <mergeCell ref="C21:E21"/>
    <mergeCell ref="B26:E29"/>
    <mergeCell ref="C17:E17"/>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I8" sqref="I8"/>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4" customFormat="1" ht="15">
      <c r="A1" s="1149" t="str">
        <f>'Attach 3(JV)'!A1</f>
        <v>Specification No.: CC/NT/W-TR/DOM/A04/24/02715</v>
      </c>
      <c r="B1" s="1149"/>
      <c r="C1" s="1149"/>
      <c r="D1" s="1149"/>
      <c r="E1" s="495" t="str">
        <f>"Attachment-14 " &amp; 'Attach 3(JV)'!AT1</f>
        <v xml:space="preserve">Attachment-14 </v>
      </c>
      <c r="F1" s="65"/>
      <c r="G1" s="65"/>
      <c r="H1" s="65"/>
    </row>
    <row r="3" spans="1:9" ht="83.2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20.100000000000001" customHeight="1">
      <c r="A5" s="838" t="s">
        <v>446</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249" t="s">
        <v>447</v>
      </c>
      <c r="B16" s="1249"/>
      <c r="C16" s="1249"/>
      <c r="D16" s="1249"/>
      <c r="E16" s="1249"/>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B8284B7F-813C-4C59-8CB2-9F34C8EAC9F3}"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19"/>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3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35"/>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51A6EE7B-1159-4743-BF27-95D329619B3B}"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18" zoomScaleNormal="100" zoomScaleSheetLayoutView="100" workbookViewId="0">
      <selection activeCell="B183" sqref="B183:I183"/>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11" customFormat="1" ht="32.1" customHeight="1">
      <c r="A1" s="1260" t="s">
        <v>448</v>
      </c>
      <c r="B1" s="1261"/>
      <c r="C1" s="1261"/>
      <c r="D1" s="1261"/>
      <c r="E1" s="1261"/>
      <c r="F1" s="1261"/>
      <c r="G1" s="1261"/>
      <c r="H1" s="1261"/>
      <c r="I1" s="1262"/>
    </row>
    <row r="2" spans="1:9" s="211" customFormat="1" ht="32.1" customHeight="1">
      <c r="A2" s="208" t="s">
        <v>449</v>
      </c>
      <c r="B2" s="1263" t="s">
        <v>450</v>
      </c>
      <c r="C2" s="1263"/>
      <c r="D2" s="1263"/>
      <c r="E2" s="1263"/>
      <c r="F2" s="1263"/>
      <c r="G2" s="1263"/>
      <c r="H2" s="1263"/>
      <c r="I2" s="1264"/>
    </row>
    <row r="3" spans="1:9" s="211" customFormat="1" ht="32.1" customHeight="1">
      <c r="A3" s="208" t="s">
        <v>451</v>
      </c>
      <c r="B3" s="1263" t="s">
        <v>452</v>
      </c>
      <c r="C3" s="1263"/>
      <c r="D3" s="1263"/>
      <c r="E3" s="1263"/>
      <c r="F3" s="1263"/>
      <c r="G3" s="1263"/>
      <c r="H3" s="1263"/>
      <c r="I3" s="1264"/>
    </row>
    <row r="4" spans="1:9" s="211" customFormat="1" ht="32.1" customHeight="1">
      <c r="A4" s="208" t="s">
        <v>453</v>
      </c>
      <c r="B4" s="1263" t="s">
        <v>454</v>
      </c>
      <c r="C4" s="1263"/>
      <c r="D4" s="1263"/>
      <c r="E4" s="1263"/>
      <c r="F4" s="1263"/>
      <c r="G4" s="1263"/>
      <c r="H4" s="1263"/>
      <c r="I4" s="1264"/>
    </row>
    <row r="5" spans="1:9" s="211" customFormat="1" ht="32.1" customHeight="1">
      <c r="A5" s="208" t="s">
        <v>455</v>
      </c>
      <c r="B5" s="1263" t="s">
        <v>456</v>
      </c>
      <c r="C5" s="1263"/>
      <c r="D5" s="1263"/>
      <c r="E5" s="1263"/>
      <c r="F5" s="1263"/>
      <c r="G5" s="1263"/>
      <c r="H5" s="1263"/>
      <c r="I5" s="1264"/>
    </row>
    <row r="6" spans="1:9" s="211" customFormat="1" ht="32.1" customHeight="1">
      <c r="A6" s="209" t="s">
        <v>457</v>
      </c>
      <c r="B6" s="1265" t="s">
        <v>458</v>
      </c>
      <c r="C6" s="1265"/>
      <c r="D6" s="1265"/>
      <c r="E6" s="1265"/>
      <c r="F6" s="1265"/>
      <c r="G6" s="1265"/>
      <c r="H6" s="1265"/>
      <c r="I6" s="1266"/>
    </row>
    <row r="7" spans="1:9" s="211" customFormat="1" ht="32.1" customHeight="1">
      <c r="A7" s="210"/>
      <c r="C7" s="210"/>
      <c r="D7" s="210"/>
      <c r="E7" s="210"/>
      <c r="F7" s="210"/>
      <c r="G7" s="210"/>
      <c r="H7" s="210"/>
      <c r="I7" s="210"/>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256" t="s">
        <v>459</v>
      </c>
      <c r="B31" s="1256"/>
      <c r="C31" s="1256"/>
      <c r="D31" s="1256"/>
      <c r="E31" s="1256"/>
      <c r="F31" s="1256"/>
      <c r="G31" s="1256"/>
      <c r="H31" s="1256"/>
      <c r="I31" s="1256"/>
      <c r="J31" s="47"/>
    </row>
    <row r="32" spans="1:10" ht="15.75">
      <c r="A32" s="1257" t="s">
        <v>460</v>
      </c>
      <c r="B32" s="1257"/>
      <c r="C32" s="1257"/>
      <c r="D32" s="1257"/>
      <c r="E32" s="1257"/>
      <c r="F32" s="1257"/>
      <c r="G32" s="1257"/>
      <c r="H32" s="1257"/>
      <c r="I32" s="1257"/>
      <c r="J32" s="47"/>
    </row>
    <row r="33" spans="1:10" ht="18.75">
      <c r="A33" s="1258" t="s">
        <v>461</v>
      </c>
      <c r="B33" s="1258"/>
      <c r="C33" s="1258"/>
      <c r="D33" s="1258"/>
      <c r="E33" s="1258"/>
      <c r="F33" s="1258"/>
      <c r="G33" s="1258"/>
      <c r="H33" s="1258"/>
      <c r="I33" s="1258"/>
      <c r="J33" s="47"/>
    </row>
    <row r="34" spans="1:10" ht="36" customHeight="1">
      <c r="A34" s="1217" t="s">
        <v>462</v>
      </c>
      <c r="B34" s="1217"/>
      <c r="C34" s="1217"/>
      <c r="D34" s="1217"/>
      <c r="E34" s="1217"/>
      <c r="F34" s="1217"/>
      <c r="G34" s="1217"/>
      <c r="H34" s="1217"/>
      <c r="I34" s="1217"/>
      <c r="J34" s="47"/>
    </row>
    <row r="35" spans="1:10" ht="18.75">
      <c r="A35" s="1258" t="s">
        <v>463</v>
      </c>
      <c r="B35" s="1258"/>
      <c r="C35" s="1258"/>
      <c r="D35" s="1258"/>
      <c r="E35" s="1258"/>
      <c r="F35" s="1258"/>
      <c r="G35" s="1258"/>
      <c r="H35" s="1258"/>
      <c r="I35" s="1258"/>
      <c r="J35" s="47"/>
    </row>
    <row r="36" spans="1:10" ht="15.75">
      <c r="A36" s="1257" t="s">
        <v>464</v>
      </c>
      <c r="B36" s="1257"/>
      <c r="C36" s="1257"/>
      <c r="D36" s="1257"/>
      <c r="E36" s="1257"/>
      <c r="F36" s="1257"/>
      <c r="G36" s="1257"/>
      <c r="H36" s="1257"/>
      <c r="I36" s="1257"/>
      <c r="J36" s="47"/>
    </row>
    <row r="37" spans="1:10" ht="15.75">
      <c r="A37" s="1257">
        <f>'Attach 3(JV)'!B9</f>
        <v>0</v>
      </c>
      <c r="B37" s="1257"/>
      <c r="C37" s="1257"/>
      <c r="D37" s="1257"/>
      <c r="E37" s="1257"/>
      <c r="F37" s="1257"/>
      <c r="G37" s="1257"/>
      <c r="H37" s="1257"/>
      <c r="I37" s="1257"/>
      <c r="J37" s="47"/>
    </row>
    <row r="38" spans="1:10" ht="58.5" customHeight="1">
      <c r="A38" s="1259" t="str">
        <f>" having its Registered Office at " &amp; 'Attach 3(JV)'!B10 &amp; " " &amp;'Attach 3(JV)'!B11 &amp; " " &amp;'Attach 3(JV)'!B12</f>
        <v xml:space="preserve"> having its Registered Office at 0 0 0</v>
      </c>
      <c r="B38" s="1259"/>
      <c r="C38" s="1259"/>
      <c r="D38" s="1259"/>
      <c r="E38" s="1259"/>
      <c r="F38" s="1259"/>
      <c r="G38" s="1259"/>
      <c r="H38" s="1259"/>
      <c r="I38" s="1259"/>
      <c r="J38" s="47"/>
    </row>
    <row r="39" spans="1:10" ht="15.75">
      <c r="A39" s="1257" t="str">
        <f>IF('Names of Bidder'!D6 = "Sole Bidder", " ", " and ")</f>
        <v xml:space="preserve"> </v>
      </c>
      <c r="B39" s="1257"/>
      <c r="C39" s="1257"/>
      <c r="D39" s="1257"/>
      <c r="E39" s="1257"/>
      <c r="F39" s="1257"/>
      <c r="G39" s="1257"/>
      <c r="H39" s="1257"/>
      <c r="I39" s="1257"/>
      <c r="J39" s="47"/>
    </row>
    <row r="40" spans="1:10" ht="17.25" customHeight="1">
      <c r="A40" s="1259" t="str">
        <f>IF('Names of Bidder'!D6= "Sole Bidder", "", IF('Names of Bidder'!D7=1,'Names of Bidder'!D23,IF('Names of Bidder'!D7="2 or More",'Names of Bidder'!D23&amp;" &amp; "&amp;'Names of Bidder'!D28,"")))</f>
        <v/>
      </c>
      <c r="B40" s="1259"/>
      <c r="C40" s="1259"/>
      <c r="D40" s="1259"/>
      <c r="E40" s="1259"/>
      <c r="F40" s="1259"/>
      <c r="G40" s="1259"/>
      <c r="H40" s="1259"/>
      <c r="I40" s="1259"/>
      <c r="J40" s="47"/>
    </row>
    <row r="41" spans="1:10" ht="39" customHeight="1">
      <c r="A41" s="125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59"/>
      <c r="C41" s="1259"/>
      <c r="D41" s="1259"/>
      <c r="E41" s="1259"/>
      <c r="F41" s="1259"/>
      <c r="G41" s="1259"/>
      <c r="H41" s="1259"/>
      <c r="I41" s="1259"/>
      <c r="J41" s="47"/>
    </row>
    <row r="42" spans="1:10" ht="15.75">
      <c r="A42" s="1257" t="s">
        <v>465</v>
      </c>
      <c r="B42" s="1257"/>
      <c r="C42" s="1257"/>
      <c r="D42" s="1257"/>
      <c r="E42" s="1257"/>
      <c r="F42" s="1257"/>
      <c r="G42" s="1257"/>
      <c r="H42" s="1257"/>
      <c r="I42" s="1257"/>
      <c r="J42" s="47"/>
    </row>
    <row r="43" spans="1:10" ht="18.75">
      <c r="A43" s="1258" t="s">
        <v>466</v>
      </c>
      <c r="B43" s="1258"/>
      <c r="C43" s="1258"/>
      <c r="D43" s="1258"/>
      <c r="E43" s="1258"/>
      <c r="F43" s="1258"/>
      <c r="G43" s="1258"/>
      <c r="H43" s="1258"/>
      <c r="I43" s="1258"/>
      <c r="J43" s="47"/>
    </row>
    <row r="44" spans="1:10" ht="18.75">
      <c r="A44" s="1258" t="s">
        <v>467</v>
      </c>
      <c r="B44" s="1258"/>
      <c r="C44" s="1258"/>
      <c r="D44" s="1258"/>
      <c r="E44" s="1258"/>
      <c r="F44" s="1258"/>
      <c r="G44" s="1258"/>
      <c r="H44" s="1258"/>
      <c r="I44" s="1258"/>
      <c r="J44" s="47"/>
    </row>
    <row r="45" spans="1:10" ht="102" customHeight="1">
      <c r="A45" s="1267" t="str">
        <f>"POWERGRID intends to award, under laid-down organisational procedures, contract(s) for " &amp; Basic!B1</f>
        <v>POWERGRID intends to award, under laid-down organisational procedures, contract(s) for 400kV Transformer Package LOT-4TR-01-Bulk for 4x500 MVA, 400/220/33KV 3-Ph Transformers under Bulk Procurement of 765kV and 400kV class Transformers and Reactors of various Capacities</v>
      </c>
      <c r="B45" s="1267"/>
      <c r="C45" s="1267"/>
      <c r="D45" s="1267"/>
      <c r="E45" s="1267"/>
      <c r="F45" s="1267"/>
      <c r="G45" s="1267"/>
      <c r="H45" s="1267"/>
      <c r="I45" s="1267"/>
      <c r="J45" s="47"/>
    </row>
    <row r="46" spans="1:10" ht="16.5" customHeight="1">
      <c r="A46" s="171"/>
      <c r="B46" s="765"/>
      <c r="C46" s="765"/>
      <c r="D46" s="765"/>
      <c r="E46" s="765"/>
      <c r="F46" s="171"/>
      <c r="G46" s="765"/>
      <c r="H46" s="765"/>
      <c r="I46" s="765"/>
      <c r="J46" s="47"/>
    </row>
    <row r="47" spans="1:10" ht="21" customHeight="1">
      <c r="A47" s="1151" t="s">
        <v>468</v>
      </c>
      <c r="B47" s="1151"/>
      <c r="C47" s="1151"/>
      <c r="D47" s="1151"/>
      <c r="E47" s="1251" t="s">
        <v>468</v>
      </c>
      <c r="F47" s="1251"/>
      <c r="G47" s="1251"/>
      <c r="H47" s="1251"/>
      <c r="I47" s="1251"/>
      <c r="J47" s="47"/>
    </row>
    <row r="48" spans="1:10" ht="32.25" customHeight="1">
      <c r="A48" s="1252" t="s">
        <v>469</v>
      </c>
      <c r="B48" s="1252"/>
      <c r="C48" s="1252"/>
      <c r="D48" s="1252"/>
      <c r="E48" s="1255" t="s">
        <v>470</v>
      </c>
      <c r="F48" s="1255"/>
      <c r="G48" s="1255"/>
      <c r="H48" s="1255"/>
      <c r="I48" s="1255"/>
      <c r="J48" s="47"/>
    </row>
    <row r="49" spans="1:10" ht="18.75" customHeight="1">
      <c r="A49" s="173" t="s">
        <v>446</v>
      </c>
      <c r="B49" s="173"/>
      <c r="C49" s="173"/>
      <c r="D49" s="173"/>
      <c r="E49" s="173"/>
      <c r="F49" s="173"/>
      <c r="G49" s="173"/>
      <c r="H49" s="173"/>
      <c r="I49" s="174" t="s">
        <v>471</v>
      </c>
      <c r="J49" s="47"/>
    </row>
    <row r="50" spans="1:10" ht="115.5" customHeight="1">
      <c r="A50" s="1253" t="str">
        <f>Basic!B1&amp;" and Specification Number " &amp;  Basic!B3 &amp; ". POWERGRID values full compliance with all relevant laws of the land, rules, regulations, economic use of resources, and of fairness/transparency in its relations with its Bidders/ Contractors."</f>
        <v>400kV Transformer Package LOT-4TR-01-Bulk for 4x500 MVA, 400/220/33KV 3-Ph Transformers under Bulk Procurement of 765kV and 400kV class Transformers and Reactors of various Capacities and Specification Number  CC/NT/W-TR/DOM/A04/24/02715. POWERGRID values full compliance with all relevant laws of the land, rules, regulations, economic use of resources, and of fairness/transparency in its relations with its Bidders/ Contractors.</v>
      </c>
      <c r="B50" s="1253"/>
      <c r="C50" s="1253"/>
      <c r="D50" s="1253"/>
      <c r="E50" s="1253"/>
      <c r="F50" s="1253"/>
      <c r="G50" s="1253"/>
      <c r="H50" s="1253"/>
      <c r="I50" s="1253"/>
    </row>
    <row r="51" spans="1:10" ht="8.1" customHeight="1">
      <c r="A51" s="175"/>
      <c r="B51" s="111"/>
      <c r="C51" s="111"/>
      <c r="D51" s="111"/>
      <c r="E51" s="111"/>
      <c r="F51" s="111"/>
      <c r="G51" s="111"/>
      <c r="H51" s="111"/>
      <c r="I51" s="111"/>
    </row>
    <row r="52" spans="1:10" ht="35.25" customHeight="1">
      <c r="A52" s="1253" t="s">
        <v>472</v>
      </c>
      <c r="B52" s="1253"/>
      <c r="C52" s="1253"/>
      <c r="D52" s="1253"/>
      <c r="E52" s="1253"/>
      <c r="F52" s="1253"/>
      <c r="G52" s="1253"/>
      <c r="H52" s="1253"/>
      <c r="I52" s="1253"/>
    </row>
    <row r="53" spans="1:10" ht="8.1" customHeight="1">
      <c r="A53" s="176"/>
      <c r="B53" s="111"/>
      <c r="C53" s="111"/>
      <c r="D53" s="111"/>
      <c r="E53" s="111"/>
      <c r="F53" s="111"/>
      <c r="G53" s="111"/>
      <c r="H53" s="111"/>
      <c r="I53" s="111"/>
    </row>
    <row r="54" spans="1:10" ht="15.75">
      <c r="A54" s="1254" t="s">
        <v>473</v>
      </c>
      <c r="B54" s="1254"/>
      <c r="C54" s="1254"/>
      <c r="D54" s="1254"/>
      <c r="E54" s="1254"/>
      <c r="F54" s="1254"/>
      <c r="G54" s="1254"/>
      <c r="H54" s="1254"/>
      <c r="I54" s="1254"/>
    </row>
    <row r="55" spans="1:10" ht="8.1" customHeight="1">
      <c r="A55" s="176"/>
      <c r="B55" s="111"/>
      <c r="C55" s="111"/>
      <c r="D55" s="111"/>
      <c r="E55" s="111"/>
      <c r="F55" s="111"/>
      <c r="G55" s="111"/>
      <c r="H55" s="111"/>
      <c r="I55" s="111"/>
    </row>
    <row r="56" spans="1:10" ht="16.5">
      <c r="A56" s="1250" t="s">
        <v>474</v>
      </c>
      <c r="B56" s="1250"/>
      <c r="C56" s="1250"/>
      <c r="D56" s="1250"/>
      <c r="E56" s="1250"/>
      <c r="F56" s="1250"/>
      <c r="G56" s="1250"/>
      <c r="H56" s="1250"/>
      <c r="I56" s="1250"/>
    </row>
    <row r="57" spans="1:10" ht="8.1" customHeight="1">
      <c r="A57" s="177"/>
      <c r="B57" s="111"/>
      <c r="C57" s="111"/>
      <c r="D57" s="111"/>
      <c r="E57" s="111"/>
      <c r="F57" s="111"/>
      <c r="G57" s="111"/>
      <c r="H57" s="111"/>
      <c r="I57" s="111"/>
    </row>
    <row r="58" spans="1:10" ht="37.5" customHeight="1">
      <c r="A58" s="178" t="s">
        <v>475</v>
      </c>
      <c r="B58" s="1151" t="s">
        <v>476</v>
      </c>
      <c r="C58" s="1151"/>
      <c r="D58" s="1151"/>
      <c r="E58" s="1151"/>
      <c r="F58" s="1151"/>
      <c r="G58" s="1151"/>
      <c r="H58" s="1151"/>
      <c r="I58" s="1151"/>
    </row>
    <row r="59" spans="1:10" ht="8.1" customHeight="1">
      <c r="A59" s="176"/>
      <c r="B59" s="111"/>
      <c r="C59" s="111"/>
      <c r="D59" s="111"/>
      <c r="E59" s="111"/>
      <c r="F59" s="111"/>
      <c r="G59" s="111"/>
      <c r="H59" s="111"/>
      <c r="I59" s="111"/>
    </row>
    <row r="60" spans="1:10" ht="67.5" customHeight="1">
      <c r="A60" s="111"/>
      <c r="B60" s="178" t="s">
        <v>82</v>
      </c>
      <c r="C60" s="1151" t="s">
        <v>477</v>
      </c>
      <c r="D60" s="1151"/>
      <c r="E60" s="1151"/>
      <c r="F60" s="1151"/>
      <c r="G60" s="1151"/>
      <c r="H60" s="1151"/>
      <c r="I60" s="1151"/>
    </row>
    <row r="61" spans="1:10" ht="8.1" customHeight="1">
      <c r="A61" s="111"/>
      <c r="B61" s="178"/>
      <c r="C61" s="171"/>
      <c r="D61" s="171"/>
      <c r="E61" s="171"/>
      <c r="F61" s="171"/>
      <c r="G61" s="171"/>
      <c r="H61" s="171"/>
      <c r="I61" s="171"/>
    </row>
    <row r="62" spans="1:10" ht="83.25" customHeight="1">
      <c r="A62" s="111"/>
      <c r="B62" s="178" t="s">
        <v>84</v>
      </c>
      <c r="C62" s="1151" t="s">
        <v>478</v>
      </c>
      <c r="D62" s="1151"/>
      <c r="E62" s="1151"/>
      <c r="F62" s="1151"/>
      <c r="G62" s="1151"/>
      <c r="H62" s="1151"/>
      <c r="I62" s="1151"/>
    </row>
    <row r="63" spans="1:10" ht="8.1" customHeight="1">
      <c r="A63" s="111"/>
      <c r="B63" s="178"/>
      <c r="C63" s="171"/>
      <c r="D63" s="171"/>
      <c r="E63" s="171"/>
      <c r="F63" s="171"/>
      <c r="G63" s="171"/>
      <c r="H63" s="171"/>
      <c r="I63" s="171"/>
    </row>
    <row r="64" spans="1:10" ht="50.25" customHeight="1">
      <c r="A64" s="111"/>
      <c r="B64" s="178" t="s">
        <v>86</v>
      </c>
      <c r="C64" s="1151" t="s">
        <v>479</v>
      </c>
      <c r="D64" s="1151"/>
      <c r="E64" s="1151"/>
      <c r="F64" s="1151"/>
      <c r="G64" s="1151"/>
      <c r="H64" s="1151"/>
      <c r="I64" s="1151"/>
    </row>
    <row r="65" spans="1:10" ht="8.1" customHeight="1">
      <c r="A65" s="111"/>
      <c r="B65" s="178"/>
      <c r="C65" s="171"/>
      <c r="D65" s="171"/>
      <c r="E65" s="171"/>
      <c r="F65" s="171"/>
      <c r="G65" s="171"/>
      <c r="H65" s="171"/>
      <c r="I65" s="171"/>
    </row>
    <row r="66" spans="1:10" ht="69" customHeight="1">
      <c r="A66" s="178" t="s">
        <v>480</v>
      </c>
      <c r="B66" s="1151" t="s">
        <v>481</v>
      </c>
      <c r="C66" s="1151"/>
      <c r="D66" s="1151"/>
      <c r="E66" s="1151"/>
      <c r="F66" s="1151"/>
      <c r="G66" s="1151"/>
      <c r="H66" s="1151"/>
      <c r="I66" s="1151"/>
    </row>
    <row r="67" spans="1:10" ht="8.1" customHeight="1">
      <c r="A67" s="111"/>
      <c r="B67" s="178"/>
      <c r="C67" s="171"/>
      <c r="D67" s="171"/>
      <c r="E67" s="171"/>
      <c r="F67" s="171"/>
      <c r="G67" s="171"/>
      <c r="H67" s="171"/>
      <c r="I67" s="171"/>
    </row>
    <row r="68" spans="1:10" ht="16.5">
      <c r="A68" s="1250" t="s">
        <v>482</v>
      </c>
      <c r="B68" s="1250"/>
      <c r="C68" s="1250"/>
      <c r="D68" s="1250"/>
      <c r="E68" s="1250"/>
      <c r="F68" s="1250"/>
      <c r="G68" s="1250"/>
      <c r="H68" s="1250"/>
      <c r="I68" s="1250"/>
    </row>
    <row r="69" spans="1:10" ht="8.1" customHeight="1">
      <c r="A69" s="111"/>
      <c r="B69" s="178"/>
      <c r="C69" s="171"/>
      <c r="D69" s="171"/>
      <c r="E69" s="171"/>
      <c r="F69" s="171"/>
      <c r="G69" s="171"/>
      <c r="H69" s="171"/>
      <c r="I69" s="171"/>
    </row>
    <row r="70" spans="1:10" ht="49.5" customHeight="1">
      <c r="A70" s="178" t="s">
        <v>475</v>
      </c>
      <c r="B70" s="1151" t="s">
        <v>483</v>
      </c>
      <c r="C70" s="1151"/>
      <c r="D70" s="1151"/>
      <c r="E70" s="1151"/>
      <c r="F70" s="1151"/>
      <c r="G70" s="1151"/>
      <c r="H70" s="1151"/>
      <c r="I70" s="1151"/>
    </row>
    <row r="71" spans="1:10" ht="24" customHeight="1">
      <c r="A71" s="171"/>
      <c r="B71" s="173"/>
      <c r="C71" s="173"/>
      <c r="D71" s="173"/>
      <c r="E71" s="173"/>
      <c r="F71" s="171"/>
      <c r="G71" s="173"/>
      <c r="H71" s="173"/>
      <c r="I71" s="173"/>
      <c r="J71" s="47"/>
    </row>
    <row r="72" spans="1:10" ht="21" customHeight="1">
      <c r="A72" s="1151" t="s">
        <v>468</v>
      </c>
      <c r="B72" s="1151"/>
      <c r="C72" s="1151"/>
      <c r="D72" s="1151"/>
      <c r="E72" s="1251" t="s">
        <v>468</v>
      </c>
      <c r="F72" s="1251"/>
      <c r="G72" s="1251"/>
      <c r="H72" s="1251"/>
      <c r="I72" s="1251"/>
      <c r="J72" s="47"/>
    </row>
    <row r="73" spans="1:10" ht="33" customHeight="1">
      <c r="A73" s="1252" t="s">
        <v>484</v>
      </c>
      <c r="B73" s="1252"/>
      <c r="C73" s="1252"/>
      <c r="D73" s="1252"/>
      <c r="E73" s="1255" t="s">
        <v>470</v>
      </c>
      <c r="F73" s="1255"/>
      <c r="G73" s="1255"/>
      <c r="H73" s="1255"/>
      <c r="I73" s="1255"/>
      <c r="J73" s="47"/>
    </row>
    <row r="74" spans="1:10" ht="15.75">
      <c r="A74" s="173" t="s">
        <v>446</v>
      </c>
      <c r="B74" s="173"/>
      <c r="C74" s="173"/>
      <c r="D74" s="173"/>
      <c r="E74" s="173"/>
      <c r="F74" s="173"/>
      <c r="G74" s="173"/>
      <c r="H74" s="173"/>
      <c r="I74" s="174" t="s">
        <v>485</v>
      </c>
      <c r="J74" s="47"/>
    </row>
    <row r="75" spans="1:10" ht="96.75" customHeight="1">
      <c r="A75" s="111"/>
      <c r="B75" s="178" t="s">
        <v>486</v>
      </c>
      <c r="C75" s="1151" t="s">
        <v>487</v>
      </c>
      <c r="D75" s="1151"/>
      <c r="E75" s="1151"/>
      <c r="F75" s="1151"/>
      <c r="G75" s="1151"/>
      <c r="H75" s="1151"/>
      <c r="I75" s="1151"/>
    </row>
    <row r="76" spans="1:10" ht="9.9499999999999993" customHeight="1">
      <c r="A76" s="111"/>
      <c r="B76" s="90"/>
      <c r="C76" s="176"/>
      <c r="D76" s="176"/>
      <c r="E76" s="176"/>
      <c r="F76" s="176"/>
      <c r="G76" s="176"/>
      <c r="H76" s="176"/>
      <c r="I76" s="176"/>
    </row>
    <row r="77" spans="1:10" ht="99" customHeight="1">
      <c r="A77" s="111"/>
      <c r="B77" s="178" t="s">
        <v>84</v>
      </c>
      <c r="C77" s="1151" t="s">
        <v>488</v>
      </c>
      <c r="D77" s="1151"/>
      <c r="E77" s="1151"/>
      <c r="F77" s="1151"/>
      <c r="G77" s="1151"/>
      <c r="H77" s="1151"/>
      <c r="I77" s="1151"/>
    </row>
    <row r="78" spans="1:10" ht="9.9499999999999993" customHeight="1">
      <c r="A78" s="111"/>
      <c r="B78" s="178"/>
      <c r="C78" s="179"/>
      <c r="D78" s="179"/>
      <c r="E78" s="179"/>
      <c r="F78" s="179"/>
      <c r="G78" s="179"/>
      <c r="H78" s="179"/>
      <c r="I78" s="179"/>
    </row>
    <row r="79" spans="1:10" ht="53.25" customHeight="1">
      <c r="A79" s="111"/>
      <c r="B79" s="178" t="s">
        <v>86</v>
      </c>
      <c r="C79" s="1151" t="s">
        <v>489</v>
      </c>
      <c r="D79" s="1151"/>
      <c r="E79" s="1151"/>
      <c r="F79" s="1151"/>
      <c r="G79" s="1151"/>
      <c r="H79" s="1151"/>
      <c r="I79" s="1151"/>
    </row>
    <row r="80" spans="1:10" ht="9.9499999999999993" customHeight="1">
      <c r="A80" s="111"/>
      <c r="B80" s="178"/>
      <c r="C80" s="179"/>
      <c r="D80" s="179"/>
      <c r="E80" s="179"/>
      <c r="F80" s="179"/>
      <c r="G80" s="179"/>
      <c r="H80" s="179"/>
      <c r="I80" s="179"/>
    </row>
    <row r="81" spans="1:10" ht="9.9499999999999993" customHeight="1">
      <c r="A81" s="111"/>
      <c r="B81" s="178"/>
      <c r="C81" s="179"/>
      <c r="D81" s="179"/>
      <c r="E81" s="179"/>
      <c r="F81" s="179"/>
      <c r="G81" s="179"/>
      <c r="H81" s="179"/>
      <c r="I81" s="179"/>
    </row>
    <row r="82" spans="1:10" ht="85.5" customHeight="1">
      <c r="A82" s="111"/>
      <c r="B82" s="178" t="s">
        <v>490</v>
      </c>
      <c r="C82" s="1151" t="s">
        <v>491</v>
      </c>
      <c r="D82" s="1151"/>
      <c r="E82" s="1151"/>
      <c r="F82" s="1151"/>
      <c r="G82" s="1151"/>
      <c r="H82" s="1151"/>
      <c r="I82" s="1151"/>
    </row>
    <row r="83" spans="1:10" ht="9.9499999999999993" customHeight="1">
      <c r="A83" s="111"/>
      <c r="B83" s="178"/>
      <c r="C83" s="179"/>
      <c r="D83" s="179"/>
      <c r="E83" s="179"/>
      <c r="F83" s="179"/>
      <c r="G83" s="179"/>
      <c r="H83" s="179"/>
      <c r="I83" s="179"/>
    </row>
    <row r="84" spans="1:10" ht="66" customHeight="1">
      <c r="A84" s="111"/>
      <c r="B84" s="178" t="s">
        <v>492</v>
      </c>
      <c r="C84" s="1151" t="s">
        <v>493</v>
      </c>
      <c r="D84" s="1151"/>
      <c r="E84" s="1151"/>
      <c r="F84" s="1151"/>
      <c r="G84" s="1151"/>
      <c r="H84" s="1151"/>
      <c r="I84" s="1151"/>
    </row>
    <row r="85" spans="1:10" ht="9.9499999999999993" customHeight="1">
      <c r="A85" s="111"/>
      <c r="B85" s="178"/>
      <c r="C85" s="179"/>
      <c r="D85" s="179"/>
      <c r="E85" s="179"/>
      <c r="F85" s="179"/>
      <c r="G85" s="179"/>
      <c r="H85" s="179"/>
      <c r="I85" s="179"/>
    </row>
    <row r="86" spans="1:10" ht="63.75" customHeight="1">
      <c r="A86" s="111"/>
      <c r="B86" s="178" t="s">
        <v>494</v>
      </c>
      <c r="C86" s="1151" t="s">
        <v>495</v>
      </c>
      <c r="D86" s="1151"/>
      <c r="E86" s="1151"/>
      <c r="F86" s="1151"/>
      <c r="G86" s="1151"/>
      <c r="H86" s="1151"/>
      <c r="I86" s="1151"/>
    </row>
    <row r="87" spans="1:10" ht="8.1" customHeight="1">
      <c r="A87" s="111"/>
      <c r="B87" s="179"/>
      <c r="C87" s="179"/>
      <c r="D87" s="179"/>
      <c r="E87" s="179"/>
      <c r="F87" s="179"/>
      <c r="G87" s="179"/>
      <c r="H87" s="179"/>
      <c r="I87" s="179"/>
    </row>
    <row r="88" spans="1:10" ht="51" customHeight="1">
      <c r="A88" s="111"/>
      <c r="B88" s="178" t="s">
        <v>496</v>
      </c>
      <c r="C88" s="1151" t="s">
        <v>497</v>
      </c>
      <c r="D88" s="1151"/>
      <c r="E88" s="1151"/>
      <c r="F88" s="1151"/>
      <c r="G88" s="1151"/>
      <c r="H88" s="1151"/>
      <c r="I88" s="1151"/>
    </row>
    <row r="89" spans="1:10" ht="8.1" customHeight="1">
      <c r="A89" s="111"/>
      <c r="B89" s="179"/>
      <c r="C89" s="179"/>
      <c r="D89" s="179"/>
      <c r="E89" s="179"/>
      <c r="F89" s="179"/>
      <c r="G89" s="179"/>
      <c r="H89" s="179"/>
      <c r="I89" s="179"/>
    </row>
    <row r="90" spans="1:10" ht="37.5" customHeight="1">
      <c r="A90" s="178" t="s">
        <v>480</v>
      </c>
      <c r="B90" s="1151" t="s">
        <v>498</v>
      </c>
      <c r="C90" s="1151"/>
      <c r="D90" s="1151"/>
      <c r="E90" s="1151"/>
      <c r="F90" s="1151"/>
      <c r="G90" s="1151"/>
      <c r="H90" s="1151"/>
      <c r="I90" s="1151"/>
    </row>
    <row r="91" spans="1:10" ht="39.75" customHeight="1">
      <c r="A91" s="171"/>
      <c r="B91" s="173"/>
      <c r="C91" s="173"/>
      <c r="D91" s="173"/>
      <c r="E91" s="173"/>
      <c r="F91" s="171"/>
      <c r="G91" s="173"/>
      <c r="H91" s="173"/>
      <c r="I91" s="173"/>
      <c r="J91" s="47"/>
    </row>
    <row r="92" spans="1:10" ht="21" customHeight="1">
      <c r="A92" s="1151" t="s">
        <v>468</v>
      </c>
      <c r="B92" s="1151"/>
      <c r="C92" s="1151"/>
      <c r="D92" s="1151"/>
      <c r="E92" s="1251" t="s">
        <v>468</v>
      </c>
      <c r="F92" s="1251"/>
      <c r="G92" s="1251"/>
      <c r="H92" s="1251"/>
      <c r="I92" s="1251"/>
      <c r="J92" s="47"/>
    </row>
    <row r="93" spans="1:10" ht="33" customHeight="1">
      <c r="A93" s="1252" t="s">
        <v>484</v>
      </c>
      <c r="B93" s="1252"/>
      <c r="C93" s="1252"/>
      <c r="D93" s="1252"/>
      <c r="E93" s="1255" t="s">
        <v>470</v>
      </c>
      <c r="F93" s="1255"/>
      <c r="G93" s="1255"/>
      <c r="H93" s="1255"/>
      <c r="I93" s="1255"/>
      <c r="J93" s="47"/>
    </row>
    <row r="94" spans="1:10" ht="15.75">
      <c r="A94" s="173" t="s">
        <v>446</v>
      </c>
      <c r="B94" s="173"/>
      <c r="C94" s="173"/>
      <c r="D94" s="173"/>
      <c r="E94" s="173"/>
      <c r="F94" s="173"/>
      <c r="G94" s="173"/>
      <c r="H94" s="173"/>
      <c r="I94" s="174" t="s">
        <v>499</v>
      </c>
      <c r="J94" s="47"/>
    </row>
    <row r="95" spans="1:10" ht="15.75">
      <c r="A95" s="173"/>
      <c r="B95" s="173"/>
      <c r="C95" s="173"/>
      <c r="D95" s="173"/>
      <c r="E95" s="173"/>
      <c r="F95" s="173"/>
      <c r="G95" s="173"/>
      <c r="H95" s="173"/>
      <c r="I95" s="174"/>
      <c r="J95" s="47"/>
    </row>
    <row r="96" spans="1:10" ht="16.5">
      <c r="A96" s="1250" t="s">
        <v>500</v>
      </c>
      <c r="B96" s="1250"/>
      <c r="C96" s="1250"/>
      <c r="D96" s="1250"/>
      <c r="E96" s="1250"/>
      <c r="F96" s="1250"/>
      <c r="G96" s="1250"/>
      <c r="H96" s="1250"/>
      <c r="I96" s="1250"/>
    </row>
    <row r="97" spans="1:9" ht="10.5" customHeight="1">
      <c r="A97" s="111"/>
      <c r="B97" s="179"/>
      <c r="C97" s="179"/>
      <c r="D97" s="179"/>
      <c r="E97" s="179"/>
      <c r="F97" s="179"/>
      <c r="G97" s="179"/>
      <c r="H97" s="179"/>
      <c r="I97" s="179"/>
    </row>
    <row r="98" spans="1:9" ht="80.25" customHeight="1">
      <c r="A98" s="178" t="s">
        <v>475</v>
      </c>
      <c r="B98" s="1151" t="s">
        <v>501</v>
      </c>
      <c r="C98" s="1151"/>
      <c r="D98" s="1151"/>
      <c r="E98" s="1151"/>
      <c r="F98" s="1151"/>
      <c r="G98" s="1151"/>
      <c r="H98" s="1151"/>
      <c r="I98" s="1151"/>
    </row>
    <row r="99" spans="1:9" ht="8.1" customHeight="1">
      <c r="A99" s="111"/>
      <c r="B99" s="179"/>
      <c r="C99" s="179"/>
      <c r="D99" s="179"/>
      <c r="E99" s="179"/>
      <c r="F99" s="179"/>
      <c r="G99" s="179"/>
      <c r="H99" s="179"/>
      <c r="I99" s="179"/>
    </row>
    <row r="100" spans="1:9" ht="141.75" customHeight="1">
      <c r="A100" s="178" t="s">
        <v>480</v>
      </c>
      <c r="B100" s="1151" t="s">
        <v>502</v>
      </c>
      <c r="C100" s="1151"/>
      <c r="D100" s="1151"/>
      <c r="E100" s="1151"/>
      <c r="F100" s="1151"/>
      <c r="G100" s="1151"/>
      <c r="H100" s="1151"/>
      <c r="I100" s="1151"/>
    </row>
    <row r="101" spans="1:9" ht="8.1" customHeight="1">
      <c r="A101" s="111"/>
      <c r="B101" s="179"/>
      <c r="C101" s="179"/>
      <c r="D101" s="179"/>
      <c r="E101" s="179"/>
      <c r="F101" s="179"/>
      <c r="G101" s="179"/>
      <c r="H101" s="179"/>
      <c r="I101" s="179"/>
    </row>
    <row r="102" spans="1:9" ht="51.75" customHeight="1">
      <c r="A102" s="178" t="s">
        <v>503</v>
      </c>
      <c r="B102" s="1151" t="s">
        <v>504</v>
      </c>
      <c r="C102" s="1151"/>
      <c r="D102" s="1151"/>
      <c r="E102" s="1151"/>
      <c r="F102" s="1151"/>
      <c r="G102" s="1151"/>
      <c r="H102" s="1151"/>
      <c r="I102" s="1151"/>
    </row>
    <row r="103" spans="1:9" ht="15" customHeight="1">
      <c r="A103" s="176"/>
      <c r="B103" s="111"/>
      <c r="C103" s="111"/>
      <c r="D103" s="111"/>
      <c r="E103" s="111"/>
      <c r="F103" s="111"/>
      <c r="G103" s="111"/>
      <c r="H103" s="111"/>
      <c r="I103" s="111"/>
    </row>
    <row r="104" spans="1:9" ht="16.5">
      <c r="A104" s="1250" t="s">
        <v>505</v>
      </c>
      <c r="B104" s="1250"/>
      <c r="C104" s="1250"/>
      <c r="D104" s="1250"/>
      <c r="E104" s="1250"/>
      <c r="F104" s="1250"/>
      <c r="G104" s="1250"/>
      <c r="H104" s="1250"/>
      <c r="I104" s="1250"/>
    </row>
    <row r="105" spans="1:9" ht="8.1" customHeight="1">
      <c r="A105" s="111"/>
      <c r="B105" s="179"/>
      <c r="C105" s="179"/>
      <c r="D105" s="179"/>
      <c r="E105" s="179"/>
      <c r="F105" s="179"/>
      <c r="G105" s="179"/>
      <c r="H105" s="179"/>
      <c r="I105" s="179"/>
    </row>
    <row r="106" spans="1:9" ht="42.75" customHeight="1">
      <c r="A106" s="178" t="s">
        <v>475</v>
      </c>
      <c r="B106" s="1253" t="s">
        <v>506</v>
      </c>
      <c r="C106" s="1253"/>
      <c r="D106" s="1253"/>
      <c r="E106" s="1253"/>
      <c r="F106" s="1253"/>
      <c r="G106" s="1253"/>
      <c r="H106" s="1253"/>
      <c r="I106" s="1253"/>
    </row>
    <row r="107" spans="1:9" ht="8.1" customHeight="1">
      <c r="A107" s="111"/>
      <c r="B107" s="179"/>
      <c r="C107" s="179"/>
      <c r="D107" s="179"/>
      <c r="E107" s="179"/>
      <c r="F107" s="179"/>
      <c r="G107" s="179"/>
      <c r="H107" s="179"/>
      <c r="I107" s="179"/>
    </row>
    <row r="108" spans="1:9" ht="70.5" customHeight="1">
      <c r="A108" s="178" t="s">
        <v>480</v>
      </c>
      <c r="B108" s="1253" t="s">
        <v>507</v>
      </c>
      <c r="C108" s="1253"/>
      <c r="D108" s="1253"/>
      <c r="E108" s="1253"/>
      <c r="F108" s="1253"/>
      <c r="G108" s="1253"/>
      <c r="H108" s="1253"/>
      <c r="I108" s="1253"/>
    </row>
    <row r="109" spans="1:9" ht="8.1" customHeight="1">
      <c r="A109" s="111"/>
      <c r="B109" s="179"/>
      <c r="C109" s="179"/>
      <c r="D109" s="179"/>
      <c r="E109" s="179"/>
      <c r="F109" s="179"/>
      <c r="G109" s="179"/>
      <c r="H109" s="179"/>
      <c r="I109" s="179"/>
    </row>
    <row r="110" spans="1:9" ht="16.5">
      <c r="A110" s="1250" t="s">
        <v>508</v>
      </c>
      <c r="B110" s="1250"/>
      <c r="C110" s="1250"/>
      <c r="D110" s="1250"/>
      <c r="E110" s="1250"/>
      <c r="F110" s="1250"/>
      <c r="G110" s="1250"/>
      <c r="H110" s="1250"/>
      <c r="I110" s="1250"/>
    </row>
    <row r="111" spans="1:9" ht="15" customHeight="1">
      <c r="A111" s="177"/>
      <c r="B111" s="111"/>
      <c r="C111" s="111"/>
      <c r="D111" s="111"/>
      <c r="E111" s="111"/>
      <c r="F111" s="111"/>
      <c r="G111" s="111"/>
      <c r="H111" s="111"/>
      <c r="I111" s="111"/>
    </row>
    <row r="112" spans="1:9" ht="58.5" customHeight="1">
      <c r="A112" s="178" t="s">
        <v>475</v>
      </c>
      <c r="B112" s="1253" t="s">
        <v>509</v>
      </c>
      <c r="C112" s="1253"/>
      <c r="D112" s="1253"/>
      <c r="E112" s="1253"/>
      <c r="F112" s="1253"/>
      <c r="G112" s="1253"/>
      <c r="H112" s="1253"/>
      <c r="I112" s="1253"/>
    </row>
    <row r="113" spans="1:10" ht="43.5" customHeight="1">
      <c r="A113" s="178"/>
      <c r="B113" s="172"/>
      <c r="C113" s="172"/>
      <c r="D113" s="172"/>
      <c r="E113" s="172"/>
      <c r="F113" s="172"/>
      <c r="G113" s="172"/>
      <c r="H113" s="172"/>
      <c r="I113" s="172"/>
    </row>
    <row r="114" spans="1:10" ht="26.25" customHeight="1">
      <c r="A114" s="111"/>
      <c r="B114" s="111"/>
      <c r="C114" s="111"/>
      <c r="D114" s="111"/>
      <c r="E114" s="111"/>
      <c r="F114" s="111"/>
      <c r="G114" s="111"/>
      <c r="H114" s="111"/>
      <c r="I114" s="111"/>
      <c r="J114" s="47"/>
    </row>
    <row r="115" spans="1:10" ht="21" customHeight="1">
      <c r="A115" s="1151" t="s">
        <v>468</v>
      </c>
      <c r="B115" s="1151"/>
      <c r="C115" s="1151"/>
      <c r="D115" s="1151"/>
      <c r="E115" s="1251" t="s">
        <v>468</v>
      </c>
      <c r="F115" s="1251"/>
      <c r="G115" s="1251"/>
      <c r="H115" s="1251"/>
      <c r="I115" s="1251"/>
      <c r="J115" s="47"/>
    </row>
    <row r="116" spans="1:10" ht="33" customHeight="1">
      <c r="A116" s="1252" t="s">
        <v>484</v>
      </c>
      <c r="B116" s="1252"/>
      <c r="C116" s="1252"/>
      <c r="D116" s="1252"/>
      <c r="E116" s="1255" t="s">
        <v>470</v>
      </c>
      <c r="F116" s="1255"/>
      <c r="G116" s="1255"/>
      <c r="H116" s="1255"/>
      <c r="I116" s="1255"/>
      <c r="J116" s="47"/>
    </row>
    <row r="117" spans="1:10" ht="15.75">
      <c r="A117" s="173" t="s">
        <v>446</v>
      </c>
      <c r="B117" s="173"/>
      <c r="C117" s="173"/>
      <c r="D117" s="173"/>
      <c r="E117" s="173"/>
      <c r="F117" s="173"/>
      <c r="G117" s="173"/>
      <c r="H117" s="173"/>
      <c r="I117" s="174" t="s">
        <v>510</v>
      </c>
      <c r="J117" s="47"/>
    </row>
    <row r="118" spans="1:10" ht="15.95" customHeight="1">
      <c r="A118" s="176"/>
      <c r="B118" s="111"/>
      <c r="C118" s="111"/>
      <c r="D118" s="111"/>
      <c r="E118" s="111"/>
      <c r="F118" s="111"/>
      <c r="G118" s="111"/>
      <c r="H118" s="111"/>
      <c r="I118" s="111"/>
    </row>
    <row r="119" spans="1:10" ht="50.25" customHeight="1">
      <c r="A119" s="178" t="s">
        <v>480</v>
      </c>
      <c r="B119" s="1253" t="s">
        <v>511</v>
      </c>
      <c r="C119" s="1253"/>
      <c r="D119" s="1253"/>
      <c r="E119" s="1253"/>
      <c r="F119" s="1253"/>
      <c r="G119" s="1253"/>
      <c r="H119" s="1253"/>
      <c r="I119" s="1253"/>
    </row>
    <row r="120" spans="1:10" ht="12" customHeight="1">
      <c r="A120" s="176"/>
      <c r="B120" s="111"/>
      <c r="C120" s="111"/>
      <c r="D120" s="111"/>
      <c r="E120" s="111"/>
      <c r="F120" s="111"/>
      <c r="G120" s="111"/>
      <c r="H120" s="111"/>
      <c r="I120" s="111"/>
    </row>
    <row r="121" spans="1:10" ht="16.5">
      <c r="A121" s="1250" t="s">
        <v>512</v>
      </c>
      <c r="B121" s="1250"/>
      <c r="C121" s="1250"/>
      <c r="D121" s="1250"/>
      <c r="E121" s="1250"/>
      <c r="F121" s="1250"/>
      <c r="G121" s="1250"/>
      <c r="H121" s="1250"/>
      <c r="I121" s="1250"/>
    </row>
    <row r="122" spans="1:10" ht="15.95" customHeight="1">
      <c r="A122" s="176"/>
      <c r="B122" s="111"/>
      <c r="C122" s="111"/>
      <c r="D122" s="111"/>
      <c r="E122" s="111"/>
      <c r="F122" s="111"/>
      <c r="G122" s="111"/>
      <c r="H122" s="111"/>
      <c r="I122" s="111"/>
    </row>
    <row r="123" spans="1:10" ht="31.5" customHeight="1">
      <c r="A123" s="178" t="s">
        <v>475</v>
      </c>
      <c r="B123" s="1253" t="s">
        <v>513</v>
      </c>
      <c r="C123" s="1253"/>
      <c r="D123" s="1253"/>
      <c r="E123" s="1253"/>
      <c r="F123" s="1253"/>
      <c r="G123" s="1253"/>
      <c r="H123" s="1253"/>
      <c r="I123" s="1253"/>
    </row>
    <row r="124" spans="1:10" ht="8.1" customHeight="1">
      <c r="A124" s="111"/>
      <c r="B124" s="179"/>
      <c r="C124" s="179"/>
      <c r="D124" s="179"/>
      <c r="E124" s="179"/>
      <c r="F124" s="179"/>
      <c r="G124" s="179"/>
      <c r="H124" s="179"/>
      <c r="I124" s="179"/>
    </row>
    <row r="125" spans="1:10" ht="39" customHeight="1">
      <c r="A125" s="178" t="s">
        <v>480</v>
      </c>
      <c r="B125" s="1253" t="s">
        <v>514</v>
      </c>
      <c r="C125" s="1253"/>
      <c r="D125" s="1253"/>
      <c r="E125" s="1253"/>
      <c r="F125" s="1253"/>
      <c r="G125" s="1253"/>
      <c r="H125" s="1253"/>
      <c r="I125" s="1253"/>
    </row>
    <row r="126" spans="1:10" ht="12" customHeight="1">
      <c r="A126" s="176"/>
      <c r="B126" s="111"/>
      <c r="C126" s="111"/>
      <c r="D126" s="111"/>
      <c r="E126" s="111"/>
      <c r="F126" s="111"/>
      <c r="G126" s="111"/>
      <c r="H126" s="111"/>
      <c r="I126" s="111"/>
    </row>
    <row r="127" spans="1:10" ht="16.5">
      <c r="A127" s="1250" t="s">
        <v>515</v>
      </c>
      <c r="B127" s="1250"/>
      <c r="C127" s="1250"/>
      <c r="D127" s="1250"/>
      <c r="E127" s="1250"/>
      <c r="F127" s="1250"/>
      <c r="G127" s="1250"/>
      <c r="H127" s="1250"/>
      <c r="I127" s="1250"/>
    </row>
    <row r="128" spans="1:10" ht="15.95" customHeight="1">
      <c r="A128" s="176"/>
      <c r="B128" s="111"/>
      <c r="C128" s="111"/>
      <c r="D128" s="111"/>
      <c r="E128" s="111"/>
      <c r="F128" s="111"/>
      <c r="G128" s="111"/>
      <c r="H128" s="111"/>
      <c r="I128" s="111"/>
    </row>
    <row r="129" spans="1:10" ht="75" customHeight="1">
      <c r="A129" s="1253" t="s">
        <v>516</v>
      </c>
      <c r="B129" s="1253"/>
      <c r="C129" s="1253"/>
      <c r="D129" s="1253"/>
      <c r="E129" s="1253"/>
      <c r="F129" s="1253"/>
      <c r="G129" s="1253"/>
      <c r="H129" s="1253"/>
      <c r="I129" s="1253"/>
    </row>
    <row r="130" spans="1:10" ht="12" customHeight="1">
      <c r="A130" s="176"/>
      <c r="B130" s="111"/>
      <c r="C130" s="111"/>
      <c r="D130" s="111"/>
      <c r="E130" s="111"/>
      <c r="F130" s="111"/>
      <c r="G130" s="111"/>
      <c r="H130" s="111"/>
      <c r="I130" s="111"/>
    </row>
    <row r="131" spans="1:10" ht="21.75" customHeight="1">
      <c r="A131" s="1250" t="s">
        <v>517</v>
      </c>
      <c r="B131" s="1250"/>
      <c r="C131" s="1250"/>
      <c r="D131" s="1250"/>
      <c r="E131" s="1250"/>
      <c r="F131" s="1250"/>
      <c r="G131" s="1250"/>
      <c r="H131" s="1250"/>
      <c r="I131" s="1250"/>
    </row>
    <row r="132" spans="1:10" ht="15.95" customHeight="1">
      <c r="A132" s="177"/>
      <c r="B132" s="111"/>
      <c r="C132" s="111"/>
      <c r="D132" s="111"/>
      <c r="E132" s="111"/>
      <c r="F132" s="111"/>
      <c r="G132" s="111"/>
      <c r="H132" s="111"/>
      <c r="I132" s="111"/>
    </row>
    <row r="133" spans="1:10" ht="57.75" customHeight="1">
      <c r="A133" s="178" t="s">
        <v>475</v>
      </c>
      <c r="B133" s="1253" t="s">
        <v>518</v>
      </c>
      <c r="C133" s="1253"/>
      <c r="D133" s="1253"/>
      <c r="E133" s="1253"/>
      <c r="F133" s="1253"/>
      <c r="G133" s="1253"/>
      <c r="H133" s="1253"/>
      <c r="I133" s="1253"/>
    </row>
    <row r="134" spans="1:10" ht="8.1" customHeight="1">
      <c r="A134" s="111"/>
      <c r="B134" s="179"/>
      <c r="C134" s="179"/>
      <c r="D134" s="179"/>
      <c r="E134" s="179"/>
      <c r="F134" s="179"/>
      <c r="G134" s="179"/>
      <c r="H134" s="179"/>
      <c r="I134" s="179"/>
    </row>
    <row r="135" spans="1:10" ht="114" customHeight="1">
      <c r="A135" s="178" t="s">
        <v>480</v>
      </c>
      <c r="B135" s="1253" t="s">
        <v>519</v>
      </c>
      <c r="C135" s="1253"/>
      <c r="D135" s="1253"/>
      <c r="E135" s="1253"/>
      <c r="F135" s="1253"/>
      <c r="G135" s="1253"/>
      <c r="H135" s="1253"/>
      <c r="I135" s="1253"/>
    </row>
    <row r="136" spans="1:10" ht="28.5" customHeight="1">
      <c r="A136" s="178"/>
      <c r="B136" s="172"/>
      <c r="C136" s="172"/>
      <c r="D136" s="172"/>
      <c r="E136" s="172"/>
      <c r="F136" s="172"/>
      <c r="G136" s="172"/>
      <c r="H136" s="172"/>
      <c r="I136" s="172"/>
    </row>
    <row r="137" spans="1:10" ht="24.95" customHeight="1">
      <c r="A137" s="178"/>
      <c r="B137" s="172"/>
      <c r="C137" s="172"/>
      <c r="D137" s="172"/>
      <c r="E137" s="172"/>
      <c r="F137" s="172"/>
      <c r="G137" s="172"/>
      <c r="H137" s="172"/>
      <c r="I137" s="172"/>
    </row>
    <row r="138" spans="1:10" ht="21" customHeight="1">
      <c r="A138" s="1151" t="s">
        <v>468</v>
      </c>
      <c r="B138" s="1151"/>
      <c r="C138" s="1151"/>
      <c r="D138" s="1151"/>
      <c r="E138" s="1251" t="s">
        <v>468</v>
      </c>
      <c r="F138" s="1251"/>
      <c r="G138" s="1251"/>
      <c r="H138" s="1251"/>
      <c r="I138" s="1251"/>
      <c r="J138" s="47"/>
    </row>
    <row r="139" spans="1:10" ht="33" customHeight="1">
      <c r="A139" s="1252" t="s">
        <v>484</v>
      </c>
      <c r="B139" s="1252"/>
      <c r="C139" s="1252"/>
      <c r="D139" s="1252"/>
      <c r="E139" s="1255" t="s">
        <v>470</v>
      </c>
      <c r="F139" s="1255"/>
      <c r="G139" s="1255"/>
      <c r="H139" s="1255"/>
      <c r="I139" s="1255"/>
      <c r="J139" s="47"/>
    </row>
    <row r="140" spans="1:10" ht="15.75">
      <c r="A140" s="173" t="s">
        <v>446</v>
      </c>
      <c r="B140" s="173"/>
      <c r="C140" s="173"/>
      <c r="D140" s="173"/>
      <c r="E140" s="173"/>
      <c r="F140" s="173"/>
      <c r="G140" s="173"/>
      <c r="H140" s="173"/>
      <c r="I140" s="174" t="s">
        <v>520</v>
      </c>
      <c r="J140" s="47"/>
    </row>
    <row r="141" spans="1:10" ht="15.75">
      <c r="A141" s="173"/>
      <c r="B141" s="173"/>
      <c r="C141" s="173"/>
      <c r="D141" s="173"/>
      <c r="E141" s="173"/>
      <c r="F141" s="173"/>
      <c r="G141" s="173"/>
      <c r="H141" s="173"/>
      <c r="I141" s="174"/>
      <c r="J141" s="47"/>
    </row>
    <row r="142" spans="1:10" ht="8.25" customHeight="1">
      <c r="A142" s="173"/>
      <c r="B142" s="173"/>
      <c r="C142" s="173"/>
      <c r="D142" s="173"/>
      <c r="E142" s="173"/>
      <c r="F142" s="173"/>
      <c r="G142" s="173"/>
      <c r="H142" s="173"/>
      <c r="I142" s="174"/>
      <c r="J142" s="47"/>
    </row>
    <row r="143" spans="1:10" ht="54" customHeight="1">
      <c r="A143" s="178" t="s">
        <v>503</v>
      </c>
      <c r="B143" s="1253" t="s">
        <v>521</v>
      </c>
      <c r="C143" s="1253"/>
      <c r="D143" s="1253"/>
      <c r="E143" s="1253"/>
      <c r="F143" s="1253"/>
      <c r="G143" s="1253"/>
      <c r="H143" s="1253"/>
      <c r="I143" s="1253"/>
    </row>
    <row r="144" spans="1:10" ht="12" customHeight="1">
      <c r="A144" s="178"/>
      <c r="B144" s="1253"/>
      <c r="C144" s="1253"/>
      <c r="D144" s="1253"/>
      <c r="E144" s="1253"/>
      <c r="F144" s="1253"/>
      <c r="G144" s="1253"/>
      <c r="H144" s="1253"/>
      <c r="I144" s="1253"/>
    </row>
    <row r="145" spans="1:10" ht="124.5" customHeight="1">
      <c r="A145" s="178" t="s">
        <v>522</v>
      </c>
      <c r="B145" s="1253" t="s">
        <v>523</v>
      </c>
      <c r="C145" s="1253"/>
      <c r="D145" s="1253"/>
      <c r="E145" s="1253"/>
      <c r="F145" s="1253"/>
      <c r="G145" s="1253"/>
      <c r="H145" s="1253"/>
      <c r="I145" s="1253"/>
    </row>
    <row r="146" spans="1:10" ht="12" customHeight="1">
      <c r="A146" s="178"/>
      <c r="B146" s="1253"/>
      <c r="C146" s="1253"/>
      <c r="D146" s="1253"/>
      <c r="E146" s="1253"/>
      <c r="F146" s="1253"/>
      <c r="G146" s="1253"/>
      <c r="H146" s="1253"/>
      <c r="I146" s="1253"/>
    </row>
    <row r="147" spans="1:10" ht="98.25" customHeight="1">
      <c r="A147" s="178" t="s">
        <v>524</v>
      </c>
      <c r="B147" s="1253" t="s">
        <v>525</v>
      </c>
      <c r="C147" s="1253"/>
      <c r="D147" s="1253"/>
      <c r="E147" s="1253"/>
      <c r="F147" s="1253"/>
      <c r="G147" s="1253"/>
      <c r="H147" s="1253"/>
      <c r="I147" s="1253"/>
    </row>
    <row r="148" spans="1:10" ht="12" customHeight="1">
      <c r="A148" s="178"/>
      <c r="B148" s="1253"/>
      <c r="C148" s="1253"/>
      <c r="D148" s="1253"/>
      <c r="E148" s="1253"/>
      <c r="F148" s="1253"/>
      <c r="G148" s="1253"/>
      <c r="H148" s="1253"/>
      <c r="I148" s="1253"/>
    </row>
    <row r="149" spans="1:10" ht="136.5" customHeight="1">
      <c r="A149" s="178" t="s">
        <v>526</v>
      </c>
      <c r="B149" s="1253" t="s">
        <v>527</v>
      </c>
      <c r="C149" s="1253"/>
      <c r="D149" s="1253"/>
      <c r="E149" s="1253"/>
      <c r="F149" s="1253"/>
      <c r="G149" s="1253"/>
      <c r="H149" s="1253"/>
      <c r="I149" s="1253"/>
    </row>
    <row r="150" spans="1:10" ht="12" customHeight="1">
      <c r="A150" s="178"/>
      <c r="B150" s="1253"/>
      <c r="C150" s="1253"/>
      <c r="D150" s="1253"/>
      <c r="E150" s="1253"/>
      <c r="F150" s="1253"/>
      <c r="G150" s="1253"/>
      <c r="H150" s="1253"/>
      <c r="I150" s="1253"/>
    </row>
    <row r="151" spans="1:10" ht="70.5" customHeight="1">
      <c r="A151" s="178" t="s">
        <v>528</v>
      </c>
      <c r="B151" s="1253" t="s">
        <v>529</v>
      </c>
      <c r="C151" s="1253"/>
      <c r="D151" s="1253"/>
      <c r="E151" s="1253"/>
      <c r="F151" s="1253"/>
      <c r="G151" s="1253"/>
      <c r="H151" s="1253"/>
      <c r="I151" s="1253"/>
    </row>
    <row r="152" spans="1:10" ht="12" customHeight="1">
      <c r="A152" s="178"/>
      <c r="B152" s="1253"/>
      <c r="C152" s="1253"/>
      <c r="D152" s="1253"/>
      <c r="E152" s="1253"/>
      <c r="F152" s="1253"/>
      <c r="G152" s="1253"/>
      <c r="H152" s="1253"/>
      <c r="I152" s="1253"/>
    </row>
    <row r="153" spans="1:10" ht="88.5" customHeight="1">
      <c r="A153" s="178" t="s">
        <v>530</v>
      </c>
      <c r="B153" s="1253" t="s">
        <v>531</v>
      </c>
      <c r="C153" s="1253"/>
      <c r="D153" s="1253"/>
      <c r="E153" s="1253"/>
      <c r="F153" s="1253"/>
      <c r="G153" s="1253"/>
      <c r="H153" s="1253"/>
      <c r="I153" s="1253"/>
    </row>
    <row r="154" spans="1:10" ht="51" customHeight="1">
      <c r="A154" s="178"/>
      <c r="B154" s="172"/>
      <c r="C154" s="172"/>
      <c r="D154" s="172"/>
      <c r="E154" s="172"/>
      <c r="F154" s="172"/>
      <c r="G154" s="172"/>
      <c r="H154" s="172"/>
      <c r="I154" s="172"/>
    </row>
    <row r="155" spans="1:10" ht="24.95" customHeight="1">
      <c r="A155" s="178"/>
      <c r="B155" s="172"/>
      <c r="C155" s="172"/>
      <c r="D155" s="172"/>
      <c r="E155" s="172"/>
      <c r="F155" s="172"/>
      <c r="G155" s="172"/>
      <c r="H155" s="172"/>
      <c r="I155" s="172"/>
    </row>
    <row r="156" spans="1:10" ht="21" customHeight="1">
      <c r="A156" s="1151" t="s">
        <v>468</v>
      </c>
      <c r="B156" s="1151"/>
      <c r="C156" s="1151"/>
      <c r="D156" s="1151"/>
      <c r="E156" s="1251" t="s">
        <v>468</v>
      </c>
      <c r="F156" s="1251"/>
      <c r="G156" s="1251"/>
      <c r="H156" s="1251"/>
      <c r="I156" s="1251"/>
      <c r="J156" s="47"/>
    </row>
    <row r="157" spans="1:10" ht="33" customHeight="1">
      <c r="A157" s="1252" t="s">
        <v>484</v>
      </c>
      <c r="B157" s="1252"/>
      <c r="C157" s="1252"/>
      <c r="D157" s="1252"/>
      <c r="E157" s="1255" t="s">
        <v>470</v>
      </c>
      <c r="F157" s="1255"/>
      <c r="G157" s="1255"/>
      <c r="H157" s="1255"/>
      <c r="I157" s="1255"/>
      <c r="J157" s="47"/>
    </row>
    <row r="158" spans="1:10" ht="15.75">
      <c r="A158" s="173" t="s">
        <v>446</v>
      </c>
      <c r="B158" s="173"/>
      <c r="C158" s="173"/>
      <c r="D158" s="173"/>
      <c r="E158" s="173"/>
      <c r="F158" s="173"/>
      <c r="G158" s="173"/>
      <c r="H158" s="173"/>
      <c r="I158" s="174" t="s">
        <v>532</v>
      </c>
      <c r="J158" s="47"/>
    </row>
    <row r="159" spans="1:10" ht="15.75">
      <c r="A159" s="173"/>
      <c r="B159" s="173"/>
      <c r="C159" s="173"/>
      <c r="D159" s="173"/>
      <c r="E159" s="173"/>
      <c r="F159" s="173"/>
      <c r="G159" s="173"/>
      <c r="H159" s="173"/>
      <c r="I159" s="174"/>
      <c r="J159" s="47"/>
    </row>
    <row r="160" spans="1:10" ht="58.5" customHeight="1">
      <c r="A160" s="178" t="s">
        <v>533</v>
      </c>
      <c r="B160" s="1253" t="s">
        <v>534</v>
      </c>
      <c r="C160" s="1253"/>
      <c r="D160" s="1253"/>
      <c r="E160" s="1253"/>
      <c r="F160" s="1253"/>
      <c r="G160" s="1253"/>
      <c r="H160" s="1253"/>
      <c r="I160" s="1253"/>
    </row>
    <row r="161" spans="1:9" ht="8.1" customHeight="1">
      <c r="A161" s="178"/>
      <c r="B161" s="111"/>
      <c r="C161" s="111"/>
      <c r="D161" s="111"/>
      <c r="E161" s="111"/>
      <c r="F161" s="111"/>
      <c r="G161" s="111"/>
      <c r="H161" s="111"/>
      <c r="I161" s="111"/>
    </row>
    <row r="162" spans="1:9" ht="16.5" customHeight="1">
      <c r="A162" s="178" t="s">
        <v>535</v>
      </c>
      <c r="B162" s="1253" t="s">
        <v>536</v>
      </c>
      <c r="C162" s="1253"/>
      <c r="D162" s="1253"/>
      <c r="E162" s="1253"/>
      <c r="F162" s="1253"/>
      <c r="G162" s="1253"/>
      <c r="H162" s="1253"/>
      <c r="I162" s="1253"/>
    </row>
    <row r="163" spans="1:9" ht="8.1" customHeight="1">
      <c r="A163" s="178"/>
      <c r="B163" s="111"/>
      <c r="C163" s="111"/>
      <c r="D163" s="111"/>
      <c r="E163" s="111"/>
      <c r="F163" s="111"/>
      <c r="G163" s="111"/>
      <c r="H163" s="111"/>
      <c r="I163" s="111"/>
    </row>
    <row r="164" spans="1:9" ht="8.1" customHeight="1">
      <c r="A164" s="178"/>
      <c r="B164" s="111"/>
      <c r="C164" s="111"/>
      <c r="D164" s="111"/>
      <c r="E164" s="111"/>
      <c r="F164" s="111"/>
      <c r="G164" s="111"/>
      <c r="H164" s="111"/>
      <c r="I164" s="111"/>
    </row>
    <row r="165" spans="1:9" ht="68.25" customHeight="1">
      <c r="A165" s="178" t="s">
        <v>537</v>
      </c>
      <c r="B165" s="1268" t="s">
        <v>538</v>
      </c>
      <c r="C165" s="1268"/>
      <c r="D165" s="1268"/>
      <c r="E165" s="1268"/>
      <c r="F165" s="1268"/>
      <c r="G165" s="1268"/>
      <c r="H165" s="1268"/>
      <c r="I165" s="1268"/>
    </row>
    <row r="166" spans="1:9" ht="8.1" customHeight="1">
      <c r="A166" s="176"/>
      <c r="B166" s="111"/>
      <c r="C166" s="111"/>
      <c r="D166" s="111"/>
      <c r="E166" s="111"/>
      <c r="F166" s="111"/>
      <c r="G166" s="111"/>
      <c r="H166" s="111"/>
      <c r="I166" s="111"/>
    </row>
    <row r="167" spans="1:9" ht="16.5">
      <c r="A167" s="1250" t="s">
        <v>539</v>
      </c>
      <c r="B167" s="1250"/>
      <c r="C167" s="1250"/>
      <c r="D167" s="1250"/>
      <c r="E167" s="1250"/>
      <c r="F167" s="1250"/>
      <c r="G167" s="1250"/>
      <c r="H167" s="1250"/>
      <c r="I167" s="1250"/>
    </row>
    <row r="168" spans="1:9" ht="8.1" customHeight="1">
      <c r="A168" s="176"/>
      <c r="B168" s="111"/>
      <c r="C168" s="111"/>
      <c r="D168" s="111"/>
      <c r="E168" s="111"/>
      <c r="F168" s="111"/>
      <c r="G168" s="111"/>
      <c r="H168" s="111"/>
      <c r="I168" s="111"/>
    </row>
    <row r="169" spans="1:9" ht="54.75" customHeight="1">
      <c r="A169" s="1253" t="s">
        <v>540</v>
      </c>
      <c r="B169" s="1253"/>
      <c r="C169" s="1253"/>
      <c r="D169" s="1253"/>
      <c r="E169" s="1253"/>
      <c r="F169" s="1253"/>
      <c r="G169" s="1253"/>
      <c r="H169" s="1253"/>
      <c r="I169" s="1253"/>
    </row>
    <row r="170" spans="1:9" ht="8.1" customHeight="1">
      <c r="A170" s="177"/>
      <c r="B170" s="111"/>
      <c r="C170" s="111"/>
      <c r="D170" s="111"/>
      <c r="E170" s="111"/>
      <c r="F170" s="111"/>
      <c r="G170" s="111"/>
      <c r="H170" s="111"/>
      <c r="I170" s="111"/>
    </row>
    <row r="171" spans="1:9" ht="16.5">
      <c r="A171" s="1250" t="s">
        <v>541</v>
      </c>
      <c r="B171" s="1250"/>
      <c r="C171" s="1250"/>
      <c r="D171" s="1250"/>
      <c r="E171" s="1250"/>
      <c r="F171" s="1250"/>
      <c r="G171" s="1250"/>
      <c r="H171" s="1250"/>
      <c r="I171" s="1250"/>
    </row>
    <row r="172" spans="1:9" ht="8.1" customHeight="1">
      <c r="A172" s="176"/>
      <c r="B172" s="111"/>
      <c r="C172" s="111"/>
      <c r="D172" s="111"/>
      <c r="E172" s="111"/>
      <c r="F172" s="111"/>
      <c r="G172" s="111"/>
      <c r="H172" s="111"/>
      <c r="I172" s="111"/>
    </row>
    <row r="173" spans="1:9" ht="63.75" customHeight="1">
      <c r="A173" s="178" t="s">
        <v>475</v>
      </c>
      <c r="B173" s="1253" t="s">
        <v>542</v>
      </c>
      <c r="C173" s="1253"/>
      <c r="D173" s="1253"/>
      <c r="E173" s="1253"/>
      <c r="F173" s="1253"/>
      <c r="G173" s="1253"/>
      <c r="H173" s="1253"/>
      <c r="I173" s="1253"/>
    </row>
    <row r="174" spans="1:9" ht="8.1" customHeight="1">
      <c r="A174" s="90"/>
      <c r="B174" s="111"/>
      <c r="C174" s="111"/>
      <c r="D174" s="111"/>
      <c r="E174" s="111"/>
      <c r="F174" s="111"/>
      <c r="G174" s="111"/>
      <c r="H174" s="111"/>
      <c r="I174" s="111"/>
    </row>
    <row r="175" spans="1:9" ht="36" customHeight="1">
      <c r="A175" s="178" t="s">
        <v>480</v>
      </c>
      <c r="B175" s="1253" t="s">
        <v>543</v>
      </c>
      <c r="C175" s="1253"/>
      <c r="D175" s="1253"/>
      <c r="E175" s="1253"/>
      <c r="F175" s="1253"/>
      <c r="G175" s="1253"/>
      <c r="H175" s="1253"/>
      <c r="I175" s="1253"/>
    </row>
    <row r="176" spans="1:9" ht="8.1" customHeight="1">
      <c r="A176" s="90"/>
      <c r="B176" s="111"/>
      <c r="C176" s="111"/>
      <c r="D176" s="111"/>
      <c r="E176" s="111"/>
      <c r="F176" s="111"/>
      <c r="G176" s="111"/>
      <c r="H176" s="111"/>
      <c r="I176" s="111"/>
    </row>
    <row r="177" spans="1:10" ht="52.5" customHeight="1">
      <c r="A177" s="178" t="s">
        <v>503</v>
      </c>
      <c r="B177" s="1253" t="s">
        <v>544</v>
      </c>
      <c r="C177" s="1253"/>
      <c r="D177" s="1253"/>
      <c r="E177" s="1253"/>
      <c r="F177" s="1253"/>
      <c r="G177" s="1253"/>
      <c r="H177" s="1253"/>
      <c r="I177" s="1253"/>
    </row>
    <row r="178" spans="1:10" ht="8.1" customHeight="1">
      <c r="A178" s="178"/>
      <c r="B178" s="111"/>
      <c r="C178" s="111"/>
      <c r="D178" s="111"/>
      <c r="E178" s="111"/>
      <c r="F178" s="111"/>
      <c r="G178" s="111"/>
      <c r="H178" s="111"/>
      <c r="I178" s="111"/>
    </row>
    <row r="179" spans="1:10" ht="49.5" customHeight="1">
      <c r="A179" s="178" t="s">
        <v>522</v>
      </c>
      <c r="B179" s="1253" t="s">
        <v>545</v>
      </c>
      <c r="C179" s="1253"/>
      <c r="D179" s="1253"/>
      <c r="E179" s="1253"/>
      <c r="F179" s="1253"/>
      <c r="G179" s="1253"/>
      <c r="H179" s="1253"/>
      <c r="I179" s="1253"/>
    </row>
    <row r="180" spans="1:10" ht="8.1" customHeight="1">
      <c r="A180" s="178"/>
      <c r="B180" s="111"/>
      <c r="C180" s="111"/>
      <c r="D180" s="111"/>
      <c r="E180" s="111"/>
      <c r="F180" s="111"/>
      <c r="G180" s="111"/>
      <c r="H180" s="111"/>
      <c r="I180" s="111"/>
    </row>
    <row r="181" spans="1:10" ht="24.75" customHeight="1">
      <c r="A181" s="178" t="s">
        <v>524</v>
      </c>
      <c r="B181" s="1269" t="s">
        <v>546</v>
      </c>
      <c r="C181" s="1269"/>
      <c r="D181" s="1269"/>
      <c r="E181" s="1269"/>
      <c r="F181" s="1269"/>
      <c r="G181" s="1269"/>
      <c r="H181" s="1269"/>
      <c r="I181" s="1269"/>
    </row>
    <row r="182" spans="1:10" ht="8.1" customHeight="1">
      <c r="A182" s="178"/>
      <c r="B182" s="111"/>
      <c r="C182" s="111"/>
      <c r="D182" s="111"/>
      <c r="E182" s="111"/>
      <c r="F182" s="111"/>
      <c r="G182" s="111"/>
      <c r="H182" s="111"/>
      <c r="I182" s="111"/>
    </row>
    <row r="183" spans="1:10" ht="88.5" customHeight="1">
      <c r="A183" s="178" t="s">
        <v>526</v>
      </c>
      <c r="B183" s="1253" t="s">
        <v>547</v>
      </c>
      <c r="C183" s="1253"/>
      <c r="D183" s="1253"/>
      <c r="E183" s="1253"/>
      <c r="F183" s="1253"/>
      <c r="G183" s="1253"/>
      <c r="H183" s="1253"/>
      <c r="I183" s="1253"/>
    </row>
    <row r="184" spans="1:10" ht="8.1" customHeight="1">
      <c r="A184" s="178"/>
      <c r="B184" s="111"/>
      <c r="C184" s="111"/>
      <c r="D184" s="111"/>
      <c r="E184" s="111"/>
      <c r="F184" s="111"/>
      <c r="G184" s="111"/>
      <c r="H184" s="111"/>
      <c r="I184" s="111"/>
    </row>
    <row r="185" spans="1:10" ht="72" customHeight="1">
      <c r="A185" s="178" t="s">
        <v>548</v>
      </c>
      <c r="B185" s="1253" t="s">
        <v>549</v>
      </c>
      <c r="C185" s="1253"/>
      <c r="D185" s="1253"/>
      <c r="E185" s="1253"/>
      <c r="F185" s="1253"/>
      <c r="G185" s="1253"/>
      <c r="H185" s="1253"/>
      <c r="I185" s="1253"/>
    </row>
    <row r="186" spans="1:10" ht="31.5" customHeight="1">
      <c r="A186" s="178"/>
      <c r="B186" s="172"/>
      <c r="C186" s="172"/>
      <c r="D186" s="172"/>
      <c r="E186" s="172"/>
      <c r="F186" s="172"/>
      <c r="G186" s="172"/>
      <c r="H186" s="172"/>
      <c r="I186" s="172"/>
    </row>
    <row r="187" spans="1:10" ht="31.5" customHeight="1">
      <c r="A187" s="178"/>
      <c r="B187" s="172"/>
      <c r="C187" s="172"/>
      <c r="D187" s="172"/>
      <c r="E187" s="172"/>
      <c r="F187" s="172"/>
      <c r="G187" s="172"/>
      <c r="H187" s="172"/>
      <c r="I187" s="172"/>
    </row>
    <row r="188" spans="1:10" ht="21" customHeight="1">
      <c r="A188" s="1151" t="s">
        <v>468</v>
      </c>
      <c r="B188" s="1151"/>
      <c r="C188" s="1151"/>
      <c r="D188" s="1151"/>
      <c r="E188" s="1251" t="s">
        <v>468</v>
      </c>
      <c r="F188" s="1251"/>
      <c r="G188" s="1251"/>
      <c r="H188" s="1251"/>
      <c r="I188" s="1251"/>
      <c r="J188" s="47"/>
    </row>
    <row r="189" spans="1:10" ht="33" customHeight="1">
      <c r="A189" s="1252" t="s">
        <v>484</v>
      </c>
      <c r="B189" s="1252"/>
      <c r="C189" s="1252"/>
      <c r="D189" s="1252"/>
      <c r="E189" s="1255" t="s">
        <v>470</v>
      </c>
      <c r="F189" s="1255"/>
      <c r="G189" s="1255"/>
      <c r="H189" s="1255"/>
      <c r="I189" s="1255"/>
      <c r="J189" s="47"/>
    </row>
    <row r="190" spans="1:10" ht="15.75">
      <c r="A190" s="173" t="s">
        <v>446</v>
      </c>
      <c r="B190" s="173"/>
      <c r="C190" s="173"/>
      <c r="D190" s="173"/>
      <c r="E190" s="173"/>
      <c r="F190" s="173"/>
      <c r="G190" s="173"/>
      <c r="H190" s="173"/>
      <c r="I190" s="174" t="s">
        <v>550</v>
      </c>
      <c r="J190" s="47"/>
    </row>
    <row r="191" spans="1:10" ht="15.75">
      <c r="A191" s="173"/>
      <c r="B191" s="173"/>
      <c r="C191" s="173"/>
      <c r="D191" s="173"/>
      <c r="E191" s="173"/>
      <c r="F191" s="173"/>
      <c r="G191" s="173"/>
      <c r="H191" s="173"/>
      <c r="I191" s="174"/>
      <c r="J191" s="47"/>
    </row>
    <row r="192" spans="1:10" ht="53.25" customHeight="1">
      <c r="A192" s="178" t="s">
        <v>528</v>
      </c>
      <c r="B192" s="1253" t="s">
        <v>551</v>
      </c>
      <c r="C192" s="1253"/>
      <c r="D192" s="1253"/>
      <c r="E192" s="1253"/>
      <c r="F192" s="1253"/>
      <c r="G192" s="1253"/>
      <c r="H192" s="1253"/>
      <c r="I192" s="1253"/>
    </row>
    <row r="193" spans="1:9" ht="15.75">
      <c r="A193" s="176"/>
      <c r="B193" s="111"/>
      <c r="C193" s="111"/>
      <c r="D193" s="111"/>
      <c r="E193" s="111"/>
      <c r="F193" s="111"/>
      <c r="G193" s="111"/>
      <c r="H193" s="111"/>
      <c r="I193" s="111"/>
    </row>
    <row r="194" spans="1:9" ht="21.95" customHeight="1">
      <c r="A194" s="111"/>
      <c r="B194" s="171"/>
      <c r="C194" s="111"/>
      <c r="D194" s="111"/>
      <c r="E194" s="111"/>
      <c r="F194" s="171"/>
      <c r="G194" s="111"/>
      <c r="H194" s="111"/>
      <c r="I194" s="111"/>
    </row>
    <row r="195" spans="1:9" ht="21.95" customHeight="1">
      <c r="A195" s="111"/>
      <c r="B195" s="180" t="s">
        <v>552</v>
      </c>
      <c r="C195" s="180"/>
      <c r="D195" s="180"/>
      <c r="E195" s="180"/>
      <c r="F195" s="180" t="s">
        <v>552</v>
      </c>
      <c r="G195" s="180"/>
      <c r="H195" s="180"/>
      <c r="I195" s="180"/>
    </row>
    <row r="196" spans="1:9" ht="35.25" customHeight="1">
      <c r="A196" s="111"/>
      <c r="B196" s="1270" t="s">
        <v>484</v>
      </c>
      <c r="C196" s="1270"/>
      <c r="D196" s="1270"/>
      <c r="E196" s="1270"/>
      <c r="F196" s="1270" t="s">
        <v>470</v>
      </c>
      <c r="G196" s="1270"/>
      <c r="H196" s="1270"/>
      <c r="I196" s="1270"/>
    </row>
    <row r="197" spans="1:9" ht="21.95" customHeight="1">
      <c r="A197" s="111"/>
      <c r="B197" s="181"/>
      <c r="C197" s="176"/>
      <c r="D197" s="176"/>
      <c r="E197" s="176"/>
      <c r="F197" s="182"/>
      <c r="G197" s="182"/>
      <c r="H197" s="182"/>
      <c r="I197" s="182"/>
    </row>
    <row r="198" spans="1:9" ht="21.95" customHeight="1">
      <c r="A198" s="111"/>
      <c r="B198" s="1151" t="s">
        <v>553</v>
      </c>
      <c r="C198" s="1151"/>
      <c r="D198" s="1151"/>
      <c r="E198" s="1151"/>
      <c r="F198" s="1151" t="s">
        <v>553</v>
      </c>
      <c r="G198" s="1151"/>
      <c r="H198" s="1151"/>
      <c r="I198" s="1151"/>
    </row>
    <row r="199" spans="1:9" ht="21.95" customHeight="1">
      <c r="A199" s="111"/>
      <c r="B199" s="171"/>
      <c r="C199" s="176"/>
      <c r="D199" s="176"/>
      <c r="E199" s="176"/>
      <c r="F199" s="171"/>
      <c r="G199" s="176"/>
      <c r="H199" s="176"/>
      <c r="I199" s="176"/>
    </row>
    <row r="200" spans="1:9" ht="21.95" customHeight="1">
      <c r="A200" s="111"/>
      <c r="B200" s="171"/>
      <c r="C200" s="176"/>
      <c r="D200" s="176"/>
      <c r="E200" s="176"/>
      <c r="F200" s="171"/>
      <c r="G200" s="176"/>
      <c r="H200" s="176"/>
      <c r="I200" s="176"/>
    </row>
    <row r="201" spans="1:9" ht="24.75" customHeight="1">
      <c r="A201" s="111"/>
      <c r="B201" s="173" t="s">
        <v>554</v>
      </c>
      <c r="C201" s="183"/>
      <c r="D201" s="173"/>
      <c r="E201" s="173"/>
      <c r="F201" s="1271" t="s">
        <v>554</v>
      </c>
      <c r="G201" s="1272"/>
      <c r="H201" s="1272"/>
      <c r="I201" s="1272"/>
    </row>
    <row r="202" spans="1:9" ht="21.95" customHeight="1">
      <c r="A202" s="111"/>
      <c r="B202" s="173" t="s">
        <v>65</v>
      </c>
      <c r="C202" s="183"/>
      <c r="D202" s="173"/>
      <c r="E202" s="173"/>
      <c r="F202" s="1271" t="s">
        <v>65</v>
      </c>
      <c r="G202" s="1272"/>
      <c r="H202" s="1272"/>
      <c r="I202" s="1272"/>
    </row>
    <row r="203" spans="1:9" ht="21.95" customHeight="1">
      <c r="A203" s="111"/>
      <c r="B203" s="180"/>
      <c r="C203" s="176"/>
      <c r="D203" s="176"/>
      <c r="E203" s="176"/>
      <c r="F203" s="180"/>
      <c r="G203" s="176"/>
      <c r="H203" s="176"/>
      <c r="I203" s="176"/>
    </row>
    <row r="204" spans="1:9" ht="21.95" customHeight="1">
      <c r="A204" s="111"/>
      <c r="B204" s="1151" t="s">
        <v>555</v>
      </c>
      <c r="C204" s="1151"/>
      <c r="D204" s="1151"/>
      <c r="E204" s="1151"/>
      <c r="F204" s="1151" t="s">
        <v>555</v>
      </c>
      <c r="G204" s="1151"/>
      <c r="H204" s="1151"/>
      <c r="I204" s="1151"/>
    </row>
    <row r="205" spans="1:9" ht="21.95" customHeight="1">
      <c r="A205" s="111"/>
      <c r="B205" s="173" t="s">
        <v>554</v>
      </c>
      <c r="C205" s="173"/>
      <c r="D205" s="173"/>
      <c r="E205" s="173"/>
      <c r="F205" s="173" t="s">
        <v>554</v>
      </c>
      <c r="G205" s="180"/>
      <c r="H205" s="180"/>
      <c r="I205" s="180"/>
    </row>
    <row r="206" spans="1:9" ht="21.95" customHeight="1">
      <c r="A206" s="111"/>
      <c r="B206" s="173" t="s">
        <v>65</v>
      </c>
      <c r="C206" s="173"/>
      <c r="D206" s="173"/>
      <c r="E206" s="173"/>
      <c r="F206" s="173" t="s">
        <v>65</v>
      </c>
      <c r="G206" s="111"/>
      <c r="H206" s="111"/>
      <c r="I206" s="111"/>
    </row>
    <row r="207" spans="1:9" ht="21.95" customHeight="1">
      <c r="A207" s="111"/>
      <c r="B207" s="111"/>
      <c r="C207" s="111"/>
      <c r="D207" s="111"/>
      <c r="E207" s="111"/>
      <c r="F207" s="111"/>
      <c r="G207" s="111"/>
      <c r="H207" s="111"/>
      <c r="I207" s="111"/>
    </row>
    <row r="208" spans="1:9" ht="21.95" customHeight="1">
      <c r="A208" s="111"/>
      <c r="B208" s="1151" t="s">
        <v>556</v>
      </c>
      <c r="C208" s="1151"/>
      <c r="D208" s="1151"/>
      <c r="E208" s="1151"/>
      <c r="F208" s="1151" t="s">
        <v>556</v>
      </c>
      <c r="G208" s="1151"/>
      <c r="H208" s="1151"/>
      <c r="I208" s="1151"/>
    </row>
    <row r="209" spans="1:9" ht="21.95" customHeight="1">
      <c r="A209" s="111"/>
      <c r="B209" s="173" t="s">
        <v>554</v>
      </c>
      <c r="C209" s="173"/>
      <c r="D209" s="173"/>
      <c r="E209" s="173"/>
      <c r="F209" s="173" t="s">
        <v>554</v>
      </c>
      <c r="G209" s="180"/>
      <c r="H209" s="180"/>
      <c r="I209" s="180"/>
    </row>
    <row r="210" spans="1:9" ht="21.95" customHeight="1">
      <c r="A210" s="111"/>
      <c r="B210" s="173" t="s">
        <v>65</v>
      </c>
      <c r="C210" s="173"/>
      <c r="D210" s="173"/>
      <c r="E210" s="173"/>
      <c r="F210" s="173" t="s">
        <v>65</v>
      </c>
      <c r="G210" s="111"/>
      <c r="H210" s="111"/>
      <c r="I210" s="111"/>
    </row>
    <row r="211" spans="1:9" ht="21.95" customHeight="1">
      <c r="A211" s="111"/>
      <c r="B211" s="173"/>
      <c r="C211" s="173"/>
      <c r="D211" s="173"/>
      <c r="E211" s="173"/>
      <c r="F211" s="173"/>
      <c r="G211" s="111"/>
      <c r="H211" s="111"/>
      <c r="I211" s="111"/>
    </row>
    <row r="212" spans="1:9" ht="21.95" customHeight="1">
      <c r="A212" s="111"/>
      <c r="B212" s="173"/>
      <c r="C212" s="173"/>
      <c r="D212" s="173"/>
      <c r="E212" s="173"/>
      <c r="F212" s="173"/>
      <c r="G212" s="111"/>
      <c r="H212" s="111"/>
      <c r="I212" s="111"/>
    </row>
    <row r="213" spans="1:9" ht="21.95" customHeight="1">
      <c r="A213" s="111"/>
      <c r="B213" s="173"/>
      <c r="C213" s="173"/>
      <c r="D213" s="173"/>
      <c r="E213" s="173"/>
      <c r="F213" s="173"/>
      <c r="G213" s="111"/>
      <c r="H213" s="111"/>
      <c r="I213" s="111"/>
    </row>
    <row r="214" spans="1:9" ht="21.95" customHeight="1">
      <c r="A214" s="111"/>
      <c r="B214" s="173"/>
      <c r="C214" s="173"/>
      <c r="D214" s="173"/>
      <c r="E214" s="173"/>
      <c r="F214" s="173"/>
      <c r="G214" s="111"/>
      <c r="H214" s="111"/>
      <c r="I214" s="111"/>
    </row>
    <row r="215" spans="1:9" ht="21.95" customHeight="1">
      <c r="A215" s="111"/>
      <c r="B215" s="173"/>
      <c r="C215" s="173"/>
      <c r="D215" s="173"/>
      <c r="E215" s="173"/>
      <c r="F215" s="173"/>
      <c r="G215" s="111"/>
      <c r="H215" s="111"/>
      <c r="I215" s="111"/>
    </row>
    <row r="216" spans="1:9" ht="21.95" customHeight="1">
      <c r="A216" s="111"/>
      <c r="B216" s="173"/>
      <c r="C216" s="173"/>
      <c r="D216" s="173"/>
      <c r="E216" s="173"/>
      <c r="F216" s="173"/>
      <c r="G216" s="111"/>
      <c r="H216" s="111"/>
      <c r="I216" s="111"/>
    </row>
    <row r="217" spans="1:9" ht="21.95" customHeight="1">
      <c r="A217" s="111"/>
      <c r="B217" s="173"/>
      <c r="C217" s="173"/>
      <c r="D217" s="173"/>
      <c r="E217" s="173"/>
      <c r="F217" s="173"/>
      <c r="G217" s="111"/>
      <c r="H217" s="111"/>
      <c r="I217" s="111"/>
    </row>
    <row r="218" spans="1:9" ht="21.95" customHeight="1">
      <c r="A218" s="111"/>
      <c r="B218" s="173"/>
      <c r="C218" s="173"/>
      <c r="D218" s="173"/>
      <c r="E218" s="173"/>
      <c r="F218" s="173"/>
      <c r="G218" s="111"/>
      <c r="H218" s="111"/>
      <c r="I218" s="111"/>
    </row>
    <row r="219" spans="1:9" ht="21.95" customHeight="1">
      <c r="A219" s="111"/>
      <c r="B219" s="173"/>
      <c r="C219" s="173"/>
      <c r="D219" s="173"/>
      <c r="E219" s="173"/>
      <c r="F219" s="173"/>
      <c r="G219" s="111"/>
      <c r="H219" s="111"/>
      <c r="I219" s="111"/>
    </row>
    <row r="220" spans="1:9" ht="21.95" customHeight="1">
      <c r="A220" s="111"/>
      <c r="B220" s="173"/>
      <c r="C220" s="173"/>
      <c r="D220" s="173"/>
      <c r="E220" s="173"/>
      <c r="F220" s="173"/>
      <c r="G220" s="111"/>
      <c r="H220" s="111"/>
      <c r="I220" s="111"/>
    </row>
    <row r="221" spans="1:9" ht="21.95" customHeight="1">
      <c r="A221" s="111"/>
      <c r="B221" s="173"/>
      <c r="C221" s="173"/>
      <c r="D221" s="173"/>
      <c r="E221" s="173"/>
      <c r="F221" s="173"/>
      <c r="G221" s="111"/>
      <c r="H221" s="111"/>
      <c r="I221" s="111"/>
    </row>
    <row r="222" spans="1:9" ht="21.95" customHeight="1">
      <c r="A222" s="111"/>
      <c r="B222" s="173"/>
      <c r="C222" s="173"/>
      <c r="D222" s="173"/>
      <c r="E222" s="173"/>
      <c r="F222" s="173"/>
      <c r="G222" s="111"/>
      <c r="H222" s="111"/>
      <c r="I222" s="111"/>
    </row>
    <row r="223" spans="1:9" ht="15.75" customHeight="1">
      <c r="A223" s="111"/>
      <c r="B223" s="173"/>
      <c r="C223" s="173"/>
      <c r="D223" s="173"/>
      <c r="E223" s="173"/>
      <c r="F223" s="173"/>
      <c r="G223" s="111"/>
      <c r="H223" s="111"/>
      <c r="I223" s="111"/>
    </row>
    <row r="224" spans="1:9" ht="15.75">
      <c r="A224" s="184"/>
      <c r="B224" s="184"/>
      <c r="C224" s="184"/>
      <c r="D224" s="184"/>
      <c r="E224" s="184"/>
      <c r="F224" s="184"/>
      <c r="G224" s="184"/>
      <c r="H224" s="184"/>
      <c r="I224" s="184"/>
    </row>
    <row r="225" spans="1:9" ht="15.75">
      <c r="A225" s="173" t="s">
        <v>446</v>
      </c>
      <c r="B225" s="173"/>
      <c r="C225" s="173"/>
      <c r="D225" s="173"/>
      <c r="E225" s="173"/>
      <c r="F225" s="173"/>
      <c r="G225" s="173"/>
      <c r="H225" s="173"/>
      <c r="I225" s="174" t="s">
        <v>557</v>
      </c>
    </row>
    <row r="226" spans="1:9" ht="15.75">
      <c r="A226" s="111"/>
      <c r="B226" s="111"/>
      <c r="C226" s="111"/>
      <c r="D226" s="111"/>
      <c r="E226" s="111"/>
      <c r="F226" s="111"/>
      <c r="G226" s="111"/>
      <c r="H226" s="111"/>
      <c r="I226" s="111"/>
    </row>
    <row r="227" spans="1:9" ht="15.75">
      <c r="A227" s="111"/>
      <c r="B227" s="111"/>
      <c r="C227" s="111"/>
      <c r="D227" s="111"/>
      <c r="E227" s="111"/>
      <c r="F227" s="111"/>
      <c r="G227" s="111"/>
      <c r="H227" s="111"/>
      <c r="I227" s="111"/>
    </row>
    <row r="228" spans="1:9" ht="15.75">
      <c r="A228" s="111"/>
      <c r="B228" s="111"/>
      <c r="C228" s="111"/>
      <c r="D228" s="111"/>
      <c r="E228" s="111"/>
      <c r="F228" s="111"/>
      <c r="G228" s="111"/>
      <c r="H228" s="111"/>
      <c r="I228" s="111"/>
    </row>
    <row r="229" spans="1:9" ht="15.75">
      <c r="A229" s="111"/>
      <c r="B229" s="111"/>
      <c r="C229" s="111"/>
      <c r="D229" s="111"/>
      <c r="E229" s="111"/>
      <c r="F229" s="111"/>
      <c r="G229" s="111"/>
      <c r="H229" s="111"/>
      <c r="I229" s="111"/>
    </row>
    <row r="230" spans="1:9" ht="15.75">
      <c r="A230" s="111"/>
      <c r="B230" s="111"/>
      <c r="C230" s="111"/>
      <c r="D230" s="111"/>
      <c r="E230" s="111"/>
      <c r="F230" s="111"/>
      <c r="G230" s="111"/>
      <c r="H230" s="111"/>
      <c r="I230" s="111"/>
    </row>
    <row r="231" spans="1:9" ht="15.75">
      <c r="A231" s="111"/>
      <c r="B231" s="111"/>
      <c r="C231" s="111"/>
      <c r="D231" s="111"/>
      <c r="E231" s="111"/>
      <c r="F231" s="111"/>
      <c r="G231" s="111"/>
      <c r="H231" s="111"/>
      <c r="I231" s="111"/>
    </row>
    <row r="232" spans="1:9" ht="15.75">
      <c r="A232" s="111"/>
      <c r="B232" s="111"/>
      <c r="C232" s="111"/>
      <c r="D232" s="111"/>
      <c r="E232" s="111"/>
      <c r="F232" s="111"/>
      <c r="G232" s="111"/>
      <c r="H232" s="111"/>
      <c r="I232" s="111"/>
    </row>
    <row r="233" spans="1:9" ht="15.75">
      <c r="A233" s="111"/>
      <c r="B233" s="111"/>
      <c r="C233" s="111"/>
      <c r="D233" s="111"/>
      <c r="E233" s="111"/>
      <c r="F233" s="111"/>
      <c r="G233" s="111"/>
      <c r="H233" s="111"/>
      <c r="I233" s="111"/>
    </row>
    <row r="234" spans="1:9" ht="15.75">
      <c r="A234" s="111"/>
      <c r="B234" s="111"/>
      <c r="C234" s="111"/>
      <c r="D234" s="111"/>
      <c r="E234" s="111"/>
      <c r="F234" s="111"/>
      <c r="G234" s="111"/>
      <c r="H234" s="111"/>
      <c r="I234" s="111"/>
    </row>
    <row r="235" spans="1:9" ht="15.75">
      <c r="A235" s="111"/>
      <c r="B235" s="111"/>
      <c r="C235" s="111"/>
      <c r="D235" s="111"/>
      <c r="E235" s="111"/>
      <c r="F235" s="111"/>
      <c r="G235" s="111"/>
      <c r="H235" s="111"/>
      <c r="I235" s="111"/>
    </row>
    <row r="236" spans="1:9" ht="15.75">
      <c r="A236" s="111"/>
      <c r="B236" s="111"/>
      <c r="C236" s="111"/>
      <c r="D236" s="111"/>
      <c r="E236" s="111"/>
      <c r="F236" s="111"/>
      <c r="G236" s="111"/>
      <c r="H236" s="111"/>
      <c r="I236" s="111"/>
    </row>
    <row r="237" spans="1:9" ht="15.75">
      <c r="A237" s="111"/>
      <c r="B237" s="111"/>
      <c r="C237" s="111"/>
      <c r="D237" s="111"/>
      <c r="E237" s="111"/>
      <c r="F237" s="111"/>
      <c r="G237" s="111"/>
      <c r="H237" s="111"/>
      <c r="I237" s="111"/>
    </row>
    <row r="238" spans="1:9" ht="15.75">
      <c r="A238" s="111"/>
      <c r="B238" s="111"/>
      <c r="C238" s="111"/>
      <c r="D238" s="111"/>
      <c r="E238" s="111"/>
      <c r="F238" s="111"/>
      <c r="G238" s="111"/>
      <c r="H238" s="111"/>
      <c r="I238" s="111"/>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6"/>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55" zoomScaleNormal="100" zoomScaleSheetLayoutView="100" workbookViewId="0">
      <selection activeCell="E22" sqref="E22"/>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43"/>
    <col min="8" max="8" width="0" style="143" hidden="1" customWidth="1"/>
    <col min="9" max="11" width="9.140625" style="143"/>
    <col min="12" max="12" width="0" style="143" hidden="1" customWidth="1"/>
    <col min="13" max="13" width="35.42578125" style="143" hidden="1" customWidth="1"/>
    <col min="14" max="14" width="0" style="143" hidden="1" customWidth="1"/>
    <col min="15" max="31" width="9.140625" style="143"/>
    <col min="32" max="16384" width="9.140625" style="12"/>
  </cols>
  <sheetData>
    <row r="1" spans="1:31" ht="24" customHeight="1">
      <c r="A1" s="905" t="str">
        <f>'Attach 3(JV)'!A1</f>
        <v>Specification No.: CC/NT/W-TR/DOM/A04/24/02715</v>
      </c>
      <c r="B1" s="905"/>
      <c r="C1" s="905"/>
      <c r="D1" s="905"/>
      <c r="E1" s="254" t="str">
        <f>"Attachment-15 " &amp; 'Attach 3(JV)'!AT1</f>
        <v xml:space="preserve">Attachment-15 </v>
      </c>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ht="12" customHeight="1">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ht="78.75" customHeight="1">
      <c r="A3" s="1213" t="str">
        <f>Basic!B1</f>
        <v>400kV Transformer Package LOT-4TR-01-Bulk for 4x500 MVA, 400/220/33KV 3-Ph Transformers under Bulk Procurement of 765kV and 400kV class Transformers and Reactors of various Capacities</v>
      </c>
      <c r="B3" s="1214"/>
      <c r="C3" s="1214"/>
      <c r="D3" s="1214"/>
      <c r="E3" s="121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1:31">
      <c r="A4" s="15"/>
      <c r="F4" s="64"/>
      <c r="G4" s="64"/>
      <c r="H4" s="64"/>
      <c r="I4" s="64"/>
      <c r="J4" s="64"/>
      <c r="K4" s="64"/>
      <c r="L4" s="64"/>
      <c r="M4" s="64"/>
      <c r="N4" s="64"/>
      <c r="O4" s="64"/>
      <c r="P4" s="64"/>
      <c r="Q4" s="64"/>
      <c r="R4" s="64"/>
      <c r="S4" s="64"/>
      <c r="T4" s="64"/>
      <c r="U4" s="64"/>
      <c r="V4" s="64"/>
      <c r="W4" s="64"/>
      <c r="X4" s="64"/>
      <c r="Y4" s="64"/>
      <c r="Z4" s="64"/>
      <c r="AA4" s="64"/>
      <c r="AB4" s="64"/>
      <c r="AC4" s="64"/>
      <c r="AD4" s="64"/>
      <c r="AE4" s="64"/>
    </row>
    <row r="5" spans="1:31" ht="47.25" customHeight="1">
      <c r="A5" s="1295" t="s">
        <v>558</v>
      </c>
      <c r="B5" s="1295"/>
      <c r="C5" s="1295"/>
      <c r="D5" s="1295"/>
      <c r="E5" s="1295"/>
      <c r="F5" s="64"/>
      <c r="G5" s="64"/>
      <c r="H5" s="64"/>
      <c r="I5" s="64"/>
      <c r="J5" s="64"/>
      <c r="K5" s="64"/>
      <c r="L5" s="64"/>
      <c r="M5" s="64"/>
      <c r="N5" s="64"/>
      <c r="O5" s="64"/>
      <c r="P5" s="64"/>
      <c r="Q5" s="64"/>
      <c r="R5" s="64"/>
      <c r="S5" s="64"/>
      <c r="T5" s="64"/>
      <c r="U5" s="64"/>
      <c r="V5" s="64"/>
      <c r="W5" s="64"/>
      <c r="X5" s="64"/>
      <c r="Y5" s="64"/>
      <c r="Z5" s="64"/>
      <c r="AA5" s="64"/>
      <c r="AB5" s="64"/>
      <c r="AC5" s="64"/>
      <c r="AD5" s="64"/>
      <c r="AE5" s="64"/>
    </row>
    <row r="6" spans="1:31">
      <c r="A6" s="19"/>
      <c r="F6" s="64"/>
      <c r="G6" s="64"/>
      <c r="H6" s="64"/>
      <c r="I6" s="64"/>
      <c r="J6" s="64"/>
      <c r="K6" s="64"/>
      <c r="L6" s="64"/>
      <c r="M6" s="64"/>
      <c r="N6" s="64"/>
      <c r="O6" s="64"/>
      <c r="P6" s="64"/>
      <c r="Q6" s="64"/>
      <c r="R6" s="64"/>
      <c r="S6" s="64"/>
      <c r="T6" s="64"/>
      <c r="U6" s="64"/>
      <c r="V6" s="64"/>
      <c r="W6" s="64"/>
      <c r="X6" s="64"/>
      <c r="Y6" s="64"/>
      <c r="Z6" s="64"/>
      <c r="AA6" s="64"/>
      <c r="AB6" s="64"/>
      <c r="AC6" s="64"/>
      <c r="AD6" s="64"/>
      <c r="AE6" s="64"/>
    </row>
    <row r="7" spans="1:31" ht="20.100000000000001" customHeight="1">
      <c r="A7" s="20"/>
      <c r="F7" s="64"/>
      <c r="G7" s="64"/>
      <c r="H7" s="64"/>
      <c r="I7" s="64"/>
      <c r="J7" s="64"/>
      <c r="K7" s="64"/>
      <c r="L7" s="64"/>
      <c r="M7" s="64"/>
      <c r="N7" s="64"/>
      <c r="O7" s="64"/>
      <c r="P7" s="64"/>
      <c r="Q7" s="64"/>
      <c r="R7" s="64"/>
      <c r="S7" s="64"/>
      <c r="T7" s="64"/>
      <c r="U7" s="64"/>
      <c r="V7" s="64"/>
      <c r="W7" s="64"/>
      <c r="X7" s="64"/>
      <c r="Y7" s="64"/>
      <c r="Z7" s="64"/>
      <c r="AA7" s="64"/>
      <c r="AB7" s="64"/>
      <c r="AC7" s="64"/>
      <c r="AD7" s="64"/>
      <c r="AE7" s="64"/>
    </row>
    <row r="8" spans="1:31" ht="36" customHeight="1">
      <c r="A8" s="844" t="str">
        <f>'Attach 3(JV)'!A7</f>
        <v>Bidder’s Name and Address  :</v>
      </c>
      <c r="B8" s="844"/>
      <c r="C8" s="844"/>
      <c r="D8" s="844"/>
      <c r="E8" s="5" t="str">
        <f>'Attach 3(JV)'!E7</f>
        <v>To:</v>
      </c>
      <c r="F8" s="64"/>
      <c r="G8" s="64"/>
      <c r="H8" s="64"/>
      <c r="I8" s="64"/>
      <c r="J8" s="64"/>
      <c r="K8" s="64"/>
      <c r="L8" s="64"/>
      <c r="M8" s="64"/>
      <c r="N8" s="64"/>
      <c r="O8" s="64"/>
      <c r="P8" s="64"/>
      <c r="Q8" s="64"/>
      <c r="R8" s="64"/>
      <c r="S8" s="64"/>
      <c r="T8" s="64"/>
      <c r="U8" s="64"/>
      <c r="V8" s="64"/>
      <c r="W8" s="64"/>
      <c r="X8" s="64"/>
      <c r="Y8" s="64"/>
      <c r="Z8" s="64"/>
      <c r="AA8" s="64"/>
      <c r="AB8" s="64"/>
      <c r="AC8" s="64"/>
      <c r="AD8" s="64"/>
      <c r="AE8" s="64"/>
    </row>
    <row r="9" spans="1:31" ht="36" customHeight="1">
      <c r="A9" s="1152" t="str">
        <f>'Attach 3(JV)'!A8</f>
        <v/>
      </c>
      <c r="B9" s="1152"/>
      <c r="C9" s="365"/>
      <c r="D9" s="365"/>
      <c r="E9" s="3" t="str">
        <f>'Attach 3(JV)'!E8</f>
        <v>Contract Services</v>
      </c>
      <c r="F9" s="64"/>
      <c r="G9" s="64"/>
      <c r="H9" s="64"/>
      <c r="I9" s="64"/>
      <c r="J9" s="64"/>
      <c r="K9" s="64"/>
      <c r="L9" s="64"/>
      <c r="M9" s="64"/>
      <c r="N9" s="64"/>
      <c r="O9" s="64"/>
      <c r="P9" s="64"/>
      <c r="Q9" s="64"/>
      <c r="R9" s="64"/>
      <c r="S9" s="64"/>
      <c r="T9" s="64"/>
      <c r="U9" s="64"/>
      <c r="V9" s="64"/>
      <c r="W9" s="64"/>
      <c r="X9" s="64"/>
      <c r="Y9" s="64"/>
      <c r="Z9" s="64"/>
      <c r="AA9" s="64"/>
      <c r="AB9" s="64"/>
      <c r="AC9" s="64"/>
      <c r="AD9" s="64"/>
      <c r="AE9" s="64"/>
    </row>
    <row r="10" spans="1:31" ht="20.100000000000001" customHeight="1">
      <c r="A10" s="4" t="s">
        <v>54</v>
      </c>
      <c r="B10" s="1218">
        <f>'Attach 3(JV)'!B9:D9</f>
        <v>0</v>
      </c>
      <c r="C10" s="1218"/>
      <c r="D10" s="1218"/>
      <c r="E10" s="3" t="str">
        <f>'Attach 3(JV)'!E9</f>
        <v>Power Grid Corporation of India Ltd.,</v>
      </c>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row>
    <row r="11" spans="1:31" ht="20.100000000000001" customHeight="1">
      <c r="A11" s="4" t="s">
        <v>56</v>
      </c>
      <c r="B11" s="841">
        <f>'Attach 3(JV)'!B10:D10</f>
        <v>0</v>
      </c>
      <c r="C11" s="841"/>
      <c r="D11" s="841"/>
      <c r="E11" s="3" t="str">
        <f>'Attach 3(JV)'!E10</f>
        <v>"Saudamini", Plot No. 2, Sector 29</v>
      </c>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row>
    <row r="12" spans="1:31" ht="17.25" customHeight="1">
      <c r="B12" s="841">
        <f>'Attach 3(JV)'!B11:D11</f>
        <v>0</v>
      </c>
      <c r="C12" s="841"/>
      <c r="D12" s="841"/>
      <c r="E12" s="3" t="str">
        <f>'Attach 3(JV)'!E11</f>
        <v>Gurugram (Haryana) - 122001</v>
      </c>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row>
    <row r="13" spans="1:31" ht="17.25" customHeight="1">
      <c r="A13" s="19"/>
      <c r="B13" s="841">
        <f>'Attach 3(JV)'!B12</f>
        <v>0</v>
      </c>
      <c r="C13" s="841"/>
      <c r="D13" s="841"/>
      <c r="E13" s="3"/>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row>
    <row r="14" spans="1:31" ht="13.5" customHeight="1">
      <c r="A14" s="19"/>
      <c r="B14" s="841"/>
      <c r="C14" s="841"/>
      <c r="D14" s="841"/>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row>
    <row r="15" spans="1:31" ht="17.25" customHeight="1">
      <c r="A15" s="16" t="s">
        <v>60</v>
      </c>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row>
    <row r="16" spans="1:31">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row>
    <row r="17" spans="1:31" ht="56.25" customHeight="1">
      <c r="A17" s="144" t="s">
        <v>439</v>
      </c>
      <c r="B17" s="928" t="s">
        <v>559</v>
      </c>
      <c r="C17" s="928"/>
      <c r="D17" s="928"/>
      <c r="E17" s="928"/>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row>
    <row r="18" spans="1:31" ht="16.5" customHeight="1">
      <c r="A18" s="145"/>
      <c r="B18" s="1296" t="s">
        <v>560</v>
      </c>
      <c r="C18" s="1296"/>
      <c r="D18" s="1296"/>
      <c r="E18" s="1296"/>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row>
    <row r="19" spans="1:31" ht="18.75">
      <c r="A19" s="145"/>
      <c r="B19" s="917" t="s">
        <v>561</v>
      </c>
      <c r="C19" s="918"/>
      <c r="D19" s="939"/>
      <c r="E19" s="737"/>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row>
    <row r="20" spans="1:31" ht="18" customHeight="1">
      <c r="B20" s="1303" t="s">
        <v>562</v>
      </c>
      <c r="C20" s="1304"/>
      <c r="D20" s="1305"/>
      <c r="E20" s="91"/>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row>
    <row r="21" spans="1:31" ht="18" customHeight="1">
      <c r="B21" s="736" t="s">
        <v>563</v>
      </c>
      <c r="C21" s="212"/>
      <c r="D21" s="213"/>
      <c r="E21" s="91"/>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row>
    <row r="22" spans="1:31" ht="18" customHeight="1">
      <c r="A22" s="214"/>
      <c r="B22" s="917" t="s">
        <v>564</v>
      </c>
      <c r="C22" s="918"/>
      <c r="D22" s="939"/>
      <c r="E22" s="91"/>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row>
    <row r="23" spans="1:31" ht="18" customHeight="1">
      <c r="A23" s="1300"/>
      <c r="B23" s="1301"/>
      <c r="C23" s="1301"/>
      <c r="D23" s="1301"/>
      <c r="E23" s="1301"/>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row>
    <row r="24" spans="1:31" ht="15.75">
      <c r="A24" s="146"/>
      <c r="B24" s="146"/>
      <c r="C24" s="146"/>
      <c r="D24" s="146"/>
      <c r="E24" s="146"/>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31">
      <c r="B25" s="1302"/>
      <c r="C25" s="1302"/>
      <c r="D25" s="1302"/>
      <c r="E25" s="1302"/>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row>
    <row r="26" spans="1:31" ht="35.25" customHeight="1">
      <c r="A26" s="144" t="s">
        <v>565</v>
      </c>
      <c r="B26" s="928" t="s">
        <v>566</v>
      </c>
      <c r="C26" s="928"/>
      <c r="D26" s="928"/>
      <c r="E26" s="928"/>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ht="36" customHeight="1">
      <c r="A27" s="127" t="s">
        <v>567</v>
      </c>
      <c r="B27" s="903" t="s">
        <v>568</v>
      </c>
      <c r="C27" s="903"/>
      <c r="D27" s="903"/>
      <c r="E27" s="117">
        <f>B10</f>
        <v>0</v>
      </c>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ht="18.95" customHeight="1">
      <c r="A28" s="128" t="s">
        <v>569</v>
      </c>
      <c r="B28" s="1276" t="s">
        <v>570</v>
      </c>
      <c r="C28" s="1276"/>
      <c r="D28" s="1276"/>
      <c r="E28" s="85"/>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ht="18.95" customHeight="1">
      <c r="A29" s="129"/>
      <c r="B29" s="1276" t="s">
        <v>571</v>
      </c>
      <c r="C29" s="1276"/>
      <c r="D29" s="1276"/>
      <c r="E29" s="12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ht="18.95" customHeight="1">
      <c r="A30" s="129"/>
      <c r="B30" s="1276"/>
      <c r="C30" s="1276"/>
      <c r="D30" s="1276"/>
      <c r="E30" s="123"/>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ht="18.95" customHeight="1">
      <c r="A31" s="129"/>
      <c r="B31" s="1276"/>
      <c r="C31" s="1276"/>
      <c r="D31" s="1276"/>
      <c r="E31" s="123"/>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ht="18.95" customHeight="1">
      <c r="A32" s="129"/>
      <c r="B32" s="1276" t="s">
        <v>572</v>
      </c>
      <c r="C32" s="1276"/>
      <c r="D32" s="1276"/>
      <c r="E32" s="123"/>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1:31" ht="18.95" customHeight="1">
      <c r="A33" s="129"/>
      <c r="B33" s="1276"/>
      <c r="C33" s="1276"/>
      <c r="D33" s="1276"/>
      <c r="E33" s="192"/>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1:31" ht="18.95" customHeight="1">
      <c r="A34" s="129"/>
      <c r="B34" s="1276"/>
      <c r="C34" s="1276"/>
      <c r="D34" s="1276"/>
      <c r="E34" s="192"/>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1:31" ht="18.95" customHeight="1">
      <c r="A35" s="129"/>
      <c r="B35" s="1276" t="s">
        <v>573</v>
      </c>
      <c r="C35" s="1276"/>
      <c r="D35" s="1276"/>
      <c r="E35" s="192"/>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1:31" ht="18.95" customHeight="1">
      <c r="A36" s="129"/>
      <c r="B36" s="1276"/>
      <c r="C36" s="1276"/>
      <c r="D36" s="1276"/>
      <c r="E36" s="123"/>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1:31" ht="18.95" customHeight="1">
      <c r="A37" s="147"/>
      <c r="B37" s="1281"/>
      <c r="C37" s="1281"/>
      <c r="D37" s="1281"/>
      <c r="E37" s="12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1:31" ht="18.95" customHeight="1">
      <c r="A38" s="128" t="s">
        <v>574</v>
      </c>
      <c r="B38" s="1280" t="s">
        <v>575</v>
      </c>
      <c r="C38" s="1280"/>
      <c r="D38" s="1280"/>
      <c r="E38" s="1293"/>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1:31" ht="60.75" customHeight="1">
      <c r="A39" s="147"/>
      <c r="B39" s="1297" t="s">
        <v>576</v>
      </c>
      <c r="C39" s="1298"/>
      <c r="D39" s="1299"/>
      <c r="E39" s="129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1:31" ht="93" customHeight="1">
      <c r="A40" s="1164" t="s">
        <v>577</v>
      </c>
      <c r="B40" s="1277" t="s">
        <v>578</v>
      </c>
      <c r="C40" s="1278"/>
      <c r="D40" s="1279"/>
      <c r="E40" s="373"/>
      <c r="F40" s="64"/>
      <c r="G40" s="64"/>
      <c r="H40" s="64"/>
      <c r="I40" s="64"/>
      <c r="J40" s="64"/>
      <c r="K40" s="64"/>
      <c r="L40" s="64"/>
      <c r="M40" s="64" t="str">
        <f>IF('Names of Bidder'!D15="Yes","Yes","No")</f>
        <v>No</v>
      </c>
      <c r="N40" s="64"/>
      <c r="O40" s="64"/>
      <c r="P40" s="64"/>
      <c r="Q40" s="64"/>
      <c r="R40" s="64"/>
      <c r="S40" s="64"/>
      <c r="T40" s="64"/>
      <c r="U40" s="64"/>
      <c r="V40" s="64"/>
      <c r="W40" s="64"/>
      <c r="X40" s="64"/>
      <c r="Y40" s="64"/>
      <c r="Z40" s="64"/>
      <c r="AA40" s="64"/>
      <c r="AB40" s="64"/>
      <c r="AC40" s="64"/>
      <c r="AD40" s="64"/>
      <c r="AE40" s="64"/>
    </row>
    <row r="41" spans="1:31" ht="22.5" customHeight="1">
      <c r="A41" s="1165"/>
      <c r="B41" s="904"/>
      <c r="C41" s="905"/>
      <c r="D41" s="1307"/>
      <c r="E41" s="370"/>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1:31" ht="60.75" customHeight="1">
      <c r="A42" s="260" t="s">
        <v>579</v>
      </c>
      <c r="B42" s="917" t="s">
        <v>580</v>
      </c>
      <c r="C42" s="918"/>
      <c r="D42" s="939"/>
      <c r="E42" s="369"/>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1:31" ht="114.75" customHeight="1">
      <c r="A43" s="371" t="s">
        <v>581</v>
      </c>
      <c r="B43" s="1277" t="s">
        <v>582</v>
      </c>
      <c r="C43" s="1278"/>
      <c r="D43" s="1279"/>
      <c r="E43" s="373"/>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1:31" ht="21.75" customHeight="1">
      <c r="A44" s="35" t="s">
        <v>583</v>
      </c>
      <c r="B44" s="1290" t="s">
        <v>584</v>
      </c>
      <c r="C44" s="1291"/>
      <c r="D44" s="1292"/>
      <c r="E44" s="67"/>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1:31" ht="24.75" customHeight="1">
      <c r="A45" s="35" t="s">
        <v>585</v>
      </c>
      <c r="B45" s="1274" t="s">
        <v>586</v>
      </c>
      <c r="C45" s="1274"/>
      <c r="D45" s="1274"/>
      <c r="E45" s="67"/>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ht="44.25" customHeight="1">
      <c r="A46" s="257" t="s">
        <v>587</v>
      </c>
      <c r="B46" s="1274" t="s">
        <v>588</v>
      </c>
      <c r="C46" s="1274"/>
      <c r="D46" s="1274"/>
      <c r="E46" s="67"/>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ht="36.75" customHeight="1">
      <c r="A47" s="257"/>
      <c r="B47" s="1274" t="s">
        <v>589</v>
      </c>
      <c r="C47" s="1274"/>
      <c r="D47" s="1274"/>
      <c r="E47" s="258" t="s">
        <v>590</v>
      </c>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ht="17.100000000000001" customHeight="1">
      <c r="A48" s="257" t="s">
        <v>591</v>
      </c>
      <c r="B48" s="1190"/>
      <c r="C48" s="1275"/>
      <c r="D48" s="1191"/>
      <c r="E48" s="67"/>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1:31" ht="17.100000000000001" customHeight="1">
      <c r="A49" s="257" t="s">
        <v>75</v>
      </c>
      <c r="B49" s="1190"/>
      <c r="C49" s="1275"/>
      <c r="D49" s="1191"/>
      <c r="E49" s="67"/>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1:31" ht="17.100000000000001" customHeight="1">
      <c r="A50" s="257" t="s">
        <v>76</v>
      </c>
      <c r="B50" s="1190"/>
      <c r="C50" s="1275"/>
      <c r="D50" s="1191"/>
      <c r="E50" s="67"/>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1:31" ht="66.75" customHeight="1">
      <c r="A51" s="257" t="s">
        <v>273</v>
      </c>
      <c r="B51" s="1274" t="s">
        <v>592</v>
      </c>
      <c r="C51" s="1274"/>
      <c r="D51" s="1274"/>
      <c r="E51" s="259"/>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1:31" ht="17.100000000000001" customHeight="1">
      <c r="A52" s="257"/>
      <c r="B52" s="1274" t="s">
        <v>589</v>
      </c>
      <c r="C52" s="1274"/>
      <c r="D52" s="1274"/>
      <c r="E52" s="258" t="s">
        <v>590</v>
      </c>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1:31" ht="17.100000000000001" customHeight="1">
      <c r="A53" s="257" t="s">
        <v>591</v>
      </c>
      <c r="B53" s="1190"/>
      <c r="C53" s="1275"/>
      <c r="D53" s="1191"/>
      <c r="E53" s="67"/>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1:31" ht="17.100000000000001" customHeight="1">
      <c r="A54" s="257" t="s">
        <v>75</v>
      </c>
      <c r="B54" s="1190"/>
      <c r="C54" s="1275"/>
      <c r="D54" s="1191"/>
      <c r="E54" s="67"/>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1:31" ht="17.100000000000001" customHeight="1">
      <c r="A55" s="257" t="s">
        <v>76</v>
      </c>
      <c r="B55" s="1190"/>
      <c r="C55" s="1275"/>
      <c r="D55" s="1191"/>
      <c r="E55" s="67"/>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1:31" ht="17.100000000000001" customHeight="1">
      <c r="A56" s="260" t="s">
        <v>166</v>
      </c>
      <c r="B56" s="1190"/>
      <c r="C56" s="1275"/>
      <c r="D56" s="1191"/>
      <c r="E56" s="67"/>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1:31" ht="17.100000000000001" customHeight="1">
      <c r="A57" s="257" t="s">
        <v>167</v>
      </c>
      <c r="B57" s="1190"/>
      <c r="C57" s="1275"/>
      <c r="D57" s="1191"/>
      <c r="E57" s="67"/>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1:31" ht="17.100000000000001" customHeight="1">
      <c r="A58" s="260" t="s">
        <v>169</v>
      </c>
      <c r="B58" s="1190"/>
      <c r="C58" s="1275"/>
      <c r="D58" s="1191"/>
      <c r="E58" s="67"/>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1:31" ht="17.100000000000001" customHeight="1">
      <c r="A59" s="35">
        <v>6</v>
      </c>
      <c r="B59" s="1286" t="s">
        <v>593</v>
      </c>
      <c r="C59" s="1286"/>
      <c r="D59" s="1286"/>
      <c r="E59" s="67"/>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1" ht="17.100000000000001" customHeight="1">
      <c r="A60" s="35">
        <v>7</v>
      </c>
      <c r="B60" s="1276" t="s">
        <v>594</v>
      </c>
      <c r="C60" s="1276"/>
      <c r="D60" s="1276"/>
      <c r="E60" s="67"/>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1" ht="17.100000000000001" customHeight="1">
      <c r="A61" s="84"/>
      <c r="B61" s="1276"/>
      <c r="C61" s="1276"/>
      <c r="D61" s="1276"/>
      <c r="E61" s="123"/>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1" ht="17.100000000000001" customHeight="1">
      <c r="A62" s="79"/>
      <c r="B62" s="1281"/>
      <c r="C62" s="1281"/>
      <c r="D62" s="1281"/>
      <c r="E62" s="12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1:31" ht="17.100000000000001" customHeight="1">
      <c r="A63" s="84">
        <v>8</v>
      </c>
      <c r="B63" s="1273" t="s">
        <v>595</v>
      </c>
      <c r="C63" s="1273"/>
      <c r="D63" s="1273"/>
      <c r="E63" s="12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1:31" ht="17.100000000000001" customHeight="1">
      <c r="A64" s="84"/>
      <c r="B64" s="1276" t="s">
        <v>48</v>
      </c>
      <c r="C64" s="1276"/>
      <c r="D64" s="1276"/>
      <c r="E64" s="123"/>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1:31" ht="17.100000000000001" customHeight="1">
      <c r="A65" s="35">
        <v>9</v>
      </c>
      <c r="B65" s="1287" t="s">
        <v>596</v>
      </c>
      <c r="C65" s="1288"/>
      <c r="D65" s="1289"/>
      <c r="E65" s="126"/>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1:31" ht="17.100000000000001" customHeight="1">
      <c r="A66" s="84"/>
      <c r="B66" s="1276" t="s">
        <v>597</v>
      </c>
      <c r="C66" s="1276"/>
      <c r="D66" s="1276"/>
      <c r="E66" s="123"/>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1:31" ht="17.100000000000001" customHeight="1">
      <c r="A67" s="84"/>
      <c r="B67" s="1276" t="s">
        <v>598</v>
      </c>
      <c r="C67" s="1276"/>
      <c r="D67" s="1276"/>
      <c r="E67" s="123"/>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1:31" ht="17.100000000000001" customHeight="1">
      <c r="A68" s="79"/>
      <c r="B68" s="1281" t="s">
        <v>599</v>
      </c>
      <c r="C68" s="1281"/>
      <c r="D68" s="1281"/>
      <c r="E68" s="12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1:31" ht="17.100000000000001" customHeight="1">
      <c r="A69" s="35">
        <v>10</v>
      </c>
      <c r="B69" s="1282" t="s">
        <v>600</v>
      </c>
      <c r="C69" s="1282"/>
      <c r="D69" s="1282"/>
      <c r="E69" s="126"/>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1:31" ht="17.100000000000001" customHeight="1">
      <c r="A70" s="84"/>
      <c r="B70" s="1276" t="s">
        <v>601</v>
      </c>
      <c r="C70" s="1276"/>
      <c r="D70" s="1276"/>
      <c r="E70" s="123"/>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1:31" ht="17.100000000000001" customHeight="1">
      <c r="A71" s="84"/>
      <c r="B71" s="1276" t="s">
        <v>602</v>
      </c>
      <c r="C71" s="1276"/>
      <c r="D71" s="1276"/>
      <c r="E71" s="123"/>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1:31" ht="17.100000000000001" customHeight="1">
      <c r="A72" s="84"/>
      <c r="B72" s="1276"/>
      <c r="C72" s="1276"/>
      <c r="D72" s="1276"/>
      <c r="E72" s="123"/>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1:31" ht="17.100000000000001" customHeight="1">
      <c r="A73" s="84"/>
      <c r="B73" s="1276"/>
      <c r="C73" s="1276"/>
      <c r="D73" s="1276"/>
      <c r="E73" s="123"/>
      <c r="F73" s="64"/>
      <c r="G73" s="64"/>
      <c r="H73" s="766">
        <v>2</v>
      </c>
      <c r="I73" s="64"/>
      <c r="J73" s="64"/>
      <c r="K73" s="64"/>
      <c r="L73" s="64"/>
      <c r="M73" s="64"/>
      <c r="N73" s="64"/>
      <c r="O73" s="64"/>
      <c r="P73" s="64"/>
      <c r="Q73" s="64"/>
      <c r="R73" s="64"/>
      <c r="S73" s="64"/>
      <c r="T73" s="64"/>
      <c r="U73" s="64"/>
      <c r="V73" s="64"/>
      <c r="W73" s="64"/>
      <c r="X73" s="64"/>
      <c r="Y73" s="64"/>
      <c r="Z73" s="64"/>
      <c r="AA73" s="64"/>
      <c r="AB73" s="64"/>
      <c r="AC73" s="64"/>
      <c r="AD73" s="64"/>
      <c r="AE73" s="64"/>
    </row>
    <row r="74" spans="1:31" ht="17.100000000000001" customHeight="1">
      <c r="A74" s="84"/>
      <c r="B74" s="1276" t="s">
        <v>603</v>
      </c>
      <c r="C74" s="1276"/>
      <c r="D74" s="1276"/>
      <c r="E74" s="123"/>
      <c r="F74" s="64"/>
      <c r="G74" s="64"/>
      <c r="H74" s="64"/>
      <c r="I74" s="64"/>
      <c r="J74" s="64"/>
      <c r="K74" s="64"/>
      <c r="L74" s="64"/>
      <c r="M74" s="64"/>
      <c r="N74" s="64"/>
      <c r="O74" s="64"/>
      <c r="P74" s="64"/>
      <c r="Q74" s="64"/>
      <c r="R74" s="64"/>
      <c r="S74" s="64"/>
      <c r="T74" s="64"/>
      <c r="U74" s="64"/>
      <c r="V74" s="64"/>
      <c r="W74" s="64"/>
      <c r="X74" s="64"/>
      <c r="Y74" s="64"/>
      <c r="Z74" s="70"/>
      <c r="AA74" s="70"/>
      <c r="AB74" s="70"/>
      <c r="AC74" s="64"/>
      <c r="AD74" s="64"/>
      <c r="AE74" s="64"/>
    </row>
    <row r="75" spans="1:31" ht="17.100000000000001" customHeight="1">
      <c r="A75" s="84"/>
      <c r="B75" s="1276" t="s">
        <v>604</v>
      </c>
      <c r="C75" s="1276"/>
      <c r="D75" s="1276"/>
      <c r="E75" s="123"/>
      <c r="F75" s="64"/>
      <c r="G75" s="64"/>
      <c r="H75" s="64"/>
      <c r="I75" s="64"/>
      <c r="J75" s="64"/>
      <c r="K75" s="64"/>
      <c r="L75" s="64"/>
      <c r="M75" s="64"/>
      <c r="N75" s="64"/>
      <c r="O75" s="64"/>
      <c r="P75" s="64"/>
      <c r="Q75" s="64"/>
      <c r="R75" s="64"/>
      <c r="S75" s="64"/>
      <c r="T75" s="64"/>
      <c r="U75" s="64"/>
      <c r="V75" s="64"/>
      <c r="W75" s="64"/>
      <c r="X75" s="64"/>
      <c r="Y75" s="64"/>
      <c r="Z75" s="70"/>
      <c r="AA75" s="70"/>
      <c r="AB75" s="70"/>
      <c r="AC75" s="64"/>
      <c r="AD75" s="64"/>
      <c r="AE75" s="64"/>
    </row>
    <row r="76" spans="1:31" ht="18.95" customHeight="1">
      <c r="A76" s="84"/>
      <c r="B76" s="1283" t="s">
        <v>604</v>
      </c>
      <c r="C76" s="1284"/>
      <c r="D76" s="1285"/>
      <c r="E76" s="84" t="str">
        <f>IF(H73=1,"Saving Account","Current Account")</f>
        <v>Current Account</v>
      </c>
      <c r="F76" s="64"/>
      <c r="G76" s="64"/>
      <c r="H76" s="64"/>
      <c r="I76" s="64"/>
      <c r="J76" s="64"/>
      <c r="K76" s="64"/>
      <c r="L76" s="64"/>
      <c r="M76" s="64"/>
      <c r="N76" s="64"/>
      <c r="O76" s="64"/>
      <c r="P76" s="64"/>
      <c r="Q76" s="64"/>
      <c r="R76" s="64"/>
      <c r="S76" s="64"/>
      <c r="T76" s="64"/>
      <c r="U76" s="64"/>
      <c r="V76" s="64"/>
      <c r="W76" s="64"/>
      <c r="X76" s="64"/>
      <c r="Y76" s="64"/>
      <c r="Z76" s="70"/>
      <c r="AA76" s="70"/>
      <c r="AB76" s="70"/>
      <c r="AC76" s="64"/>
      <c r="AD76" s="64"/>
      <c r="AE76" s="64"/>
    </row>
    <row r="77" spans="1:31" ht="33" customHeight="1">
      <c r="A77" s="68">
        <v>11</v>
      </c>
      <c r="B77" s="903" t="s">
        <v>605</v>
      </c>
      <c r="C77" s="903"/>
      <c r="D77" s="903"/>
      <c r="E77" s="67"/>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1:31" ht="48" customHeight="1">
      <c r="A78" s="68">
        <v>12</v>
      </c>
      <c r="B78" s="903" t="s">
        <v>606</v>
      </c>
      <c r="C78" s="903"/>
      <c r="D78" s="903"/>
      <c r="E78" s="67"/>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1:31" ht="50.25" customHeight="1">
      <c r="A79" s="1227" t="s">
        <v>607</v>
      </c>
      <c r="B79" s="1227"/>
      <c r="C79" s="1227"/>
      <c r="D79" s="1227"/>
      <c r="E79" s="1227"/>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1:31">
      <c r="A80" s="899"/>
      <c r="B80" s="899"/>
      <c r="C80" s="899"/>
      <c r="D80" s="899"/>
      <c r="E80" s="899"/>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1:5" ht="15">
      <c r="A81" s="931" t="s">
        <v>608</v>
      </c>
      <c r="B81" s="931"/>
      <c r="C81" s="931"/>
      <c r="D81" s="931"/>
      <c r="E81" s="931"/>
    </row>
    <row r="82" spans="1:5" ht="15">
      <c r="A82" s="1306"/>
      <c r="B82" s="1306"/>
      <c r="C82" s="1306"/>
      <c r="D82" s="1306"/>
      <c r="E82" s="1306"/>
    </row>
    <row r="83" spans="1:5" ht="15">
      <c r="A83" s="931" t="s">
        <v>609</v>
      </c>
      <c r="B83" s="931"/>
      <c r="C83" s="931"/>
      <c r="D83" s="931"/>
      <c r="E83" s="931"/>
    </row>
    <row r="84" spans="1:5" ht="15">
      <c r="A84" s="1306"/>
      <c r="B84" s="1306"/>
      <c r="C84" s="1306"/>
      <c r="D84" s="1306"/>
      <c r="E84" s="1306"/>
    </row>
    <row r="85" spans="1:5" ht="15">
      <c r="A85" s="883" t="s">
        <v>610</v>
      </c>
      <c r="B85" s="883"/>
      <c r="C85" s="883"/>
      <c r="D85" s="883"/>
      <c r="E85" s="883"/>
    </row>
    <row r="86" spans="1:5" ht="15">
      <c r="A86" s="883" t="s">
        <v>611</v>
      </c>
      <c r="B86" s="883"/>
      <c r="C86" s="883"/>
      <c r="D86" s="883"/>
      <c r="E86" s="883"/>
    </row>
    <row r="87" spans="1:5" ht="15">
      <c r="A87" s="883" t="s">
        <v>612</v>
      </c>
      <c r="B87" s="883"/>
      <c r="C87" s="883"/>
      <c r="D87" s="883"/>
      <c r="E87" s="883"/>
    </row>
    <row r="88" spans="1:5" ht="15">
      <c r="A88" s="1306"/>
      <c r="B88" s="1306"/>
      <c r="C88" s="1306"/>
      <c r="D88" s="1306"/>
      <c r="E88" s="1306"/>
    </row>
    <row r="89" spans="1:5" ht="32.25" customHeight="1">
      <c r="A89" s="931" t="s">
        <v>613</v>
      </c>
      <c r="B89" s="931"/>
      <c r="C89" s="931"/>
      <c r="D89" s="931"/>
      <c r="E89" s="931"/>
    </row>
    <row r="90" spans="1:5">
      <c r="A90" s="46"/>
      <c r="B90" s="46"/>
      <c r="C90" s="46"/>
      <c r="D90" s="372"/>
      <c r="E90" s="46"/>
    </row>
    <row r="91" spans="1:5" ht="24.95" customHeight="1">
      <c r="A91" s="23" t="s">
        <v>62</v>
      </c>
      <c r="B91" s="49" t="str">
        <f>'Attach 3(JV)'!B24</f>
        <v>--</v>
      </c>
      <c r="D91" s="39" t="s">
        <v>63</v>
      </c>
      <c r="E91" s="185" t="str">
        <f>'Attach 3(JV)'!E24</f>
        <v/>
      </c>
    </row>
    <row r="92" spans="1:5" ht="34.5" customHeight="1">
      <c r="A92" s="23" t="s">
        <v>64</v>
      </c>
      <c r="B92" s="185" t="str">
        <f>'Attach 3(JV)'!B25</f>
        <v/>
      </c>
      <c r="D92" s="39" t="s">
        <v>65</v>
      </c>
      <c r="E92" s="185" t="str">
        <f>'Attach 3(JV)'!E25</f>
        <v/>
      </c>
    </row>
    <row r="93" spans="1:5" ht="24.95" customHeight="1">
      <c r="D93" s="39"/>
      <c r="E93" s="25"/>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8"/>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9"/>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24" zoomScaleSheetLayoutView="100" workbookViewId="0">
      <selection activeCell="C85" sqref="C85"/>
    </sheetView>
  </sheetViews>
  <sheetFormatPr defaultColWidth="9.140625" defaultRowHeight="16.5"/>
  <cols>
    <col min="1" max="1" width="12.140625" style="582" customWidth="1"/>
    <col min="2" max="2" width="18.140625" style="582" customWidth="1"/>
    <col min="3" max="5" width="7.42578125" style="582" customWidth="1"/>
    <col min="6" max="8" width="7.42578125" style="518" customWidth="1"/>
    <col min="9" max="12" width="7.42578125" style="308" customWidth="1"/>
    <col min="13" max="16384" width="9.140625" style="308"/>
  </cols>
  <sheetData>
    <row r="1" spans="1:26" s="597" customFormat="1" ht="21" customHeight="1">
      <c r="A1" s="1340" t="str">
        <f>'Attach 15'!A1:D1</f>
        <v>Specification No.: CC/NT/W-TR/DOM/A04/24/02715</v>
      </c>
      <c r="B1" s="1340"/>
      <c r="C1" s="1340"/>
      <c r="D1" s="1340"/>
      <c r="E1" s="1340"/>
      <c r="F1" s="1340"/>
      <c r="G1" s="1340"/>
      <c r="H1" s="1341" t="s">
        <v>614</v>
      </c>
      <c r="I1" s="1341"/>
      <c r="J1" s="1341"/>
      <c r="K1" s="1341"/>
      <c r="L1" s="1341"/>
    </row>
    <row r="2" spans="1:26" ht="11.25" customHeight="1">
      <c r="Z2" s="598">
        <f>'[20]Attach 3(JV)'!Z2</f>
        <v>0</v>
      </c>
    </row>
    <row r="3" spans="1:26" ht="89.25" customHeight="1">
      <c r="A3" s="1213" t="str">
        <f>'Attach 15'!A3:E3</f>
        <v>400kV Transformer Package LOT-4TR-01-Bulk for 4x500 MVA, 400/220/33KV 3-Ph Transformers under Bulk Procurement of 765kV and 400kV class Transformers and Reactors of various Capacities</v>
      </c>
      <c r="B3" s="1214"/>
      <c r="C3" s="1214"/>
      <c r="D3" s="1214"/>
      <c r="E3" s="1214"/>
      <c r="F3" s="1214"/>
      <c r="G3" s="1214"/>
      <c r="H3" s="1214"/>
      <c r="I3" s="1214"/>
      <c r="J3" s="1214"/>
      <c r="K3" s="1214"/>
      <c r="L3" s="1214"/>
    </row>
    <row r="4" spans="1:26" ht="15.95" customHeight="1">
      <c r="A4" s="599"/>
      <c r="H4" s="17"/>
      <c r="I4" s="2"/>
    </row>
    <row r="5" spans="1:26" ht="20.100000000000001" customHeight="1">
      <c r="A5" s="1342" t="s">
        <v>615</v>
      </c>
      <c r="B5" s="1342"/>
      <c r="C5" s="1342"/>
      <c r="D5" s="1342"/>
      <c r="E5" s="1342"/>
      <c r="F5" s="1342"/>
      <c r="G5" s="1342"/>
      <c r="H5" s="1342"/>
      <c r="I5" s="1342"/>
      <c r="J5" s="1342"/>
      <c r="K5" s="1342"/>
      <c r="L5" s="1342"/>
    </row>
    <row r="6" spans="1:26" ht="15.95" customHeight="1">
      <c r="A6" s="600"/>
      <c r="H6" s="17"/>
      <c r="I6" s="2"/>
    </row>
    <row r="7" spans="1:26" ht="20.100000000000001" customHeight="1">
      <c r="A7" s="601" t="str">
        <f>'Attach 15'!A8:D8</f>
        <v>Bidder’s Name and Address  :</v>
      </c>
      <c r="G7" s="5" t="str">
        <f>'[20]Attach 3(JV)'!E7</f>
        <v>To:</v>
      </c>
      <c r="I7" s="2"/>
    </row>
    <row r="8" spans="1:26" ht="36" customHeight="1">
      <c r="A8" s="1343" t="str">
        <f>'[20]Attach 3(JV)'!A8</f>
        <v/>
      </c>
      <c r="B8" s="1343"/>
      <c r="C8" s="1343"/>
      <c r="D8" s="1343"/>
      <c r="E8" s="1343"/>
      <c r="F8" s="1343"/>
      <c r="G8" s="3" t="str">
        <f>'[20]Attach 3(JV)'!E8</f>
        <v>Contract Services</v>
      </c>
      <c r="I8" s="2"/>
    </row>
    <row r="9" spans="1:26" ht="20.100000000000001" customHeight="1">
      <c r="A9" s="4" t="s">
        <v>54</v>
      </c>
      <c r="B9" s="841">
        <f>'Attach 15'!B10:D10</f>
        <v>0</v>
      </c>
      <c r="C9" s="841"/>
      <c r="D9" s="841"/>
      <c r="E9" s="841"/>
      <c r="F9" s="841"/>
      <c r="G9" s="3" t="str">
        <f>'[20]Attach 3(JV)'!E9</f>
        <v>Power Grid Corporation of India Ltd.,</v>
      </c>
      <c r="I9" s="2"/>
    </row>
    <row r="10" spans="1:26" ht="20.100000000000001" customHeight="1">
      <c r="A10" s="4" t="s">
        <v>56</v>
      </c>
      <c r="B10" s="841">
        <f>'Attach 15'!B11:D11</f>
        <v>0</v>
      </c>
      <c r="C10" s="841"/>
      <c r="D10" s="841"/>
      <c r="E10" s="841"/>
      <c r="F10" s="841"/>
      <c r="G10" s="3" t="str">
        <f>'[20]Attach 3(JV)'!E10</f>
        <v>"Saudamini", Plot No. 2, Sector 29</v>
      </c>
      <c r="I10" s="2"/>
    </row>
    <row r="11" spans="1:26" ht="20.100000000000001" customHeight="1">
      <c r="B11" s="841">
        <f>'Attach 15'!B12:D12</f>
        <v>0</v>
      </c>
      <c r="C11" s="841"/>
      <c r="D11" s="841"/>
      <c r="E11" s="841"/>
      <c r="F11" s="841"/>
      <c r="G11" s="3" t="str">
        <f>'Attach 3(JV)'!E11</f>
        <v>Gurugram (Haryana) - 122001</v>
      </c>
    </row>
    <row r="12" spans="1:26" ht="20.100000000000001" customHeight="1">
      <c r="A12" s="600"/>
      <c r="B12" s="841">
        <f>'Attach 15'!B13:D13</f>
        <v>0</v>
      </c>
      <c r="C12" s="841"/>
      <c r="D12" s="841"/>
      <c r="E12" s="841"/>
      <c r="F12" s="841"/>
      <c r="G12" s="3"/>
    </row>
    <row r="13" spans="1:26" ht="15.95" customHeight="1">
      <c r="A13" s="600"/>
      <c r="B13" s="89"/>
      <c r="C13" s="89"/>
      <c r="D13" s="89"/>
      <c r="E13" s="89"/>
      <c r="F13" s="89"/>
    </row>
    <row r="14" spans="1:26" ht="20.100000000000001" customHeight="1">
      <c r="A14" s="582" t="s">
        <v>60</v>
      </c>
    </row>
    <row r="15" spans="1:26" ht="20.100000000000001" customHeight="1">
      <c r="A15" s="600"/>
    </row>
    <row r="16" spans="1:26" ht="57.75" customHeight="1">
      <c r="A16" s="1335" t="s">
        <v>616</v>
      </c>
      <c r="B16" s="1335"/>
      <c r="C16" s="1335"/>
      <c r="D16" s="1335"/>
      <c r="E16" s="1335"/>
      <c r="F16" s="1335"/>
      <c r="G16" s="1335"/>
      <c r="H16" s="1335"/>
      <c r="I16" s="1335"/>
      <c r="J16" s="1335"/>
      <c r="K16" s="1335"/>
      <c r="L16" s="1335"/>
    </row>
    <row r="17" spans="1:12" ht="20.100000000000001" customHeight="1">
      <c r="A17" s="602">
        <v>1</v>
      </c>
      <c r="B17" s="603" t="s">
        <v>617</v>
      </c>
    </row>
    <row r="18" spans="1:12" ht="82.5" customHeight="1">
      <c r="A18" s="604"/>
      <c r="B18" s="1318" t="s">
        <v>618</v>
      </c>
      <c r="C18" s="1318"/>
      <c r="D18" s="1318"/>
      <c r="E18" s="1318"/>
      <c r="F18" s="1318"/>
      <c r="G18" s="1318"/>
      <c r="H18" s="1318"/>
      <c r="I18" s="1318"/>
      <c r="J18" s="1318"/>
      <c r="K18" s="1318"/>
      <c r="L18" s="1318"/>
    </row>
    <row r="19" spans="1:12" ht="60.75" customHeight="1">
      <c r="A19" s="575">
        <v>1.1000000000000001</v>
      </c>
      <c r="B19" s="1336" t="s">
        <v>619</v>
      </c>
      <c r="C19" s="1336"/>
      <c r="D19" s="1336"/>
      <c r="E19" s="1336"/>
      <c r="F19" s="1336"/>
      <c r="G19" s="1336"/>
      <c r="H19" s="1336"/>
      <c r="I19" s="1336"/>
      <c r="J19" s="1336"/>
      <c r="K19" s="1336"/>
      <c r="L19" s="1336"/>
    </row>
    <row r="20" spans="1:12" ht="33" customHeight="1">
      <c r="A20" s="604"/>
      <c r="B20" s="1332" t="str">
        <f>IF('[20]Names of Bidder'!I6="Sole Bidder","Name of the Bidder (Sole Bidder)", "Name of Bidder (Lead Partner)")</f>
        <v>Name of the Bidder (Sole Bidder)</v>
      </c>
      <c r="C20" s="1332"/>
      <c r="D20" s="1332"/>
      <c r="E20" s="1332"/>
      <c r="F20" s="1332"/>
      <c r="G20" s="1332"/>
      <c r="H20" s="1329">
        <f>B9</f>
        <v>0</v>
      </c>
      <c r="I20" s="1329"/>
      <c r="J20" s="1329"/>
      <c r="K20" s="1329"/>
      <c r="L20" s="1329"/>
    </row>
    <row r="21" spans="1:12" ht="33" customHeight="1">
      <c r="A21" s="605"/>
      <c r="B21" s="1332" t="s">
        <v>620</v>
      </c>
      <c r="C21" s="1332"/>
      <c r="D21" s="1332"/>
      <c r="E21" s="1332"/>
      <c r="F21" s="1332"/>
      <c r="G21" s="1332"/>
      <c r="H21" s="1333" t="s">
        <v>621</v>
      </c>
      <c r="I21" s="1333"/>
      <c r="J21" s="1333"/>
      <c r="K21" s="1333"/>
      <c r="L21" s="1333"/>
    </row>
    <row r="22" spans="1:12" ht="33" customHeight="1">
      <c r="A22" s="605"/>
      <c r="B22" s="1332" t="s">
        <v>622</v>
      </c>
      <c r="C22" s="1332"/>
      <c r="D22" s="1332"/>
      <c r="E22" s="1332"/>
      <c r="F22" s="1332"/>
      <c r="G22" s="1332"/>
      <c r="H22" s="1333"/>
      <c r="I22" s="1333"/>
      <c r="J22" s="1333"/>
      <c r="K22" s="1333"/>
      <c r="L22" s="1333"/>
    </row>
    <row r="23" spans="1:12" ht="33" customHeight="1">
      <c r="A23" s="605"/>
      <c r="B23" s="1332" t="s">
        <v>623</v>
      </c>
      <c r="C23" s="1332"/>
      <c r="D23" s="1332"/>
      <c r="E23" s="1332"/>
      <c r="F23" s="1332"/>
      <c r="G23" s="1332"/>
      <c r="H23" s="1333"/>
      <c r="I23" s="1333"/>
      <c r="J23" s="1333"/>
      <c r="K23" s="1333"/>
      <c r="L23" s="1333"/>
    </row>
    <row r="24" spans="1:12" ht="33" customHeight="1">
      <c r="A24" s="605"/>
      <c r="B24" s="1332" t="s">
        <v>624</v>
      </c>
      <c r="C24" s="1332"/>
      <c r="D24" s="1332"/>
      <c r="E24" s="1332"/>
      <c r="F24" s="1332"/>
      <c r="G24" s="1332"/>
      <c r="H24" s="1333"/>
      <c r="I24" s="1333"/>
      <c r="J24" s="1333"/>
      <c r="K24" s="1333"/>
      <c r="L24" s="1333"/>
    </row>
    <row r="25" spans="1:12" ht="6" customHeight="1">
      <c r="A25" s="605"/>
      <c r="B25" s="606"/>
      <c r="C25" s="606"/>
      <c r="D25" s="606"/>
      <c r="E25" s="606"/>
      <c r="F25" s="606"/>
      <c r="G25" s="606"/>
      <c r="H25" s="577"/>
      <c r="I25" s="577"/>
      <c r="J25" s="577"/>
      <c r="K25" s="577"/>
      <c r="L25" s="577"/>
    </row>
    <row r="26" spans="1:12" ht="18.95" customHeight="1">
      <c r="A26" s="575">
        <v>1.2</v>
      </c>
      <c r="B26" s="1334" t="s">
        <v>275</v>
      </c>
      <c r="C26" s="1334"/>
      <c r="D26" s="1334"/>
      <c r="E26" s="1334"/>
      <c r="F26" s="1334"/>
      <c r="G26" s="1334"/>
      <c r="H26" s="1334"/>
      <c r="I26" s="1334"/>
      <c r="J26" s="1334"/>
      <c r="K26" s="1334"/>
      <c r="L26" s="1334"/>
    </row>
    <row r="27" spans="1:12" ht="18.95" customHeight="1">
      <c r="A27" s="607" t="s">
        <v>74</v>
      </c>
      <c r="B27" s="582" t="s">
        <v>625</v>
      </c>
      <c r="D27" s="608"/>
      <c r="E27" s="608"/>
    </row>
    <row r="28" spans="1:12" ht="18.95" customHeight="1">
      <c r="A28" s="605"/>
      <c r="B28" s="1329" t="s">
        <v>626</v>
      </c>
      <c r="C28" s="1329"/>
      <c r="D28" s="1312"/>
      <c r="E28" s="1312"/>
      <c r="F28" s="1312"/>
      <c r="G28" s="1312"/>
      <c r="H28" s="1312"/>
      <c r="I28" s="1312"/>
      <c r="J28" s="1312"/>
      <c r="K28" s="1312"/>
      <c r="L28" s="1312"/>
    </row>
    <row r="29" spans="1:12" ht="18.95" customHeight="1">
      <c r="A29" s="605"/>
      <c r="B29" s="1337" t="s">
        <v>627</v>
      </c>
      <c r="C29" s="1338"/>
      <c r="D29" s="1339"/>
      <c r="E29" s="1339"/>
      <c r="F29" s="1339"/>
      <c r="G29" s="1339"/>
      <c r="H29" s="1339"/>
      <c r="I29" s="1339"/>
      <c r="J29" s="1339"/>
      <c r="K29" s="1339"/>
      <c r="L29" s="1339"/>
    </row>
    <row r="30" spans="1:12" ht="18.95" customHeight="1">
      <c r="A30" s="605"/>
      <c r="B30" s="609"/>
      <c r="C30" s="610"/>
      <c r="D30" s="1330"/>
      <c r="E30" s="1330"/>
      <c r="F30" s="1330"/>
      <c r="G30" s="1330"/>
      <c r="H30" s="1330"/>
      <c r="I30" s="1330"/>
      <c r="J30" s="1330"/>
      <c r="K30" s="1330"/>
      <c r="L30" s="1330"/>
    </row>
    <row r="31" spans="1:12" ht="18.95" customHeight="1">
      <c r="A31" s="605"/>
      <c r="B31" s="609"/>
      <c r="C31" s="610"/>
      <c r="D31" s="1330"/>
      <c r="E31" s="1330"/>
      <c r="F31" s="1330"/>
      <c r="G31" s="1330"/>
      <c r="H31" s="1330"/>
      <c r="I31" s="1330"/>
      <c r="J31" s="1330"/>
      <c r="K31" s="1330"/>
      <c r="L31" s="1330"/>
    </row>
    <row r="32" spans="1:12" ht="18.95" customHeight="1">
      <c r="A32" s="605"/>
      <c r="B32" s="611"/>
      <c r="C32" s="612"/>
      <c r="D32" s="1331"/>
      <c r="E32" s="1331"/>
      <c r="F32" s="1331"/>
      <c r="G32" s="1331"/>
      <c r="H32" s="1331"/>
      <c r="I32" s="1331"/>
      <c r="J32" s="1331"/>
      <c r="K32" s="1331"/>
      <c r="L32" s="1331"/>
    </row>
    <row r="33" spans="1:12" ht="18.95" customHeight="1">
      <c r="A33" s="605"/>
      <c r="B33" s="1329" t="s">
        <v>137</v>
      </c>
      <c r="C33" s="1329"/>
      <c r="D33" s="1312"/>
      <c r="E33" s="1312"/>
      <c r="F33" s="1312"/>
      <c r="G33" s="1312"/>
      <c r="H33" s="1312"/>
      <c r="I33" s="1312"/>
      <c r="J33" s="1312"/>
      <c r="K33" s="1312"/>
      <c r="L33" s="1312"/>
    </row>
    <row r="34" spans="1:12" ht="18.95" customHeight="1">
      <c r="A34" s="605"/>
      <c r="B34" s="1329" t="s">
        <v>628</v>
      </c>
      <c r="C34" s="1329"/>
      <c r="D34" s="1312"/>
      <c r="E34" s="1312"/>
      <c r="F34" s="1312"/>
      <c r="G34" s="1312"/>
      <c r="H34" s="1312"/>
      <c r="I34" s="1312"/>
      <c r="J34" s="1312"/>
      <c r="K34" s="1312"/>
      <c r="L34" s="1312"/>
    </row>
    <row r="35" spans="1:12" ht="18.95" customHeight="1">
      <c r="A35" s="605"/>
      <c r="B35" s="1329" t="s">
        <v>629</v>
      </c>
      <c r="C35" s="1329"/>
      <c r="D35" s="1312"/>
      <c r="E35" s="1312"/>
      <c r="F35" s="1312"/>
      <c r="G35" s="1312"/>
      <c r="H35" s="1312"/>
      <c r="I35" s="1312"/>
      <c r="J35" s="1312"/>
      <c r="K35" s="1312"/>
      <c r="L35" s="1312"/>
    </row>
    <row r="36" spans="1:12" ht="18.95" customHeight="1">
      <c r="A36" s="605"/>
      <c r="B36" s="1329" t="s">
        <v>630</v>
      </c>
      <c r="C36" s="1329"/>
      <c r="D36" s="1312"/>
      <c r="E36" s="1312"/>
      <c r="F36" s="1312"/>
      <c r="G36" s="1312"/>
      <c r="H36" s="1312"/>
      <c r="I36" s="1312"/>
      <c r="J36" s="1312"/>
      <c r="K36" s="1312"/>
      <c r="L36" s="1312"/>
    </row>
    <row r="37" spans="1:12" ht="8.1" customHeight="1">
      <c r="A37" s="605"/>
      <c r="B37" s="613"/>
      <c r="C37" s="613"/>
      <c r="D37" s="614"/>
      <c r="E37" s="614"/>
      <c r="F37" s="614"/>
      <c r="G37" s="614"/>
      <c r="H37" s="614"/>
      <c r="I37" s="614"/>
      <c r="J37" s="614"/>
      <c r="K37" s="614"/>
      <c r="L37" s="614"/>
    </row>
    <row r="38" spans="1:12" ht="61.5" customHeight="1">
      <c r="A38" s="615" t="s">
        <v>75</v>
      </c>
      <c r="B38" s="1318" t="s">
        <v>631</v>
      </c>
      <c r="C38" s="1318"/>
      <c r="D38" s="1318"/>
      <c r="E38" s="1318"/>
      <c r="F38" s="1318"/>
      <c r="G38" s="1318"/>
      <c r="H38" s="1318"/>
      <c r="I38" s="1318"/>
      <c r="J38" s="1318"/>
      <c r="K38" s="1318"/>
      <c r="L38" s="1318"/>
    </row>
    <row r="39" spans="1:12" ht="33.75" customHeight="1">
      <c r="A39" s="605"/>
      <c r="B39" s="616" t="s">
        <v>344</v>
      </c>
      <c r="C39" s="1328" t="s">
        <v>632</v>
      </c>
      <c r="D39" s="1328"/>
      <c r="E39" s="1328"/>
      <c r="F39" s="1328"/>
      <c r="G39" s="1328" t="s">
        <v>397</v>
      </c>
      <c r="H39" s="1328"/>
      <c r="I39" s="1328" t="s">
        <v>633</v>
      </c>
      <c r="J39" s="1328"/>
      <c r="K39" s="1328"/>
      <c r="L39" s="1328"/>
    </row>
    <row r="40" spans="1:12" ht="38.1" customHeight="1">
      <c r="B40" s="617"/>
      <c r="C40" s="1312"/>
      <c r="D40" s="1312"/>
      <c r="E40" s="1312"/>
      <c r="F40" s="1312"/>
      <c r="G40" s="1313"/>
      <c r="H40" s="1313"/>
      <c r="I40" s="1312"/>
      <c r="J40" s="1312"/>
      <c r="K40" s="1312"/>
      <c r="L40" s="1312"/>
    </row>
    <row r="41" spans="1:12" ht="38.1" customHeight="1">
      <c r="A41" s="605"/>
      <c r="B41" s="617"/>
      <c r="C41" s="1312"/>
      <c r="D41" s="1312"/>
      <c r="E41" s="1312"/>
      <c r="F41" s="1312"/>
      <c r="G41" s="1313"/>
      <c r="H41" s="1313"/>
      <c r="I41" s="1312"/>
      <c r="J41" s="1312"/>
      <c r="K41" s="1312"/>
      <c r="L41" s="1312"/>
    </row>
    <row r="42" spans="1:12" ht="55.5" customHeight="1">
      <c r="A42" s="588" t="s">
        <v>76</v>
      </c>
      <c r="B42" s="1318" t="s">
        <v>634</v>
      </c>
      <c r="C42" s="1318"/>
      <c r="D42" s="1318"/>
      <c r="E42" s="1318"/>
      <c r="F42" s="1318"/>
      <c r="G42" s="1318"/>
      <c r="H42" s="1318"/>
      <c r="I42" s="1318"/>
      <c r="J42" s="1318"/>
      <c r="K42" s="1318"/>
      <c r="L42" s="1318"/>
    </row>
    <row r="43" spans="1:12" ht="57" customHeight="1">
      <c r="A43" s="605"/>
      <c r="B43" s="616" t="s">
        <v>344</v>
      </c>
      <c r="C43" s="1328" t="s">
        <v>635</v>
      </c>
      <c r="D43" s="1328"/>
      <c r="E43" s="1328"/>
      <c r="F43" s="1328"/>
      <c r="G43" s="1328" t="s">
        <v>636</v>
      </c>
      <c r="H43" s="1328"/>
      <c r="I43" s="1328" t="s">
        <v>637</v>
      </c>
      <c r="J43" s="1328"/>
      <c r="K43" s="1328"/>
      <c r="L43" s="1328"/>
    </row>
    <row r="44" spans="1:12" ht="38.1" customHeight="1">
      <c r="A44" s="605"/>
      <c r="B44" s="617"/>
      <c r="C44" s="1312"/>
      <c r="D44" s="1312"/>
      <c r="E44" s="1312"/>
      <c r="F44" s="1312"/>
      <c r="G44" s="1313"/>
      <c r="H44" s="1313"/>
      <c r="I44" s="1312"/>
      <c r="J44" s="1312"/>
      <c r="K44" s="1312"/>
      <c r="L44" s="1312"/>
    </row>
    <row r="45" spans="1:12" ht="38.1" customHeight="1">
      <c r="A45" s="605"/>
      <c r="B45" s="617"/>
      <c r="C45" s="1312"/>
      <c r="D45" s="1312"/>
      <c r="E45" s="1312"/>
      <c r="F45" s="1312"/>
      <c r="G45" s="1313"/>
      <c r="H45" s="1313"/>
      <c r="I45" s="1312"/>
      <c r="J45" s="1312"/>
      <c r="K45" s="1312"/>
      <c r="L45" s="1312"/>
    </row>
    <row r="46" spans="1:12" ht="20.100000000000001" customHeight="1">
      <c r="A46" s="602">
        <v>2</v>
      </c>
      <c r="B46" s="618" t="s">
        <v>638</v>
      </c>
    </row>
    <row r="47" spans="1:12" ht="78.75" customHeight="1">
      <c r="B47" s="1318" t="s">
        <v>639</v>
      </c>
      <c r="C47" s="1318"/>
      <c r="D47" s="1318"/>
      <c r="E47" s="1318"/>
      <c r="F47" s="1318"/>
      <c r="G47" s="1318"/>
      <c r="H47" s="1318"/>
      <c r="I47" s="1318"/>
      <c r="J47" s="1318"/>
      <c r="K47" s="1318"/>
      <c r="L47" s="1318"/>
    </row>
    <row r="48" spans="1:12" s="518" customFormat="1" ht="34.5" customHeight="1">
      <c r="A48" s="575">
        <v>2.1</v>
      </c>
      <c r="B48" s="1318" t="s">
        <v>640</v>
      </c>
      <c r="C48" s="1318"/>
      <c r="D48" s="1318"/>
      <c r="E48" s="1318"/>
      <c r="F48" s="1318"/>
      <c r="G48" s="1318"/>
      <c r="H48" s="1318"/>
      <c r="I48" s="1318"/>
      <c r="J48" s="1318"/>
      <c r="K48" s="1318"/>
      <c r="L48" s="1318"/>
    </row>
    <row r="49" spans="1:12" ht="51" customHeight="1">
      <c r="A49" s="605"/>
      <c r="B49" s="616" t="s">
        <v>641</v>
      </c>
      <c r="C49" s="1328" t="s">
        <v>642</v>
      </c>
      <c r="D49" s="1328"/>
      <c r="E49" s="1328"/>
      <c r="F49" s="1328"/>
      <c r="G49" s="1328" t="s">
        <v>643</v>
      </c>
      <c r="H49" s="1328"/>
      <c r="I49" s="1328" t="s">
        <v>644</v>
      </c>
      <c r="J49" s="1328"/>
      <c r="K49" s="1328" t="s">
        <v>645</v>
      </c>
      <c r="L49" s="1328"/>
    </row>
    <row r="50" spans="1:12" ht="27.95" customHeight="1">
      <c r="A50" s="605"/>
      <c r="B50" s="617">
        <v>1</v>
      </c>
      <c r="C50" s="1312"/>
      <c r="D50" s="1312"/>
      <c r="E50" s="1312"/>
      <c r="F50" s="1312"/>
      <c r="G50" s="1313"/>
      <c r="H50" s="1313"/>
      <c r="I50" s="1313"/>
      <c r="J50" s="1313"/>
      <c r="K50" s="1325"/>
      <c r="L50" s="1325"/>
    </row>
    <row r="51" spans="1:12" ht="27.95" customHeight="1">
      <c r="A51" s="605"/>
      <c r="B51" s="617">
        <v>2</v>
      </c>
      <c r="C51" s="1312"/>
      <c r="D51" s="1312"/>
      <c r="E51" s="1312"/>
      <c r="F51" s="1312"/>
      <c r="G51" s="1313"/>
      <c r="H51" s="1313"/>
      <c r="I51" s="1313"/>
      <c r="J51" s="1313"/>
      <c r="K51" s="1325"/>
      <c r="L51" s="1325"/>
    </row>
    <row r="52" spans="1:12" ht="27.95" customHeight="1">
      <c r="A52" s="605"/>
      <c r="B52" s="617">
        <v>3</v>
      </c>
      <c r="C52" s="1312"/>
      <c r="D52" s="1312"/>
      <c r="E52" s="1312"/>
      <c r="F52" s="1312"/>
      <c r="G52" s="1313"/>
      <c r="H52" s="1313"/>
      <c r="I52" s="1313"/>
      <c r="J52" s="1313"/>
      <c r="K52" s="1325"/>
      <c r="L52" s="1325"/>
    </row>
    <row r="53" spans="1:12" ht="27.95" customHeight="1">
      <c r="A53" s="605"/>
      <c r="B53" s="617">
        <v>4</v>
      </c>
      <c r="C53" s="1312"/>
      <c r="D53" s="1312"/>
      <c r="E53" s="1312"/>
      <c r="F53" s="1312"/>
      <c r="G53" s="1313"/>
      <c r="H53" s="1313"/>
      <c r="I53" s="1313"/>
      <c r="J53" s="1313"/>
      <c r="K53" s="1325"/>
      <c r="L53" s="1325"/>
    </row>
    <row r="54" spans="1:12" ht="27.95" customHeight="1">
      <c r="A54" s="605"/>
      <c r="B54" s="617">
        <v>5</v>
      </c>
      <c r="C54" s="1312"/>
      <c r="D54" s="1312"/>
      <c r="E54" s="1312"/>
      <c r="F54" s="1312"/>
      <c r="G54" s="1313"/>
      <c r="H54" s="1313"/>
      <c r="I54" s="1313"/>
      <c r="J54" s="1313"/>
      <c r="K54" s="1325"/>
      <c r="L54" s="1325"/>
    </row>
    <row r="55" spans="1:12" ht="27.95" customHeight="1">
      <c r="A55" s="605"/>
      <c r="B55" s="619"/>
      <c r="C55" s="620"/>
      <c r="D55" s="620"/>
      <c r="E55" s="620"/>
      <c r="F55" s="620"/>
      <c r="G55" s="619"/>
      <c r="H55" s="619"/>
      <c r="I55" s="619"/>
      <c r="J55" s="619"/>
      <c r="K55" s="621"/>
      <c r="L55" s="621"/>
    </row>
    <row r="56" spans="1:12" ht="27.95" customHeight="1">
      <c r="A56" s="622">
        <v>3</v>
      </c>
      <c r="B56" s="1326" t="s">
        <v>646</v>
      </c>
      <c r="C56" s="1326"/>
      <c r="D56" s="1326"/>
      <c r="E56" s="1326"/>
      <c r="F56" s="1326"/>
      <c r="G56" s="1326"/>
      <c r="H56" s="1326"/>
      <c r="I56" s="1326"/>
      <c r="J56" s="1326"/>
      <c r="K56" s="1326"/>
      <c r="L56" s="1326"/>
    </row>
    <row r="57" spans="1:12" ht="54.75" customHeight="1">
      <c r="A57" s="605"/>
      <c r="B57" s="1327" t="s">
        <v>647</v>
      </c>
      <c r="C57" s="1327"/>
      <c r="D57" s="1327"/>
      <c r="E57" s="1327"/>
      <c r="F57" s="1327"/>
      <c r="G57" s="1327"/>
      <c r="H57" s="1327"/>
      <c r="I57" s="1327"/>
      <c r="J57" s="1327"/>
      <c r="K57" s="1327"/>
      <c r="L57" s="1327"/>
    </row>
    <row r="58" spans="1:12" ht="27.95" customHeight="1">
      <c r="A58" s="622">
        <v>3.1</v>
      </c>
      <c r="B58" s="1323" t="s">
        <v>648</v>
      </c>
      <c r="C58" s="1323"/>
      <c r="D58" s="1323"/>
      <c r="E58" s="1323"/>
      <c r="F58" s="1323"/>
      <c r="G58" s="1323"/>
      <c r="H58" s="1323"/>
      <c r="I58" s="1323"/>
      <c r="J58" s="1323"/>
      <c r="K58" s="1323"/>
      <c r="L58" s="1323"/>
    </row>
    <row r="59" spans="1:12" ht="36.75" customHeight="1">
      <c r="A59" s="605"/>
      <c r="B59" s="623" t="s">
        <v>641</v>
      </c>
      <c r="C59" s="1324" t="s">
        <v>649</v>
      </c>
      <c r="D59" s="1324"/>
      <c r="E59" s="1324"/>
      <c r="F59" s="1324"/>
      <c r="G59" s="1324" t="s">
        <v>650</v>
      </c>
      <c r="H59" s="1324"/>
      <c r="I59" s="1324"/>
      <c r="J59" s="1324"/>
      <c r="K59" s="1324"/>
      <c r="L59" s="1324"/>
    </row>
    <row r="60" spans="1:12" ht="27.95" customHeight="1">
      <c r="A60" s="605"/>
      <c r="B60" s="617"/>
      <c r="C60" s="1320"/>
      <c r="D60" s="1321"/>
      <c r="E60" s="1321"/>
      <c r="F60" s="1322"/>
      <c r="G60" s="1320"/>
      <c r="H60" s="1321"/>
      <c r="I60" s="1321"/>
      <c r="J60" s="1321"/>
      <c r="K60" s="1321"/>
      <c r="L60" s="1322"/>
    </row>
    <row r="61" spans="1:12" ht="27.95" customHeight="1">
      <c r="A61" s="605"/>
      <c r="B61" s="617"/>
      <c r="C61" s="1320"/>
      <c r="D61" s="1321"/>
      <c r="E61" s="1321"/>
      <c r="F61" s="1322"/>
      <c r="G61" s="1320"/>
      <c r="H61" s="1321"/>
      <c r="I61" s="1321"/>
      <c r="J61" s="1321"/>
      <c r="K61" s="1321"/>
      <c r="L61" s="1322"/>
    </row>
    <row r="62" spans="1:12" ht="27.95" customHeight="1">
      <c r="A62" s="605"/>
      <c r="B62" s="617"/>
      <c r="C62" s="1320"/>
      <c r="D62" s="1321"/>
      <c r="E62" s="1321"/>
      <c r="F62" s="1322"/>
      <c r="G62" s="1320"/>
      <c r="H62" s="1321"/>
      <c r="I62" s="1321"/>
      <c r="J62" s="1321"/>
      <c r="K62" s="1321"/>
      <c r="L62" s="1322"/>
    </row>
    <row r="63" spans="1:12" ht="27.95" customHeight="1">
      <c r="A63" s="605"/>
      <c r="B63" s="617"/>
      <c r="C63" s="1320"/>
      <c r="D63" s="1321"/>
      <c r="E63" s="1321"/>
      <c r="F63" s="1322"/>
      <c r="G63" s="1320"/>
      <c r="H63" s="1321"/>
      <c r="I63" s="1321"/>
      <c r="J63" s="1321"/>
      <c r="K63" s="1321"/>
      <c r="L63" s="1322"/>
    </row>
    <row r="64" spans="1:12" ht="27.95" customHeight="1">
      <c r="A64" s="605"/>
      <c r="B64" s="617"/>
      <c r="C64" s="1320"/>
      <c r="D64" s="1321"/>
      <c r="E64" s="1321"/>
      <c r="F64" s="1322"/>
      <c r="G64" s="1320"/>
      <c r="H64" s="1321"/>
      <c r="I64" s="1321"/>
      <c r="J64" s="1321"/>
      <c r="K64" s="1321"/>
      <c r="L64" s="1322"/>
    </row>
    <row r="65" spans="1:12" ht="27.95" customHeight="1">
      <c r="A65" s="605"/>
      <c r="B65" s="617"/>
      <c r="C65" s="1320"/>
      <c r="D65" s="1321"/>
      <c r="E65" s="1321"/>
      <c r="F65" s="1322"/>
      <c r="G65" s="1320"/>
      <c r="H65" s="1321"/>
      <c r="I65" s="1321"/>
      <c r="J65" s="1321"/>
      <c r="K65" s="1321"/>
      <c r="L65" s="1322"/>
    </row>
    <row r="66" spans="1:12" ht="27.95" customHeight="1">
      <c r="A66" s="605"/>
      <c r="B66" s="617"/>
      <c r="C66" s="1320"/>
      <c r="D66" s="1321"/>
      <c r="E66" s="1321"/>
      <c r="F66" s="1322"/>
      <c r="G66" s="1320"/>
      <c r="H66" s="1321"/>
      <c r="I66" s="1321"/>
      <c r="J66" s="1321"/>
      <c r="K66" s="1321"/>
      <c r="L66" s="1322"/>
    </row>
    <row r="67" spans="1:12" ht="27.95" customHeight="1">
      <c r="A67" s="605"/>
      <c r="B67" s="617"/>
      <c r="C67" s="1320"/>
      <c r="D67" s="1321"/>
      <c r="E67" s="1321"/>
      <c r="F67" s="1322"/>
      <c r="G67" s="1320"/>
      <c r="H67" s="1321"/>
      <c r="I67" s="1321"/>
      <c r="J67" s="1321"/>
      <c r="K67" s="1321"/>
      <c r="L67" s="1322"/>
    </row>
    <row r="68" spans="1:12" ht="27.95" customHeight="1">
      <c r="A68" s="605"/>
      <c r="B68" s="617"/>
      <c r="C68" s="1320"/>
      <c r="D68" s="1321"/>
      <c r="E68" s="1321"/>
      <c r="F68" s="1322"/>
      <c r="G68" s="1320"/>
      <c r="H68" s="1321"/>
      <c r="I68" s="1321"/>
      <c r="J68" s="1321"/>
      <c r="K68" s="1321"/>
      <c r="L68" s="1322"/>
    </row>
    <row r="69" spans="1:12" ht="27.95" customHeight="1">
      <c r="A69" s="605"/>
      <c r="B69" s="617"/>
      <c r="C69" s="1320"/>
      <c r="D69" s="1321"/>
      <c r="E69" s="1321"/>
      <c r="F69" s="1322"/>
      <c r="G69" s="1320"/>
      <c r="H69" s="1321"/>
      <c r="I69" s="1321"/>
      <c r="J69" s="1321"/>
      <c r="K69" s="1321"/>
      <c r="L69" s="1322"/>
    </row>
    <row r="70" spans="1:12" ht="27.95" customHeight="1">
      <c r="A70" s="605"/>
      <c r="B70" s="624"/>
      <c r="C70" s="624"/>
      <c r="D70" s="624"/>
      <c r="E70" s="624"/>
      <c r="F70" s="624"/>
      <c r="G70" s="624"/>
      <c r="H70" s="624"/>
      <c r="I70" s="624"/>
      <c r="J70" s="624"/>
      <c r="K70" s="624"/>
      <c r="L70" s="624"/>
    </row>
    <row r="71" spans="1:12" ht="21" customHeight="1">
      <c r="A71" s="602">
        <v>4</v>
      </c>
      <c r="B71" s="618" t="s">
        <v>651</v>
      </c>
      <c r="D71" s="614"/>
      <c r="E71" s="614"/>
      <c r="F71" s="614"/>
    </row>
    <row r="72" spans="1:12" ht="18" customHeight="1">
      <c r="A72" s="625">
        <v>4.0999999999999996</v>
      </c>
      <c r="B72" s="1319" t="s">
        <v>652</v>
      </c>
      <c r="C72" s="1319"/>
      <c r="D72" s="1319"/>
      <c r="E72" s="1319"/>
      <c r="F72" s="614"/>
    </row>
    <row r="73" spans="1:12" ht="67.5" customHeight="1">
      <c r="A73" s="605"/>
      <c r="B73" s="1318" t="s">
        <v>653</v>
      </c>
      <c r="C73" s="1318"/>
      <c r="D73" s="1318"/>
      <c r="E73" s="1318"/>
      <c r="F73" s="1318"/>
      <c r="G73" s="1318"/>
      <c r="H73" s="1318"/>
      <c r="I73" s="1318"/>
      <c r="J73" s="1318"/>
      <c r="K73" s="1318"/>
      <c r="L73" s="1318"/>
    </row>
    <row r="74" spans="1:12" s="518" customFormat="1" ht="35.25" customHeight="1">
      <c r="A74" s="605"/>
      <c r="B74" s="1314" t="s">
        <v>654</v>
      </c>
      <c r="C74" s="1314"/>
      <c r="D74" s="1314"/>
      <c r="E74" s="1315" t="s">
        <v>655</v>
      </c>
      <c r="F74" s="1316"/>
      <c r="G74" s="1316"/>
      <c r="H74" s="1317"/>
      <c r="I74" s="1314" t="s">
        <v>656</v>
      </c>
      <c r="J74" s="1314"/>
      <c r="K74" s="1314"/>
      <c r="L74" s="1314"/>
    </row>
    <row r="75" spans="1:12" ht="20.100000000000001" customHeight="1">
      <c r="A75" s="605"/>
      <c r="B75" s="1312"/>
      <c r="C75" s="1312"/>
      <c r="D75" s="1312"/>
      <c r="E75" s="1313"/>
      <c r="F75" s="1313"/>
      <c r="G75" s="1313"/>
      <c r="H75" s="1313"/>
      <c r="I75" s="1313"/>
      <c r="J75" s="1313"/>
      <c r="K75" s="1313"/>
      <c r="L75" s="1313"/>
    </row>
    <row r="76" spans="1:12" ht="20.100000000000001" customHeight="1">
      <c r="A76" s="605"/>
      <c r="B76" s="1312"/>
      <c r="C76" s="1312"/>
      <c r="D76" s="1312"/>
      <c r="E76" s="1313"/>
      <c r="F76" s="1313"/>
      <c r="G76" s="1313"/>
      <c r="H76" s="1313"/>
      <c r="I76" s="1313"/>
      <c r="J76" s="1313"/>
      <c r="K76" s="1313"/>
      <c r="L76" s="1313"/>
    </row>
    <row r="77" spans="1:12" ht="20.100000000000001" customHeight="1">
      <c r="A77" s="605"/>
      <c r="B77" s="1312"/>
      <c r="C77" s="1312"/>
      <c r="D77" s="1312"/>
      <c r="E77" s="1313"/>
      <c r="F77" s="1313"/>
      <c r="G77" s="1313"/>
      <c r="H77" s="1313"/>
      <c r="I77" s="1313"/>
      <c r="J77" s="1313"/>
      <c r="K77" s="1313"/>
      <c r="L77" s="1313"/>
    </row>
    <row r="78" spans="1:12" ht="20.100000000000001" customHeight="1">
      <c r="A78" s="605"/>
      <c r="B78" s="1312"/>
      <c r="C78" s="1312"/>
      <c r="D78" s="1312"/>
      <c r="E78" s="1313"/>
      <c r="F78" s="1313"/>
      <c r="G78" s="1313"/>
      <c r="H78" s="1313"/>
      <c r="I78" s="1313"/>
      <c r="J78" s="1313"/>
      <c r="K78" s="1313"/>
      <c r="L78" s="1313"/>
    </row>
    <row r="79" spans="1:12" ht="20.100000000000001" customHeight="1">
      <c r="A79" s="605"/>
      <c r="B79" s="1312"/>
      <c r="C79" s="1312"/>
      <c r="D79" s="1312"/>
      <c r="E79" s="1313"/>
      <c r="F79" s="1313"/>
      <c r="G79" s="1313"/>
      <c r="H79" s="1313"/>
      <c r="I79" s="1313"/>
      <c r="J79" s="1313"/>
      <c r="K79" s="1313"/>
      <c r="L79" s="1313"/>
    </row>
    <row r="80" spans="1:12" ht="20.100000000000001" customHeight="1">
      <c r="A80" s="605"/>
      <c r="B80" s="1312"/>
      <c r="C80" s="1312"/>
      <c r="D80" s="1312"/>
      <c r="E80" s="1313"/>
      <c r="F80" s="1313"/>
      <c r="G80" s="1313"/>
      <c r="H80" s="1313"/>
      <c r="I80" s="1313"/>
      <c r="J80" s="1313"/>
      <c r="K80" s="1313"/>
      <c r="L80" s="1313"/>
    </row>
    <row r="81" spans="1:12" s="518" customFormat="1" ht="20.100000000000001" customHeight="1">
      <c r="A81" s="604">
        <v>4.2</v>
      </c>
      <c r="B81" s="600" t="s">
        <v>657</v>
      </c>
      <c r="C81" s="583"/>
      <c r="D81" s="583"/>
      <c r="E81" s="583"/>
      <c r="F81" s="583"/>
    </row>
    <row r="82" spans="1:12" s="518" customFormat="1" ht="20.100000000000001" customHeight="1">
      <c r="A82" s="600"/>
      <c r="B82" s="600"/>
      <c r="C82" s="583"/>
      <c r="D82" s="583"/>
      <c r="E82" s="583"/>
      <c r="F82" s="583"/>
      <c r="K82" s="626" t="s">
        <v>658</v>
      </c>
      <c r="L82" s="627"/>
    </row>
    <row r="83" spans="1:12" s="518" customFormat="1" ht="20.100000000000001" customHeight="1">
      <c r="A83" s="600"/>
      <c r="B83" s="628" t="s">
        <v>637</v>
      </c>
      <c r="C83" s="1314" t="s">
        <v>659</v>
      </c>
      <c r="D83" s="1314"/>
      <c r="E83" s="1314"/>
      <c r="F83" s="1314"/>
      <c r="G83" s="1314"/>
      <c r="H83" s="1315" t="s">
        <v>660</v>
      </c>
      <c r="I83" s="1316"/>
      <c r="J83" s="1316"/>
      <c r="K83" s="1316"/>
      <c r="L83" s="1317"/>
    </row>
    <row r="84" spans="1:12" s="631" customFormat="1" ht="33" customHeight="1">
      <c r="A84" s="577"/>
      <c r="B84" s="629"/>
      <c r="C84" s="630" t="s">
        <v>661</v>
      </c>
      <c r="D84" s="630" t="s">
        <v>662</v>
      </c>
      <c r="E84" s="630" t="s">
        <v>663</v>
      </c>
      <c r="F84" s="630" t="s">
        <v>664</v>
      </c>
      <c r="G84" s="630" t="s">
        <v>665</v>
      </c>
      <c r="H84" s="630" t="s">
        <v>666</v>
      </c>
      <c r="I84" s="630" t="s">
        <v>667</v>
      </c>
      <c r="J84" s="630" t="s">
        <v>668</v>
      </c>
      <c r="K84" s="630" t="s">
        <v>669</v>
      </c>
      <c r="L84" s="630" t="s">
        <v>670</v>
      </c>
    </row>
    <row r="85" spans="1:12" s="518" customFormat="1" ht="33" customHeight="1">
      <c r="A85" s="600"/>
      <c r="B85" s="629" t="s">
        <v>671</v>
      </c>
      <c r="C85" s="632"/>
      <c r="D85" s="632"/>
      <c r="E85" s="632"/>
      <c r="F85" s="632"/>
      <c r="G85" s="632"/>
      <c r="H85" s="632"/>
      <c r="I85" s="632"/>
      <c r="J85" s="632"/>
      <c r="K85" s="632"/>
      <c r="L85" s="632"/>
    </row>
    <row r="86" spans="1:12" s="518" customFormat="1" ht="33" customHeight="1">
      <c r="A86" s="600"/>
      <c r="B86" s="629" t="s">
        <v>672</v>
      </c>
      <c r="C86" s="632"/>
      <c r="D86" s="632"/>
      <c r="E86" s="632"/>
      <c r="F86" s="632"/>
      <c r="G86" s="632"/>
      <c r="H86" s="632"/>
      <c r="I86" s="632"/>
      <c r="J86" s="632"/>
      <c r="K86" s="632"/>
      <c r="L86" s="632"/>
    </row>
    <row r="87" spans="1:12" s="518" customFormat="1" ht="33" customHeight="1">
      <c r="A87" s="600"/>
      <c r="B87" s="629" t="s">
        <v>673</v>
      </c>
      <c r="C87" s="632"/>
      <c r="D87" s="632"/>
      <c r="E87" s="632"/>
      <c r="F87" s="632"/>
      <c r="G87" s="632"/>
      <c r="H87" s="632"/>
      <c r="I87" s="632"/>
      <c r="J87" s="632"/>
      <c r="K87" s="632"/>
      <c r="L87" s="632"/>
    </row>
    <row r="88" spans="1:12" s="518" customFormat="1" ht="33" customHeight="1">
      <c r="A88" s="600"/>
      <c r="B88" s="629" t="s">
        <v>674</v>
      </c>
      <c r="C88" s="632"/>
      <c r="D88" s="632"/>
      <c r="E88" s="632"/>
      <c r="F88" s="632"/>
      <c r="G88" s="632"/>
      <c r="H88" s="632"/>
      <c r="I88" s="632"/>
      <c r="J88" s="632"/>
      <c r="K88" s="632"/>
      <c r="L88" s="632"/>
    </row>
    <row r="89" spans="1:12" s="518" customFormat="1" ht="33" customHeight="1">
      <c r="A89" s="600"/>
      <c r="B89" s="629" t="s">
        <v>675</v>
      </c>
      <c r="C89" s="632"/>
      <c r="D89" s="632"/>
      <c r="E89" s="632"/>
      <c r="F89" s="632"/>
      <c r="G89" s="632"/>
      <c r="H89" s="632"/>
      <c r="I89" s="632"/>
      <c r="J89" s="632"/>
      <c r="K89" s="632"/>
      <c r="L89" s="632"/>
    </row>
    <row r="90" spans="1:12" s="518" customFormat="1" ht="33" customHeight="1">
      <c r="A90" s="600"/>
      <c r="B90" s="629" t="s">
        <v>676</v>
      </c>
      <c r="C90" s="632"/>
      <c r="D90" s="632"/>
      <c r="E90" s="632"/>
      <c r="F90" s="632"/>
      <c r="G90" s="632"/>
      <c r="H90" s="632"/>
      <c r="I90" s="632"/>
      <c r="J90" s="632"/>
      <c r="K90" s="632"/>
      <c r="L90" s="632"/>
    </row>
    <row r="91" spans="1:12" ht="20.100000000000001" customHeight="1">
      <c r="A91" s="633"/>
      <c r="B91" s="633"/>
      <c r="C91" s="596"/>
      <c r="D91" s="596"/>
      <c r="E91" s="596"/>
      <c r="F91" s="596"/>
    </row>
    <row r="92" spans="1:12">
      <c r="A92" s="604"/>
      <c r="B92" s="1318"/>
      <c r="C92" s="1318"/>
      <c r="D92" s="1318"/>
      <c r="E92" s="1318"/>
      <c r="F92" s="1318"/>
      <c r="G92" s="1318"/>
      <c r="H92" s="1318"/>
      <c r="I92" s="1318"/>
      <c r="J92" s="1318"/>
      <c r="K92" s="1318"/>
      <c r="L92" s="1318"/>
    </row>
    <row r="93" spans="1:12" ht="20.100000000000001" customHeight="1">
      <c r="A93" s="633"/>
      <c r="B93" s="633"/>
      <c r="C93" s="596"/>
      <c r="D93" s="596"/>
      <c r="E93" s="596"/>
      <c r="F93" s="596"/>
    </row>
    <row r="94" spans="1:12" ht="24" customHeight="1">
      <c r="A94" s="633"/>
      <c r="B94" s="633"/>
      <c r="C94" s="596"/>
      <c r="D94" s="596"/>
      <c r="E94" s="596"/>
      <c r="F94" s="308"/>
      <c r="G94" s="634"/>
    </row>
    <row r="95" spans="1:12" ht="24" customHeight="1">
      <c r="A95" s="635" t="s">
        <v>62</v>
      </c>
      <c r="B95" s="1308" t="str">
        <f>'Attach 15'!B91</f>
        <v>--</v>
      </c>
      <c r="C95" s="1308"/>
      <c r="D95" s="1308"/>
      <c r="E95" s="308"/>
      <c r="G95" s="634" t="s">
        <v>63</v>
      </c>
      <c r="H95" s="1309" t="str">
        <f>'Attach 15'!E91</f>
        <v/>
      </c>
      <c r="I95" s="1310"/>
      <c r="J95" s="1310"/>
      <c r="K95" s="1310"/>
      <c r="L95" s="1310"/>
    </row>
    <row r="96" spans="1:12" ht="24" customHeight="1">
      <c r="A96" s="635" t="s">
        <v>64</v>
      </c>
      <c r="B96" s="1311" t="str">
        <f>'Attach 15'!B92</f>
        <v/>
      </c>
      <c r="C96" s="1311"/>
      <c r="D96" s="1311"/>
      <c r="E96" s="308"/>
      <c r="G96" s="634" t="s">
        <v>65</v>
      </c>
      <c r="H96" s="1309" t="str">
        <f>'Attach 15'!E92</f>
        <v/>
      </c>
      <c r="I96" s="1310"/>
      <c r="J96" s="1310"/>
      <c r="K96" s="1310"/>
      <c r="L96" s="1310"/>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5" zoomScaleSheetLayoutView="100" workbookViewId="0">
      <selection activeCell="A19" sqref="A19"/>
    </sheetView>
  </sheetViews>
  <sheetFormatPr defaultColWidth="9.140625" defaultRowHeight="16.5"/>
  <cols>
    <col min="1" max="1" width="16.28515625" style="221" customWidth="1"/>
    <col min="2" max="2" width="24.42578125" style="221" customWidth="1"/>
    <col min="3" max="3" width="30.140625" style="221" customWidth="1"/>
    <col min="4" max="4" width="18.85546875" style="221" customWidth="1"/>
    <col min="5" max="5" width="21.28515625" style="221" customWidth="1"/>
    <col min="6" max="8" width="9.140625" style="219"/>
    <col min="9" max="16384" width="9.140625" style="220"/>
  </cols>
  <sheetData>
    <row r="1" spans="1:26" ht="15">
      <c r="A1" s="1346" t="str">
        <f>'Attach 3(JV)'!A1</f>
        <v>Specification No.: CC/NT/W-TR/DOM/A04/24/02715</v>
      </c>
      <c r="B1" s="1346"/>
      <c r="C1" s="1346"/>
      <c r="D1" s="1345" t="str">
        <f>"Attachment-17 "&amp;'Attach 3(JV)'!AT1</f>
        <v xml:space="preserve">Attachment-17 </v>
      </c>
      <c r="E1" s="1345"/>
    </row>
    <row r="2" spans="1:26" ht="10.5" customHeight="1">
      <c r="Z2" s="222">
        <f>'[5]Attach 3(JV)'!Z2</f>
        <v>0</v>
      </c>
    </row>
    <row r="3" spans="1:26" ht="77.2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223"/>
      <c r="G3" s="224"/>
      <c r="H3" s="223"/>
    </row>
    <row r="4" spans="1:26" ht="6.75" customHeight="1">
      <c r="A4" s="225"/>
      <c r="H4" s="17"/>
      <c r="I4" s="2"/>
    </row>
    <row r="5" spans="1:26" ht="19.5" customHeight="1">
      <c r="A5" s="1247" t="s">
        <v>677</v>
      </c>
      <c r="B5" s="1247"/>
      <c r="C5" s="1247"/>
      <c r="D5" s="1247"/>
      <c r="E5" s="1247"/>
      <c r="F5" s="226"/>
      <c r="H5" s="17"/>
      <c r="I5" s="2"/>
    </row>
    <row r="6" spans="1:26" ht="7.5" customHeight="1">
      <c r="A6" s="227"/>
      <c r="H6" s="17"/>
      <c r="I6" s="2"/>
    </row>
    <row r="7" spans="1:26" ht="19.5" customHeight="1">
      <c r="A7" s="228" t="str">
        <f>'Attach 3(JV)'!A7</f>
        <v>Bidder’s Name and Address  :</v>
      </c>
      <c r="B7" s="227"/>
      <c r="C7" s="227"/>
      <c r="D7" s="5" t="str">
        <f>'[5]Attach 3(JV)'!E7</f>
        <v>To:</v>
      </c>
      <c r="H7" s="17"/>
      <c r="I7" s="2"/>
    </row>
    <row r="8" spans="1:26" ht="26.25" customHeight="1">
      <c r="A8" s="1248" t="str">
        <f>'Attach 3(JV)'!A8</f>
        <v/>
      </c>
      <c r="B8" s="1248"/>
      <c r="C8" s="1248"/>
      <c r="D8" s="3" t="str">
        <f>'[5]Attach 3(JV)'!E8</f>
        <v>Contract Services</v>
      </c>
      <c r="H8" s="17"/>
      <c r="I8" s="2"/>
    </row>
    <row r="9" spans="1:26" ht="19.5" customHeight="1">
      <c r="A9" s="4" t="s">
        <v>54</v>
      </c>
      <c r="B9" s="841">
        <f>'Attach 3(JV)'!B9</f>
        <v>0</v>
      </c>
      <c r="C9" s="841"/>
      <c r="D9" s="3" t="str">
        <f>'[5]Attach 3(JV)'!E9</f>
        <v>Power Grid Corporation of India Ltd.,</v>
      </c>
      <c r="H9" s="17"/>
      <c r="I9" s="2"/>
    </row>
    <row r="10" spans="1:26" ht="19.5" customHeight="1">
      <c r="A10" s="4" t="s">
        <v>56</v>
      </c>
      <c r="B10" s="841">
        <f>'Attach 3(JV)'!B10</f>
        <v>0</v>
      </c>
      <c r="C10" s="841"/>
      <c r="D10" s="3" t="str">
        <f>'[5]Attach 3(JV)'!E10</f>
        <v>"Saudamini", Plot No. 2, Sector 29</v>
      </c>
      <c r="H10" s="17"/>
      <c r="I10" s="2"/>
    </row>
    <row r="11" spans="1:26" ht="19.5" customHeight="1">
      <c r="B11" s="841">
        <f>'Attach 3(JV)'!B11</f>
        <v>0</v>
      </c>
      <c r="C11" s="841"/>
      <c r="D11" s="3" t="str">
        <f>'Attach 3(JV)'!E11</f>
        <v>Gurugram (Haryana) - 122001</v>
      </c>
    </row>
    <row r="12" spans="1:26" ht="14.25" customHeight="1">
      <c r="A12" s="227"/>
      <c r="B12" s="841">
        <f>'Attach 3(JV)'!B12</f>
        <v>0</v>
      </c>
      <c r="C12" s="841"/>
      <c r="D12" s="3"/>
    </row>
    <row r="13" spans="1:26" ht="19.5" customHeight="1">
      <c r="A13" s="221" t="s">
        <v>60</v>
      </c>
    </row>
    <row r="14" spans="1:26" ht="9.9499999999999993" customHeight="1">
      <c r="A14" s="227"/>
    </row>
    <row r="15" spans="1:26" ht="93.75" customHeight="1">
      <c r="A15" s="229">
        <v>1</v>
      </c>
      <c r="B15" s="1348" t="s">
        <v>678</v>
      </c>
      <c r="C15" s="1348"/>
      <c r="D15" s="1348"/>
      <c r="E15" s="1348"/>
      <c r="F15" s="230"/>
      <c r="G15" s="230"/>
      <c r="H15" s="230"/>
    </row>
    <row r="16" spans="1:26" ht="51.75" customHeight="1">
      <c r="A16" s="229">
        <v>2</v>
      </c>
      <c r="B16" s="1348" t="s">
        <v>679</v>
      </c>
      <c r="C16" s="1348"/>
      <c r="D16" s="1348"/>
      <c r="E16" s="1348"/>
      <c r="F16" s="230"/>
      <c r="G16" s="230"/>
      <c r="H16" s="230"/>
    </row>
    <row r="17" spans="1:8" ht="16.5" customHeight="1">
      <c r="A17" s="227"/>
      <c r="B17" s="227"/>
      <c r="C17" s="227"/>
      <c r="D17" s="227"/>
      <c r="E17" s="227"/>
      <c r="F17" s="230"/>
      <c r="G17" s="230"/>
      <c r="H17" s="230"/>
    </row>
    <row r="18" spans="1:8" s="219" customFormat="1" ht="97.5" customHeight="1">
      <c r="A18" s="231" t="s">
        <v>680</v>
      </c>
      <c r="B18" s="232" t="s">
        <v>344</v>
      </c>
      <c r="C18" s="232" t="s">
        <v>681</v>
      </c>
      <c r="D18" s="231" t="s">
        <v>682</v>
      </c>
      <c r="E18" s="231" t="s">
        <v>683</v>
      </c>
      <c r="G18" s="230"/>
      <c r="H18" s="230"/>
    </row>
    <row r="19" spans="1:8">
      <c r="A19" s="233"/>
      <c r="B19" s="234"/>
      <c r="C19" s="234"/>
      <c r="D19" s="235"/>
      <c r="E19" s="235"/>
      <c r="F19" s="230"/>
      <c r="G19" s="230"/>
      <c r="H19" s="230"/>
    </row>
    <row r="20" spans="1:8">
      <c r="A20" s="233"/>
      <c r="B20" s="234"/>
      <c r="C20" s="234"/>
      <c r="D20" s="235"/>
      <c r="E20" s="235"/>
      <c r="F20" s="230"/>
      <c r="G20" s="230"/>
      <c r="H20" s="230"/>
    </row>
    <row r="21" spans="1:8">
      <c r="A21" s="233"/>
      <c r="B21" s="234"/>
      <c r="C21" s="234"/>
      <c r="D21" s="235"/>
      <c r="E21" s="235"/>
      <c r="F21" s="230"/>
      <c r="G21" s="230"/>
      <c r="H21" s="230"/>
    </row>
    <row r="22" spans="1:8">
      <c r="A22" s="233"/>
      <c r="B22" s="234"/>
      <c r="C22" s="234"/>
      <c r="D22" s="235"/>
      <c r="E22" s="235"/>
      <c r="F22" s="230"/>
      <c r="G22" s="230"/>
      <c r="H22" s="230"/>
    </row>
    <row r="23" spans="1:8">
      <c r="A23" s="233"/>
      <c r="B23" s="234"/>
      <c r="C23" s="234"/>
      <c r="D23" s="235"/>
      <c r="E23" s="235"/>
      <c r="F23" s="230"/>
      <c r="G23" s="230"/>
      <c r="H23" s="230"/>
    </row>
    <row r="24" spans="1:8">
      <c r="A24" s="233"/>
      <c r="B24" s="234"/>
      <c r="C24" s="234"/>
      <c r="D24" s="235"/>
      <c r="E24" s="235"/>
      <c r="F24" s="230"/>
      <c r="G24" s="230"/>
      <c r="H24" s="230"/>
    </row>
    <row r="25" spans="1:8" ht="6" customHeight="1">
      <c r="A25" s="236"/>
      <c r="B25" s="237"/>
      <c r="C25" s="237"/>
      <c r="D25" s="238"/>
      <c r="E25" s="238"/>
      <c r="F25" s="230"/>
      <c r="G25" s="230"/>
      <c r="H25" s="230"/>
    </row>
    <row r="26" spans="1:8" ht="0.6" hidden="1" customHeight="1">
      <c r="A26" s="239"/>
      <c r="B26" s="240"/>
      <c r="C26" s="240"/>
      <c r="D26" s="241"/>
      <c r="E26" s="241"/>
      <c r="F26" s="230"/>
      <c r="G26" s="230"/>
      <c r="H26" s="230"/>
    </row>
    <row r="27" spans="1:8" ht="30" customHeight="1">
      <c r="A27" s="1349" t="s">
        <v>684</v>
      </c>
      <c r="B27" s="1349"/>
      <c r="C27" s="1349"/>
      <c r="D27" s="1349"/>
      <c r="E27" s="1349"/>
      <c r="F27" s="230"/>
      <c r="G27" s="230"/>
      <c r="H27" s="230"/>
    </row>
    <row r="28" spans="1:8">
      <c r="C28" s="242"/>
    </row>
    <row r="29" spans="1:8">
      <c r="A29" s="243" t="s">
        <v>62</v>
      </c>
      <c r="B29" s="244" t="str">
        <f>'Attach 3(JV)'!B24</f>
        <v>--</v>
      </c>
      <c r="C29" s="242" t="s">
        <v>63</v>
      </c>
      <c r="D29" s="245" t="str">
        <f>'Attach 3(JV)'!E24</f>
        <v/>
      </c>
    </row>
    <row r="30" spans="1:8">
      <c r="A30" s="243" t="s">
        <v>64</v>
      </c>
      <c r="B30" s="245" t="str">
        <f>'Attach 3(JV)'!B25</f>
        <v/>
      </c>
      <c r="C30" s="242" t="s">
        <v>65</v>
      </c>
      <c r="D30" s="245" t="str">
        <f>'Attach 3(JV)'!E25</f>
        <v/>
      </c>
    </row>
    <row r="31" spans="1:8">
      <c r="B31" s="246"/>
      <c r="C31" s="242"/>
      <c r="D31" s="242"/>
      <c r="E31" s="246"/>
    </row>
    <row r="32" spans="1:8" hidden="1">
      <c r="A32" s="216" t="str">
        <f>A1</f>
        <v>Specification No.: CC/NT/W-TR/DOM/A04/24/02715</v>
      </c>
      <c r="B32" s="217"/>
      <c r="C32" s="217"/>
      <c r="D32" s="217"/>
      <c r="E32" s="218" t="str">
        <f>D1</f>
        <v xml:space="preserve">Attachment-17 </v>
      </c>
    </row>
    <row r="33" spans="1:8" hidden="1"/>
    <row r="34" spans="1:8" ht="15" hidden="1">
      <c r="A34" s="1350" t="str">
        <f>A3</f>
        <v>400kV Transformer Package LOT-4TR-01-Bulk for 4x500 MVA, 400/220/33KV 3-Ph Transformers under Bulk Procurement of 765kV and 400kV class Transformers and Reactors of various Capacities</v>
      </c>
      <c r="B34" s="1350"/>
      <c r="C34" s="1350"/>
      <c r="D34" s="1350"/>
      <c r="E34" s="1350"/>
    </row>
    <row r="35" spans="1:8" hidden="1">
      <c r="A35" s="225"/>
    </row>
    <row r="36" spans="1:8" ht="15" hidden="1">
      <c r="A36" s="1352" t="s">
        <v>398</v>
      </c>
      <c r="B36" s="1352"/>
      <c r="C36" s="1352"/>
      <c r="D36" s="1352"/>
      <c r="E36" s="1352"/>
      <c r="F36" s="220"/>
      <c r="G36" s="220"/>
      <c r="H36" s="220"/>
    </row>
    <row r="37" spans="1:8" hidden="1">
      <c r="A37" s="227"/>
      <c r="F37" s="220"/>
      <c r="G37" s="220"/>
      <c r="H37" s="220"/>
    </row>
    <row r="38" spans="1:8" hidden="1">
      <c r="A38" s="228" t="str">
        <f>'[5]Attach 3(JV)'!A15</f>
        <v>Name(s) and Addresse(s) of other partner(s)</v>
      </c>
      <c r="B38" s="227"/>
      <c r="C38" s="227"/>
      <c r="D38" s="5" t="str">
        <f>D7</f>
        <v>To:</v>
      </c>
      <c r="F38" s="220"/>
      <c r="G38" s="220"/>
      <c r="H38" s="220"/>
    </row>
    <row r="39" spans="1:8" hidden="1">
      <c r="A39" s="228" t="str">
        <f>'[5]Attach 3(JV)'!B16</f>
        <v/>
      </c>
      <c r="B39" s="227"/>
      <c r="C39" s="227"/>
      <c r="D39" s="3" t="str">
        <f>D8</f>
        <v>Contract Services</v>
      </c>
      <c r="F39" s="220"/>
      <c r="G39" s="220"/>
      <c r="H39" s="220"/>
    </row>
    <row r="40" spans="1:8" hidden="1">
      <c r="A40" s="4" t="s">
        <v>54</v>
      </c>
      <c r="B40" s="841" t="str">
        <f>'[5]Attach 3(JV)'!B17:D17</f>
        <v xml:space="preserve">…… ……. …….. …… ……. …….. </v>
      </c>
      <c r="C40" s="841"/>
      <c r="D40" s="3" t="str">
        <f>D9</f>
        <v>Power Grid Corporation of India Ltd.,</v>
      </c>
      <c r="F40" s="220"/>
      <c r="G40" s="220"/>
      <c r="H40" s="220"/>
    </row>
    <row r="41" spans="1:8" hidden="1">
      <c r="A41" s="4" t="s">
        <v>56</v>
      </c>
      <c r="B41" s="841" t="str">
        <f>'[5]Attach 3(JV)'!B18:D18</f>
        <v xml:space="preserve">…… ……. …….. …… ……. …….. </v>
      </c>
      <c r="C41" s="841"/>
      <c r="D41" s="3" t="str">
        <f>D10</f>
        <v>"Saudamini", Plot No. 2, Sector 29</v>
      </c>
      <c r="F41" s="220"/>
      <c r="G41" s="220"/>
      <c r="H41" s="220"/>
    </row>
    <row r="42" spans="1:8" hidden="1">
      <c r="B42" s="841" t="str">
        <f>'[5]Attach 3(JV)'!B19:D19</f>
        <v xml:space="preserve">…… ……. …….. …… ……. …….. </v>
      </c>
      <c r="C42" s="841"/>
      <c r="D42" s="3" t="str">
        <f>D11</f>
        <v>Gurugram (Haryana) - 122001</v>
      </c>
      <c r="F42" s="220"/>
      <c r="G42" s="220"/>
      <c r="H42" s="220"/>
    </row>
    <row r="43" spans="1:8" hidden="1">
      <c r="A43" s="227"/>
      <c r="B43" s="841" t="str">
        <f>'[5]Attach 3(JV)'!B20:D20</f>
        <v xml:space="preserve">…… ……. …….. …… ……. …….. </v>
      </c>
      <c r="C43" s="841"/>
      <c r="D43" s="3"/>
      <c r="F43" s="220"/>
      <c r="G43" s="220"/>
      <c r="H43" s="220"/>
    </row>
    <row r="44" spans="1:8" hidden="1">
      <c r="A44" s="221" t="s">
        <v>60</v>
      </c>
      <c r="F44" s="220"/>
      <c r="G44" s="220"/>
      <c r="H44" s="220"/>
    </row>
    <row r="45" spans="1:8" hidden="1">
      <c r="A45" s="227"/>
      <c r="F45" s="220"/>
      <c r="G45" s="220"/>
      <c r="H45" s="220"/>
    </row>
    <row r="46" spans="1:8" hidden="1">
      <c r="A46" s="1351" t="s">
        <v>406</v>
      </c>
      <c r="B46" s="1351"/>
      <c r="C46" s="1351"/>
      <c r="D46" s="1351"/>
      <c r="E46" s="1351"/>
      <c r="F46" s="220"/>
      <c r="G46" s="220"/>
      <c r="H46" s="220"/>
    </row>
    <row r="47" spans="1:8" hidden="1">
      <c r="A47" s="227"/>
      <c r="B47" s="227"/>
      <c r="C47" s="227"/>
      <c r="D47" s="227"/>
      <c r="E47" s="227"/>
      <c r="F47" s="220"/>
      <c r="G47" s="220"/>
      <c r="H47" s="220"/>
    </row>
    <row r="48" spans="1:8" ht="66" hidden="1">
      <c r="A48" s="231" t="s">
        <v>344</v>
      </c>
      <c r="B48" s="1347" t="s">
        <v>400</v>
      </c>
      <c r="C48" s="1347"/>
      <c r="D48" s="231" t="s">
        <v>401</v>
      </c>
      <c r="E48" s="231" t="s">
        <v>407</v>
      </c>
      <c r="F48" s="220"/>
      <c r="G48" s="220"/>
      <c r="H48" s="220"/>
    </row>
    <row r="49" spans="1:8" hidden="1">
      <c r="A49" s="247">
        <v>1</v>
      </c>
      <c r="B49" s="1344"/>
      <c r="C49" s="1344"/>
      <c r="D49" s="248"/>
      <c r="E49" s="248"/>
      <c r="F49" s="220"/>
      <c r="G49" s="220"/>
      <c r="H49" s="220"/>
    </row>
    <row r="50" spans="1:8" hidden="1">
      <c r="A50" s="247">
        <v>2</v>
      </c>
      <c r="B50" s="1344"/>
      <c r="C50" s="1344"/>
      <c r="D50" s="248"/>
      <c r="E50" s="248"/>
      <c r="F50" s="220"/>
      <c r="G50" s="220"/>
      <c r="H50" s="220"/>
    </row>
    <row r="51" spans="1:8" hidden="1">
      <c r="A51" s="247">
        <v>3</v>
      </c>
      <c r="B51" s="1344"/>
      <c r="C51" s="1344"/>
      <c r="D51" s="248"/>
      <c r="E51" s="248"/>
      <c r="F51" s="220"/>
      <c r="G51" s="220"/>
      <c r="H51" s="220"/>
    </row>
    <row r="52" spans="1:8" hidden="1">
      <c r="A52" s="247">
        <v>4</v>
      </c>
      <c r="B52" s="1344"/>
      <c r="C52" s="1344"/>
      <c r="D52" s="248"/>
      <c r="E52" s="248"/>
      <c r="F52" s="220"/>
      <c r="G52" s="220"/>
      <c r="H52" s="220"/>
    </row>
    <row r="53" spans="1:8" hidden="1">
      <c r="A53" s="247">
        <v>5</v>
      </c>
      <c r="B53" s="1344"/>
      <c r="C53" s="1344"/>
      <c r="D53" s="248"/>
      <c r="E53" s="248"/>
      <c r="F53" s="220"/>
      <c r="G53" s="220"/>
      <c r="H53" s="220"/>
    </row>
    <row r="54" spans="1:8" hidden="1">
      <c r="A54" s="247">
        <v>6</v>
      </c>
      <c r="B54" s="1344"/>
      <c r="C54" s="1344"/>
      <c r="D54" s="248"/>
      <c r="E54" s="248"/>
      <c r="F54" s="220"/>
      <c r="G54" s="220"/>
      <c r="H54" s="220"/>
    </row>
    <row r="55" spans="1:8" hidden="1">
      <c r="A55" s="227"/>
      <c r="B55" s="227"/>
      <c r="C55" s="227"/>
      <c r="D55" s="227"/>
      <c r="E55" s="227"/>
      <c r="F55" s="220"/>
      <c r="G55" s="220"/>
      <c r="H55" s="220"/>
    </row>
    <row r="56" spans="1:8" ht="15" hidden="1">
      <c r="A56" s="249"/>
      <c r="B56" s="249"/>
      <c r="C56" s="249"/>
      <c r="D56" s="249"/>
      <c r="E56" s="249"/>
      <c r="F56" s="220"/>
      <c r="G56" s="220"/>
      <c r="H56" s="220"/>
    </row>
    <row r="57" spans="1:8" ht="15" hidden="1">
      <c r="A57" s="249" t="s">
        <v>62</v>
      </c>
      <c r="B57" s="244" t="str">
        <f>B29</f>
        <v>--</v>
      </c>
      <c r="C57" s="249" t="s">
        <v>63</v>
      </c>
      <c r="D57" s="249" t="str">
        <f>D29</f>
        <v/>
      </c>
      <c r="E57" s="249"/>
      <c r="F57" s="220"/>
      <c r="G57" s="220"/>
      <c r="H57" s="220"/>
    </row>
    <row r="58" spans="1:8" ht="15" hidden="1">
      <c r="A58" s="249" t="s">
        <v>64</v>
      </c>
      <c r="B58" s="249" t="str">
        <f>B30</f>
        <v/>
      </c>
      <c r="C58" s="249" t="s">
        <v>65</v>
      </c>
      <c r="D58" s="249" t="str">
        <f>D30</f>
        <v/>
      </c>
      <c r="E58" s="249"/>
      <c r="F58" s="220"/>
      <c r="G58" s="220"/>
      <c r="H58" s="220"/>
    </row>
    <row r="59" spans="1:8" ht="15" hidden="1">
      <c r="A59" s="249"/>
      <c r="B59" s="249"/>
      <c r="C59" s="249"/>
      <c r="D59" s="249"/>
      <c r="E59" s="249"/>
      <c r="F59" s="220"/>
      <c r="G59" s="220"/>
      <c r="H59" s="220"/>
    </row>
    <row r="60" spans="1:8" hidden="1">
      <c r="A60" s="216" t="str">
        <f>A32</f>
        <v>Specification No.: CC/NT/W-TR/DOM/A04/24/02715</v>
      </c>
      <c r="B60" s="217"/>
      <c r="C60" s="217"/>
      <c r="D60" s="217"/>
      <c r="E60" s="218" t="str">
        <f>E32</f>
        <v xml:space="preserve">Attachment-17 </v>
      </c>
      <c r="F60" s="220"/>
      <c r="G60" s="220"/>
      <c r="H60" s="220"/>
    </row>
    <row r="61" spans="1:8" hidden="1">
      <c r="F61" s="220"/>
      <c r="G61" s="220"/>
      <c r="H61" s="220"/>
    </row>
    <row r="62" spans="1:8" ht="15" hidden="1">
      <c r="A62" s="1350" t="str">
        <f>A34</f>
        <v>400kV Transformer Package LOT-4TR-01-Bulk for 4x500 MVA, 400/220/33KV 3-Ph Transformers under Bulk Procurement of 765kV and 400kV class Transformers and Reactors of various Capacities</v>
      </c>
      <c r="B62" s="1350"/>
      <c r="C62" s="1350"/>
      <c r="D62" s="1350"/>
      <c r="E62" s="1350"/>
      <c r="F62" s="220"/>
      <c r="G62" s="220"/>
      <c r="H62" s="220"/>
    </row>
    <row r="63" spans="1:8" hidden="1">
      <c r="A63" s="225"/>
      <c r="F63" s="220"/>
      <c r="G63" s="220"/>
      <c r="H63" s="220"/>
    </row>
    <row r="64" spans="1:8" ht="15" hidden="1">
      <c r="A64" s="1352" t="s">
        <v>398</v>
      </c>
      <c r="B64" s="1352"/>
      <c r="C64" s="1352"/>
      <c r="D64" s="1352"/>
      <c r="E64" s="1352"/>
      <c r="F64" s="220"/>
      <c r="G64" s="220"/>
      <c r="H64" s="220"/>
    </row>
    <row r="65" spans="1:8" hidden="1">
      <c r="A65" s="227"/>
      <c r="F65" s="220"/>
      <c r="G65" s="220"/>
      <c r="H65" s="220"/>
    </row>
    <row r="66" spans="1:8" hidden="1">
      <c r="A66" s="228" t="str">
        <f>'[5]Attach 3(JV)'!A15</f>
        <v>Name(s) and Addresse(s) of other partner(s)</v>
      </c>
      <c r="B66" s="227"/>
      <c r="C66" s="227"/>
      <c r="D66" s="5" t="str">
        <f>D7</f>
        <v>To:</v>
      </c>
      <c r="F66" s="220"/>
      <c r="G66" s="220"/>
      <c r="H66" s="220"/>
    </row>
    <row r="67" spans="1:8" hidden="1">
      <c r="A67" s="228" t="str">
        <f>'[5]Attach 3(JV)'!E16</f>
        <v/>
      </c>
      <c r="B67" s="227"/>
      <c r="C67" s="227"/>
      <c r="D67" s="3" t="str">
        <f>D8</f>
        <v>Contract Services</v>
      </c>
      <c r="F67" s="220"/>
      <c r="G67" s="220"/>
      <c r="H67" s="220"/>
    </row>
    <row r="68" spans="1:8" hidden="1">
      <c r="A68" s="4" t="s">
        <v>54</v>
      </c>
      <c r="B68" s="841" t="str">
        <f>'[5]Attach 3(JV)'!E17</f>
        <v/>
      </c>
      <c r="C68" s="841"/>
      <c r="D68" s="3" t="str">
        <f>D9</f>
        <v>Power Grid Corporation of India Ltd.,</v>
      </c>
      <c r="F68" s="220"/>
      <c r="G68" s="220"/>
      <c r="H68" s="220"/>
    </row>
    <row r="69" spans="1:8" hidden="1">
      <c r="A69" s="4" t="s">
        <v>56</v>
      </c>
      <c r="B69" s="841" t="str">
        <f>'[5]Attach 3(JV)'!E18</f>
        <v/>
      </c>
      <c r="C69" s="841"/>
      <c r="D69" s="3" t="str">
        <f>D10</f>
        <v>"Saudamini", Plot No. 2, Sector 29</v>
      </c>
      <c r="F69" s="220"/>
      <c r="G69" s="220"/>
      <c r="H69" s="220"/>
    </row>
    <row r="70" spans="1:8" hidden="1">
      <c r="B70" s="841" t="str">
        <f>'[5]Attach 3(JV)'!E19</f>
        <v/>
      </c>
      <c r="C70" s="841"/>
      <c r="D70" s="3" t="str">
        <f>D11</f>
        <v>Gurugram (Haryana) - 122001</v>
      </c>
      <c r="F70" s="220"/>
      <c r="G70" s="220"/>
      <c r="H70" s="220"/>
    </row>
    <row r="71" spans="1:8" hidden="1">
      <c r="A71" s="227"/>
      <c r="B71" s="841" t="str">
        <f>'[5]Attach 3(JV)'!E20</f>
        <v/>
      </c>
      <c r="C71" s="841"/>
      <c r="D71" s="3"/>
      <c r="F71" s="220"/>
      <c r="G71" s="220"/>
      <c r="H71" s="220"/>
    </row>
    <row r="72" spans="1:8" hidden="1">
      <c r="A72" s="221" t="s">
        <v>60</v>
      </c>
      <c r="F72" s="220"/>
      <c r="G72" s="220"/>
      <c r="H72" s="220"/>
    </row>
    <row r="73" spans="1:8" hidden="1">
      <c r="A73" s="227"/>
      <c r="F73" s="220"/>
      <c r="G73" s="220"/>
      <c r="H73" s="220"/>
    </row>
    <row r="74" spans="1:8" hidden="1">
      <c r="A74" s="1351" t="s">
        <v>406</v>
      </c>
      <c r="B74" s="1351"/>
      <c r="C74" s="1351"/>
      <c r="D74" s="1351"/>
      <c r="E74" s="1351"/>
      <c r="F74" s="220"/>
      <c r="G74" s="220"/>
      <c r="H74" s="220"/>
    </row>
    <row r="75" spans="1:8" hidden="1">
      <c r="A75" s="227"/>
      <c r="B75" s="227"/>
      <c r="C75" s="227"/>
      <c r="D75" s="227"/>
      <c r="E75" s="227"/>
      <c r="F75" s="220"/>
      <c r="G75" s="220"/>
      <c r="H75" s="220"/>
    </row>
    <row r="76" spans="1:8" ht="66" hidden="1">
      <c r="A76" s="231" t="s">
        <v>344</v>
      </c>
      <c r="B76" s="1347" t="s">
        <v>400</v>
      </c>
      <c r="C76" s="1347"/>
      <c r="D76" s="231" t="s">
        <v>401</v>
      </c>
      <c r="E76" s="231" t="s">
        <v>407</v>
      </c>
      <c r="F76" s="220"/>
      <c r="G76" s="220"/>
      <c r="H76" s="220"/>
    </row>
    <row r="77" spans="1:8" hidden="1">
      <c r="A77" s="247">
        <v>1</v>
      </c>
      <c r="B77" s="1344"/>
      <c r="C77" s="1344"/>
      <c r="D77" s="248"/>
      <c r="E77" s="248"/>
      <c r="F77" s="220"/>
      <c r="G77" s="220"/>
      <c r="H77" s="220"/>
    </row>
    <row r="78" spans="1:8" hidden="1">
      <c r="A78" s="247">
        <v>2</v>
      </c>
      <c r="B78" s="1344"/>
      <c r="C78" s="1344"/>
      <c r="D78" s="248"/>
      <c r="E78" s="248"/>
      <c r="F78" s="220"/>
      <c r="G78" s="220"/>
      <c r="H78" s="220"/>
    </row>
    <row r="79" spans="1:8" hidden="1">
      <c r="A79" s="247">
        <v>3</v>
      </c>
      <c r="B79" s="1344"/>
      <c r="C79" s="1344"/>
      <c r="D79" s="248"/>
      <c r="E79" s="248"/>
      <c r="F79" s="220"/>
      <c r="G79" s="220"/>
      <c r="H79" s="220"/>
    </row>
    <row r="80" spans="1:8" hidden="1">
      <c r="A80" s="247">
        <v>4</v>
      </c>
      <c r="B80" s="1344"/>
      <c r="C80" s="1344"/>
      <c r="D80" s="248"/>
      <c r="E80" s="248"/>
      <c r="F80" s="220"/>
      <c r="G80" s="220"/>
      <c r="H80" s="220"/>
    </row>
    <row r="81" spans="1:8" hidden="1">
      <c r="A81" s="247">
        <v>5</v>
      </c>
      <c r="B81" s="1344"/>
      <c r="C81" s="1344"/>
      <c r="D81" s="248"/>
      <c r="E81" s="248"/>
      <c r="F81" s="220"/>
      <c r="G81" s="220"/>
      <c r="H81" s="220"/>
    </row>
    <row r="82" spans="1:8" hidden="1">
      <c r="A82" s="247">
        <v>6</v>
      </c>
      <c r="B82" s="1344"/>
      <c r="C82" s="1344"/>
      <c r="D82" s="248"/>
      <c r="E82" s="248"/>
      <c r="F82" s="220"/>
      <c r="G82" s="220"/>
      <c r="H82" s="220"/>
    </row>
    <row r="83" spans="1:8" hidden="1">
      <c r="A83" s="227"/>
      <c r="B83" s="227"/>
      <c r="C83" s="227"/>
      <c r="D83" s="227"/>
      <c r="E83" s="227"/>
      <c r="F83" s="220"/>
      <c r="G83" s="220"/>
      <c r="H83" s="220"/>
    </row>
    <row r="84" spans="1:8" ht="15" hidden="1">
      <c r="A84" s="249"/>
      <c r="B84" s="249"/>
      <c r="C84" s="249"/>
      <c r="D84" s="249"/>
      <c r="E84" s="249"/>
      <c r="F84" s="220"/>
      <c r="G84" s="220"/>
      <c r="H84" s="220"/>
    </row>
    <row r="85" spans="1:8" ht="15" hidden="1">
      <c r="A85" s="249" t="s">
        <v>62</v>
      </c>
      <c r="B85" s="244" t="str">
        <f>B57</f>
        <v>--</v>
      </c>
      <c r="C85" s="249" t="s">
        <v>63</v>
      </c>
      <c r="D85" s="249" t="str">
        <f>D57</f>
        <v/>
      </c>
      <c r="E85" s="249"/>
      <c r="F85" s="220"/>
      <c r="G85" s="220"/>
      <c r="H85" s="220"/>
    </row>
    <row r="86" spans="1:8" ht="15" hidden="1">
      <c r="A86" s="249" t="s">
        <v>64</v>
      </c>
      <c r="B86" s="249" t="str">
        <f>B58</f>
        <v/>
      </c>
      <c r="C86" s="249" t="s">
        <v>65</v>
      </c>
      <c r="D86" s="249" t="str">
        <f>D58</f>
        <v/>
      </c>
      <c r="E86" s="249"/>
      <c r="F86" s="220"/>
      <c r="G86" s="220"/>
      <c r="H86" s="220"/>
    </row>
    <row r="87" spans="1:8" ht="15" hidden="1">
      <c r="A87" s="249"/>
      <c r="B87" s="249"/>
      <c r="C87" s="249"/>
      <c r="D87" s="249"/>
      <c r="E87" s="249"/>
      <c r="F87" s="220"/>
      <c r="G87" s="220"/>
      <c r="H87" s="220"/>
    </row>
    <row r="88" spans="1:8" hidden="1">
      <c r="A88" s="250"/>
      <c r="B88" s="250"/>
      <c r="C88" s="250"/>
      <c r="D88" s="250"/>
      <c r="E88" s="250"/>
      <c r="F88" s="220"/>
      <c r="G88" s="220"/>
      <c r="H88" s="22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B8284B7F-813C-4C59-8CB2-9F34C8EAC9F3}" scale="130" showPageBreaks="1" fitToPage="1" printArea="1" hiddenRows="1" view="pageBreakPreview">
      <selection activeCell="A19" sqref="A19"/>
      <pageMargins left="0" right="0" top="0" bottom="0" header="0" footer="0"/>
      <pageSetup scale="91" fitToHeight="0" orientation="portrait" r:id="rId1"/>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2"/>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5"/>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6"/>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7"/>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8"/>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5"/>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6"/>
    </customSheetView>
    <customSheetView guid="{DC28ED1E-3E35-4094-9C2B-5C0A1C1D459C}" showPageBreaks="1" fitToPage="1" printArea="1" hiddenRows="1">
      <selection activeCell="A19" sqref="A19"/>
      <pageMargins left="0" right="0" top="0" bottom="0" header="0" footer="0"/>
      <pageSetup paperSize="9" fitToHeight="0" orientation="portrait" r:id="rId17"/>
    </customSheetView>
    <customSheetView guid="{7A9EA6D6-4DDF-43D9-92E6-C6AFAD14E266}" fitToPage="1" hiddenRows="1" topLeftCell="A11">
      <selection activeCell="A19" sqref="A19"/>
      <pageMargins left="0" right="0" top="0" bottom="0" header="0" footer="0"/>
      <pageSetup paperSize="9" fitToHeight="0" orientation="portrait" r:id="rId18"/>
    </customSheetView>
    <customSheetView guid="{F9FE2C60-2849-4C32-B532-2B1A89FFA9CD}" fitToPage="1" hiddenRows="1" topLeftCell="A19">
      <selection activeCell="A19" sqref="A19"/>
      <pageMargins left="0" right="0" top="0" bottom="0" header="0" footer="0"/>
      <pageSetup paperSize="9"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5"/>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6"/>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7"/>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8"/>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2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0"/>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1"/>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32"/>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33"/>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3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35"/>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36"/>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7"/>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38"/>
    </customSheetView>
    <customSheetView guid="{51A6EE7B-1159-4743-BF27-95D329619B3B}"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499" customFormat="1" ht="14.25">
      <c r="A1" s="1154" t="str">
        <f>'Attach 3(JV)'!A1</f>
        <v>Specification No.: CC/NT/W-TR/DOM/A04/24/02715</v>
      </c>
      <c r="B1" s="1154"/>
      <c r="C1" s="1154"/>
      <c r="D1" s="1154"/>
      <c r="E1" s="512" t="str">
        <f>"Attachment-18 " &amp; 'Attach 3(JV)'!AT1</f>
        <v xml:space="preserve">Attachment-18 </v>
      </c>
      <c r="F1" s="498"/>
      <c r="G1" s="498"/>
      <c r="H1" s="498"/>
    </row>
    <row r="3" spans="1:9" ht="83.2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20.100000000000001" customHeight="1">
      <c r="A5" s="838" t="s">
        <v>685</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0.100000000000001" customHeight="1">
      <c r="A16" s="1249" t="s">
        <v>686</v>
      </c>
      <c r="B16" s="1249"/>
      <c r="C16" s="1249"/>
      <c r="D16" s="1249"/>
      <c r="E16" s="1249"/>
    </row>
    <row r="17" spans="1:5" ht="20.100000000000001" customHeight="1">
      <c r="A17" s="19"/>
    </row>
    <row r="18" spans="1:5" ht="20.100000000000001" customHeight="1">
      <c r="A18" s="19"/>
    </row>
    <row r="19" spans="1:5">
      <c r="A19" s="23" t="s">
        <v>62</v>
      </c>
      <c r="B19" s="49" t="str">
        <f>'Attach 3(JV)'!B24</f>
        <v>--</v>
      </c>
      <c r="C19" s="27"/>
      <c r="D19" s="24" t="s">
        <v>63</v>
      </c>
      <c r="E19" s="185" t="str">
        <f>'Attach 3(JV)'!E24</f>
        <v/>
      </c>
    </row>
    <row r="20" spans="1:5">
      <c r="A20" s="23" t="s">
        <v>64</v>
      </c>
      <c r="B20" s="185" t="str">
        <f>'Attach 3(JV)'!B25</f>
        <v/>
      </c>
      <c r="C20" s="27"/>
      <c r="D20" s="24" t="s">
        <v>65</v>
      </c>
      <c r="E20" s="185"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2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25"/>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83" zoomScaleNormal="100" zoomScaleSheetLayoutView="100" workbookViewId="0">
      <selection activeCell="B111" sqref="B111:I111"/>
    </sheetView>
  </sheetViews>
  <sheetFormatPr defaultColWidth="9.140625" defaultRowHeight="13.5"/>
  <cols>
    <col min="1" max="1" width="10" style="308" customWidth="1"/>
    <col min="2" max="2" width="10.7109375" style="308" customWidth="1"/>
    <col min="3" max="3" width="10.85546875" style="308" customWidth="1"/>
    <col min="4" max="8" width="10.7109375" style="308" customWidth="1"/>
    <col min="9" max="9" width="21.7109375" style="308" customWidth="1"/>
    <col min="10" max="10" width="9.140625" style="308" hidden="1" customWidth="1"/>
    <col min="11" max="16" width="10.28515625" style="308" hidden="1" customWidth="1"/>
    <col min="17" max="41" width="0" style="308" hidden="1" customWidth="1"/>
    <col min="42" max="16384" width="9.140625" style="308"/>
  </cols>
  <sheetData>
    <row r="1" spans="1:9" ht="27" customHeight="1">
      <c r="A1" s="1354" t="s">
        <v>687</v>
      </c>
      <c r="B1" s="1355"/>
      <c r="C1" s="1355"/>
      <c r="D1" s="1355"/>
      <c r="E1" s="1355"/>
      <c r="F1" s="1355"/>
      <c r="G1" s="1355"/>
      <c r="H1" s="1355"/>
      <c r="I1" s="1356"/>
    </row>
    <row r="2" spans="1:9" ht="31.5" customHeight="1">
      <c r="A2" s="648" t="s">
        <v>449</v>
      </c>
      <c r="B2" s="1357" t="s">
        <v>688</v>
      </c>
      <c r="C2" s="1357"/>
      <c r="D2" s="1357"/>
      <c r="E2" s="1357"/>
      <c r="F2" s="1357"/>
      <c r="G2" s="1357"/>
      <c r="H2" s="1357"/>
      <c r="I2" s="1358"/>
    </row>
    <row r="3" spans="1:9" ht="36" customHeight="1">
      <c r="A3" s="648" t="s">
        <v>451</v>
      </c>
      <c r="B3" s="1357" t="s">
        <v>689</v>
      </c>
      <c r="C3" s="1357"/>
      <c r="D3" s="1357"/>
      <c r="E3" s="1357"/>
      <c r="F3" s="1357"/>
      <c r="G3" s="1357"/>
      <c r="H3" s="1357"/>
      <c r="I3" s="1358"/>
    </row>
    <row r="4" spans="1:9" ht="36" customHeight="1">
      <c r="A4" s="648" t="s">
        <v>453</v>
      </c>
      <c r="B4" s="1357" t="s">
        <v>690</v>
      </c>
      <c r="C4" s="1357"/>
      <c r="D4" s="1357"/>
      <c r="E4" s="1357"/>
      <c r="F4" s="1357"/>
      <c r="G4" s="1357"/>
      <c r="H4" s="1357"/>
      <c r="I4" s="1358"/>
    </row>
    <row r="5" spans="1:9" ht="36" customHeight="1">
      <c r="A5" s="648" t="s">
        <v>455</v>
      </c>
      <c r="B5" s="1357" t="s">
        <v>456</v>
      </c>
      <c r="C5" s="1357"/>
      <c r="D5" s="1357"/>
      <c r="E5" s="1357"/>
      <c r="F5" s="1357"/>
      <c r="G5" s="1357"/>
      <c r="H5" s="1357"/>
      <c r="I5" s="1358"/>
    </row>
    <row r="6" spans="1:9" ht="19.5" customHeight="1">
      <c r="A6" s="649" t="s">
        <v>457</v>
      </c>
      <c r="B6" s="854" t="s">
        <v>691</v>
      </c>
      <c r="C6" s="854"/>
      <c r="D6" s="854"/>
      <c r="E6" s="854"/>
      <c r="F6" s="854"/>
      <c r="G6" s="854"/>
      <c r="H6" s="854"/>
      <c r="I6" s="1359"/>
    </row>
    <row r="7" spans="1:9" ht="15.75">
      <c r="A7" s="264"/>
      <c r="C7" s="264"/>
      <c r="D7" s="264"/>
      <c r="E7" s="264"/>
      <c r="F7" s="264"/>
      <c r="G7" s="264"/>
      <c r="H7" s="264"/>
      <c r="I7" s="264"/>
    </row>
    <row r="27" spans="1:11" ht="15">
      <c r="K27" s="650">
        <v>0</v>
      </c>
    </row>
    <row r="28" spans="1:11">
      <c r="A28" s="651"/>
      <c r="B28" s="651"/>
      <c r="C28" s="651"/>
      <c r="D28" s="651"/>
      <c r="E28" s="651"/>
      <c r="F28" s="651"/>
      <c r="G28" s="651"/>
      <c r="H28" s="651"/>
      <c r="I28" s="651"/>
      <c r="J28" s="651"/>
      <c r="K28" s="652">
        <v>0</v>
      </c>
    </row>
    <row r="29" spans="1:11">
      <c r="A29" s="651"/>
      <c r="B29" s="651"/>
      <c r="C29" s="651"/>
      <c r="D29" s="651"/>
      <c r="E29" s="651"/>
      <c r="F29" s="651"/>
      <c r="G29" s="651"/>
      <c r="H29" s="651"/>
      <c r="I29" s="651"/>
      <c r="J29" s="651"/>
      <c r="K29" s="652">
        <v>0</v>
      </c>
    </row>
    <row r="30" spans="1:11">
      <c r="A30" s="651"/>
      <c r="B30" s="651"/>
      <c r="C30" s="651"/>
      <c r="D30" s="651"/>
      <c r="E30" s="651"/>
      <c r="F30" s="651"/>
      <c r="G30" s="651"/>
      <c r="H30" s="651"/>
      <c r="I30" s="651"/>
      <c r="J30" s="651"/>
      <c r="K30" s="652">
        <v>0</v>
      </c>
    </row>
    <row r="31" spans="1:11">
      <c r="A31" s="651"/>
      <c r="B31" s="651"/>
      <c r="C31" s="651"/>
      <c r="D31" s="651"/>
      <c r="E31" s="651"/>
      <c r="F31" s="651"/>
      <c r="G31" s="651"/>
      <c r="H31" s="651"/>
      <c r="I31" s="651"/>
      <c r="J31" s="651"/>
    </row>
    <row r="32" spans="1:11" ht="18.75">
      <c r="A32" s="1360" t="s">
        <v>692</v>
      </c>
      <c r="B32" s="1360"/>
      <c r="C32" s="1360"/>
      <c r="D32" s="1360"/>
      <c r="E32" s="1360"/>
      <c r="F32" s="1360"/>
      <c r="G32" s="1360"/>
      <c r="H32" s="1360"/>
      <c r="I32" s="1360"/>
      <c r="J32" s="651"/>
    </row>
    <row r="33" spans="1:16" ht="18.75">
      <c r="A33" s="653"/>
      <c r="B33" s="653"/>
      <c r="C33" s="653"/>
      <c r="D33" s="653"/>
      <c r="E33" s="653"/>
      <c r="F33" s="653"/>
      <c r="G33" s="653"/>
      <c r="H33" s="653"/>
      <c r="I33" s="653"/>
      <c r="J33" s="651"/>
    </row>
    <row r="34" spans="1:16" ht="15.75">
      <c r="A34" s="1353" t="s">
        <v>460</v>
      </c>
      <c r="B34" s="1353"/>
      <c r="C34" s="1353"/>
      <c r="D34" s="1353"/>
      <c r="E34" s="1353"/>
      <c r="F34" s="1353"/>
      <c r="G34" s="1353"/>
      <c r="H34" s="1353"/>
      <c r="I34" s="1353"/>
      <c r="J34" s="651"/>
      <c r="K34" s="650" t="e">
        <v>#REF!</v>
      </c>
      <c r="O34" s="652" t="e">
        <v>#REF!</v>
      </c>
    </row>
    <row r="35" spans="1:16" ht="16.5">
      <c r="A35" s="1361" t="s">
        <v>461</v>
      </c>
      <c r="B35" s="1361"/>
      <c r="C35" s="1361"/>
      <c r="D35" s="1361"/>
      <c r="E35" s="1361"/>
      <c r="F35" s="1361"/>
      <c r="G35" s="1361"/>
      <c r="H35" s="1361"/>
      <c r="I35" s="1361"/>
      <c r="J35" s="651"/>
      <c r="K35" s="652" t="e">
        <v>#REF!</v>
      </c>
      <c r="O35" s="652" t="e">
        <v>#REF!</v>
      </c>
    </row>
    <row r="36" spans="1:16" ht="36" customHeight="1">
      <c r="A36" s="1362" t="s">
        <v>693</v>
      </c>
      <c r="B36" s="1362"/>
      <c r="C36" s="1362"/>
      <c r="D36" s="1362"/>
      <c r="E36" s="1362"/>
      <c r="F36" s="1362"/>
      <c r="G36" s="1362"/>
      <c r="H36" s="1362"/>
      <c r="I36" s="1362"/>
      <c r="J36" s="651"/>
      <c r="K36" s="652" t="e">
        <v>#REF!</v>
      </c>
      <c r="O36" s="652" t="e">
        <v>#REF!</v>
      </c>
    </row>
    <row r="37" spans="1:16" ht="16.5">
      <c r="A37" s="1361" t="s">
        <v>694</v>
      </c>
      <c r="B37" s="1361"/>
      <c r="C37" s="1361"/>
      <c r="D37" s="1361"/>
      <c r="E37" s="1361"/>
      <c r="F37" s="1361"/>
      <c r="G37" s="1361"/>
      <c r="H37" s="1361"/>
      <c r="I37" s="1361"/>
      <c r="J37" s="651"/>
      <c r="K37" s="652" t="e">
        <v>#REF!</v>
      </c>
      <c r="O37" s="652" t="e">
        <v>#REF!</v>
      </c>
    </row>
    <row r="38" spans="1:16" ht="15.75">
      <c r="A38" s="1353" t="s">
        <v>464</v>
      </c>
      <c r="B38" s="1353"/>
      <c r="C38" s="1353"/>
      <c r="D38" s="1353"/>
      <c r="E38" s="1353"/>
      <c r="F38" s="1353"/>
      <c r="G38" s="1353"/>
      <c r="H38" s="1353"/>
      <c r="I38" s="1353"/>
      <c r="J38" s="651"/>
    </row>
    <row r="39" spans="1:16" ht="18.75" customHeight="1">
      <c r="A39" s="1361">
        <f>'[21]Names of Bidder'!D10</f>
        <v>0</v>
      </c>
      <c r="B39" s="1361"/>
      <c r="C39" s="1361"/>
      <c r="D39" s="1361"/>
      <c r="E39" s="1361"/>
      <c r="F39" s="1361"/>
      <c r="G39" s="1361"/>
      <c r="H39" s="1361"/>
      <c r="I39" s="1361"/>
      <c r="J39" s="651"/>
      <c r="K39" s="309">
        <v>1</v>
      </c>
      <c r="M39" s="652" t="s">
        <v>695</v>
      </c>
      <c r="P39" s="652" t="s">
        <v>696</v>
      </c>
    </row>
    <row r="40" spans="1:16" ht="17.25" customHeight="1">
      <c r="A40" s="1362" t="str">
        <f xml:space="preserve"> "having its Registered Office at " &amp;'[21]Names of Bidder'!D11 &amp; ","&amp;'[21]Names of Bidder'!D12&amp;","&amp;'[21]Names of Bidder'!D13</f>
        <v>having its Registered Office at ,,</v>
      </c>
      <c r="B40" s="1362"/>
      <c r="C40" s="1362"/>
      <c r="D40" s="1362"/>
      <c r="E40" s="1362"/>
      <c r="F40" s="1362"/>
      <c r="G40" s="1362"/>
      <c r="H40" s="1362"/>
      <c r="I40" s="1362"/>
      <c r="J40" s="651"/>
      <c r="K40" s="309">
        <v>1</v>
      </c>
      <c r="M40" s="652" t="s">
        <v>697</v>
      </c>
    </row>
    <row r="41" spans="1:16" ht="15.75">
      <c r="A41" s="1353" t="s">
        <v>464</v>
      </c>
      <c r="B41" s="1353"/>
      <c r="C41" s="1353"/>
      <c r="D41" s="1353"/>
      <c r="E41" s="1353"/>
      <c r="F41" s="1353"/>
      <c r="G41" s="1353"/>
      <c r="H41" s="1353"/>
      <c r="I41" s="1353"/>
      <c r="J41" s="651"/>
    </row>
    <row r="42" spans="1:16" ht="15.75">
      <c r="A42" s="1353" t="str">
        <f>IF('[21]Names of Bidder'!D6= "Sole Bidder", "", IF('[21]Names of Bidder'!D7=1,'[21]Names of Bidder'!D15,IF('[21]Names of Bidder'!D7=2,'[21]Names of Bidder'!D15&amp;" &amp; "&amp;'[21]Names of Bidder'!D20,"")))</f>
        <v/>
      </c>
      <c r="B42" s="1353"/>
      <c r="C42" s="1353"/>
      <c r="D42" s="1353"/>
      <c r="E42" s="1353"/>
      <c r="F42" s="1353"/>
      <c r="G42" s="1353"/>
      <c r="H42" s="1353"/>
      <c r="I42" s="1353"/>
      <c r="J42" s="651"/>
    </row>
    <row r="43" spans="1:16" ht="18" customHeight="1">
      <c r="A43" s="1362"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2"/>
      <c r="C43" s="1362"/>
      <c r="D43" s="1362"/>
      <c r="E43" s="1362"/>
      <c r="F43" s="1362"/>
      <c r="G43" s="1362"/>
      <c r="H43" s="1362"/>
      <c r="I43" s="1362"/>
      <c r="J43" s="651"/>
    </row>
    <row r="44" spans="1:16" ht="15.75">
      <c r="A44" s="1353" t="s">
        <v>465</v>
      </c>
      <c r="B44" s="1353"/>
      <c r="C44" s="1353"/>
      <c r="D44" s="1353"/>
      <c r="E44" s="1353"/>
      <c r="F44" s="1353"/>
      <c r="G44" s="1353"/>
      <c r="H44" s="1353"/>
      <c r="I44" s="1353"/>
      <c r="J44" s="651"/>
    </row>
    <row r="45" spans="1:16" ht="15.75">
      <c r="A45" s="376"/>
      <c r="B45" s="376"/>
      <c r="C45" s="376"/>
      <c r="D45" s="376"/>
      <c r="E45" s="376"/>
      <c r="F45" s="376"/>
      <c r="G45" s="376"/>
      <c r="H45" s="376"/>
      <c r="I45" s="376"/>
      <c r="J45" s="651"/>
    </row>
    <row r="46" spans="1:16" ht="16.5">
      <c r="A46" s="1361" t="s">
        <v>466</v>
      </c>
      <c r="B46" s="1361"/>
      <c r="C46" s="1361"/>
      <c r="D46" s="1361"/>
      <c r="E46" s="1361"/>
      <c r="F46" s="1361"/>
      <c r="G46" s="1361"/>
      <c r="H46" s="1361"/>
      <c r="I46" s="1361"/>
      <c r="J46" s="651"/>
    </row>
    <row r="47" spans="1:16" ht="30.75" customHeight="1">
      <c r="A47" s="1361" t="s">
        <v>467</v>
      </c>
      <c r="B47" s="1361"/>
      <c r="C47" s="1361"/>
      <c r="D47" s="1361"/>
      <c r="E47" s="1361"/>
      <c r="F47" s="1361"/>
      <c r="G47" s="1361"/>
      <c r="H47" s="1361"/>
      <c r="I47" s="1361"/>
      <c r="J47" s="651"/>
    </row>
    <row r="48" spans="1:16" ht="120.75" customHeight="1">
      <c r="A48" s="968" t="str">
        <f>"POWERGRID intends to award, under laid-down organisational procedures, contract(s) for "&amp;Basic!B1&amp;" Specification Number:"&amp;Basic!B3</f>
        <v>POWERGRID intends to award, under laid-down organisational procedures, contract(s) for 400kV Transformer Package LOT-4TR-01-Bulk for 4x500 MVA, 400/220/33KV 3-Ph Transformers under Bulk Procurement of 765kV and 400kV class Transformers and Reactors of various Capacities Specification Number: CC/NT/W-TR/DOM/A04/24/02715</v>
      </c>
      <c r="B48" s="968"/>
      <c r="C48" s="968"/>
      <c r="D48" s="968"/>
      <c r="E48" s="968"/>
      <c r="F48" s="968"/>
      <c r="G48" s="968"/>
      <c r="H48" s="968"/>
      <c r="I48" s="968"/>
      <c r="J48" s="651"/>
    </row>
    <row r="49" spans="1:10" ht="21" customHeight="1">
      <c r="A49" s="1133" t="s">
        <v>468</v>
      </c>
      <c r="B49" s="1133"/>
      <c r="C49" s="1133"/>
      <c r="D49" s="1133"/>
      <c r="E49" s="1365" t="s">
        <v>468</v>
      </c>
      <c r="F49" s="1365"/>
      <c r="G49" s="1365"/>
      <c r="H49" s="1365"/>
      <c r="I49" s="1365"/>
      <c r="J49" s="651"/>
    </row>
    <row r="50" spans="1:10" ht="33" customHeight="1">
      <c r="A50" s="1363" t="s">
        <v>484</v>
      </c>
      <c r="B50" s="1363"/>
      <c r="C50" s="1363"/>
      <c r="D50" s="1363"/>
      <c r="E50" s="1364" t="s">
        <v>698</v>
      </c>
      <c r="F50" s="1364"/>
      <c r="G50" s="1364"/>
      <c r="H50" s="1364"/>
      <c r="I50" s="1364"/>
      <c r="J50" s="651"/>
    </row>
    <row r="51" spans="1:10" ht="22.5" customHeight="1">
      <c r="A51" s="311" t="s">
        <v>685</v>
      </c>
      <c r="B51" s="312"/>
      <c r="C51" s="312"/>
      <c r="D51" s="312"/>
      <c r="E51" s="654"/>
      <c r="F51" s="312"/>
      <c r="G51" s="312"/>
      <c r="H51" s="312"/>
      <c r="I51" s="655" t="s">
        <v>699</v>
      </c>
      <c r="J51" s="651"/>
    </row>
    <row r="52" spans="1:10" ht="40.5" customHeight="1">
      <c r="A52" s="1366" t="s">
        <v>700</v>
      </c>
      <c r="B52" s="1366"/>
      <c r="C52" s="1366"/>
      <c r="D52" s="1366"/>
      <c r="E52" s="1366"/>
      <c r="F52" s="1366"/>
      <c r="G52" s="1366"/>
      <c r="H52" s="1366"/>
      <c r="I52" s="1366"/>
    </row>
    <row r="53" spans="1:10" ht="40.5" customHeight="1">
      <c r="A53" s="1366" t="s">
        <v>701</v>
      </c>
      <c r="B53" s="1366"/>
      <c r="C53" s="1366"/>
      <c r="D53" s="1366"/>
      <c r="E53" s="1366"/>
      <c r="F53" s="1366"/>
      <c r="G53" s="1366"/>
      <c r="H53" s="1366"/>
      <c r="I53" s="1366"/>
    </row>
    <row r="54" spans="1:10" ht="13.5" customHeight="1">
      <c r="A54" s="656"/>
      <c r="B54" s="264"/>
      <c r="C54" s="264"/>
      <c r="D54" s="264"/>
      <c r="E54" s="264"/>
      <c r="F54" s="264"/>
      <c r="G54" s="264"/>
      <c r="H54" s="264"/>
      <c r="I54" s="264"/>
    </row>
    <row r="55" spans="1:10" ht="15.75">
      <c r="A55" s="1367" t="s">
        <v>473</v>
      </c>
      <c r="B55" s="1367"/>
      <c r="C55" s="1367"/>
      <c r="D55" s="1367"/>
      <c r="E55" s="1367"/>
      <c r="F55" s="1367"/>
      <c r="G55" s="1367"/>
      <c r="H55" s="1367"/>
      <c r="I55" s="1367"/>
    </row>
    <row r="56" spans="1:10" ht="15.75">
      <c r="A56" s="656"/>
      <c r="B56" s="656"/>
      <c r="C56" s="656"/>
      <c r="D56" s="656"/>
      <c r="E56" s="656"/>
      <c r="F56" s="656"/>
      <c r="G56" s="656"/>
      <c r="H56" s="656"/>
      <c r="I56" s="656"/>
    </row>
    <row r="57" spans="1:10" ht="16.5">
      <c r="A57" s="1368" t="s">
        <v>474</v>
      </c>
      <c r="B57" s="1368"/>
      <c r="C57" s="1368"/>
      <c r="D57" s="1368"/>
      <c r="E57" s="1368"/>
      <c r="F57" s="1368"/>
      <c r="G57" s="1368"/>
      <c r="H57" s="1368"/>
      <c r="I57" s="1368"/>
    </row>
    <row r="58" spans="1:10" ht="16.5">
      <c r="A58" s="657"/>
      <c r="B58" s="657"/>
      <c r="C58" s="657"/>
      <c r="D58" s="657"/>
      <c r="E58" s="657"/>
      <c r="F58" s="657"/>
      <c r="G58" s="657"/>
      <c r="H58" s="657"/>
      <c r="I58" s="657"/>
    </row>
    <row r="59" spans="1:10" ht="37.5" customHeight="1">
      <c r="A59" s="968" t="s">
        <v>702</v>
      </c>
      <c r="B59" s="968"/>
      <c r="C59" s="968"/>
      <c r="D59" s="968"/>
      <c r="E59" s="968"/>
      <c r="F59" s="968"/>
      <c r="G59" s="968"/>
      <c r="H59" s="968"/>
      <c r="I59" s="968"/>
    </row>
    <row r="60" spans="1:10" ht="61.5" customHeight="1">
      <c r="A60" s="658" t="s">
        <v>449</v>
      </c>
      <c r="B60" s="968" t="s">
        <v>703</v>
      </c>
      <c r="C60" s="968"/>
      <c r="D60" s="968"/>
      <c r="E60" s="968"/>
      <c r="F60" s="968"/>
      <c r="G60" s="968"/>
      <c r="H60" s="968"/>
      <c r="I60" s="968"/>
    </row>
    <row r="61" spans="1:10" ht="53.25" customHeight="1">
      <c r="A61" s="658" t="s">
        <v>451</v>
      </c>
      <c r="B61" s="968" t="s">
        <v>704</v>
      </c>
      <c r="C61" s="968"/>
      <c r="D61" s="968"/>
      <c r="E61" s="968"/>
      <c r="F61" s="968"/>
      <c r="G61" s="968"/>
      <c r="H61" s="968"/>
      <c r="I61" s="968"/>
    </row>
    <row r="62" spans="1:10" ht="63" customHeight="1">
      <c r="A62" s="658" t="s">
        <v>453</v>
      </c>
      <c r="B62" s="968" t="s">
        <v>705</v>
      </c>
      <c r="C62" s="968"/>
      <c r="D62" s="968"/>
      <c r="E62" s="968"/>
      <c r="F62" s="968"/>
      <c r="G62" s="968"/>
      <c r="H62" s="968"/>
      <c r="I62" s="968"/>
    </row>
    <row r="63" spans="1:10" ht="62.25" customHeight="1">
      <c r="A63" s="658" t="s">
        <v>455</v>
      </c>
      <c r="B63" s="968" t="s">
        <v>706</v>
      </c>
      <c r="C63" s="968"/>
      <c r="D63" s="968"/>
      <c r="E63" s="968"/>
      <c r="F63" s="968"/>
      <c r="G63" s="968"/>
      <c r="H63" s="968"/>
      <c r="I63" s="968"/>
    </row>
    <row r="64" spans="1:10" ht="64.5" customHeight="1">
      <c r="A64" s="658" t="s">
        <v>457</v>
      </c>
      <c r="B64" s="968" t="s">
        <v>707</v>
      </c>
      <c r="C64" s="968"/>
      <c r="D64" s="968"/>
      <c r="E64" s="968"/>
      <c r="F64" s="968"/>
      <c r="G64" s="968"/>
      <c r="H64" s="968"/>
      <c r="I64" s="968"/>
    </row>
    <row r="65" spans="1:10" ht="62.25" customHeight="1">
      <c r="A65" s="658" t="s">
        <v>708</v>
      </c>
      <c r="B65" s="968" t="s">
        <v>709</v>
      </c>
      <c r="C65" s="968"/>
      <c r="D65" s="968"/>
      <c r="E65" s="968"/>
      <c r="F65" s="968"/>
      <c r="G65" s="968"/>
      <c r="H65" s="968"/>
      <c r="I65" s="968"/>
    </row>
    <row r="66" spans="1:10" ht="60.75" customHeight="1">
      <c r="A66" s="658" t="s">
        <v>710</v>
      </c>
      <c r="B66" s="968" t="s">
        <v>711</v>
      </c>
      <c r="C66" s="968"/>
      <c r="D66" s="968"/>
      <c r="E66" s="968"/>
      <c r="F66" s="968"/>
      <c r="G66" s="968"/>
      <c r="H66" s="968"/>
      <c r="I66" s="968"/>
    </row>
    <row r="67" spans="1:10" ht="72" customHeight="1">
      <c r="A67" s="658" t="s">
        <v>712</v>
      </c>
      <c r="B67" s="968" t="s">
        <v>713</v>
      </c>
      <c r="C67" s="968"/>
      <c r="D67" s="968"/>
      <c r="E67" s="968"/>
      <c r="F67" s="968"/>
      <c r="G67" s="968"/>
      <c r="H67" s="968"/>
      <c r="I67" s="968"/>
    </row>
    <row r="68" spans="1:10" ht="60" customHeight="1">
      <c r="A68" s="658" t="s">
        <v>714</v>
      </c>
      <c r="B68" s="968" t="s">
        <v>715</v>
      </c>
      <c r="C68" s="968"/>
      <c r="D68" s="968"/>
      <c r="E68" s="968"/>
      <c r="F68" s="968"/>
      <c r="G68" s="968"/>
      <c r="H68" s="968"/>
      <c r="I68" s="968"/>
    </row>
    <row r="69" spans="1:10" ht="21" customHeight="1">
      <c r="A69" s="968" t="s">
        <v>468</v>
      </c>
      <c r="B69" s="968"/>
      <c r="C69" s="968"/>
      <c r="D69" s="968"/>
      <c r="E69" s="1369" t="s">
        <v>468</v>
      </c>
      <c r="F69" s="1369"/>
      <c r="G69" s="1369"/>
      <c r="H69" s="1369"/>
      <c r="I69" s="1369"/>
      <c r="J69" s="651"/>
    </row>
    <row r="70" spans="1:10" ht="33" customHeight="1">
      <c r="A70" s="1148" t="s">
        <v>484</v>
      </c>
      <c r="B70" s="1148"/>
      <c r="C70" s="1148"/>
      <c r="D70" s="1148"/>
      <c r="E70" s="1370" t="s">
        <v>698</v>
      </c>
      <c r="F70" s="1370"/>
      <c r="G70" s="1370"/>
      <c r="H70" s="1370"/>
      <c r="I70" s="1370"/>
      <c r="J70" s="651"/>
    </row>
    <row r="71" spans="1:10" ht="20.25" customHeight="1">
      <c r="A71" s="311" t="s">
        <v>685</v>
      </c>
      <c r="B71" s="312"/>
      <c r="C71" s="312"/>
      <c r="D71" s="312"/>
      <c r="E71" s="312"/>
      <c r="F71" s="312"/>
      <c r="G71" s="312"/>
      <c r="H71" s="312"/>
      <c r="I71" s="655" t="s">
        <v>716</v>
      </c>
      <c r="J71" s="651"/>
    </row>
    <row r="72" spans="1:10" ht="24" customHeight="1">
      <c r="A72" s="1371"/>
      <c r="B72" s="1371"/>
      <c r="C72" s="1371"/>
      <c r="D72" s="1371"/>
      <c r="E72" s="1371"/>
      <c r="F72" s="1371"/>
      <c r="G72" s="1371"/>
      <c r="H72" s="1371"/>
      <c r="I72" s="1371"/>
      <c r="J72" s="651"/>
    </row>
    <row r="73" spans="1:10" ht="84" customHeight="1">
      <c r="A73" s="658" t="s">
        <v>717</v>
      </c>
      <c r="B73" s="968" t="s">
        <v>718</v>
      </c>
      <c r="C73" s="968"/>
      <c r="D73" s="968"/>
      <c r="E73" s="968"/>
      <c r="F73" s="968"/>
      <c r="G73" s="968"/>
      <c r="H73" s="968"/>
      <c r="I73" s="968"/>
    </row>
    <row r="74" spans="1:10" ht="30" customHeight="1">
      <c r="A74" s="659" t="s">
        <v>719</v>
      </c>
      <c r="B74" s="660"/>
      <c r="C74" s="660"/>
      <c r="D74" s="660"/>
      <c r="E74" s="660"/>
      <c r="F74" s="660"/>
      <c r="G74" s="660"/>
      <c r="H74" s="660"/>
      <c r="I74" s="660"/>
    </row>
    <row r="75" spans="1:10" ht="42" customHeight="1">
      <c r="A75" s="1372" t="s">
        <v>720</v>
      </c>
      <c r="B75" s="1372"/>
      <c r="C75" s="1372"/>
      <c r="D75" s="1372"/>
      <c r="E75" s="1372"/>
      <c r="F75" s="1372"/>
      <c r="G75" s="1372"/>
      <c r="H75" s="1372"/>
      <c r="I75" s="1372"/>
    </row>
    <row r="76" spans="1:10" ht="80.25" customHeight="1">
      <c r="A76" s="658" t="s">
        <v>449</v>
      </c>
      <c r="B76" s="968" t="s">
        <v>721</v>
      </c>
      <c r="C76" s="968"/>
      <c r="D76" s="968"/>
      <c r="E76" s="968"/>
      <c r="F76" s="968"/>
      <c r="G76" s="968"/>
      <c r="H76" s="968"/>
      <c r="I76" s="968"/>
    </row>
    <row r="77" spans="1:10" ht="72" customHeight="1">
      <c r="A77" s="658" t="s">
        <v>451</v>
      </c>
      <c r="B77" s="968" t="s">
        <v>722</v>
      </c>
      <c r="C77" s="968"/>
      <c r="D77" s="968"/>
      <c r="E77" s="968"/>
      <c r="F77" s="968"/>
      <c r="G77" s="968"/>
      <c r="H77" s="968"/>
      <c r="I77" s="968"/>
    </row>
    <row r="78" spans="1:10" ht="55.5" customHeight="1">
      <c r="A78" s="658" t="s">
        <v>453</v>
      </c>
      <c r="B78" s="968" t="s">
        <v>723</v>
      </c>
      <c r="C78" s="968"/>
      <c r="D78" s="968"/>
      <c r="E78" s="968"/>
      <c r="F78" s="968"/>
      <c r="G78" s="968"/>
      <c r="H78" s="968"/>
      <c r="I78" s="968"/>
    </row>
    <row r="79" spans="1:10" ht="69.75" customHeight="1">
      <c r="A79" s="658" t="s">
        <v>455</v>
      </c>
      <c r="B79" s="968" t="s">
        <v>724</v>
      </c>
      <c r="C79" s="968"/>
      <c r="D79" s="968"/>
      <c r="E79" s="968"/>
      <c r="F79" s="968"/>
      <c r="G79" s="968"/>
      <c r="H79" s="968"/>
      <c r="I79" s="968"/>
    </row>
    <row r="80" spans="1:10" ht="56.25" customHeight="1">
      <c r="A80" s="658" t="s">
        <v>457</v>
      </c>
      <c r="B80" s="968" t="s">
        <v>725</v>
      </c>
      <c r="C80" s="968"/>
      <c r="D80" s="968"/>
      <c r="E80" s="968"/>
      <c r="F80" s="968"/>
      <c r="G80" s="968"/>
      <c r="H80" s="968"/>
      <c r="I80" s="968"/>
    </row>
    <row r="81" spans="1:10" ht="70.5" customHeight="1">
      <c r="A81" s="658" t="s">
        <v>708</v>
      </c>
      <c r="B81" s="968" t="s">
        <v>726</v>
      </c>
      <c r="C81" s="968"/>
      <c r="D81" s="968"/>
      <c r="E81" s="968"/>
      <c r="F81" s="968"/>
      <c r="G81" s="968"/>
      <c r="H81" s="968"/>
      <c r="I81" s="968"/>
    </row>
    <row r="82" spans="1:10" ht="86.25" customHeight="1">
      <c r="A82" s="658" t="s">
        <v>710</v>
      </c>
      <c r="B82" s="968" t="s">
        <v>727</v>
      </c>
      <c r="C82" s="968"/>
      <c r="D82" s="968"/>
      <c r="E82" s="968"/>
      <c r="F82" s="968"/>
      <c r="G82" s="968"/>
      <c r="H82" s="968"/>
      <c r="I82" s="968"/>
    </row>
    <row r="83" spans="1:10" ht="72" customHeight="1">
      <c r="A83" s="658" t="s">
        <v>712</v>
      </c>
      <c r="B83" s="968" t="s">
        <v>728</v>
      </c>
      <c r="C83" s="968"/>
      <c r="D83" s="968"/>
      <c r="E83" s="968"/>
      <c r="F83" s="968"/>
      <c r="G83" s="968"/>
      <c r="H83" s="968"/>
      <c r="I83" s="968"/>
    </row>
    <row r="84" spans="1:10" ht="21" customHeight="1">
      <c r="A84" s="968" t="s">
        <v>468</v>
      </c>
      <c r="B84" s="968"/>
      <c r="C84" s="968"/>
      <c r="D84" s="968"/>
      <c r="E84" s="1369" t="s">
        <v>468</v>
      </c>
      <c r="F84" s="1369"/>
      <c r="G84" s="1369"/>
      <c r="H84" s="1369"/>
      <c r="I84" s="1369"/>
      <c r="J84" s="651"/>
    </row>
    <row r="85" spans="1:10" ht="33" customHeight="1">
      <c r="A85" s="1148" t="s">
        <v>484</v>
      </c>
      <c r="B85" s="1148"/>
      <c r="C85" s="1148"/>
      <c r="D85" s="1148"/>
      <c r="E85" s="1370" t="s">
        <v>698</v>
      </c>
      <c r="F85" s="1370"/>
      <c r="G85" s="1370"/>
      <c r="H85" s="1370"/>
      <c r="I85" s="1370"/>
      <c r="J85" s="651"/>
    </row>
    <row r="86" spans="1:10" ht="20.25" customHeight="1">
      <c r="A86" s="311" t="s">
        <v>685</v>
      </c>
      <c r="B86" s="312"/>
      <c r="C86" s="312"/>
      <c r="D86" s="312"/>
      <c r="E86" s="312"/>
      <c r="F86" s="312"/>
      <c r="G86" s="312"/>
      <c r="H86" s="312"/>
      <c r="I86" s="655" t="s">
        <v>729</v>
      </c>
      <c r="J86" s="651"/>
    </row>
    <row r="87" spans="1:10" ht="7.5" customHeight="1">
      <c r="A87" s="1368"/>
      <c r="B87" s="1368"/>
      <c r="C87" s="1368"/>
      <c r="D87" s="1368"/>
      <c r="E87" s="1368"/>
      <c r="F87" s="1368"/>
      <c r="G87" s="1368"/>
      <c r="H87" s="1368"/>
      <c r="I87" s="1368"/>
    </row>
    <row r="88" spans="1:10" ht="89.25" customHeight="1">
      <c r="A88" s="658" t="s">
        <v>714</v>
      </c>
      <c r="B88" s="968" t="s">
        <v>730</v>
      </c>
      <c r="C88" s="968"/>
      <c r="D88" s="968"/>
      <c r="E88" s="968"/>
      <c r="F88" s="968"/>
      <c r="G88" s="968"/>
      <c r="H88" s="968"/>
      <c r="I88" s="968"/>
    </row>
    <row r="89" spans="1:10" ht="75" customHeight="1">
      <c r="A89" s="658" t="s">
        <v>717</v>
      </c>
      <c r="B89" s="968" t="s">
        <v>731</v>
      </c>
      <c r="C89" s="968"/>
      <c r="D89" s="968"/>
      <c r="E89" s="968"/>
      <c r="F89" s="968"/>
      <c r="G89" s="968"/>
      <c r="H89" s="968"/>
      <c r="I89" s="968"/>
    </row>
    <row r="90" spans="1:10" ht="64.5" customHeight="1">
      <c r="A90" s="658" t="s">
        <v>732</v>
      </c>
      <c r="B90" s="968" t="s">
        <v>733</v>
      </c>
      <c r="C90" s="968"/>
      <c r="D90" s="968"/>
      <c r="E90" s="968"/>
      <c r="F90" s="968"/>
      <c r="G90" s="968"/>
      <c r="H90" s="968"/>
      <c r="I90" s="968"/>
    </row>
    <row r="91" spans="1:10" ht="95.25" customHeight="1">
      <c r="A91" s="658" t="s">
        <v>734</v>
      </c>
      <c r="B91" s="968" t="s">
        <v>735</v>
      </c>
      <c r="C91" s="968"/>
      <c r="D91" s="968"/>
      <c r="E91" s="968"/>
      <c r="F91" s="968"/>
      <c r="G91" s="968"/>
      <c r="H91" s="968"/>
      <c r="I91" s="968"/>
    </row>
    <row r="92" spans="1:10" ht="73.5" customHeight="1">
      <c r="A92" s="658" t="s">
        <v>736</v>
      </c>
      <c r="B92" s="968" t="s">
        <v>737</v>
      </c>
      <c r="C92" s="968"/>
      <c r="D92" s="968"/>
      <c r="E92" s="968"/>
      <c r="F92" s="968"/>
      <c r="G92" s="968"/>
      <c r="H92" s="968"/>
      <c r="I92" s="968"/>
    </row>
    <row r="93" spans="1:10" ht="58.5" customHeight="1">
      <c r="A93" s="658" t="s">
        <v>738</v>
      </c>
      <c r="B93" s="968" t="s">
        <v>739</v>
      </c>
      <c r="C93" s="968"/>
      <c r="D93" s="968"/>
      <c r="E93" s="968"/>
      <c r="F93" s="968"/>
      <c r="G93" s="968"/>
      <c r="H93" s="968"/>
      <c r="I93" s="968"/>
    </row>
    <row r="94" spans="1:10" ht="111.75" customHeight="1">
      <c r="A94" s="658" t="s">
        <v>740</v>
      </c>
      <c r="B94" s="968" t="s">
        <v>741</v>
      </c>
      <c r="C94" s="968"/>
      <c r="D94" s="968"/>
      <c r="E94" s="968"/>
      <c r="F94" s="968"/>
      <c r="G94" s="968"/>
      <c r="H94" s="968"/>
      <c r="I94" s="968"/>
    </row>
    <row r="95" spans="1:10" ht="84.75" customHeight="1">
      <c r="A95" s="658" t="s">
        <v>742</v>
      </c>
      <c r="B95" s="968" t="s">
        <v>743</v>
      </c>
      <c r="C95" s="968"/>
      <c r="D95" s="968"/>
      <c r="E95" s="968"/>
      <c r="F95" s="968"/>
      <c r="G95" s="968"/>
      <c r="H95" s="968"/>
      <c r="I95" s="968"/>
    </row>
    <row r="96" spans="1:10" ht="84.75" customHeight="1">
      <c r="A96" s="658" t="s">
        <v>744</v>
      </c>
      <c r="B96" s="968" t="s">
        <v>745</v>
      </c>
      <c r="C96" s="968"/>
      <c r="D96" s="968"/>
      <c r="E96" s="968"/>
      <c r="F96" s="968"/>
      <c r="G96" s="968"/>
      <c r="H96" s="968"/>
      <c r="I96" s="968"/>
    </row>
    <row r="97" spans="1:10" ht="21" customHeight="1">
      <c r="A97" s="968" t="s">
        <v>468</v>
      </c>
      <c r="B97" s="968"/>
      <c r="C97" s="968"/>
      <c r="D97" s="968"/>
      <c r="E97" s="1369" t="s">
        <v>468</v>
      </c>
      <c r="F97" s="1369"/>
      <c r="G97" s="1369"/>
      <c r="H97" s="1369"/>
      <c r="I97" s="1369"/>
      <c r="J97" s="651"/>
    </row>
    <row r="98" spans="1:10" ht="33" customHeight="1">
      <c r="A98" s="1148" t="s">
        <v>484</v>
      </c>
      <c r="B98" s="1148"/>
      <c r="C98" s="1148"/>
      <c r="D98" s="1148"/>
      <c r="E98" s="1370" t="s">
        <v>698</v>
      </c>
      <c r="F98" s="1370"/>
      <c r="G98" s="1370"/>
      <c r="H98" s="1370"/>
      <c r="I98" s="1370"/>
      <c r="J98" s="651"/>
    </row>
    <row r="99" spans="1:10" ht="19.5" customHeight="1">
      <c r="A99" s="311" t="s">
        <v>685</v>
      </c>
      <c r="B99" s="312"/>
      <c r="C99" s="312"/>
      <c r="D99" s="312"/>
      <c r="E99" s="312"/>
      <c r="F99" s="312"/>
      <c r="G99" s="312"/>
      <c r="H99" s="312"/>
      <c r="I99" s="655" t="s">
        <v>746</v>
      </c>
    </row>
    <row r="100" spans="1:10" ht="10.5" customHeight="1">
      <c r="A100" s="661"/>
      <c r="B100" s="662"/>
      <c r="C100" s="662"/>
      <c r="D100" s="662"/>
      <c r="E100" s="662"/>
      <c r="F100" s="662"/>
      <c r="G100" s="662"/>
      <c r="H100" s="662"/>
      <c r="I100" s="662"/>
    </row>
    <row r="101" spans="1:10" ht="79.5" customHeight="1">
      <c r="A101" s="658" t="s">
        <v>747</v>
      </c>
      <c r="B101" s="968" t="s">
        <v>748</v>
      </c>
      <c r="C101" s="968"/>
      <c r="D101" s="968"/>
      <c r="E101" s="968"/>
      <c r="F101" s="968"/>
      <c r="G101" s="968"/>
      <c r="H101" s="968"/>
      <c r="I101" s="968"/>
    </row>
    <row r="102" spans="1:10" ht="72" customHeight="1">
      <c r="A102" s="658" t="s">
        <v>749</v>
      </c>
      <c r="B102" s="968" t="s">
        <v>750</v>
      </c>
      <c r="C102" s="968"/>
      <c r="D102" s="968"/>
      <c r="E102" s="968"/>
      <c r="F102" s="968"/>
      <c r="G102" s="968"/>
      <c r="H102" s="968"/>
      <c r="I102" s="968"/>
    </row>
    <row r="103" spans="1:10" ht="72.75" customHeight="1">
      <c r="A103" s="658" t="s">
        <v>751</v>
      </c>
      <c r="B103" s="968" t="s">
        <v>752</v>
      </c>
      <c r="C103" s="968"/>
      <c r="D103" s="968"/>
      <c r="E103" s="968"/>
      <c r="F103" s="968"/>
      <c r="G103" s="968"/>
      <c r="H103" s="968"/>
      <c r="I103" s="968"/>
    </row>
    <row r="104" spans="1:10" ht="30" customHeight="1">
      <c r="A104" s="659" t="s">
        <v>753</v>
      </c>
      <c r="B104" s="660"/>
      <c r="C104" s="660"/>
      <c r="D104" s="660"/>
      <c r="E104" s="660"/>
      <c r="F104" s="660"/>
      <c r="G104" s="660"/>
      <c r="H104" s="660"/>
      <c r="I104" s="660"/>
    </row>
    <row r="105" spans="1:10" ht="32.25" customHeight="1">
      <c r="A105" s="658" t="s">
        <v>449</v>
      </c>
      <c r="B105" s="968" t="s">
        <v>513</v>
      </c>
      <c r="C105" s="968"/>
      <c r="D105" s="968"/>
      <c r="E105" s="968"/>
      <c r="F105" s="968"/>
      <c r="G105" s="968"/>
      <c r="H105" s="968"/>
      <c r="I105" s="968"/>
    </row>
    <row r="106" spans="1:10" ht="44.25" customHeight="1">
      <c r="A106" s="658" t="s">
        <v>451</v>
      </c>
      <c r="B106" s="968" t="s">
        <v>754</v>
      </c>
      <c r="C106" s="968"/>
      <c r="D106" s="968"/>
      <c r="E106" s="968"/>
      <c r="F106" s="968"/>
      <c r="G106" s="968"/>
      <c r="H106" s="968"/>
      <c r="I106" s="968"/>
    </row>
    <row r="107" spans="1:10" ht="12" customHeight="1">
      <c r="A107" s="658"/>
      <c r="B107" s="663"/>
      <c r="C107" s="663"/>
      <c r="D107" s="663"/>
      <c r="E107" s="663"/>
      <c r="F107" s="663"/>
      <c r="G107" s="663"/>
      <c r="H107" s="663"/>
      <c r="I107" s="663"/>
    </row>
    <row r="108" spans="1:10" ht="30" customHeight="1">
      <c r="A108" s="659" t="s">
        <v>755</v>
      </c>
      <c r="B108" s="660"/>
      <c r="C108" s="660"/>
      <c r="D108" s="660"/>
      <c r="E108" s="660"/>
      <c r="F108" s="660"/>
      <c r="G108" s="660"/>
      <c r="H108" s="660"/>
      <c r="I108" s="660"/>
    </row>
    <row r="109" spans="1:10" ht="40.5" customHeight="1">
      <c r="A109" s="1372" t="s">
        <v>756</v>
      </c>
      <c r="B109" s="1372"/>
      <c r="C109" s="1372"/>
      <c r="D109" s="1372"/>
      <c r="E109" s="1372"/>
      <c r="F109" s="1372"/>
      <c r="G109" s="1372"/>
      <c r="H109" s="1372"/>
      <c r="I109" s="1372"/>
    </row>
    <row r="110" spans="1:10" ht="30" customHeight="1">
      <c r="A110" s="659" t="s">
        <v>757</v>
      </c>
      <c r="B110" s="660"/>
      <c r="C110" s="660"/>
      <c r="D110" s="660"/>
      <c r="E110" s="660"/>
      <c r="F110" s="660"/>
      <c r="G110" s="660"/>
      <c r="H110" s="660"/>
      <c r="I110" s="660"/>
    </row>
    <row r="111" spans="1:10" ht="62.25" customHeight="1">
      <c r="A111" s="658" t="s">
        <v>449</v>
      </c>
      <c r="B111" s="968" t="s">
        <v>758</v>
      </c>
      <c r="C111" s="968"/>
      <c r="D111" s="968"/>
      <c r="E111" s="968"/>
      <c r="F111" s="968"/>
      <c r="G111" s="968"/>
      <c r="H111" s="968"/>
      <c r="I111" s="968"/>
    </row>
    <row r="112" spans="1:10" ht="45" customHeight="1">
      <c r="A112" s="658" t="s">
        <v>451</v>
      </c>
      <c r="B112" s="968" t="s">
        <v>759</v>
      </c>
      <c r="C112" s="968"/>
      <c r="D112" s="968"/>
      <c r="E112" s="968"/>
      <c r="F112" s="968"/>
      <c r="G112" s="968"/>
      <c r="H112" s="968"/>
      <c r="I112" s="968"/>
    </row>
    <row r="113" spans="1:10" ht="55.5" customHeight="1">
      <c r="A113" s="658" t="s">
        <v>453</v>
      </c>
      <c r="B113" s="968" t="s">
        <v>760</v>
      </c>
      <c r="C113" s="968"/>
      <c r="D113" s="968"/>
      <c r="E113" s="968"/>
      <c r="F113" s="968"/>
      <c r="G113" s="968"/>
      <c r="H113" s="968"/>
      <c r="I113" s="968"/>
    </row>
    <row r="114" spans="1:10" ht="58.5" customHeight="1">
      <c r="A114" s="658" t="s">
        <v>455</v>
      </c>
      <c r="B114" s="968" t="s">
        <v>761</v>
      </c>
      <c r="C114" s="968"/>
      <c r="D114" s="968"/>
      <c r="E114" s="968"/>
      <c r="F114" s="968"/>
      <c r="G114" s="968"/>
      <c r="H114" s="968"/>
      <c r="I114" s="968"/>
    </row>
    <row r="115" spans="1:10" ht="54" customHeight="1">
      <c r="A115" s="658" t="s">
        <v>457</v>
      </c>
      <c r="B115" s="968" t="s">
        <v>762</v>
      </c>
      <c r="C115" s="968"/>
      <c r="D115" s="968"/>
      <c r="E115" s="968"/>
      <c r="F115" s="968"/>
      <c r="G115" s="968"/>
      <c r="H115" s="968"/>
      <c r="I115" s="968"/>
    </row>
    <row r="116" spans="1:10" ht="17.45" customHeight="1">
      <c r="A116" s="661"/>
      <c r="B116" s="662"/>
      <c r="C116" s="662"/>
      <c r="D116" s="662"/>
      <c r="E116" s="662"/>
      <c r="F116" s="662"/>
      <c r="G116" s="662"/>
      <c r="H116" s="662"/>
      <c r="I116" s="662"/>
    </row>
    <row r="117" spans="1:10" ht="21" customHeight="1">
      <c r="A117" s="968" t="s">
        <v>468</v>
      </c>
      <c r="B117" s="968"/>
      <c r="C117" s="968"/>
      <c r="D117" s="968"/>
      <c r="E117" s="1369" t="s">
        <v>468</v>
      </c>
      <c r="F117" s="1369"/>
      <c r="G117" s="1369"/>
      <c r="H117" s="1369"/>
      <c r="I117" s="1369"/>
      <c r="J117" s="651"/>
    </row>
    <row r="118" spans="1:10" ht="33" customHeight="1">
      <c r="A118" s="1148" t="s">
        <v>484</v>
      </c>
      <c r="B118" s="1148"/>
      <c r="C118" s="1148"/>
      <c r="D118" s="1148"/>
      <c r="E118" s="1370" t="s">
        <v>698</v>
      </c>
      <c r="F118" s="1370"/>
      <c r="G118" s="1370"/>
      <c r="H118" s="1370"/>
      <c r="I118" s="1370"/>
      <c r="J118" s="651"/>
    </row>
    <row r="119" spans="1:10" ht="22.5" customHeight="1">
      <c r="A119" s="311" t="s">
        <v>685</v>
      </c>
      <c r="B119" s="312"/>
      <c r="C119" s="312"/>
      <c r="D119" s="312"/>
      <c r="E119" s="312"/>
      <c r="F119" s="312"/>
      <c r="G119" s="312"/>
      <c r="H119" s="312"/>
      <c r="I119" s="655" t="s">
        <v>763</v>
      </c>
      <c r="J119" s="651"/>
    </row>
    <row r="120" spans="1:10" ht="30.75" customHeight="1">
      <c r="A120" s="661"/>
      <c r="B120" s="1366"/>
      <c r="C120" s="1366"/>
      <c r="D120" s="1366"/>
      <c r="E120" s="1366"/>
      <c r="F120" s="1366"/>
      <c r="G120" s="1366"/>
      <c r="H120" s="1366"/>
      <c r="I120" s="1366"/>
    </row>
    <row r="121" spans="1:10" ht="21.95" customHeight="1">
      <c r="A121" s="264"/>
      <c r="B121" s="310"/>
      <c r="C121" s="264"/>
      <c r="D121" s="264"/>
      <c r="E121" s="264"/>
      <c r="F121" s="310"/>
      <c r="G121" s="264"/>
      <c r="H121" s="264"/>
      <c r="I121" s="264"/>
    </row>
    <row r="122" spans="1:10" ht="21.95" customHeight="1">
      <c r="A122" s="264"/>
      <c r="B122" s="978" t="s">
        <v>552</v>
      </c>
      <c r="C122" s="978"/>
      <c r="D122" s="286"/>
      <c r="E122" s="286"/>
      <c r="F122" s="978" t="s">
        <v>552</v>
      </c>
      <c r="G122" s="978"/>
      <c r="H122" s="286"/>
      <c r="I122" s="286"/>
    </row>
    <row r="123" spans="1:10" ht="35.25" customHeight="1">
      <c r="A123" s="264"/>
      <c r="B123" s="1373" t="s">
        <v>484</v>
      </c>
      <c r="C123" s="1373"/>
      <c r="D123" s="1373"/>
      <c r="E123" s="1373"/>
      <c r="F123" s="1373" t="s">
        <v>698</v>
      </c>
      <c r="G123" s="1373"/>
      <c r="H123" s="1373"/>
      <c r="I123" s="1373"/>
    </row>
    <row r="124" spans="1:10" ht="21.95" customHeight="1">
      <c r="A124" s="264"/>
      <c r="B124" s="664"/>
      <c r="C124" s="656"/>
      <c r="D124" s="656"/>
      <c r="E124" s="656"/>
      <c r="F124" s="665"/>
      <c r="G124" s="665"/>
      <c r="H124" s="665"/>
      <c r="I124" s="665"/>
    </row>
    <row r="125" spans="1:10" ht="21.95" customHeight="1">
      <c r="A125" s="264"/>
      <c r="B125" s="968" t="s">
        <v>553</v>
      </c>
      <c r="C125" s="968"/>
      <c r="D125" s="968"/>
      <c r="E125" s="968"/>
      <c r="F125" s="968" t="s">
        <v>553</v>
      </c>
      <c r="G125" s="968"/>
      <c r="H125" s="968"/>
      <c r="I125" s="968"/>
    </row>
    <row r="126" spans="1:10" ht="21.95" customHeight="1">
      <c r="A126" s="264"/>
      <c r="B126" s="310"/>
      <c r="C126" s="656"/>
      <c r="D126" s="656"/>
      <c r="E126" s="656"/>
      <c r="F126" s="310"/>
      <c r="G126" s="656"/>
      <c r="H126" s="656"/>
      <c r="I126" s="656"/>
    </row>
    <row r="127" spans="1:10" ht="21.95" customHeight="1">
      <c r="A127" s="264"/>
      <c r="B127" s="310"/>
      <c r="C127" s="656"/>
      <c r="D127" s="656"/>
      <c r="E127" s="656"/>
      <c r="F127" s="310"/>
      <c r="G127" s="656"/>
      <c r="H127" s="656"/>
      <c r="I127" s="656"/>
    </row>
    <row r="128" spans="1:10" ht="21.95" customHeight="1">
      <c r="A128" s="264"/>
      <c r="B128" s="312" t="s">
        <v>554</v>
      </c>
      <c r="C128" s="666"/>
      <c r="D128" s="312"/>
      <c r="E128" s="312"/>
      <c r="F128" s="1371" t="s">
        <v>554</v>
      </c>
      <c r="G128" s="1371"/>
      <c r="H128" s="1371"/>
      <c r="I128" s="1371"/>
    </row>
    <row r="129" spans="1:9" ht="21.95" customHeight="1">
      <c r="A129" s="264"/>
      <c r="B129" s="312" t="s">
        <v>65</v>
      </c>
      <c r="C129" s="666"/>
      <c r="D129" s="312"/>
      <c r="E129" s="312"/>
      <c r="F129" s="312" t="s">
        <v>764</v>
      </c>
      <c r="G129" s="286"/>
      <c r="H129" s="286"/>
      <c r="I129" s="286"/>
    </row>
    <row r="130" spans="1:9" ht="21.95" customHeight="1">
      <c r="A130" s="264"/>
      <c r="B130" s="286"/>
      <c r="C130" s="656"/>
      <c r="D130" s="656"/>
      <c r="E130" s="656"/>
      <c r="F130" s="286"/>
      <c r="G130" s="656"/>
      <c r="H130" s="656"/>
      <c r="I130" s="656"/>
    </row>
    <row r="131" spans="1:9" ht="21.95" customHeight="1">
      <c r="A131" s="264"/>
      <c r="B131" s="968" t="s">
        <v>555</v>
      </c>
      <c r="C131" s="968"/>
      <c r="D131" s="968"/>
      <c r="E131" s="968"/>
      <c r="F131" s="968" t="s">
        <v>555</v>
      </c>
      <c r="G131" s="968"/>
      <c r="H131" s="968"/>
      <c r="I131" s="968"/>
    </row>
    <row r="132" spans="1:9" ht="21.95" customHeight="1">
      <c r="A132" s="264"/>
      <c r="B132" s="312" t="s">
        <v>554</v>
      </c>
      <c r="C132" s="312"/>
      <c r="D132" s="312"/>
      <c r="E132" s="312"/>
      <c r="F132" s="312" t="s">
        <v>554</v>
      </c>
      <c r="G132" s="286"/>
      <c r="H132" s="286"/>
      <c r="I132" s="286"/>
    </row>
    <row r="133" spans="1:9" ht="21.95" customHeight="1">
      <c r="A133" s="264"/>
      <c r="B133" s="312" t="s">
        <v>65</v>
      </c>
      <c r="C133" s="312"/>
      <c r="D133" s="312"/>
      <c r="E133" s="312"/>
      <c r="F133" s="312" t="s">
        <v>65</v>
      </c>
      <c r="G133" s="264"/>
      <c r="H133" s="264"/>
      <c r="I133" s="264"/>
    </row>
    <row r="134" spans="1:9" ht="21.95" customHeight="1">
      <c r="A134" s="264"/>
      <c r="B134" s="264"/>
      <c r="C134" s="264"/>
      <c r="D134" s="264"/>
      <c r="E134" s="264"/>
      <c r="F134" s="264"/>
      <c r="G134" s="264"/>
      <c r="H134" s="264"/>
      <c r="I134" s="264"/>
    </row>
    <row r="135" spans="1:9" ht="21.95" customHeight="1">
      <c r="A135" s="264"/>
      <c r="B135" s="968" t="s">
        <v>556</v>
      </c>
      <c r="C135" s="968"/>
      <c r="D135" s="968"/>
      <c r="E135" s="968"/>
      <c r="F135" s="968" t="s">
        <v>556</v>
      </c>
      <c r="G135" s="968"/>
      <c r="H135" s="968"/>
      <c r="I135" s="968"/>
    </row>
    <row r="136" spans="1:9" ht="21.95" customHeight="1">
      <c r="A136" s="264"/>
      <c r="B136" s="312" t="s">
        <v>554</v>
      </c>
      <c r="C136" s="312"/>
      <c r="D136" s="312"/>
      <c r="E136" s="312"/>
      <c r="F136" s="312" t="s">
        <v>554</v>
      </c>
      <c r="G136" s="286"/>
      <c r="H136" s="286"/>
      <c r="I136" s="286"/>
    </row>
    <row r="137" spans="1:9" ht="21.95" customHeight="1">
      <c r="A137" s="264"/>
      <c r="B137" s="312" t="s">
        <v>65</v>
      </c>
      <c r="C137" s="312"/>
      <c r="D137" s="312"/>
      <c r="E137" s="312"/>
      <c r="F137" s="312" t="s">
        <v>65</v>
      </c>
      <c r="G137" s="264"/>
      <c r="H137" s="264"/>
      <c r="I137" s="264"/>
    </row>
    <row r="138" spans="1:9" ht="21.95" customHeight="1">
      <c r="A138" s="264"/>
      <c r="B138" s="312"/>
      <c r="C138" s="312"/>
      <c r="D138" s="312"/>
      <c r="E138" s="312"/>
      <c r="F138" s="312"/>
      <c r="G138" s="264"/>
      <c r="H138" s="264"/>
      <c r="I138" s="264"/>
    </row>
    <row r="139" spans="1:9" ht="21.95" customHeight="1">
      <c r="A139" s="264"/>
      <c r="B139" s="312"/>
      <c r="C139" s="312"/>
      <c r="D139" s="312"/>
      <c r="E139" s="312"/>
      <c r="F139" s="312"/>
      <c r="G139" s="264"/>
      <c r="H139" s="264"/>
      <c r="I139" s="264"/>
    </row>
    <row r="140" spans="1:9" ht="21.95" customHeight="1">
      <c r="A140" s="264"/>
      <c r="B140" s="312"/>
      <c r="C140" s="312"/>
      <c r="D140" s="312"/>
      <c r="E140" s="312"/>
      <c r="F140" s="312"/>
      <c r="G140" s="264"/>
      <c r="H140" s="264"/>
      <c r="I140" s="264"/>
    </row>
    <row r="141" spans="1:9" ht="21.95" customHeight="1">
      <c r="A141" s="264"/>
      <c r="B141" s="312"/>
      <c r="C141" s="312"/>
      <c r="D141" s="312"/>
      <c r="E141" s="312"/>
      <c r="F141" s="312"/>
      <c r="G141" s="264"/>
      <c r="H141" s="264"/>
      <c r="I141" s="264"/>
    </row>
    <row r="142" spans="1:9" ht="21.95" customHeight="1">
      <c r="A142" s="264"/>
      <c r="B142" s="312"/>
      <c r="C142" s="312"/>
      <c r="D142" s="312"/>
      <c r="E142" s="312"/>
      <c r="F142" s="312"/>
      <c r="G142" s="264"/>
      <c r="H142" s="264"/>
      <c r="I142" s="264"/>
    </row>
    <row r="143" spans="1:9" ht="21.95" customHeight="1">
      <c r="A143" s="264"/>
      <c r="B143" s="312"/>
      <c r="C143" s="312"/>
      <c r="D143" s="312"/>
      <c r="E143" s="312"/>
      <c r="F143" s="312"/>
      <c r="G143" s="264"/>
      <c r="H143" s="264"/>
      <c r="I143" s="264"/>
    </row>
    <row r="144" spans="1:9" ht="21.95" customHeight="1">
      <c r="A144" s="264"/>
      <c r="B144" s="312"/>
      <c r="C144" s="312"/>
      <c r="D144" s="312"/>
      <c r="E144" s="312"/>
      <c r="F144" s="312"/>
      <c r="G144" s="264"/>
      <c r="H144" s="264"/>
      <c r="I144" s="264"/>
    </row>
    <row r="145" spans="1:9" ht="21.95" customHeight="1">
      <c r="A145" s="264"/>
      <c r="B145" s="312"/>
      <c r="C145" s="312"/>
      <c r="D145" s="312"/>
      <c r="E145" s="312"/>
      <c r="F145" s="312"/>
      <c r="G145" s="264"/>
      <c r="H145" s="264"/>
      <c r="I145" s="264"/>
    </row>
    <row r="146" spans="1:9" ht="21.95" customHeight="1">
      <c r="A146" s="264"/>
      <c r="B146" s="312"/>
      <c r="C146" s="312"/>
      <c r="D146" s="312"/>
      <c r="E146" s="312"/>
      <c r="F146" s="312"/>
      <c r="G146" s="264"/>
      <c r="H146" s="264"/>
      <c r="I146" s="264"/>
    </row>
    <row r="147" spans="1:9" ht="21.95" customHeight="1">
      <c r="A147" s="264"/>
      <c r="B147" s="312"/>
      <c r="C147" s="312"/>
      <c r="D147" s="312"/>
      <c r="E147" s="312"/>
      <c r="F147" s="312"/>
      <c r="G147" s="264"/>
      <c r="H147" s="264"/>
      <c r="I147" s="264"/>
    </row>
    <row r="148" spans="1:9" ht="21.6" customHeight="1">
      <c r="A148" s="264"/>
      <c r="B148" s="312"/>
      <c r="C148" s="312"/>
      <c r="D148" s="312"/>
      <c r="E148" s="312"/>
      <c r="F148" s="312"/>
      <c r="G148" s="264"/>
      <c r="H148" s="264"/>
      <c r="I148" s="264"/>
    </row>
    <row r="149" spans="1:9" ht="21.6" hidden="1" customHeight="1">
      <c r="A149" s="264"/>
      <c r="B149" s="312"/>
      <c r="C149" s="312"/>
      <c r="D149" s="312"/>
      <c r="E149" s="312"/>
      <c r="F149" s="312"/>
      <c r="G149" s="264"/>
      <c r="H149" s="264"/>
      <c r="I149" s="264"/>
    </row>
    <row r="150" spans="1:9" ht="21.6" hidden="1" customHeight="1">
      <c r="A150" s="264"/>
      <c r="B150" s="312"/>
      <c r="C150" s="312"/>
      <c r="D150" s="312"/>
      <c r="E150" s="312"/>
      <c r="F150" s="312"/>
      <c r="G150" s="264"/>
      <c r="H150" s="264"/>
      <c r="I150" s="264"/>
    </row>
    <row r="151" spans="1:9" ht="18.600000000000001" hidden="1" customHeight="1">
      <c r="A151" s="264"/>
      <c r="B151" s="312"/>
      <c r="C151" s="312"/>
      <c r="D151" s="312"/>
      <c r="E151" s="312"/>
      <c r="F151" s="312"/>
      <c r="G151" s="264"/>
      <c r="H151" s="264"/>
      <c r="I151" s="264"/>
    </row>
    <row r="152" spans="1:9" ht="21.6" hidden="1" customHeight="1">
      <c r="A152" s="264"/>
      <c r="B152" s="312"/>
      <c r="C152" s="312"/>
      <c r="D152" s="312"/>
      <c r="E152" s="312"/>
      <c r="F152" s="312"/>
      <c r="G152" s="264"/>
      <c r="H152" s="264"/>
      <c r="I152" s="264"/>
    </row>
    <row r="153" spans="1:9" ht="21.6" hidden="1" customHeight="1">
      <c r="A153" s="264"/>
      <c r="B153" s="312"/>
      <c r="C153" s="312"/>
      <c r="D153" s="312"/>
      <c r="E153" s="312"/>
      <c r="F153" s="312"/>
      <c r="G153" s="264"/>
      <c r="H153" s="264"/>
      <c r="I153" s="264"/>
    </row>
    <row r="154" spans="1:9" ht="21.95" customHeight="1">
      <c r="A154" s="264"/>
      <c r="B154" s="312"/>
      <c r="C154" s="312"/>
      <c r="D154" s="312"/>
      <c r="E154" s="312"/>
      <c r="F154" s="312"/>
      <c r="G154" s="264"/>
      <c r="H154" s="264"/>
      <c r="I154" s="264"/>
    </row>
    <row r="155" spans="1:9" ht="21.95" customHeight="1">
      <c r="A155" s="264"/>
      <c r="B155" s="312"/>
      <c r="C155" s="312"/>
      <c r="D155" s="312"/>
      <c r="E155" s="312"/>
      <c r="F155" s="312"/>
      <c r="G155" s="264"/>
      <c r="H155" s="264"/>
      <c r="I155" s="264"/>
    </row>
    <row r="156" spans="1:9" ht="21.95" customHeight="1">
      <c r="A156" s="313"/>
      <c r="B156" s="261"/>
      <c r="C156" s="261"/>
      <c r="D156" s="261"/>
      <c r="E156" s="261"/>
      <c r="F156" s="261"/>
      <c r="G156" s="313"/>
      <c r="H156" s="313"/>
      <c r="I156" s="313"/>
    </row>
    <row r="157" spans="1:9" ht="21.95" customHeight="1">
      <c r="A157" s="311" t="s">
        <v>685</v>
      </c>
      <c r="B157" s="312"/>
      <c r="C157" s="312"/>
      <c r="D157" s="312"/>
      <c r="E157" s="312"/>
      <c r="F157" s="312"/>
      <c r="G157" s="312"/>
      <c r="H157" s="312"/>
      <c r="I157" s="655" t="s">
        <v>765</v>
      </c>
    </row>
    <row r="158" spans="1:9" ht="21.95" customHeight="1">
      <c r="A158" s="264"/>
      <c r="B158" s="312"/>
      <c r="C158" s="312"/>
      <c r="D158" s="312"/>
      <c r="E158" s="312"/>
      <c r="F158" s="312"/>
      <c r="G158" s="264"/>
      <c r="H158" s="264"/>
      <c r="I158" s="264"/>
    </row>
    <row r="159" spans="1:9" ht="21.95" customHeight="1">
      <c r="A159" s="264"/>
      <c r="B159" s="312"/>
      <c r="C159" s="312"/>
      <c r="D159" s="312"/>
      <c r="E159" s="312"/>
      <c r="F159" s="312"/>
      <c r="G159" s="264"/>
      <c r="H159" s="264"/>
      <c r="I159" s="264"/>
    </row>
    <row r="160" spans="1:9" ht="21.95" customHeight="1">
      <c r="A160" s="264"/>
      <c r="B160" s="312"/>
      <c r="C160" s="312"/>
      <c r="D160" s="312"/>
      <c r="E160" s="312"/>
      <c r="F160" s="312"/>
      <c r="G160" s="264"/>
      <c r="H160" s="264"/>
      <c r="I160" s="264"/>
    </row>
    <row r="161" spans="1:10" ht="21.95" customHeight="1">
      <c r="A161" s="264"/>
      <c r="B161" s="312"/>
      <c r="C161" s="312"/>
      <c r="D161" s="312"/>
      <c r="E161" s="312"/>
      <c r="F161" s="312"/>
      <c r="G161" s="264"/>
      <c r="H161" s="264"/>
      <c r="I161" s="264"/>
    </row>
    <row r="162" spans="1:10" ht="21.95" customHeight="1">
      <c r="A162" s="264"/>
      <c r="B162" s="312"/>
      <c r="C162" s="312"/>
      <c r="D162" s="312"/>
      <c r="E162" s="312"/>
      <c r="F162" s="312"/>
      <c r="G162" s="264"/>
      <c r="H162" s="264"/>
      <c r="I162" s="264"/>
    </row>
    <row r="163" spans="1:10" ht="21.95" customHeight="1">
      <c r="A163" s="264"/>
      <c r="B163" s="312"/>
      <c r="C163" s="312"/>
      <c r="D163" s="312"/>
      <c r="E163" s="312"/>
      <c r="F163" s="312"/>
      <c r="G163" s="264"/>
      <c r="H163" s="264"/>
      <c r="I163" s="264"/>
    </row>
    <row r="164" spans="1:10" ht="21.95" customHeight="1">
      <c r="A164" s="264"/>
      <c r="B164" s="312"/>
      <c r="C164" s="312"/>
      <c r="D164" s="312"/>
      <c r="E164" s="312"/>
      <c r="F164" s="312"/>
      <c r="G164" s="264"/>
      <c r="H164" s="264"/>
      <c r="I164" s="264"/>
    </row>
    <row r="165" spans="1:10" ht="21.95" customHeight="1">
      <c r="A165" s="264"/>
      <c r="B165" s="312"/>
      <c r="C165" s="312"/>
      <c r="D165" s="312"/>
      <c r="E165" s="312"/>
      <c r="F165" s="312"/>
      <c r="G165" s="264"/>
      <c r="H165" s="264"/>
      <c r="I165" s="264"/>
    </row>
    <row r="166" spans="1:10" ht="21.95" customHeight="1">
      <c r="A166" s="264"/>
      <c r="B166" s="312"/>
      <c r="C166" s="312"/>
      <c r="D166" s="312"/>
      <c r="E166" s="312"/>
      <c r="F166" s="312"/>
      <c r="G166" s="264"/>
      <c r="H166" s="264"/>
      <c r="I166" s="264"/>
    </row>
    <row r="167" spans="1:10" ht="21.95" customHeight="1">
      <c r="A167" s="264"/>
      <c r="B167" s="312"/>
      <c r="C167" s="312"/>
      <c r="D167" s="312"/>
      <c r="E167" s="312"/>
      <c r="F167" s="312"/>
      <c r="G167" s="264"/>
      <c r="H167" s="264"/>
      <c r="I167" s="264"/>
    </row>
    <row r="168" spans="1:10" ht="21.95" customHeight="1">
      <c r="A168" s="264"/>
      <c r="B168" s="312"/>
      <c r="C168" s="312"/>
      <c r="D168" s="312"/>
      <c r="E168" s="312"/>
      <c r="F168" s="312"/>
      <c r="G168" s="264"/>
      <c r="H168" s="264"/>
      <c r="I168" s="264"/>
    </row>
    <row r="169" spans="1:10" ht="21.95" customHeight="1">
      <c r="A169" s="264"/>
      <c r="B169" s="312"/>
      <c r="C169" s="312"/>
      <c r="D169" s="312"/>
      <c r="E169" s="312"/>
      <c r="F169" s="312"/>
      <c r="G169" s="264"/>
      <c r="H169" s="264"/>
      <c r="I169" s="264"/>
    </row>
    <row r="170" spans="1:10" ht="15.75">
      <c r="A170" s="264"/>
      <c r="B170" s="264"/>
      <c r="C170" s="264"/>
      <c r="D170" s="264"/>
      <c r="E170" s="264"/>
      <c r="F170" s="264"/>
      <c r="G170" s="264"/>
      <c r="H170" s="264"/>
      <c r="I170" s="264"/>
    </row>
    <row r="171" spans="1:10">
      <c r="J171" s="651"/>
    </row>
    <row r="172" spans="1:10" ht="15.75">
      <c r="A172" s="264"/>
      <c r="B172" s="264"/>
      <c r="C172" s="264"/>
      <c r="D172" s="264"/>
      <c r="E172" s="264"/>
      <c r="F172" s="264"/>
      <c r="G172" s="264"/>
      <c r="H172" s="264"/>
      <c r="I172" s="264"/>
    </row>
    <row r="173" spans="1:10" ht="15.75">
      <c r="A173" s="264"/>
      <c r="B173" s="264"/>
      <c r="C173" s="264"/>
      <c r="D173" s="264"/>
      <c r="E173" s="264"/>
      <c r="F173" s="264"/>
      <c r="G173" s="264"/>
      <c r="H173" s="264"/>
      <c r="I173" s="264"/>
    </row>
    <row r="174" spans="1:10" ht="15.75">
      <c r="A174" s="264"/>
      <c r="B174" s="264"/>
      <c r="C174" s="264"/>
      <c r="D174" s="264"/>
      <c r="E174" s="264"/>
      <c r="F174" s="264"/>
      <c r="G174" s="264"/>
      <c r="H174" s="264"/>
      <c r="I174" s="264"/>
    </row>
    <row r="175" spans="1:10" ht="15.75">
      <c r="A175" s="264"/>
      <c r="B175" s="264"/>
      <c r="C175" s="264"/>
      <c r="D175" s="264"/>
      <c r="E175" s="264"/>
      <c r="F175" s="264"/>
      <c r="G175" s="264"/>
      <c r="H175" s="264"/>
      <c r="I175" s="264"/>
    </row>
    <row r="176" spans="1:10" ht="15.75">
      <c r="A176" s="264"/>
      <c r="B176" s="264"/>
      <c r="C176" s="264"/>
      <c r="D176" s="264"/>
      <c r="E176" s="264"/>
      <c r="F176" s="264"/>
      <c r="G176" s="264"/>
      <c r="H176" s="264"/>
      <c r="I176" s="264"/>
    </row>
    <row r="177" spans="1:9" ht="15.75">
      <c r="A177" s="264"/>
      <c r="B177" s="264"/>
      <c r="C177" s="264"/>
      <c r="D177" s="264"/>
      <c r="E177" s="264"/>
      <c r="F177" s="264"/>
      <c r="G177" s="264"/>
      <c r="H177" s="264"/>
      <c r="I177" s="264"/>
    </row>
    <row r="178" spans="1:9" ht="15.75">
      <c r="A178" s="264"/>
      <c r="B178" s="264"/>
      <c r="C178" s="264"/>
      <c r="D178" s="264"/>
      <c r="E178" s="264"/>
      <c r="F178" s="264"/>
      <c r="G178" s="264"/>
      <c r="H178" s="264"/>
      <c r="I178" s="264"/>
    </row>
    <row r="179" spans="1:9" ht="15.75">
      <c r="A179" s="264"/>
      <c r="B179" s="264"/>
      <c r="C179" s="264"/>
      <c r="D179" s="264"/>
      <c r="E179" s="264"/>
      <c r="F179" s="264"/>
      <c r="G179" s="264"/>
      <c r="H179" s="264"/>
      <c r="I179" s="264"/>
    </row>
    <row r="180" spans="1:9" ht="15.75">
      <c r="A180" s="264"/>
      <c r="B180" s="264"/>
      <c r="C180" s="264"/>
      <c r="D180" s="264"/>
      <c r="E180" s="264"/>
      <c r="F180" s="264"/>
      <c r="G180" s="264"/>
      <c r="H180" s="264"/>
      <c r="I180" s="264"/>
    </row>
    <row r="181" spans="1:9" ht="15.75">
      <c r="A181" s="264"/>
      <c r="B181" s="264"/>
      <c r="C181" s="264"/>
      <c r="D181" s="264"/>
      <c r="E181" s="264"/>
      <c r="F181" s="264"/>
      <c r="G181" s="264"/>
      <c r="H181" s="264"/>
      <c r="I181" s="264"/>
    </row>
    <row r="182" spans="1:9" ht="15.75">
      <c r="A182" s="264"/>
      <c r="B182" s="264"/>
      <c r="C182" s="264"/>
      <c r="D182" s="264"/>
      <c r="E182" s="264"/>
      <c r="F182" s="264"/>
      <c r="G182" s="264"/>
      <c r="H182" s="264"/>
      <c r="I182" s="264"/>
    </row>
    <row r="183" spans="1:9" ht="15.75">
      <c r="A183" s="264"/>
      <c r="B183" s="264"/>
      <c r="C183" s="264"/>
      <c r="D183" s="264"/>
      <c r="E183" s="264"/>
      <c r="F183" s="264"/>
      <c r="G183" s="264"/>
      <c r="H183" s="264"/>
      <c r="I183" s="264"/>
    </row>
    <row r="184" spans="1:9" ht="15.75">
      <c r="A184" s="264"/>
      <c r="B184" s="264"/>
      <c r="C184" s="264"/>
      <c r="D184" s="264"/>
      <c r="E184" s="264"/>
      <c r="F184" s="264"/>
      <c r="G184" s="264"/>
      <c r="H184" s="264"/>
      <c r="I184" s="264"/>
    </row>
  </sheetData>
  <sheetProtection algorithmName="SHA-512" hashValue="8xHKU+UVtD+m8znWj0wdE+ycLL8mC/p2uaXrQfW2EUAlbNrGv2WcDSfmDse/lazzS/uLfWrCu4fm/WSuA1ZveQ==" saltValue="uK9xekzlsMrJTWAYlwaTBQ==" spinCount="100000" sheet="1" formatColumns="0" formatRows="0" selectLockedCells="1"/>
  <customSheetViews>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9" zoomScale="115" zoomScaleSheetLayoutView="115" workbookViewId="0">
      <selection activeCell="A3" sqref="A3:E3"/>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64" customFormat="1" ht="24.75" customHeight="1">
      <c r="A1" s="1375" t="str">
        <f>'Attach 3(JV)'!A1</f>
        <v>Specification No.: CC/NT/W-TR/DOM/A04/24/02715</v>
      </c>
      <c r="B1" s="1375"/>
      <c r="C1" s="1375"/>
      <c r="D1" s="1375"/>
      <c r="E1" s="495" t="str">
        <f>"Attachment-19 " &amp; 'Attach 3(JV)'!AT1</f>
        <v xml:space="preserve">Attachment-19 </v>
      </c>
      <c r="F1" s="65"/>
      <c r="G1" s="65"/>
      <c r="H1" s="65"/>
    </row>
    <row r="2" spans="1:9" ht="7.5" customHeight="1"/>
    <row r="3" spans="1:9" ht="91.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20.100000000000001" customHeight="1">
      <c r="A5" s="838" t="s">
        <v>766</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374" t="str">
        <f>'Attach 3(JV)'!A8</f>
        <v/>
      </c>
      <c r="B8" s="1374"/>
      <c r="C8" s="1374"/>
      <c r="D8" s="1374"/>
      <c r="E8" s="94" t="str">
        <f>'Attach 3(JV)'!E8</f>
        <v>Contract Services</v>
      </c>
      <c r="H8" s="17"/>
      <c r="I8" s="2"/>
    </row>
    <row r="9" spans="1:9" ht="20.100000000000001" customHeight="1">
      <c r="A9" s="4" t="s">
        <v>54</v>
      </c>
      <c r="B9" s="840">
        <f>'Attach 3(JV)'!B9</f>
        <v>0</v>
      </c>
      <c r="C9" s="840"/>
      <c r="D9" s="840"/>
      <c r="E9" s="94" t="str">
        <f>'Attach 3(JV)'!E9</f>
        <v>Power Grid Corporation of India Ltd.,</v>
      </c>
      <c r="H9" s="17"/>
      <c r="I9" s="2"/>
    </row>
    <row r="10" spans="1:9" ht="20.100000000000001" customHeight="1">
      <c r="A10" s="4" t="s">
        <v>56</v>
      </c>
      <c r="B10" s="840">
        <f>'Attach 3(JV)'!B10</f>
        <v>0</v>
      </c>
      <c r="C10" s="840"/>
      <c r="D10" s="840"/>
      <c r="E10" s="94" t="str">
        <f>'Attach 3(JV)'!E10</f>
        <v>"Saudamini", Plot No. 2, Sector 29</v>
      </c>
      <c r="H10" s="17"/>
      <c r="I10" s="2"/>
    </row>
    <row r="11" spans="1:9" ht="20.100000000000001" customHeight="1">
      <c r="B11" s="840">
        <f>'Attach 3(JV)'!B11</f>
        <v>0</v>
      </c>
      <c r="C11" s="840"/>
      <c r="D11" s="840"/>
      <c r="E11" s="94" t="str">
        <f>'Attach 3(JV)'!E11</f>
        <v>Gurugram (Haryana) - 122001</v>
      </c>
    </row>
    <row r="12" spans="1:9" ht="18" customHeight="1">
      <c r="A12" s="19"/>
      <c r="B12" s="840">
        <f>'Attach 3(JV)'!B12</f>
        <v>0</v>
      </c>
      <c r="C12" s="840"/>
      <c r="D12" s="840"/>
      <c r="E12" s="5"/>
    </row>
    <row r="13" spans="1:9" ht="19.5" hidden="1" customHeight="1">
      <c r="A13" s="19"/>
      <c r="B13" s="89"/>
      <c r="C13" s="89"/>
      <c r="D13" s="89"/>
      <c r="E13" s="5"/>
    </row>
    <row r="14" spans="1:9" ht="20.100000000000001" customHeight="1">
      <c r="A14" s="19"/>
      <c r="B14" s="89"/>
      <c r="C14" s="89"/>
      <c r="D14" s="89"/>
      <c r="G14" s="3"/>
    </row>
    <row r="15" spans="1:9" ht="20.100000000000001" customHeight="1">
      <c r="A15" s="16" t="s">
        <v>60</v>
      </c>
    </row>
    <row r="16" spans="1:9" ht="6" customHeight="1">
      <c r="A16" s="19"/>
    </row>
    <row r="17" spans="1:8" ht="78.75" customHeight="1">
      <c r="A17" s="1057" t="s">
        <v>767</v>
      </c>
      <c r="B17" s="1057"/>
      <c r="C17" s="1057"/>
      <c r="D17" s="1057"/>
      <c r="E17" s="1057"/>
    </row>
    <row r="18" spans="1:8" ht="56.25" customHeight="1">
      <c r="A18" s="1024" t="s">
        <v>768</v>
      </c>
      <c r="B18" s="1024"/>
      <c r="C18" s="1024"/>
      <c r="D18" s="1024"/>
      <c r="E18" s="1024"/>
    </row>
    <row r="19" spans="1:8" ht="184.5" customHeight="1">
      <c r="A19" s="1024" t="s">
        <v>769</v>
      </c>
      <c r="B19" s="1024"/>
      <c r="C19" s="1024"/>
      <c r="D19" s="1024"/>
      <c r="E19" s="1024"/>
    </row>
    <row r="20" spans="1:8" ht="8.25" hidden="1" customHeight="1">
      <c r="A20" s="19"/>
    </row>
    <row r="21" spans="1:8" ht="20.100000000000001" hidden="1" customHeight="1">
      <c r="A21" s="19"/>
    </row>
    <row r="22" spans="1:8" ht="20.100000000000001" hidden="1" customHeight="1">
      <c r="A22" s="19"/>
    </row>
    <row r="23" spans="1:8" ht="57.75" hidden="1" customHeight="1">
      <c r="A23" s="1057"/>
      <c r="B23" s="1057"/>
      <c r="C23" s="1057"/>
      <c r="D23" s="1057"/>
      <c r="E23" s="1057"/>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62</v>
      </c>
      <c r="B30" s="49" t="str">
        <f>'Attach 3(JV)'!B24</f>
        <v>--</v>
      </c>
      <c r="C30" s="27"/>
      <c r="D30" s="24" t="s">
        <v>63</v>
      </c>
      <c r="E30" s="185" t="str">
        <f>'Attach 3(JV)'!E24</f>
        <v/>
      </c>
    </row>
    <row r="31" spans="1:8" ht="33" customHeight="1">
      <c r="A31" s="23" t="s">
        <v>64</v>
      </c>
      <c r="B31" s="185" t="str">
        <f>'Attach 3(JV)'!B25</f>
        <v/>
      </c>
      <c r="C31" s="27"/>
      <c r="D31" s="24" t="s">
        <v>65</v>
      </c>
      <c r="E31" s="185"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39"/>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40"/>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E2" sqref="E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CC/NT/W-TR/DOM/A04/24/02715</v>
      </c>
      <c r="B1" s="496"/>
      <c r="C1" s="496"/>
      <c r="D1" s="496"/>
      <c r="E1" s="504" t="str">
        <f>"Attachment-23 " &amp; 'Attach 3(JV)'!AT1</f>
        <v xml:space="preserve">Attachment-23 </v>
      </c>
      <c r="F1" s="65"/>
      <c r="G1" s="65"/>
      <c r="H1" s="65"/>
    </row>
    <row r="3" spans="1:9" ht="7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20.100000000000001" customHeight="1">
      <c r="A5" s="838" t="s">
        <v>770</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c r="G11" s="65" t="s">
        <v>8</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839" t="s">
        <v>771</v>
      </c>
      <c r="B16" s="1376"/>
      <c r="C16" s="1376"/>
      <c r="D16" s="1376"/>
      <c r="E16" s="1376"/>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6NiOclSHUB9uri1Z6HrMSS/4AfdKKh8jIHDB1jznHkV2F6/ZVEjUVsTQf8GOKsNDznDIuftmil4eJZWu6prS3g==" saltValue="N6dBvEAKgPzwD5K2C0zRKw==" spinCount="100000" sheet="1" formatColumns="0" formatRows="0" selectLockedCells="1"/>
  <customSheetViews>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SheetLayoutView="100" workbookViewId="0">
      <selection activeCell="E7" sqref="E7"/>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CC/NT/W-TR/DOM/A04/24/02715</v>
      </c>
      <c r="B1" s="496"/>
      <c r="C1" s="496"/>
      <c r="D1" s="496"/>
      <c r="E1" s="504" t="s">
        <v>772</v>
      </c>
      <c r="F1" s="65"/>
      <c r="G1" s="65"/>
      <c r="H1" s="65"/>
    </row>
    <row r="3" spans="1:9" ht="7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48" customHeight="1">
      <c r="A5" s="1295" t="s">
        <v>773</v>
      </c>
      <c r="B5" s="1295"/>
      <c r="C5" s="1295"/>
      <c r="D5" s="1295"/>
      <c r="E5" s="129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c r="G11" s="65" t="s">
        <v>8</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383.25" customHeight="1">
      <c r="A16" s="1377" t="s">
        <v>774</v>
      </c>
      <c r="B16" s="1377"/>
      <c r="C16" s="1377"/>
      <c r="D16" s="1377"/>
      <c r="E16" s="137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31rTM0N2XozC7JTd1y25dH+DVkdHAFdfvuYYzy9PeufQvKp9CJ/+22SU8Uvn3RMjO6QpfBBvoZylsgO2Y5KLiw==" saltValue="otG4XPV52xirKU5hoVKQGg==" spinCount="100000" sheet="1" formatColumns="0" formatRows="0" selectLockedCells="1"/>
  <customSheetViews>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37" sqref="D37:G37"/>
    </sheetView>
  </sheetViews>
  <sheetFormatPr defaultColWidth="9.140625" defaultRowHeight="16.5"/>
  <cols>
    <col min="1" max="1" width="9.140625" style="319" customWidth="1"/>
    <col min="2" max="2" width="33" style="320" customWidth="1"/>
    <col min="3" max="3" width="11.7109375" style="320" customWidth="1"/>
    <col min="4" max="5" width="6.42578125" style="320" customWidth="1"/>
    <col min="6" max="6" width="6.42578125" style="332" customWidth="1"/>
    <col min="7" max="7" width="39" style="332" customWidth="1"/>
    <col min="8" max="8" width="11.85546875" style="332" hidden="1" customWidth="1"/>
    <col min="9" max="9" width="20.28515625" style="332" hidden="1" customWidth="1"/>
    <col min="10" max="13" width="11.85546875" style="332" hidden="1" customWidth="1"/>
    <col min="14" max="14" width="11.85546875" style="332" customWidth="1"/>
    <col min="15" max="15" width="11.85546875" style="332" hidden="1" customWidth="1"/>
    <col min="16" max="25" width="11.85546875" style="332" customWidth="1"/>
    <col min="26" max="26" width="9.140625" style="319" customWidth="1"/>
    <col min="27" max="27" width="15.28515625" style="319" hidden="1" customWidth="1"/>
    <col min="28" max="28" width="0" style="319" hidden="1" customWidth="1"/>
    <col min="29" max="16384" width="9.140625" style="319"/>
  </cols>
  <sheetData>
    <row r="1" spans="2:29" s="316" customFormat="1" ht="59.25" customHeight="1">
      <c r="B1" s="798" t="str">
        <f>Basic!B1</f>
        <v>400kV Transformer Package LOT-4TR-01-Bulk for 4x500 MVA, 400/220/33KV 3-Ph Transformers under Bulk Procurement of 765kV and 400kV class Transformers and Reactors of various Capacities</v>
      </c>
      <c r="C1" s="799"/>
      <c r="D1" s="799"/>
      <c r="E1" s="799"/>
      <c r="F1" s="799"/>
      <c r="G1" s="799"/>
      <c r="H1" s="317"/>
      <c r="I1" s="317"/>
      <c r="J1" s="317"/>
      <c r="K1" s="317"/>
      <c r="L1" s="317"/>
      <c r="M1" s="317"/>
      <c r="N1" s="317"/>
      <c r="O1" s="317"/>
      <c r="P1" s="317"/>
      <c r="Q1" s="317"/>
      <c r="R1" s="317"/>
      <c r="S1" s="317"/>
      <c r="T1" s="317"/>
      <c r="U1" s="317"/>
      <c r="V1" s="317"/>
      <c r="W1" s="317"/>
      <c r="X1" s="317"/>
      <c r="Y1" s="317"/>
      <c r="AA1" s="318"/>
      <c r="AB1" s="318"/>
      <c r="AC1" s="318"/>
    </row>
    <row r="2" spans="2:29" ht="15.75" customHeight="1">
      <c r="B2" s="827" t="str">
        <f>Basic!B3</f>
        <v xml:space="preserve"> CC/NT/W-TR/DOM/A04/24/02715</v>
      </c>
      <c r="C2" s="827"/>
      <c r="D2" s="827"/>
      <c r="E2" s="827"/>
      <c r="F2" s="827"/>
      <c r="G2" s="827"/>
      <c r="H2" s="320"/>
      <c r="I2" s="320"/>
      <c r="J2" s="320"/>
      <c r="K2" s="320"/>
      <c r="L2" s="320"/>
      <c r="M2" s="320"/>
      <c r="N2" s="320"/>
      <c r="O2" s="320"/>
      <c r="P2" s="320"/>
      <c r="Q2" s="320"/>
      <c r="R2" s="320"/>
      <c r="S2" s="320"/>
      <c r="T2" s="320"/>
      <c r="U2" s="320"/>
      <c r="V2" s="320"/>
      <c r="W2" s="320"/>
      <c r="X2" s="320"/>
      <c r="Y2" s="320"/>
      <c r="AA2" s="319" t="s">
        <v>26</v>
      </c>
      <c r="AB2" s="321">
        <v>1</v>
      </c>
      <c r="AC2" s="322"/>
    </row>
    <row r="3" spans="2:29" ht="12" customHeight="1">
      <c r="B3" s="323"/>
      <c r="C3" s="323"/>
      <c r="D3" s="323"/>
      <c r="E3" s="323"/>
      <c r="F3" s="320"/>
      <c r="G3" s="320"/>
      <c r="H3" s="320"/>
      <c r="I3" s="320"/>
      <c r="J3" s="320"/>
      <c r="K3" s="320"/>
      <c r="L3" s="320"/>
      <c r="M3" s="324" t="s">
        <v>27</v>
      </c>
      <c r="N3" s="320"/>
      <c r="O3" s="320"/>
      <c r="P3" s="320"/>
      <c r="Q3" s="320"/>
      <c r="R3" s="320"/>
      <c r="S3" s="320"/>
      <c r="T3" s="320"/>
      <c r="U3" s="320"/>
      <c r="V3" s="320"/>
      <c r="W3" s="320"/>
      <c r="X3" s="320"/>
      <c r="Y3" s="320"/>
      <c r="AA3" s="319" t="s">
        <v>28</v>
      </c>
      <c r="AB3" s="321" t="s">
        <v>29</v>
      </c>
      <c r="AC3" s="322"/>
    </row>
    <row r="4" spans="2:29" ht="20.100000000000001" customHeight="1">
      <c r="B4" s="828" t="s">
        <v>30</v>
      </c>
      <c r="C4" s="828"/>
      <c r="D4" s="828"/>
      <c r="E4" s="828"/>
      <c r="F4" s="828"/>
      <c r="G4" s="828"/>
      <c r="H4" s="320"/>
      <c r="I4" s="320"/>
      <c r="J4" s="320"/>
      <c r="K4" s="320"/>
      <c r="L4" s="320"/>
      <c r="M4" s="324" t="s">
        <v>31</v>
      </c>
      <c r="N4" s="320"/>
      <c r="O4" s="320"/>
      <c r="P4" s="320"/>
      <c r="Q4" s="320"/>
      <c r="R4" s="320"/>
      <c r="S4" s="320"/>
      <c r="T4" s="320"/>
      <c r="U4" s="320"/>
      <c r="V4" s="320"/>
      <c r="W4" s="320"/>
      <c r="X4" s="320"/>
      <c r="Y4" s="320"/>
      <c r="AB4" s="321"/>
      <c r="AC4" s="322"/>
    </row>
    <row r="5" spans="2:29" ht="12" customHeight="1">
      <c r="B5" s="325"/>
      <c r="C5" s="325"/>
      <c r="F5" s="320"/>
      <c r="G5" s="320"/>
      <c r="H5" s="320"/>
      <c r="I5" s="320"/>
      <c r="J5" s="320"/>
      <c r="K5" s="320"/>
      <c r="L5" s="320"/>
      <c r="M5" s="320"/>
      <c r="N5" s="320"/>
      <c r="O5" s="320"/>
      <c r="P5" s="320"/>
      <c r="Q5" s="320"/>
      <c r="R5" s="320"/>
      <c r="S5" s="320"/>
      <c r="T5" s="320"/>
      <c r="U5" s="320"/>
      <c r="V5" s="320"/>
      <c r="W5" s="320"/>
      <c r="X5" s="320"/>
      <c r="Y5" s="320"/>
      <c r="AA5" s="322"/>
      <c r="AB5" s="322"/>
      <c r="AC5" s="322"/>
    </row>
    <row r="6" spans="2:29" s="316" customFormat="1" ht="43.5" hidden="1" customHeight="1">
      <c r="B6" s="326" t="s">
        <v>32</v>
      </c>
      <c r="C6" s="327"/>
      <c r="D6" s="829" t="s">
        <v>26</v>
      </c>
      <c r="E6" s="830"/>
      <c r="F6" s="830"/>
      <c r="G6" s="831"/>
      <c r="H6" s="328"/>
      <c r="I6" s="362" t="str">
        <f>D6</f>
        <v>Sole Bidder</v>
      </c>
      <c r="J6" s="363">
        <f>IF(I6="JV (Joint Venture)",1,2)</f>
        <v>2</v>
      </c>
      <c r="K6" s="328"/>
      <c r="L6" s="328"/>
      <c r="M6" s="328"/>
      <c r="N6" s="328"/>
      <c r="O6" s="328"/>
      <c r="P6" s="328"/>
      <c r="Q6" s="328"/>
      <c r="R6" s="328"/>
      <c r="S6" s="328"/>
      <c r="U6" s="328"/>
      <c r="V6" s="328"/>
      <c r="W6" s="328"/>
      <c r="X6" s="328"/>
      <c r="Y6" s="328"/>
      <c r="AA6" s="330">
        <f>IF(D6= "Sole Bidder", 0, D7)</f>
        <v>0</v>
      </c>
      <c r="AB6" s="318"/>
      <c r="AC6" s="318"/>
    </row>
    <row r="7" spans="2:29" ht="50.1" hidden="1" customHeight="1">
      <c r="B7" s="326" t="str">
        <f>IF(D6= "JV (Joint Venture)", "Total Nos. of  Partners in the JV [excluding the Lead Partner]", "")</f>
        <v/>
      </c>
      <c r="C7" s="331"/>
      <c r="D7" s="832">
        <v>1</v>
      </c>
      <c r="E7" s="833"/>
      <c r="F7" s="833"/>
      <c r="G7" s="834"/>
      <c r="I7" s="362"/>
      <c r="J7" s="362"/>
      <c r="AA7" s="322"/>
      <c r="AB7" s="322"/>
      <c r="AC7" s="322"/>
    </row>
    <row r="8" spans="2:29" ht="12" customHeight="1">
      <c r="B8" s="325"/>
      <c r="C8" s="325"/>
      <c r="F8" s="320"/>
      <c r="G8" s="320"/>
      <c r="H8" s="320"/>
      <c r="I8" s="320"/>
      <c r="J8" s="320"/>
      <c r="K8" s="320"/>
      <c r="L8" s="320"/>
      <c r="M8" s="320"/>
      <c r="N8" s="320"/>
      <c r="O8" s="320"/>
      <c r="P8" s="320"/>
      <c r="Q8" s="320"/>
      <c r="R8" s="320"/>
      <c r="S8" s="320"/>
      <c r="T8" s="320"/>
      <c r="U8" s="320"/>
      <c r="V8" s="320"/>
      <c r="W8" s="320"/>
      <c r="X8" s="320"/>
      <c r="Y8" s="320"/>
      <c r="AA8" s="322"/>
      <c r="AB8" s="322"/>
      <c r="AC8" s="322"/>
    </row>
    <row r="9" spans="2:29" ht="12" customHeight="1">
      <c r="B9" s="325"/>
      <c r="C9" s="325"/>
      <c r="F9" s="320"/>
      <c r="G9" s="320"/>
      <c r="H9" s="320"/>
      <c r="I9" s="320"/>
      <c r="J9" s="320"/>
      <c r="K9" s="320"/>
      <c r="L9" s="320"/>
      <c r="M9" s="320"/>
      <c r="N9" s="320"/>
      <c r="O9" s="320"/>
      <c r="P9" s="320"/>
      <c r="Q9" s="320"/>
      <c r="R9" s="320"/>
      <c r="S9" s="320"/>
      <c r="T9" s="320"/>
      <c r="U9" s="320"/>
      <c r="V9" s="320"/>
      <c r="W9" s="320"/>
      <c r="X9" s="320"/>
      <c r="Y9" s="320"/>
      <c r="AA9" s="322"/>
      <c r="AB9" s="322"/>
      <c r="AC9" s="322"/>
    </row>
    <row r="10" spans="2:29" ht="30" customHeight="1">
      <c r="B10" s="314" t="s">
        <v>33</v>
      </c>
      <c r="C10" s="333"/>
      <c r="D10" s="824"/>
      <c r="E10" s="825"/>
      <c r="F10" s="825"/>
      <c r="G10" s="826"/>
      <c r="H10" s="320"/>
      <c r="I10" s="320"/>
      <c r="J10" s="320"/>
      <c r="K10" s="320"/>
      <c r="L10" s="320"/>
      <c r="M10" s="320"/>
      <c r="N10" s="320"/>
      <c r="O10" s="320"/>
      <c r="P10" s="320"/>
      <c r="Q10" s="320"/>
      <c r="R10" s="320"/>
      <c r="S10" s="320"/>
      <c r="T10" s="320"/>
      <c r="U10" s="320"/>
      <c r="V10" s="320"/>
      <c r="W10" s="320"/>
      <c r="X10" s="320"/>
      <c r="Y10" s="320"/>
      <c r="AA10" s="322"/>
      <c r="AB10" s="322"/>
      <c r="AC10" s="322"/>
    </row>
    <row r="11" spans="2:29" ht="29.25" customHeight="1">
      <c r="B11" s="315" t="s">
        <v>34</v>
      </c>
      <c r="C11" s="334"/>
      <c r="D11" s="824"/>
      <c r="E11" s="825"/>
      <c r="F11" s="825"/>
      <c r="G11" s="826"/>
      <c r="H11" s="320"/>
      <c r="I11" s="320"/>
      <c r="J11" s="320"/>
      <c r="K11" s="320"/>
      <c r="L11" s="320"/>
      <c r="M11" s="320"/>
      <c r="N11" s="320"/>
      <c r="O11" s="320"/>
      <c r="P11" s="320"/>
      <c r="Q11" s="320"/>
      <c r="R11" s="320"/>
      <c r="S11" s="320"/>
      <c r="T11" s="320"/>
      <c r="U11" s="320"/>
      <c r="V11" s="320"/>
      <c r="W11" s="320"/>
      <c r="X11" s="320"/>
      <c r="Y11" s="320"/>
      <c r="AA11" s="322"/>
      <c r="AB11" s="322"/>
      <c r="AC11" s="322"/>
    </row>
    <row r="12" spans="2:29" ht="30.75" customHeight="1">
      <c r="B12" s="335"/>
      <c r="C12" s="336"/>
      <c r="D12" s="824"/>
      <c r="E12" s="825"/>
      <c r="F12" s="825"/>
      <c r="G12" s="826"/>
      <c r="H12" s="320"/>
      <c r="I12" s="320"/>
      <c r="J12" s="320"/>
      <c r="K12" s="320"/>
      <c r="L12" s="320"/>
      <c r="M12" s="320"/>
      <c r="N12" s="320"/>
      <c r="O12" s="320"/>
      <c r="P12" s="320"/>
      <c r="Q12" s="320"/>
      <c r="R12" s="320"/>
      <c r="S12" s="320"/>
      <c r="T12" s="320"/>
      <c r="U12" s="320"/>
      <c r="V12" s="320"/>
      <c r="W12" s="320"/>
      <c r="X12" s="320"/>
      <c r="Y12" s="320"/>
      <c r="AA12" s="322"/>
      <c r="AB12" s="322"/>
      <c r="AC12" s="322"/>
    </row>
    <row r="13" spans="2:29" ht="32.25" customHeight="1">
      <c r="B13" s="337"/>
      <c r="C13" s="338"/>
      <c r="D13" s="824"/>
      <c r="E13" s="825"/>
      <c r="F13" s="825"/>
      <c r="G13" s="826"/>
      <c r="H13" s="320"/>
      <c r="I13" s="320"/>
      <c r="J13" s="320"/>
      <c r="K13" s="320"/>
      <c r="L13" s="320"/>
      <c r="M13" s="320"/>
      <c r="N13" s="320"/>
      <c r="O13" s="320"/>
      <c r="P13" s="320"/>
      <c r="Q13" s="320"/>
      <c r="R13" s="320"/>
      <c r="S13" s="320"/>
      <c r="T13" s="320"/>
      <c r="U13" s="320"/>
      <c r="V13" s="320"/>
      <c r="W13" s="320"/>
      <c r="X13" s="320"/>
      <c r="Y13" s="320"/>
      <c r="AA13" s="322"/>
      <c r="AB13" s="322"/>
      <c r="AC13" s="322"/>
    </row>
    <row r="14" spans="2:29" ht="12" customHeight="1">
      <c r="B14" s="325"/>
      <c r="C14" s="325"/>
      <c r="F14" s="320"/>
      <c r="G14" s="320"/>
      <c r="H14" s="320"/>
      <c r="I14" s="320"/>
      <c r="J14" s="320"/>
      <c r="K14" s="320"/>
      <c r="L14" s="320"/>
      <c r="M14" s="320"/>
      <c r="N14" s="320"/>
      <c r="O14" s="320"/>
      <c r="P14" s="320"/>
      <c r="Q14" s="320"/>
      <c r="R14" s="320"/>
      <c r="S14" s="320"/>
      <c r="T14" s="320"/>
      <c r="U14" s="320"/>
      <c r="V14" s="320"/>
      <c r="W14" s="320"/>
      <c r="X14" s="320"/>
      <c r="Y14" s="320"/>
      <c r="AA14" s="322"/>
      <c r="AB14" s="322"/>
      <c r="AC14" s="322"/>
    </row>
    <row r="15" spans="2:29" ht="36" customHeight="1">
      <c r="B15" s="835" t="s">
        <v>35</v>
      </c>
      <c r="C15" s="835"/>
      <c r="D15" s="836"/>
      <c r="E15" s="836"/>
      <c r="F15" s="836"/>
      <c r="G15" s="836"/>
      <c r="I15" s="362">
        <f>D15</f>
        <v>0</v>
      </c>
      <c r="J15" s="363">
        <f>IF(I15="No",1,2)</f>
        <v>2</v>
      </c>
      <c r="K15" s="329">
        <f>IF(J15="No",1,2)</f>
        <v>2</v>
      </c>
      <c r="L15" s="332">
        <f>IF(AND(D6="JV (Joint Venture)",D7=1),1,0)</f>
        <v>0</v>
      </c>
      <c r="O15" s="332">
        <v>2019</v>
      </c>
    </row>
    <row r="16" spans="2:29" ht="30.75" customHeight="1">
      <c r="B16" s="346" t="s">
        <v>36</v>
      </c>
      <c r="C16" s="347"/>
      <c r="D16" s="824"/>
      <c r="E16" s="825"/>
      <c r="F16" s="825"/>
      <c r="G16" s="826"/>
      <c r="I16" s="362"/>
      <c r="J16" s="363"/>
      <c r="K16" s="329"/>
      <c r="O16" s="332">
        <v>2020</v>
      </c>
    </row>
    <row r="17" spans="2:29" ht="12" customHeight="1">
      <c r="B17" s="325"/>
      <c r="C17" s="325"/>
      <c r="F17" s="320"/>
      <c r="G17" s="320"/>
      <c r="H17" s="320"/>
      <c r="I17" s="320"/>
      <c r="J17" s="320"/>
      <c r="K17" s="320"/>
      <c r="L17" s="320"/>
      <c r="M17" s="320"/>
      <c r="N17" s="320"/>
      <c r="O17" s="320"/>
      <c r="P17" s="320"/>
      <c r="Q17" s="320"/>
      <c r="R17" s="320"/>
      <c r="S17" s="320"/>
      <c r="T17" s="320"/>
      <c r="U17" s="320"/>
      <c r="V17" s="320"/>
      <c r="W17" s="320"/>
      <c r="X17" s="320"/>
      <c r="Y17" s="320"/>
      <c r="AA17" s="322"/>
      <c r="AB17" s="322"/>
      <c r="AC17" s="322"/>
    </row>
    <row r="18" spans="2:29" ht="24.75" customHeight="1">
      <c r="B18" s="314" t="s">
        <v>37</v>
      </c>
      <c r="C18" s="333"/>
      <c r="D18" s="824"/>
      <c r="E18" s="825"/>
      <c r="F18" s="825"/>
      <c r="G18" s="826"/>
      <c r="I18" s="362"/>
      <c r="J18" s="362"/>
    </row>
    <row r="19" spans="2:29" ht="21" customHeight="1">
      <c r="B19" s="315" t="s">
        <v>38</v>
      </c>
      <c r="C19" s="334"/>
      <c r="D19" s="824"/>
      <c r="E19" s="825"/>
      <c r="F19" s="825"/>
      <c r="G19" s="826"/>
      <c r="I19" s="362"/>
      <c r="J19" s="362"/>
    </row>
    <row r="20" spans="2:29" ht="21" customHeight="1">
      <c r="B20" s="335" t="s">
        <v>39</v>
      </c>
      <c r="C20" s="336"/>
      <c r="D20" s="824"/>
      <c r="E20" s="825"/>
      <c r="F20" s="825"/>
      <c r="G20" s="826"/>
      <c r="I20" s="362"/>
      <c r="J20" s="362"/>
    </row>
    <row r="21" spans="2:29" ht="21.75" customHeight="1">
      <c r="B21" s="337" t="s">
        <v>40</v>
      </c>
      <c r="C21" s="338"/>
      <c r="D21" s="824"/>
      <c r="E21" s="825"/>
      <c r="F21" s="825"/>
      <c r="G21" s="826"/>
      <c r="I21" s="362" t="s">
        <v>41</v>
      </c>
      <c r="J21" s="362">
        <f>D15</f>
        <v>0</v>
      </c>
    </row>
    <row r="22" spans="2:29" ht="20.100000000000001" customHeight="1"/>
    <row r="23" spans="2:29" ht="20.100000000000001" hidden="1" customHeight="1">
      <c r="B23" s="314" t="str">
        <f>IF(D7=1, "Name of other Partner","Name of other Partner - 1")</f>
        <v>Name of other Partner</v>
      </c>
      <c r="C23" s="333"/>
      <c r="D23" s="824" t="s">
        <v>42</v>
      </c>
      <c r="E23" s="825"/>
      <c r="F23" s="825"/>
      <c r="G23" s="826"/>
    </row>
    <row r="24" spans="2:29" ht="20.100000000000001" hidden="1" customHeight="1">
      <c r="B24" s="315" t="str">
        <f>IF(D7=1, "Address of other Partner","Address of other Partner - 1")</f>
        <v>Address of other Partner</v>
      </c>
      <c r="C24" s="334"/>
      <c r="D24" s="824" t="s">
        <v>43</v>
      </c>
      <c r="E24" s="825"/>
      <c r="F24" s="825"/>
      <c r="G24" s="826"/>
    </row>
    <row r="25" spans="2:29" ht="20.100000000000001" hidden="1" customHeight="1">
      <c r="B25" s="335"/>
      <c r="C25" s="336"/>
      <c r="D25" s="824" t="s">
        <v>44</v>
      </c>
      <c r="E25" s="825"/>
      <c r="F25" s="825"/>
      <c r="G25" s="826"/>
    </row>
    <row r="26" spans="2:29" ht="20.100000000000001" hidden="1" customHeight="1">
      <c r="B26" s="337"/>
      <c r="C26" s="338"/>
      <c r="D26" s="824"/>
      <c r="E26" s="825"/>
      <c r="F26" s="825"/>
      <c r="G26" s="826"/>
    </row>
    <row r="27" spans="2:29" ht="20.100000000000001" customHeight="1"/>
    <row r="28" spans="2:29" ht="20.100000000000001" hidden="1" customHeight="1">
      <c r="B28" s="314" t="s">
        <v>45</v>
      </c>
      <c r="C28" s="333"/>
      <c r="D28" s="824"/>
      <c r="E28" s="825"/>
      <c r="F28" s="825"/>
      <c r="G28" s="826"/>
    </row>
    <row r="29" spans="2:29" ht="20.100000000000001" hidden="1" customHeight="1">
      <c r="B29" s="315" t="s">
        <v>46</v>
      </c>
      <c r="C29" s="334"/>
      <c r="D29" s="824"/>
      <c r="E29" s="825"/>
      <c r="F29" s="825"/>
      <c r="G29" s="826"/>
    </row>
    <row r="30" spans="2:29" ht="20.100000000000001" hidden="1" customHeight="1">
      <c r="B30" s="335"/>
      <c r="C30" s="336"/>
      <c r="D30" s="824"/>
      <c r="E30" s="825"/>
      <c r="F30" s="825"/>
      <c r="G30" s="826"/>
    </row>
    <row r="31" spans="2:29" ht="20.100000000000001" hidden="1" customHeight="1">
      <c r="B31" s="337"/>
      <c r="C31" s="338"/>
      <c r="D31" s="824"/>
      <c r="E31" s="825"/>
      <c r="F31" s="825"/>
      <c r="G31" s="826"/>
    </row>
    <row r="32" spans="2:29" ht="20.100000000000001" customHeight="1"/>
    <row r="33" spans="2:25" ht="21" customHeight="1">
      <c r="B33" s="339" t="s">
        <v>47</v>
      </c>
      <c r="C33" s="340"/>
      <c r="D33" s="824"/>
      <c r="E33" s="825"/>
      <c r="F33" s="825"/>
      <c r="G33" s="826"/>
    </row>
    <row r="34" spans="2:25" ht="21" customHeight="1">
      <c r="B34" s="339" t="s">
        <v>48</v>
      </c>
      <c r="C34" s="340"/>
      <c r="D34" s="824"/>
      <c r="E34" s="825"/>
      <c r="F34" s="825"/>
      <c r="G34" s="826"/>
    </row>
    <row r="35" spans="2:25" ht="21" customHeight="1">
      <c r="B35" s="341"/>
      <c r="C35" s="341"/>
      <c r="D35" s="341"/>
    </row>
    <row r="36" spans="2:25" s="316" customFormat="1" ht="21" customHeight="1">
      <c r="B36" s="339" t="s">
        <v>49</v>
      </c>
      <c r="C36" s="340"/>
      <c r="D36" s="342"/>
      <c r="E36" s="343"/>
      <c r="F36" s="342"/>
      <c r="G36" s="344"/>
      <c r="H36" s="345">
        <f>IF(E36="Feb",29,IF(OR(E36="Apr", E36="Jun", E36="Sep", E36="Nov"),30,31))</f>
        <v>31</v>
      </c>
      <c r="I36" s="320"/>
      <c r="J36" s="320"/>
      <c r="K36" s="320"/>
      <c r="L36" s="320"/>
      <c r="M36" s="320"/>
      <c r="N36" s="320"/>
      <c r="O36" s="320"/>
      <c r="P36" s="320"/>
      <c r="Q36" s="320"/>
      <c r="R36" s="320"/>
      <c r="S36" s="320"/>
      <c r="T36" s="320"/>
      <c r="U36" s="320"/>
      <c r="V36" s="320"/>
      <c r="W36" s="320"/>
      <c r="X36" s="320"/>
      <c r="Y36" s="320"/>
    </row>
    <row r="37" spans="2:25" ht="21" customHeight="1">
      <c r="B37" s="339" t="s">
        <v>50</v>
      </c>
      <c r="C37" s="340"/>
      <c r="D37" s="821"/>
      <c r="E37" s="822"/>
      <c r="F37" s="822"/>
      <c r="G37" s="823"/>
    </row>
    <row r="38" spans="2:25">
      <c r="E38" s="332"/>
    </row>
  </sheetData>
  <sheetProtection algorithmName="SHA-512" hashValue="YU0z93TA3VJP8hsReXDcD4beGsLfmBVXys1lT3jR+Ej/7/cJ6j1S4BWlRv61/dbdUn3yl3p6iz54KmLSEyhDEA==" saltValue="uEmpkstfW4gIm9NchwPIdg==" spinCount="100000" sheet="1" formatColumns="0" formatRows="0" selectLockedCells="1"/>
  <customSheetViews>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17"/>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18"/>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19"/>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20"/>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21"/>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22"/>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3"/>
      <headerFooter alignWithMargins="0"/>
    </customSheetView>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topLeftCell="A11"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CC/NT/W-TR/DOM/A04/24/02715</v>
      </c>
      <c r="B1" s="496"/>
      <c r="C1" s="496"/>
      <c r="D1" s="496"/>
      <c r="E1" s="504" t="s">
        <v>775</v>
      </c>
      <c r="F1" s="65"/>
      <c r="G1" s="65"/>
      <c r="H1" s="65"/>
    </row>
    <row r="3" spans="1:9" ht="7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48" customHeight="1">
      <c r="A5" s="1295" t="s">
        <v>776</v>
      </c>
      <c r="B5" s="1295"/>
      <c r="C5" s="1295"/>
      <c r="D5" s="1295"/>
      <c r="E5" s="129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c r="G11" s="65" t="s">
        <v>8</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73" customHeight="1">
      <c r="A16" s="1227" t="s">
        <v>777</v>
      </c>
      <c r="B16" s="1227"/>
      <c r="C16" s="1227"/>
      <c r="D16" s="1227"/>
      <c r="E16" s="122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Z4ohCe6AVzHzocXJv7Zahs7axPQKB8E3uestGKQVJYuw70mZde/JHh5o+mrSokKy754ALoJmnYrUOmyhRIaULA==" saltValue="xPN+D1BwkLmnuZTIZ05CUg==" spinCount="100000" sheet="1" formatColumns="0" formatRows="0" selectLockedCells="1"/>
  <customSheetViews>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8"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CC/NT/W-TR/DOM/A04/24/02715</v>
      </c>
      <c r="B1" s="496"/>
      <c r="C1" s="496"/>
      <c r="D1" s="496"/>
      <c r="E1" s="504" t="s">
        <v>778</v>
      </c>
      <c r="F1" s="65"/>
      <c r="G1" s="65"/>
      <c r="H1" s="65"/>
    </row>
    <row r="3" spans="1:9" ht="75" customHeight="1">
      <c r="A3" s="1213" t="str">
        <f>'Attach 3(JV)'!A3</f>
        <v>400kV Transformer Package LOT-4TR-01-Bulk for 4x500 MVA, 400/220/33KV 3-Ph Transformers under Bulk Procurement of 765kV and 400kV class Transformers and Reactors of various Capacities</v>
      </c>
      <c r="B3" s="1214"/>
      <c r="C3" s="1214"/>
      <c r="D3" s="1214"/>
      <c r="E3" s="1214"/>
      <c r="F3" s="13"/>
      <c r="G3" s="14"/>
      <c r="H3" s="13"/>
    </row>
    <row r="4" spans="1:9" ht="20.100000000000001" customHeight="1">
      <c r="A4" s="15"/>
      <c r="H4" s="17"/>
      <c r="I4" s="2"/>
    </row>
    <row r="5" spans="1:9" ht="48" customHeight="1">
      <c r="A5" s="1295" t="s">
        <v>779</v>
      </c>
      <c r="B5" s="1295"/>
      <c r="C5" s="1295"/>
      <c r="D5" s="1295"/>
      <c r="E5" s="1295"/>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3" t="str">
        <f>'Attach 3(JV)'!E8</f>
        <v>Contract Services</v>
      </c>
      <c r="H8" s="17"/>
      <c r="I8" s="2"/>
    </row>
    <row r="9" spans="1:9" ht="20.100000000000001" customHeight="1">
      <c r="A9" s="4" t="s">
        <v>54</v>
      </c>
      <c r="B9" s="841">
        <f>'Attach 3(JV)'!B9</f>
        <v>0</v>
      </c>
      <c r="C9" s="841"/>
      <c r="D9" s="841"/>
      <c r="E9" s="3" t="str">
        <f>'Attach 3(JV)'!E9</f>
        <v>Power Grid Corporation of India Ltd.,</v>
      </c>
      <c r="H9" s="17"/>
      <c r="I9" s="2"/>
    </row>
    <row r="10" spans="1:9" ht="20.100000000000001" customHeight="1">
      <c r="A10" s="4" t="s">
        <v>56</v>
      </c>
      <c r="B10" s="841">
        <f>'Attach 3(JV)'!B10</f>
        <v>0</v>
      </c>
      <c r="C10" s="841"/>
      <c r="D10" s="841"/>
      <c r="E10" s="3" t="str">
        <f>'Attach 3(JV)'!E10</f>
        <v>"Saudamini", Plot No. 2, Sector 29</v>
      </c>
      <c r="H10" s="17"/>
      <c r="I10" s="2"/>
    </row>
    <row r="11" spans="1:9" ht="20.100000000000001" customHeight="1">
      <c r="B11" s="841">
        <f>'Attach 3(JV)'!B11</f>
        <v>0</v>
      </c>
      <c r="C11" s="841"/>
      <c r="D11" s="841"/>
      <c r="E11" s="3" t="str">
        <f>'Attach 3(JV)'!E11</f>
        <v>Gurugram (Haryana) - 122001</v>
      </c>
      <c r="G11" s="65" t="s">
        <v>8</v>
      </c>
    </row>
    <row r="12" spans="1:9" ht="20.100000000000001" customHeight="1">
      <c r="A12" s="19"/>
      <c r="B12" s="841">
        <f>'Attach 3(JV)'!B12</f>
        <v>0</v>
      </c>
      <c r="C12" s="841"/>
      <c r="D12" s="841"/>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1227" t="s">
        <v>780</v>
      </c>
      <c r="B16" s="1227"/>
      <c r="C16" s="1227"/>
      <c r="D16" s="1227"/>
      <c r="E16" s="122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A26" s="1378" t="s">
        <v>781</v>
      </c>
      <c r="B26" s="1378"/>
      <c r="C26" s="1378"/>
      <c r="D26" s="1378"/>
      <c r="E26" s="1378"/>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rFMRY+uPpH07Gqr87YwojxyMweZp8VnwI4Zw62L79h/ydke9rqhTrVnNCSY/E4Tnzn1TeSG6A6m61VxoZS9tRg==" saltValue="8C0uUogNDr49ZBabggdPUg==" spinCount="100000" sheet="1" formatColumns="0" formatRows="0" selectLockedCells="1"/>
  <customSheetViews>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topLeftCell="A59" zoomScaleSheetLayoutView="100" workbookViewId="0">
      <selection activeCell="G17" sqref="G17"/>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9.140625" style="40" customWidth="1"/>
    <col min="28" max="28" width="9.140625" style="43" customWidth="1"/>
    <col min="29" max="29" width="22.42578125" style="44" customWidth="1"/>
    <col min="30" max="31" width="9.140625" style="165" customWidth="1"/>
    <col min="32" max="32" width="9.140625" style="143" customWidth="1"/>
    <col min="33" max="33" width="10" style="143" customWidth="1"/>
    <col min="34" max="34" width="14.85546875" style="143" customWidth="1"/>
    <col min="35" max="35" width="9.140625" style="143" customWidth="1"/>
    <col min="36" max="42" width="9.140625" style="143"/>
    <col min="43" max="16384" width="9.140625" style="12"/>
  </cols>
  <sheetData>
    <row r="1" spans="1:52" ht="27.75" customHeight="1">
      <c r="A1" s="905" t="str">
        <f>'Attach 3(JV)'!A1</f>
        <v>Specification No.: CC/NT/W-TR/DOM/A04/24/02715</v>
      </c>
      <c r="B1" s="905"/>
      <c r="C1" s="905"/>
      <c r="D1" s="905"/>
      <c r="E1" s="905"/>
      <c r="F1" s="255" t="s">
        <v>782</v>
      </c>
      <c r="G1" s="39"/>
      <c r="H1" s="39"/>
      <c r="I1" s="65"/>
      <c r="J1" s="65"/>
      <c r="K1" s="65"/>
      <c r="L1" s="65"/>
      <c r="M1" s="65"/>
      <c r="N1" s="65"/>
      <c r="O1" s="65"/>
      <c r="P1" s="65"/>
      <c r="Q1" s="65"/>
      <c r="R1" s="65"/>
      <c r="S1" s="65"/>
      <c r="T1" s="65"/>
      <c r="U1" s="65"/>
      <c r="V1" s="65"/>
      <c r="W1" s="65"/>
      <c r="X1" s="65"/>
      <c r="Y1" s="65"/>
      <c r="Z1" s="65"/>
      <c r="AA1" s="65"/>
      <c r="AD1" s="767"/>
      <c r="AE1" s="768">
        <v>1</v>
      </c>
      <c r="AF1" s="64" t="s">
        <v>783</v>
      </c>
      <c r="AG1" s="769">
        <v>1</v>
      </c>
      <c r="AH1" s="769" t="s">
        <v>784</v>
      </c>
      <c r="AI1" s="770"/>
      <c r="AJ1" s="770"/>
      <c r="AK1" s="769">
        <v>1</v>
      </c>
      <c r="AL1" s="770" t="s">
        <v>785</v>
      </c>
      <c r="AM1" s="64"/>
      <c r="AN1" s="64"/>
      <c r="AO1" s="64"/>
      <c r="AP1" s="64"/>
      <c r="AQ1" s="101"/>
      <c r="AR1" s="101"/>
      <c r="AS1" s="101"/>
      <c r="AT1" s="101"/>
      <c r="AU1" s="101"/>
      <c r="AV1" s="101"/>
      <c r="AW1" s="101"/>
      <c r="AX1" s="101"/>
      <c r="AY1" s="101"/>
      <c r="AZ1" s="101"/>
    </row>
    <row r="2" spans="1:52">
      <c r="I2" s="65"/>
      <c r="J2" s="65"/>
      <c r="K2" s="65"/>
      <c r="L2" s="65"/>
      <c r="M2" s="65"/>
      <c r="N2" s="65"/>
      <c r="O2" s="65"/>
      <c r="P2" s="65"/>
      <c r="Q2" s="65"/>
      <c r="R2" s="65"/>
      <c r="S2" s="65"/>
      <c r="T2" s="65"/>
      <c r="U2" s="65"/>
      <c r="V2" s="65"/>
      <c r="W2" s="65"/>
      <c r="X2" s="65"/>
      <c r="Y2" s="65"/>
      <c r="Z2" s="65"/>
      <c r="AA2" s="65"/>
      <c r="AD2" s="767"/>
      <c r="AE2" s="768">
        <v>2</v>
      </c>
      <c r="AF2" s="64" t="s">
        <v>786</v>
      </c>
      <c r="AG2" s="769">
        <v>2</v>
      </c>
      <c r="AH2" s="769" t="s">
        <v>787</v>
      </c>
      <c r="AI2" s="770"/>
      <c r="AJ2" s="770"/>
      <c r="AK2" s="769">
        <v>2</v>
      </c>
      <c r="AL2" s="770" t="s">
        <v>788</v>
      </c>
      <c r="AM2" s="64"/>
      <c r="AN2" s="64"/>
      <c r="AO2" s="64"/>
      <c r="AP2" s="64"/>
      <c r="AQ2" s="101"/>
      <c r="AR2" s="101"/>
      <c r="AS2" s="101"/>
      <c r="AT2" s="101"/>
      <c r="AU2" s="101"/>
      <c r="AV2" s="101"/>
      <c r="AW2" s="101"/>
      <c r="AX2" s="101"/>
      <c r="AY2" s="101"/>
      <c r="AZ2" s="101"/>
    </row>
    <row r="3" spans="1:52" ht="20.100000000000001" customHeight="1">
      <c r="A3" s="838" t="s">
        <v>789</v>
      </c>
      <c r="B3" s="838"/>
      <c r="C3" s="838"/>
      <c r="D3" s="838"/>
      <c r="E3" s="838"/>
      <c r="F3" s="838"/>
      <c r="G3" s="15"/>
      <c r="H3" s="15"/>
      <c r="I3" s="36"/>
      <c r="J3" s="65"/>
      <c r="K3" s="65"/>
      <c r="L3" s="65"/>
      <c r="M3" s="65"/>
      <c r="N3" s="65"/>
      <c r="O3" s="65"/>
      <c r="P3" s="65"/>
      <c r="Q3" s="65"/>
      <c r="R3" s="65"/>
      <c r="S3" s="65"/>
      <c r="T3" s="65"/>
      <c r="U3" s="65"/>
      <c r="V3" s="65"/>
      <c r="W3" s="65"/>
      <c r="X3" s="65"/>
      <c r="Y3" s="65"/>
      <c r="Z3" s="65"/>
      <c r="AA3" s="65"/>
      <c r="AB3" s="166"/>
      <c r="AC3" s="167"/>
      <c r="AD3" s="767"/>
      <c r="AE3" s="768">
        <v>3</v>
      </c>
      <c r="AF3" s="64" t="s">
        <v>790</v>
      </c>
      <c r="AG3" s="769">
        <v>3</v>
      </c>
      <c r="AH3" s="769" t="s">
        <v>791</v>
      </c>
      <c r="AI3" s="770"/>
      <c r="AJ3" s="770"/>
      <c r="AK3" s="769">
        <v>3</v>
      </c>
      <c r="AL3" s="770" t="s">
        <v>792</v>
      </c>
      <c r="AM3" s="64"/>
      <c r="AN3" s="64"/>
      <c r="AO3" s="64"/>
      <c r="AP3" s="64"/>
      <c r="AQ3" s="101"/>
      <c r="AR3" s="101"/>
      <c r="AS3" s="101"/>
      <c r="AT3" s="101"/>
      <c r="AU3" s="101"/>
      <c r="AV3" s="101"/>
      <c r="AW3" s="101"/>
      <c r="AX3" s="101"/>
      <c r="AY3" s="101"/>
      <c r="AZ3" s="101"/>
    </row>
    <row r="4" spans="1:52" ht="12" customHeight="1">
      <c r="A4" s="15"/>
      <c r="B4" s="15"/>
      <c r="C4" s="15"/>
      <c r="D4" s="15"/>
      <c r="E4" s="15"/>
      <c r="F4" s="15"/>
      <c r="G4" s="15"/>
      <c r="H4" s="15"/>
      <c r="I4" s="36"/>
      <c r="J4" s="65"/>
      <c r="K4" s="65"/>
      <c r="L4" s="65"/>
      <c r="M4" s="65"/>
      <c r="N4" s="65"/>
      <c r="O4" s="65"/>
      <c r="P4" s="65"/>
      <c r="Q4" s="65"/>
      <c r="R4" s="65"/>
      <c r="S4" s="65"/>
      <c r="T4" s="65"/>
      <c r="U4" s="65"/>
      <c r="V4" s="65"/>
      <c r="W4" s="65"/>
      <c r="X4" s="65"/>
      <c r="Y4" s="65"/>
      <c r="Z4" s="65"/>
      <c r="AA4" s="65"/>
      <c r="AB4" s="166"/>
      <c r="AC4" s="167"/>
      <c r="AD4" s="767"/>
      <c r="AE4" s="768">
        <v>4</v>
      </c>
      <c r="AF4" s="64" t="s">
        <v>793</v>
      </c>
      <c r="AG4" s="769">
        <v>4</v>
      </c>
      <c r="AH4" s="769" t="s">
        <v>794</v>
      </c>
      <c r="AI4" s="770"/>
      <c r="AJ4" s="770"/>
      <c r="AK4" s="769">
        <v>4</v>
      </c>
      <c r="AL4" s="770" t="s">
        <v>795</v>
      </c>
      <c r="AM4" s="64"/>
      <c r="AN4" s="64"/>
      <c r="AO4" s="64"/>
      <c r="AP4" s="64"/>
      <c r="AQ4" s="101"/>
      <c r="AR4" s="101"/>
      <c r="AS4" s="101"/>
      <c r="AT4" s="101"/>
      <c r="AU4" s="101"/>
      <c r="AV4" s="101"/>
      <c r="AW4" s="101"/>
      <c r="AX4" s="101"/>
      <c r="AY4" s="101"/>
      <c r="AZ4" s="101"/>
    </row>
    <row r="5" spans="1:52" ht="20.100000000000001" customHeight="1">
      <c r="A5" s="25" t="s">
        <v>796</v>
      </c>
      <c r="B5" s="25"/>
      <c r="C5" s="1381"/>
      <c r="D5" s="1381"/>
      <c r="E5" s="1381"/>
      <c r="F5" s="1381"/>
      <c r="G5" s="25"/>
      <c r="H5" s="25"/>
      <c r="I5" s="65"/>
      <c r="J5" s="65"/>
      <c r="K5" s="65"/>
      <c r="L5" s="65"/>
      <c r="M5" s="65"/>
      <c r="N5" s="65"/>
      <c r="O5" s="65"/>
      <c r="P5" s="65"/>
      <c r="Q5" s="65"/>
      <c r="R5" s="65"/>
      <c r="S5" s="65"/>
      <c r="T5" s="65"/>
      <c r="U5" s="65"/>
      <c r="V5" s="65"/>
      <c r="W5" s="65"/>
      <c r="X5" s="65"/>
      <c r="Y5" s="65"/>
      <c r="Z5" s="65"/>
      <c r="AA5" s="65"/>
      <c r="AB5" s="166"/>
      <c r="AC5" s="167"/>
      <c r="AD5" s="767"/>
      <c r="AE5" s="768">
        <v>5</v>
      </c>
      <c r="AF5" s="64" t="s">
        <v>797</v>
      </c>
      <c r="AG5" s="769">
        <v>5</v>
      </c>
      <c r="AH5" s="769" t="s">
        <v>794</v>
      </c>
      <c r="AI5" s="770"/>
      <c r="AJ5" s="770"/>
      <c r="AK5" s="769">
        <v>5</v>
      </c>
      <c r="AL5" s="770" t="s">
        <v>798</v>
      </c>
      <c r="AM5" s="64"/>
      <c r="AN5" s="64"/>
      <c r="AO5" s="64"/>
      <c r="AP5" s="64"/>
      <c r="AQ5" s="101"/>
      <c r="AR5" s="101"/>
      <c r="AS5" s="101"/>
      <c r="AT5" s="101"/>
      <c r="AU5" s="101"/>
      <c r="AV5" s="101"/>
      <c r="AW5" s="101"/>
      <c r="AX5" s="101"/>
      <c r="AY5" s="101"/>
      <c r="AZ5" s="101"/>
    </row>
    <row r="6" spans="1:52" ht="20.100000000000001" customHeight="1">
      <c r="A6" s="25" t="s">
        <v>62</v>
      </c>
      <c r="B6" s="1381" t="str">
        <f>'Attach 3(JV)'!B24</f>
        <v>--</v>
      </c>
      <c r="C6" s="1381"/>
      <c r="I6" s="65"/>
      <c r="J6" s="65"/>
      <c r="K6" s="65"/>
      <c r="L6" s="65"/>
      <c r="M6" s="65"/>
      <c r="N6" s="65"/>
      <c r="O6" s="65"/>
      <c r="P6" s="65"/>
      <c r="Q6" s="65"/>
      <c r="R6" s="65"/>
      <c r="S6" s="65"/>
      <c r="T6" s="65"/>
      <c r="U6" s="65"/>
      <c r="V6" s="65"/>
      <c r="W6" s="65"/>
      <c r="X6" s="65"/>
      <c r="Y6" s="65"/>
      <c r="Z6" s="65"/>
      <c r="AA6" s="65"/>
      <c r="AB6" s="166"/>
      <c r="AC6" s="167"/>
      <c r="AD6" s="767"/>
      <c r="AE6" s="768">
        <v>6</v>
      </c>
      <c r="AF6" s="64" t="s">
        <v>799</v>
      </c>
      <c r="AG6" s="769">
        <v>6</v>
      </c>
      <c r="AH6" s="769" t="s">
        <v>794</v>
      </c>
      <c r="AI6" s="771" t="e">
        <f>DAY(B6)</f>
        <v>#VALUE!</v>
      </c>
      <c r="AJ6" s="770"/>
      <c r="AK6" s="769">
        <v>6</v>
      </c>
      <c r="AL6" s="770" t="s">
        <v>800</v>
      </c>
      <c r="AM6" s="64"/>
      <c r="AN6" s="64"/>
      <c r="AO6" s="64"/>
      <c r="AP6" s="64"/>
      <c r="AQ6" s="101"/>
      <c r="AR6" s="101"/>
      <c r="AS6" s="101"/>
      <c r="AT6" s="101"/>
      <c r="AU6" s="101"/>
      <c r="AV6" s="101"/>
      <c r="AW6" s="101"/>
      <c r="AX6" s="101"/>
      <c r="AY6" s="101"/>
      <c r="AZ6" s="101"/>
    </row>
    <row r="7" spans="1:52" ht="20.100000000000001" customHeight="1">
      <c r="A7" s="25"/>
      <c r="B7" s="52"/>
      <c r="C7" s="52"/>
      <c r="I7" s="65"/>
      <c r="J7" s="65"/>
      <c r="K7" s="65"/>
      <c r="L7" s="65"/>
      <c r="M7" s="65"/>
      <c r="N7" s="65"/>
      <c r="O7" s="65"/>
      <c r="P7" s="65"/>
      <c r="Q7" s="65"/>
      <c r="R7" s="65"/>
      <c r="S7" s="65"/>
      <c r="T7" s="65"/>
      <c r="U7" s="65"/>
      <c r="V7" s="65"/>
      <c r="W7" s="65"/>
      <c r="X7" s="65"/>
      <c r="Y7" s="65"/>
      <c r="Z7" s="65"/>
      <c r="AA7" s="65"/>
      <c r="AB7" s="166"/>
      <c r="AC7" s="167"/>
      <c r="AD7" s="767"/>
      <c r="AE7" s="768">
        <v>7</v>
      </c>
      <c r="AF7" s="64" t="s">
        <v>801</v>
      </c>
      <c r="AG7" s="769">
        <v>7</v>
      </c>
      <c r="AH7" s="769" t="s">
        <v>794</v>
      </c>
      <c r="AI7" s="771" t="e">
        <f>MONTH(B6)</f>
        <v>#VALUE!</v>
      </c>
      <c r="AJ7" s="770"/>
      <c r="AK7" s="769">
        <v>7</v>
      </c>
      <c r="AL7" s="770" t="s">
        <v>802</v>
      </c>
      <c r="AM7" s="64"/>
      <c r="AN7" s="64"/>
      <c r="AO7" s="64"/>
      <c r="AP7" s="64"/>
      <c r="AQ7" s="101"/>
      <c r="AR7" s="101"/>
      <c r="AS7" s="101"/>
      <c r="AT7" s="101"/>
      <c r="AU7" s="101"/>
      <c r="AV7" s="101"/>
      <c r="AW7" s="101"/>
      <c r="AX7" s="101"/>
      <c r="AY7" s="101"/>
      <c r="AZ7" s="101"/>
    </row>
    <row r="8" spans="1:52" ht="20.100000000000001" customHeight="1">
      <c r="A8" s="42" t="str">
        <f>'Attach 3(JV)'!E7</f>
        <v>To:</v>
      </c>
      <c r="B8" s="6"/>
      <c r="F8" s="19"/>
      <c r="G8" s="19"/>
      <c r="H8" s="19"/>
      <c r="I8" s="65"/>
      <c r="J8" s="65"/>
      <c r="K8" s="65"/>
      <c r="L8" s="65"/>
      <c r="M8" s="65"/>
      <c r="N8" s="65"/>
      <c r="O8" s="65"/>
      <c r="P8" s="65"/>
      <c r="Q8" s="65"/>
      <c r="R8" s="65"/>
      <c r="S8" s="65"/>
      <c r="T8" s="65"/>
      <c r="U8" s="65"/>
      <c r="V8" s="65"/>
      <c r="W8" s="65"/>
      <c r="X8" s="65"/>
      <c r="Y8" s="65"/>
      <c r="Z8" s="65"/>
      <c r="AA8" s="65"/>
      <c r="AB8" s="166"/>
      <c r="AC8" s="167"/>
      <c r="AD8" s="767"/>
      <c r="AE8" s="768">
        <v>8</v>
      </c>
      <c r="AF8" s="64" t="s">
        <v>803</v>
      </c>
      <c r="AG8" s="769">
        <v>8</v>
      </c>
      <c r="AH8" s="769" t="s">
        <v>794</v>
      </c>
      <c r="AI8" s="771" t="e">
        <f>LOOKUP(AI7,AK1:AK12,AL1:AL12)</f>
        <v>#VALUE!</v>
      </c>
      <c r="AJ8" s="770"/>
      <c r="AK8" s="769">
        <v>8</v>
      </c>
      <c r="AL8" s="770" t="s">
        <v>804</v>
      </c>
      <c r="AM8" s="64"/>
      <c r="AN8" s="64"/>
      <c r="AO8" s="64"/>
      <c r="AP8" s="64"/>
      <c r="AQ8" s="101"/>
      <c r="AR8" s="101"/>
      <c r="AS8" s="101"/>
      <c r="AT8" s="101"/>
      <c r="AU8" s="101"/>
      <c r="AV8" s="101"/>
      <c r="AW8" s="101"/>
      <c r="AX8" s="101"/>
      <c r="AY8" s="101"/>
      <c r="AZ8" s="101"/>
    </row>
    <row r="9" spans="1:52" ht="20.100000000000001" customHeight="1">
      <c r="A9" s="42" t="str">
        <f>'Attach 3(JV)'!E8</f>
        <v>Contract Services</v>
      </c>
      <c r="B9" s="7"/>
      <c r="F9" s="19"/>
      <c r="G9" s="19"/>
      <c r="H9" s="19"/>
      <c r="I9" s="65"/>
      <c r="J9" s="65"/>
      <c r="K9" s="65"/>
      <c r="L9" s="65"/>
      <c r="M9" s="65"/>
      <c r="N9" s="65"/>
      <c r="O9" s="65"/>
      <c r="P9" s="65"/>
      <c r="Q9" s="65"/>
      <c r="R9" s="65"/>
      <c r="S9" s="65"/>
      <c r="T9" s="65"/>
      <c r="U9" s="65"/>
      <c r="V9" s="65"/>
      <c r="W9" s="65"/>
      <c r="X9" s="65"/>
      <c r="Y9" s="65"/>
      <c r="Z9" s="65"/>
      <c r="AA9" s="65"/>
      <c r="AB9" s="166"/>
      <c r="AC9" s="167"/>
      <c r="AD9" s="767"/>
      <c r="AE9" s="768">
        <v>9</v>
      </c>
      <c r="AF9" s="64" t="s">
        <v>805</v>
      </c>
      <c r="AG9" s="769">
        <v>9</v>
      </c>
      <c r="AH9" s="769" t="s">
        <v>794</v>
      </c>
      <c r="AI9" s="771" t="e">
        <f>YEAR(B6)</f>
        <v>#VALUE!</v>
      </c>
      <c r="AJ9" s="770"/>
      <c r="AK9" s="769">
        <v>9</v>
      </c>
      <c r="AL9" s="770" t="s">
        <v>806</v>
      </c>
      <c r="AM9" s="64"/>
      <c r="AN9" s="64"/>
      <c r="AO9" s="64"/>
      <c r="AP9" s="64"/>
      <c r="AQ9" s="101"/>
      <c r="AR9" s="101"/>
      <c r="AS9" s="101"/>
      <c r="AT9" s="101"/>
      <c r="AU9" s="101"/>
      <c r="AV9" s="101"/>
      <c r="AW9" s="101"/>
      <c r="AX9" s="101"/>
      <c r="AY9" s="101"/>
      <c r="AZ9" s="101"/>
    </row>
    <row r="10" spans="1:52" ht="20.100000000000001" customHeight="1">
      <c r="A10" s="42" t="str">
        <f>'Attach 3(JV)'!E9</f>
        <v>Power Grid Corporation of India Ltd.,</v>
      </c>
      <c r="B10" s="7"/>
      <c r="F10" s="19"/>
      <c r="G10" s="19"/>
      <c r="H10" s="19"/>
      <c r="I10" s="65"/>
      <c r="J10" s="65"/>
      <c r="K10" s="65"/>
      <c r="L10" s="65"/>
      <c r="M10" s="65"/>
      <c r="N10" s="65"/>
      <c r="O10" s="65"/>
      <c r="P10" s="65"/>
      <c r="Q10" s="65"/>
      <c r="R10" s="65"/>
      <c r="S10" s="65"/>
      <c r="T10" s="65"/>
      <c r="U10" s="65"/>
      <c r="V10" s="65"/>
      <c r="W10" s="65"/>
      <c r="X10" s="65"/>
      <c r="Y10" s="65"/>
      <c r="Z10" s="65"/>
      <c r="AA10" s="65"/>
      <c r="AB10" s="166"/>
      <c r="AC10" s="167"/>
      <c r="AD10" s="767"/>
      <c r="AE10" s="768">
        <v>10</v>
      </c>
      <c r="AF10" s="64" t="s">
        <v>807</v>
      </c>
      <c r="AG10" s="769">
        <v>10</v>
      </c>
      <c r="AH10" s="769" t="s">
        <v>794</v>
      </c>
      <c r="AI10" s="770"/>
      <c r="AJ10" s="770"/>
      <c r="AK10" s="769">
        <v>10</v>
      </c>
      <c r="AL10" s="770" t="s">
        <v>808</v>
      </c>
      <c r="AM10" s="64"/>
      <c r="AN10" s="64"/>
      <c r="AO10" s="64"/>
      <c r="AP10" s="64"/>
      <c r="AQ10" s="101"/>
      <c r="AR10" s="101"/>
      <c r="AS10" s="101"/>
      <c r="AT10" s="101"/>
      <c r="AU10" s="101"/>
      <c r="AV10" s="101"/>
      <c r="AW10" s="101"/>
      <c r="AX10" s="101"/>
      <c r="AY10" s="101"/>
      <c r="AZ10" s="101"/>
    </row>
    <row r="11" spans="1:52" ht="20.100000000000001" customHeight="1">
      <c r="A11" s="42" t="str">
        <f>'Attach 3(JV)'!E10</f>
        <v>"Saudamini", Plot No. 2, Sector 29</v>
      </c>
      <c r="B11" s="7"/>
      <c r="F11" s="19"/>
      <c r="G11" s="19"/>
      <c r="H11" s="19"/>
      <c r="I11" s="65"/>
      <c r="J11" s="65"/>
      <c r="K11" s="65"/>
      <c r="L11" s="65"/>
      <c r="M11" s="65"/>
      <c r="N11" s="65"/>
      <c r="O11" s="65"/>
      <c r="P11" s="65"/>
      <c r="Q11" s="65"/>
      <c r="R11" s="65"/>
      <c r="S11" s="65"/>
      <c r="T11" s="65"/>
      <c r="U11" s="65"/>
      <c r="V11" s="65"/>
      <c r="W11" s="65"/>
      <c r="X11" s="65"/>
      <c r="Y11" s="65"/>
      <c r="Z11" s="65"/>
      <c r="AA11" s="65"/>
      <c r="AB11" s="166"/>
      <c r="AC11" s="167"/>
      <c r="AD11" s="767"/>
      <c r="AE11" s="768">
        <v>11</v>
      </c>
      <c r="AF11" s="64" t="s">
        <v>809</v>
      </c>
      <c r="AG11" s="769">
        <v>11</v>
      </c>
      <c r="AH11" s="769" t="s">
        <v>794</v>
      </c>
      <c r="AI11" s="770"/>
      <c r="AJ11" s="770"/>
      <c r="AK11" s="769">
        <v>11</v>
      </c>
      <c r="AL11" s="770" t="s">
        <v>810</v>
      </c>
      <c r="AM11" s="64"/>
      <c r="AN11" s="64"/>
      <c r="AO11" s="64"/>
      <c r="AP11" s="64"/>
      <c r="AQ11" s="101"/>
      <c r="AR11" s="101"/>
      <c r="AS11" s="101"/>
      <c r="AT11" s="101"/>
      <c r="AU11" s="101"/>
      <c r="AV11" s="101"/>
      <c r="AW11" s="101"/>
      <c r="AX11" s="101"/>
      <c r="AY11" s="101"/>
      <c r="AZ11" s="101"/>
    </row>
    <row r="12" spans="1:52" ht="20.100000000000001" customHeight="1">
      <c r="A12" s="42" t="str">
        <f>'Attach 3(JV)'!E11</f>
        <v>Gurugram (Haryana) - 122001</v>
      </c>
      <c r="B12" s="7"/>
      <c r="F12" s="19"/>
      <c r="G12" s="19"/>
      <c r="H12" s="19"/>
      <c r="I12" s="65"/>
      <c r="J12" s="65"/>
      <c r="K12" s="65"/>
      <c r="L12" s="65"/>
      <c r="M12" s="65"/>
      <c r="N12" s="65"/>
      <c r="O12" s="65"/>
      <c r="P12" s="65"/>
      <c r="Q12" s="65"/>
      <c r="R12" s="65"/>
      <c r="S12" s="65"/>
      <c r="T12" s="65"/>
      <c r="U12" s="65"/>
      <c r="V12" s="65"/>
      <c r="W12" s="65"/>
      <c r="X12" s="65"/>
      <c r="Y12" s="65"/>
      <c r="Z12" s="65"/>
      <c r="AA12" s="65"/>
      <c r="AB12" s="166"/>
      <c r="AC12" s="167"/>
      <c r="AD12" s="767"/>
      <c r="AE12" s="768">
        <v>12</v>
      </c>
      <c r="AF12" s="64" t="s">
        <v>811</v>
      </c>
      <c r="AG12" s="769">
        <v>12</v>
      </c>
      <c r="AH12" s="769" t="s">
        <v>794</v>
      </c>
      <c r="AI12" s="770"/>
      <c r="AJ12" s="770"/>
      <c r="AK12" s="769">
        <v>12</v>
      </c>
      <c r="AL12" s="770" t="s">
        <v>812</v>
      </c>
      <c r="AM12" s="64"/>
      <c r="AN12" s="64"/>
      <c r="AO12" s="64"/>
      <c r="AP12" s="64"/>
      <c r="AQ12" s="101"/>
      <c r="AR12" s="101"/>
      <c r="AS12" s="101"/>
      <c r="AT12" s="101"/>
      <c r="AU12" s="101"/>
      <c r="AV12" s="101"/>
      <c r="AW12" s="101"/>
      <c r="AX12" s="101"/>
      <c r="AY12" s="101"/>
      <c r="AZ12" s="101"/>
    </row>
    <row r="13" spans="1:52" ht="20.100000000000001" customHeight="1">
      <c r="A13" s="42"/>
      <c r="B13" s="7"/>
      <c r="F13" s="19"/>
      <c r="G13" s="19"/>
      <c r="H13" s="19"/>
      <c r="I13" s="65"/>
      <c r="J13" s="65"/>
      <c r="K13" s="65"/>
      <c r="L13" s="65"/>
      <c r="M13" s="65"/>
      <c r="N13" s="65"/>
      <c r="O13" s="65"/>
      <c r="P13" s="65"/>
      <c r="Q13" s="65"/>
      <c r="R13" s="65"/>
      <c r="S13" s="65"/>
      <c r="T13" s="65"/>
      <c r="U13" s="65"/>
      <c r="V13" s="65"/>
      <c r="W13" s="65"/>
      <c r="X13" s="65"/>
      <c r="Y13" s="65"/>
      <c r="Z13" s="65"/>
      <c r="AA13" s="65"/>
      <c r="AB13" s="166"/>
      <c r="AC13" s="167"/>
      <c r="AD13" s="767"/>
      <c r="AE13" s="768">
        <v>13</v>
      </c>
      <c r="AF13" s="64" t="s">
        <v>813</v>
      </c>
      <c r="AG13" s="769">
        <v>13</v>
      </c>
      <c r="AH13" s="769" t="s">
        <v>794</v>
      </c>
      <c r="AI13" s="770"/>
      <c r="AJ13" s="770"/>
      <c r="AK13" s="770"/>
      <c r="AL13" s="770"/>
      <c r="AM13" s="64"/>
      <c r="AN13" s="64"/>
      <c r="AO13" s="64"/>
      <c r="AP13" s="64"/>
      <c r="AQ13" s="101"/>
      <c r="AR13" s="101"/>
      <c r="AS13" s="101"/>
      <c r="AT13" s="101"/>
      <c r="AU13" s="101"/>
      <c r="AV13" s="101"/>
      <c r="AW13" s="101"/>
      <c r="AX13" s="101"/>
      <c r="AY13" s="101"/>
      <c r="AZ13" s="101"/>
    </row>
    <row r="14" spans="1:52" ht="12" customHeight="1">
      <c r="A14" s="25"/>
      <c r="B14" s="25"/>
      <c r="F14" s="19"/>
      <c r="G14" s="19"/>
      <c r="H14" s="19"/>
      <c r="I14" s="65"/>
      <c r="J14" s="65"/>
      <c r="K14" s="65"/>
      <c r="L14" s="65"/>
      <c r="M14" s="65"/>
      <c r="N14" s="65"/>
      <c r="O14" s="65"/>
      <c r="P14" s="65"/>
      <c r="Q14" s="65"/>
      <c r="R14" s="65"/>
      <c r="S14" s="65"/>
      <c r="T14" s="65"/>
      <c r="U14" s="65"/>
      <c r="V14" s="65"/>
      <c r="W14" s="65"/>
      <c r="X14" s="65"/>
      <c r="Y14" s="65"/>
      <c r="Z14" s="65"/>
      <c r="AA14" s="65"/>
      <c r="AB14" s="166"/>
      <c r="AC14" s="167"/>
      <c r="AD14" s="767"/>
      <c r="AE14" s="768">
        <v>14</v>
      </c>
      <c r="AF14" s="64" t="s">
        <v>814</v>
      </c>
      <c r="AG14" s="769">
        <v>14</v>
      </c>
      <c r="AH14" s="769" t="s">
        <v>794</v>
      </c>
      <c r="AI14" s="770"/>
      <c r="AJ14" s="770"/>
      <c r="AK14" s="770"/>
      <c r="AL14" s="770"/>
      <c r="AM14" s="64"/>
      <c r="AN14" s="64"/>
      <c r="AO14" s="64"/>
      <c r="AP14" s="64"/>
      <c r="AQ14" s="101"/>
      <c r="AR14" s="101"/>
      <c r="AS14" s="101"/>
      <c r="AT14" s="101"/>
      <c r="AU14" s="101"/>
      <c r="AV14" s="101"/>
      <c r="AW14" s="101"/>
      <c r="AX14" s="101"/>
      <c r="AY14" s="101"/>
      <c r="AZ14" s="101"/>
    </row>
    <row r="15" spans="1:52" ht="60" customHeight="1">
      <c r="A15" s="251" t="s">
        <v>815</v>
      </c>
      <c r="B15" s="1384" t="str">
        <f>Basic!B1</f>
        <v>400kV Transformer Package LOT-4TR-01-Bulk for 4x500 MVA, 400/220/33KV 3-Ph Transformers under Bulk Procurement of 765kV and 400kV class Transformers and Reactors of various Capacities</v>
      </c>
      <c r="C15" s="1384"/>
      <c r="D15" s="1384"/>
      <c r="E15" s="1384"/>
      <c r="F15" s="1384"/>
      <c r="G15" s="19"/>
      <c r="H15" s="19"/>
      <c r="I15" s="65"/>
      <c r="J15" s="65"/>
      <c r="K15" s="65"/>
      <c r="L15" s="65"/>
      <c r="M15" s="65"/>
      <c r="N15" s="65"/>
      <c r="O15" s="65"/>
      <c r="P15" s="65"/>
      <c r="Q15" s="65"/>
      <c r="R15" s="65"/>
      <c r="S15" s="65"/>
      <c r="T15" s="65"/>
      <c r="U15" s="65"/>
      <c r="V15" s="65"/>
      <c r="W15" s="65"/>
      <c r="X15" s="65"/>
      <c r="Y15" s="65"/>
      <c r="Z15" s="65"/>
      <c r="AA15" s="65"/>
      <c r="AB15" s="166"/>
      <c r="AC15" s="167"/>
      <c r="AD15" s="767"/>
      <c r="AE15" s="768">
        <v>15</v>
      </c>
      <c r="AF15" s="64" t="s">
        <v>816</v>
      </c>
      <c r="AG15" s="769">
        <v>15</v>
      </c>
      <c r="AH15" s="769" t="s">
        <v>794</v>
      </c>
      <c r="AI15" s="770"/>
      <c r="AJ15" s="770"/>
      <c r="AK15" s="770"/>
      <c r="AL15" s="770"/>
      <c r="AM15" s="64"/>
      <c r="AN15" s="64"/>
      <c r="AO15" s="64"/>
      <c r="AP15" s="64"/>
      <c r="AQ15" s="101"/>
      <c r="AR15" s="101"/>
      <c r="AS15" s="101"/>
      <c r="AT15" s="101"/>
      <c r="AU15" s="101"/>
      <c r="AV15" s="101"/>
      <c r="AW15" s="101"/>
      <c r="AX15" s="101"/>
      <c r="AY15" s="101"/>
      <c r="AZ15" s="101"/>
    </row>
    <row r="16" spans="1:52" ht="30.75" customHeight="1">
      <c r="A16" s="16" t="s">
        <v>817</v>
      </c>
      <c r="C16" s="19"/>
      <c r="D16" s="19"/>
      <c r="E16" s="19"/>
      <c r="F16" s="19"/>
      <c r="G16" s="1386" t="s">
        <v>818</v>
      </c>
      <c r="H16" s="1386"/>
      <c r="I16" s="65"/>
      <c r="J16" s="65"/>
      <c r="K16" s="65"/>
      <c r="L16" s="65"/>
      <c r="M16" s="65"/>
      <c r="N16" s="65"/>
      <c r="O16" s="65"/>
      <c r="P16" s="65"/>
      <c r="Q16" s="65"/>
      <c r="R16" s="65"/>
      <c r="S16" s="65"/>
      <c r="T16" s="65"/>
      <c r="U16" s="65"/>
      <c r="V16" s="65"/>
      <c r="W16" s="65"/>
      <c r="X16" s="65"/>
      <c r="Y16" s="65"/>
      <c r="Z16" s="65"/>
      <c r="AA16" s="65"/>
      <c r="AB16" s="166"/>
      <c r="AC16" s="167"/>
      <c r="AD16" s="767"/>
      <c r="AE16" s="768">
        <v>16</v>
      </c>
      <c r="AF16" s="64" t="s">
        <v>819</v>
      </c>
      <c r="AG16" s="769">
        <v>16</v>
      </c>
      <c r="AH16" s="769" t="s">
        <v>794</v>
      </c>
      <c r="AI16" s="770"/>
      <c r="AJ16" s="770"/>
      <c r="AK16" s="770"/>
      <c r="AL16" s="770"/>
      <c r="AM16" s="64"/>
      <c r="AN16" s="64"/>
      <c r="AO16" s="64"/>
      <c r="AP16" s="64"/>
      <c r="AQ16" s="101"/>
      <c r="AR16" s="101"/>
      <c r="AS16" s="101"/>
      <c r="AT16" s="101"/>
      <c r="AU16" s="101"/>
      <c r="AV16" s="101"/>
      <c r="AW16" s="101"/>
      <c r="AX16" s="101"/>
      <c r="AY16" s="101"/>
      <c r="AZ16" s="101"/>
    </row>
    <row r="17" spans="1:52" s="11" customFormat="1" ht="141" customHeight="1">
      <c r="A17" s="56">
        <v>1</v>
      </c>
      <c r="B17" s="1379"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79"/>
      <c r="D17" s="1379"/>
      <c r="E17" s="1379"/>
      <c r="F17" s="1379"/>
      <c r="G17" s="252"/>
      <c r="H17" s="253" t="s">
        <v>820</v>
      </c>
      <c r="I17" s="141"/>
      <c r="J17" s="65"/>
      <c r="K17" s="65"/>
      <c r="L17" s="65"/>
      <c r="M17" s="65"/>
      <c r="N17" s="65"/>
      <c r="O17" s="65"/>
      <c r="P17" s="65"/>
      <c r="Q17" s="65"/>
      <c r="R17" s="65"/>
      <c r="S17" s="65"/>
      <c r="T17" s="65"/>
      <c r="U17" s="65"/>
      <c r="V17" s="65"/>
      <c r="W17" s="65"/>
      <c r="X17" s="65"/>
      <c r="Y17" s="65"/>
      <c r="Z17" s="45"/>
      <c r="AA17" s="45"/>
      <c r="AB17" s="168" t="s">
        <v>821</v>
      </c>
      <c r="AC17" s="43"/>
      <c r="AD17" s="169"/>
      <c r="AE17" s="768">
        <v>17</v>
      </c>
      <c r="AF17" s="65" t="s">
        <v>822</v>
      </c>
      <c r="AG17" s="769">
        <v>17</v>
      </c>
      <c r="AH17" s="769" t="s">
        <v>794</v>
      </c>
      <c r="AI17" s="770"/>
      <c r="AJ17" s="770"/>
      <c r="AK17" s="770"/>
      <c r="AL17" s="770"/>
      <c r="AM17" s="65"/>
      <c r="AN17" s="65"/>
      <c r="AO17" s="65"/>
      <c r="AP17" s="65"/>
      <c r="AQ17" s="99"/>
      <c r="AR17" s="99"/>
      <c r="AS17" s="99"/>
      <c r="AT17" s="99"/>
      <c r="AU17" s="99"/>
      <c r="AV17" s="99"/>
      <c r="AW17" s="99"/>
      <c r="AX17" s="99"/>
      <c r="AY17" s="99"/>
      <c r="AZ17" s="99"/>
    </row>
    <row r="18" spans="1:52" s="11" customFormat="1" ht="35.25" customHeight="1">
      <c r="A18" s="56">
        <v>1.1000000000000001</v>
      </c>
      <c r="B18" s="1395" t="s">
        <v>823</v>
      </c>
      <c r="C18" s="1395"/>
      <c r="D18" s="1395"/>
      <c r="E18" s="1395"/>
      <c r="F18" s="1395"/>
      <c r="G18" s="65"/>
      <c r="H18" s="65"/>
      <c r="I18" s="141"/>
      <c r="J18" s="65"/>
      <c r="K18" s="65"/>
      <c r="L18" s="65"/>
      <c r="M18" s="65"/>
      <c r="N18" s="65"/>
      <c r="O18" s="65"/>
      <c r="P18" s="65"/>
      <c r="Q18" s="65"/>
      <c r="R18" s="65"/>
      <c r="S18" s="65"/>
      <c r="T18" s="65"/>
      <c r="U18" s="65"/>
      <c r="V18" s="65"/>
      <c r="W18" s="65"/>
      <c r="X18" s="65"/>
      <c r="Y18" s="65"/>
      <c r="Z18" s="45"/>
      <c r="AA18" s="45"/>
      <c r="AB18" s="168"/>
      <c r="AC18" s="43"/>
      <c r="AD18" s="169"/>
      <c r="AE18" s="768"/>
      <c r="AF18" s="65"/>
      <c r="AG18" s="769"/>
      <c r="AH18" s="769"/>
      <c r="AI18" s="770"/>
      <c r="AJ18" s="770"/>
      <c r="AK18" s="770"/>
      <c r="AL18" s="770"/>
      <c r="AM18" s="65"/>
      <c r="AN18" s="65"/>
      <c r="AO18" s="65"/>
      <c r="AP18" s="65"/>
      <c r="AQ18" s="99"/>
      <c r="AR18" s="99"/>
      <c r="AS18" s="99"/>
      <c r="AT18" s="99"/>
      <c r="AU18" s="99"/>
      <c r="AV18" s="99"/>
      <c r="AW18" s="99"/>
      <c r="AX18" s="99"/>
      <c r="AY18" s="99"/>
      <c r="AZ18" s="99"/>
    </row>
    <row r="19" spans="1:52" ht="21" customHeight="1">
      <c r="A19" s="56">
        <v>2</v>
      </c>
      <c r="B19" s="57" t="s">
        <v>824</v>
      </c>
      <c r="C19" s="19"/>
      <c r="D19" s="19"/>
      <c r="E19" s="19"/>
      <c r="F19" s="19"/>
      <c r="G19" s="19"/>
      <c r="H19" s="19"/>
      <c r="I19" s="65"/>
      <c r="J19" s="65"/>
      <c r="K19" s="65"/>
      <c r="L19" s="65"/>
      <c r="M19" s="65"/>
      <c r="N19" s="65"/>
      <c r="O19" s="65"/>
      <c r="P19" s="65"/>
      <c r="Q19" s="65"/>
      <c r="R19" s="65"/>
      <c r="S19" s="65"/>
      <c r="T19" s="65"/>
      <c r="U19" s="65"/>
      <c r="V19" s="65"/>
      <c r="W19" s="65"/>
      <c r="X19" s="65"/>
      <c r="Y19" s="65"/>
      <c r="Z19" s="65"/>
      <c r="AA19" s="65"/>
      <c r="AB19" s="166"/>
      <c r="AC19" s="167" t="s">
        <v>825</v>
      </c>
      <c r="AD19" s="767"/>
      <c r="AE19" s="768">
        <v>18</v>
      </c>
      <c r="AF19" s="64" t="s">
        <v>826</v>
      </c>
      <c r="AG19" s="769">
        <v>18</v>
      </c>
      <c r="AH19" s="769" t="s">
        <v>794</v>
      </c>
      <c r="AI19" s="770"/>
      <c r="AJ19" s="770"/>
      <c r="AK19" s="770"/>
      <c r="AL19" s="770"/>
      <c r="AM19" s="64"/>
      <c r="AN19" s="64"/>
      <c r="AO19" s="64"/>
      <c r="AP19" s="64"/>
      <c r="AQ19" s="101"/>
      <c r="AR19" s="101"/>
      <c r="AS19" s="101"/>
      <c r="AT19" s="101"/>
      <c r="AU19" s="101"/>
      <c r="AV19" s="101"/>
      <c r="AW19" s="101"/>
      <c r="AX19" s="101"/>
      <c r="AY19" s="101"/>
      <c r="AZ19" s="101"/>
    </row>
    <row r="20" spans="1:52" s="11" customFormat="1" ht="41.25" customHeight="1">
      <c r="A20" s="16"/>
      <c r="B20" s="1057" t="s">
        <v>827</v>
      </c>
      <c r="C20" s="1057"/>
      <c r="D20" s="1057"/>
      <c r="E20" s="1057"/>
      <c r="F20" s="1057"/>
      <c r="G20" s="1388"/>
      <c r="H20" s="1388"/>
      <c r="I20" s="1388"/>
      <c r="J20" s="1388"/>
      <c r="K20" s="65"/>
      <c r="L20" s="65"/>
      <c r="M20" s="65"/>
      <c r="N20" s="65"/>
      <c r="O20" s="65"/>
      <c r="P20" s="65"/>
      <c r="Q20" s="65"/>
      <c r="R20" s="65"/>
      <c r="S20" s="65"/>
      <c r="T20" s="65"/>
      <c r="U20" s="65"/>
      <c r="V20" s="65"/>
      <c r="W20" s="65"/>
      <c r="X20" s="65"/>
      <c r="Y20" s="65"/>
      <c r="Z20" s="65"/>
      <c r="AA20" s="65"/>
      <c r="AB20" s="166"/>
      <c r="AC20" s="167" t="s">
        <v>828</v>
      </c>
      <c r="AD20" s="768"/>
      <c r="AE20" s="768">
        <v>19</v>
      </c>
      <c r="AF20" s="65" t="s">
        <v>829</v>
      </c>
      <c r="AG20" s="769">
        <v>19</v>
      </c>
      <c r="AH20" s="769" t="s">
        <v>794</v>
      </c>
      <c r="AI20" s="772"/>
      <c r="AJ20" s="772"/>
      <c r="AK20" s="772"/>
      <c r="AL20" s="772"/>
      <c r="AM20" s="65"/>
      <c r="AN20" s="65"/>
      <c r="AO20" s="65"/>
      <c r="AP20" s="65"/>
      <c r="AQ20" s="99"/>
      <c r="AR20" s="99"/>
      <c r="AS20" s="99"/>
      <c r="AT20" s="99"/>
      <c r="AU20" s="99"/>
      <c r="AV20" s="99"/>
      <c r="AW20" s="99"/>
      <c r="AX20" s="99"/>
      <c r="AY20" s="99"/>
      <c r="AZ20" s="99"/>
    </row>
    <row r="21" spans="1:52" s="11" customFormat="1" ht="42" customHeight="1">
      <c r="A21" s="16"/>
      <c r="B21" s="928" t="str">
        <f>"(a) Attachment 1(" &amp; Basic!$B$2 &amp; ") :"</f>
        <v>(a) Attachment 1(4TR-01-Bulk ) :</v>
      </c>
      <c r="C21" s="928"/>
      <c r="D21" s="1389" t="s">
        <v>830</v>
      </c>
      <c r="E21" s="1389"/>
      <c r="F21" s="1389"/>
      <c r="G21" s="738"/>
      <c r="H21" s="739"/>
      <c r="I21" s="739"/>
      <c r="J21" s="739"/>
      <c r="K21" s="768"/>
      <c r="L21" s="768"/>
      <c r="M21" s="773"/>
      <c r="N21" s="768"/>
      <c r="O21" s="768"/>
      <c r="P21" s="768"/>
      <c r="Q21" s="768"/>
      <c r="R21" s="768"/>
      <c r="S21" s="768"/>
      <c r="T21" s="768"/>
      <c r="U21" s="768"/>
      <c r="V21" s="768"/>
      <c r="W21" s="768"/>
      <c r="X21" s="768"/>
      <c r="Y21" s="768"/>
      <c r="Z21" s="65"/>
      <c r="AA21" s="65"/>
      <c r="AB21" s="166"/>
      <c r="AC21" s="167" t="s">
        <v>831</v>
      </c>
      <c r="AD21" s="768" t="str">
        <f>IF(ISERROR(LOOKUP(J21,AE1:AE21,AF1:AF21)), "Zero", LOOKUP(J21,AE1:AE21,AF1:AF21))</f>
        <v>Zero</v>
      </c>
      <c r="AE21" s="768">
        <v>20</v>
      </c>
      <c r="AF21" s="65" t="s">
        <v>832</v>
      </c>
      <c r="AG21" s="769">
        <v>20</v>
      </c>
      <c r="AH21" s="769" t="s">
        <v>794</v>
      </c>
      <c r="AI21" s="770"/>
      <c r="AJ21" s="770"/>
      <c r="AK21" s="770"/>
      <c r="AL21" s="770"/>
      <c r="AM21" s="65"/>
      <c r="AN21" s="65"/>
      <c r="AO21" s="65"/>
      <c r="AP21" s="65"/>
      <c r="AQ21" s="99"/>
      <c r="AR21" s="99"/>
      <c r="AS21" s="99"/>
      <c r="AT21" s="99"/>
      <c r="AU21" s="99"/>
      <c r="AV21" s="99"/>
      <c r="AW21" s="99"/>
      <c r="AX21" s="99"/>
      <c r="AY21" s="99"/>
      <c r="AZ21" s="99"/>
    </row>
    <row r="22" spans="1:52" s="11" customFormat="1" ht="99" hidden="1" customHeight="1">
      <c r="A22" s="16"/>
      <c r="B22" s="480"/>
      <c r="C22" s="480"/>
      <c r="D22" s="1391"/>
      <c r="E22" s="1391"/>
      <c r="F22" s="1392"/>
      <c r="G22" s="480"/>
      <c r="H22" s="480"/>
      <c r="I22" s="480"/>
      <c r="J22" s="480"/>
      <c r="K22" s="768"/>
      <c r="L22" s="768"/>
      <c r="M22" s="773"/>
      <c r="N22" s="768"/>
      <c r="O22" s="768"/>
      <c r="P22" s="768"/>
      <c r="Q22" s="768"/>
      <c r="R22" s="768"/>
      <c r="S22" s="768"/>
      <c r="T22" s="768"/>
      <c r="U22" s="768"/>
      <c r="V22" s="768"/>
      <c r="W22" s="768"/>
      <c r="X22" s="768"/>
      <c r="Y22" s="768"/>
      <c r="Z22" s="65"/>
      <c r="AA22" s="65"/>
      <c r="AB22" s="166"/>
      <c r="AC22" s="167"/>
      <c r="AD22" s="768"/>
      <c r="AE22" s="768"/>
      <c r="AF22" s="65"/>
      <c r="AG22" s="769"/>
      <c r="AH22" s="769"/>
      <c r="AI22" s="770"/>
      <c r="AJ22" s="770"/>
      <c r="AK22" s="770"/>
      <c r="AL22" s="770"/>
      <c r="AM22" s="65"/>
      <c r="AN22" s="65"/>
      <c r="AO22" s="65"/>
      <c r="AP22" s="65"/>
      <c r="AQ22" s="99"/>
      <c r="AR22" s="99"/>
      <c r="AS22" s="99"/>
      <c r="AT22" s="99"/>
      <c r="AU22" s="99"/>
      <c r="AV22" s="99"/>
      <c r="AW22" s="99"/>
      <c r="AX22" s="99"/>
      <c r="AY22" s="99"/>
      <c r="AZ22" s="99"/>
    </row>
    <row r="23" spans="1:52" s="11" customFormat="1" hidden="1">
      <c r="A23" s="16"/>
      <c r="B23" s="480"/>
      <c r="C23" s="480"/>
      <c r="D23" s="1390" t="s">
        <v>833</v>
      </c>
      <c r="E23" s="1390"/>
      <c r="F23" s="1390"/>
      <c r="G23" s="1387"/>
      <c r="H23" s="1387"/>
      <c r="I23" s="1387"/>
      <c r="J23" s="1387"/>
      <c r="K23" s="768"/>
      <c r="L23" s="768"/>
      <c r="M23" s="773"/>
      <c r="N23" s="768"/>
      <c r="O23" s="768"/>
      <c r="P23" s="768"/>
      <c r="Q23" s="768"/>
      <c r="R23" s="768"/>
      <c r="S23" s="768"/>
      <c r="T23" s="768"/>
      <c r="U23" s="768"/>
      <c r="V23" s="768"/>
      <c r="W23" s="768"/>
      <c r="X23" s="768"/>
      <c r="Y23" s="768"/>
      <c r="Z23" s="65"/>
      <c r="AA23" s="65"/>
      <c r="AB23" s="166"/>
      <c r="AC23" s="167"/>
      <c r="AD23" s="768"/>
      <c r="AE23" s="768"/>
      <c r="AF23" s="65"/>
      <c r="AG23" s="769"/>
      <c r="AH23" s="769"/>
      <c r="AI23" s="770"/>
      <c r="AJ23" s="770"/>
      <c r="AK23" s="770"/>
      <c r="AL23" s="770"/>
      <c r="AM23" s="65"/>
      <c r="AN23" s="65"/>
      <c r="AO23" s="65"/>
      <c r="AP23" s="65"/>
      <c r="AQ23" s="99"/>
      <c r="AR23" s="99"/>
      <c r="AS23" s="99"/>
      <c r="AT23" s="99"/>
      <c r="AU23" s="99"/>
      <c r="AV23" s="99"/>
      <c r="AW23" s="99"/>
      <c r="AX23" s="99"/>
      <c r="AY23" s="99"/>
      <c r="AZ23" s="99"/>
    </row>
    <row r="24" spans="1:52" s="11" customFormat="1" ht="80.25" hidden="1" customHeight="1">
      <c r="A24" s="16"/>
      <c r="B24" s="480"/>
      <c r="C24" s="480"/>
      <c r="D24" s="1393" t="s">
        <v>834</v>
      </c>
      <c r="E24" s="1393"/>
      <c r="F24" s="1393"/>
      <c r="G24" s="681"/>
      <c r="H24" s="681"/>
      <c r="I24" s="681"/>
      <c r="J24" s="681"/>
      <c r="K24" s="768"/>
      <c r="L24" s="768"/>
      <c r="M24" s="773"/>
      <c r="N24" s="768"/>
      <c r="O24" s="768"/>
      <c r="P24" s="768"/>
      <c r="Q24" s="768"/>
      <c r="R24" s="768"/>
      <c r="S24" s="768"/>
      <c r="T24" s="768"/>
      <c r="U24" s="768"/>
      <c r="V24" s="768"/>
      <c r="W24" s="768"/>
      <c r="X24" s="768"/>
      <c r="Y24" s="768"/>
      <c r="Z24" s="65"/>
      <c r="AA24" s="65"/>
      <c r="AB24" s="166"/>
      <c r="AC24" s="167"/>
      <c r="AD24" s="768"/>
      <c r="AE24" s="768"/>
      <c r="AF24" s="65"/>
      <c r="AG24" s="769"/>
      <c r="AH24" s="769"/>
      <c r="AI24" s="770"/>
      <c r="AJ24" s="770"/>
      <c r="AK24" s="770"/>
      <c r="AL24" s="770"/>
      <c r="AM24" s="65"/>
      <c r="AN24" s="65"/>
      <c r="AO24" s="65"/>
      <c r="AP24" s="65"/>
      <c r="AQ24" s="99"/>
      <c r="AR24" s="99"/>
      <c r="AS24" s="99"/>
      <c r="AT24" s="99"/>
      <c r="AU24" s="99"/>
      <c r="AV24" s="99"/>
      <c r="AW24" s="99"/>
      <c r="AX24" s="99"/>
      <c r="AY24" s="99"/>
      <c r="AZ24" s="99"/>
    </row>
    <row r="25" spans="1:52" s="11" customFormat="1" ht="69.75" hidden="1" customHeight="1">
      <c r="A25" s="16"/>
      <c r="B25" s="480"/>
      <c r="C25" s="480"/>
      <c r="D25" s="1394" t="s">
        <v>835</v>
      </c>
      <c r="E25" s="1394"/>
      <c r="F25" s="1394"/>
      <c r="G25" s="681"/>
      <c r="H25" s="681"/>
      <c r="I25" s="681"/>
      <c r="J25" s="681"/>
      <c r="K25" s="768"/>
      <c r="L25" s="768"/>
      <c r="M25" s="773"/>
      <c r="N25" s="768"/>
      <c r="O25" s="768"/>
      <c r="P25" s="768"/>
      <c r="Q25" s="768"/>
      <c r="R25" s="768"/>
      <c r="S25" s="768"/>
      <c r="T25" s="768"/>
      <c r="U25" s="768"/>
      <c r="V25" s="768"/>
      <c r="W25" s="768"/>
      <c r="X25" s="768"/>
      <c r="Y25" s="768"/>
      <c r="Z25" s="65"/>
      <c r="AA25" s="65"/>
      <c r="AB25" s="166"/>
      <c r="AC25" s="167"/>
      <c r="AD25" s="768"/>
      <c r="AE25" s="768"/>
      <c r="AF25" s="65"/>
      <c r="AG25" s="769"/>
      <c r="AH25" s="769"/>
      <c r="AI25" s="770"/>
      <c r="AJ25" s="770"/>
      <c r="AK25" s="770"/>
      <c r="AL25" s="770"/>
      <c r="AM25" s="65"/>
      <c r="AN25" s="65"/>
      <c r="AO25" s="65"/>
      <c r="AP25" s="65"/>
      <c r="AQ25" s="99"/>
      <c r="AR25" s="99"/>
      <c r="AS25" s="99"/>
      <c r="AT25" s="99"/>
      <c r="AU25" s="99"/>
      <c r="AV25" s="99"/>
      <c r="AW25" s="99"/>
      <c r="AX25" s="99"/>
      <c r="AY25" s="99"/>
      <c r="AZ25" s="99"/>
    </row>
    <row r="26" spans="1:52" s="11" customFormat="1" ht="74.25" customHeight="1">
      <c r="A26" s="16"/>
      <c r="B26" s="928" t="str">
        <f>"(b) Attachment 2(" &amp; Basic!$B$2 &amp; ") :"</f>
        <v>(b) Attachment 2(4TR-01-Bulk ) :</v>
      </c>
      <c r="C26" s="928"/>
      <c r="D26" s="1380" t="s">
        <v>836</v>
      </c>
      <c r="E26" s="1380"/>
      <c r="F26" s="1380"/>
      <c r="K26" s="65"/>
      <c r="L26" s="65"/>
      <c r="M26" s="65"/>
      <c r="N26" s="65"/>
      <c r="O26" s="65"/>
      <c r="P26" s="65"/>
      <c r="Q26" s="65"/>
      <c r="R26" s="65"/>
      <c r="S26" s="65"/>
      <c r="T26" s="65"/>
      <c r="U26" s="65"/>
      <c r="V26" s="65"/>
      <c r="W26" s="65"/>
      <c r="X26" s="65"/>
      <c r="Y26" s="65"/>
      <c r="Z26" s="65"/>
      <c r="AA26" s="65"/>
      <c r="AB26" s="166"/>
      <c r="AC26" s="167" t="s">
        <v>837</v>
      </c>
      <c r="AD26" s="768" t="str">
        <f>IF(J21 &gt; 9, "("&amp;J21&amp;")", "(0"&amp;J21&amp;")")</f>
        <v>(0)</v>
      </c>
      <c r="AE26" s="768"/>
      <c r="AF26" s="65"/>
      <c r="AG26" s="769">
        <v>21</v>
      </c>
      <c r="AH26" s="769" t="s">
        <v>784</v>
      </c>
      <c r="AI26" s="770"/>
      <c r="AJ26" s="770"/>
      <c r="AK26" s="770"/>
      <c r="AL26" s="770"/>
      <c r="AM26" s="65"/>
      <c r="AN26" s="65"/>
      <c r="AO26" s="65"/>
      <c r="AP26" s="65"/>
      <c r="AQ26" s="99"/>
      <c r="AR26" s="99"/>
      <c r="AS26" s="99"/>
      <c r="AT26" s="99"/>
      <c r="AU26" s="99"/>
      <c r="AV26" s="99"/>
      <c r="AW26" s="99"/>
      <c r="AX26" s="99"/>
      <c r="AY26" s="99"/>
      <c r="AZ26" s="99"/>
    </row>
    <row r="27" spans="1:52" s="11" customFormat="1" ht="60" customHeight="1">
      <c r="A27" s="16"/>
      <c r="B27" s="480"/>
      <c r="C27" s="480"/>
      <c r="D27" s="1382" t="s">
        <v>838</v>
      </c>
      <c r="E27" s="1382"/>
      <c r="F27" s="1382"/>
      <c r="K27" s="65"/>
      <c r="L27" s="65"/>
      <c r="M27" s="65"/>
      <c r="N27" s="65"/>
      <c r="O27" s="65"/>
      <c r="P27" s="65"/>
      <c r="Q27" s="65"/>
      <c r="R27" s="65"/>
      <c r="S27" s="65"/>
      <c r="T27" s="65"/>
      <c r="U27" s="65"/>
      <c r="V27" s="65"/>
      <c r="W27" s="65"/>
      <c r="X27" s="65"/>
      <c r="Y27" s="65"/>
      <c r="Z27" s="65"/>
      <c r="AA27" s="65"/>
      <c r="AB27" s="166"/>
      <c r="AC27" s="167"/>
      <c r="AD27" s="768"/>
      <c r="AE27" s="768"/>
      <c r="AF27" s="65"/>
      <c r="AG27" s="769"/>
      <c r="AH27" s="769"/>
      <c r="AI27" s="770"/>
      <c r="AJ27" s="770"/>
      <c r="AK27" s="770"/>
      <c r="AL27" s="770"/>
      <c r="AM27" s="65"/>
      <c r="AN27" s="65"/>
      <c r="AO27" s="65"/>
      <c r="AP27" s="65"/>
      <c r="AQ27" s="99"/>
      <c r="AR27" s="99"/>
      <c r="AS27" s="99"/>
      <c r="AT27" s="99"/>
      <c r="AU27" s="99"/>
      <c r="AV27" s="99"/>
      <c r="AW27" s="99"/>
      <c r="AX27" s="99"/>
      <c r="AY27" s="99"/>
      <c r="AZ27" s="99"/>
    </row>
    <row r="28" spans="1:52" s="11" customFormat="1" ht="24" customHeight="1">
      <c r="A28" s="16"/>
      <c r="B28" s="480"/>
      <c r="C28" s="480"/>
      <c r="D28" s="1383" t="s">
        <v>839</v>
      </c>
      <c r="E28" s="1383"/>
      <c r="F28" s="1383"/>
      <c r="K28" s="65"/>
      <c r="L28" s="65"/>
      <c r="M28" s="65"/>
      <c r="N28" s="65"/>
      <c r="O28" s="65"/>
      <c r="P28" s="65"/>
      <c r="Q28" s="65"/>
      <c r="R28" s="65"/>
      <c r="S28" s="65"/>
      <c r="T28" s="65"/>
      <c r="U28" s="65"/>
      <c r="V28" s="65"/>
      <c r="W28" s="65"/>
      <c r="X28" s="65"/>
      <c r="Y28" s="65"/>
      <c r="Z28" s="65"/>
      <c r="AA28" s="65"/>
      <c r="AB28" s="166"/>
      <c r="AC28" s="167"/>
      <c r="AD28" s="768"/>
      <c r="AE28" s="768"/>
      <c r="AF28" s="65"/>
      <c r="AG28" s="769"/>
      <c r="AH28" s="769"/>
      <c r="AI28" s="770"/>
      <c r="AJ28" s="770"/>
      <c r="AK28" s="770"/>
      <c r="AL28" s="770"/>
      <c r="AM28" s="65"/>
      <c r="AN28" s="65"/>
      <c r="AO28" s="65"/>
      <c r="AP28" s="65"/>
      <c r="AQ28" s="99"/>
      <c r="AR28" s="99"/>
      <c r="AS28" s="99"/>
      <c r="AT28" s="99"/>
      <c r="AU28" s="99"/>
      <c r="AV28" s="99"/>
      <c r="AW28" s="99"/>
      <c r="AX28" s="99"/>
      <c r="AY28" s="99"/>
      <c r="AZ28" s="99"/>
    </row>
    <row r="29" spans="1:52" s="11" customFormat="1" ht="80.25" customHeight="1">
      <c r="A29" s="16"/>
      <c r="B29" s="928" t="str">
        <f>"(c) Attachment 3(" &amp; Basic!$B$2 &amp; ") :"</f>
        <v>(c) Attachment 3(4TR-01-Bulk ) :</v>
      </c>
      <c r="C29" s="928"/>
      <c r="D29" s="1380" t="s">
        <v>840</v>
      </c>
      <c r="E29" s="1380"/>
      <c r="F29" s="1380"/>
      <c r="G29" s="58"/>
      <c r="H29" s="58"/>
      <c r="I29" s="65"/>
      <c r="J29" s="65"/>
      <c r="K29" s="65"/>
      <c r="L29" s="65"/>
      <c r="M29" s="65"/>
      <c r="N29" s="65"/>
      <c r="O29" s="65"/>
      <c r="P29" s="65"/>
      <c r="Q29" s="65"/>
      <c r="R29" s="65"/>
      <c r="S29" s="65"/>
      <c r="T29" s="65"/>
      <c r="U29" s="65"/>
      <c r="V29" s="65"/>
      <c r="W29" s="65"/>
      <c r="X29" s="65"/>
      <c r="Y29" s="65"/>
      <c r="Z29" s="65"/>
      <c r="AA29" s="21"/>
      <c r="AB29" s="166"/>
      <c r="AC29" s="167"/>
      <c r="AD29" s="768"/>
      <c r="AE29" s="768"/>
      <c r="AF29" s="65"/>
      <c r="AG29" s="769">
        <v>22</v>
      </c>
      <c r="AH29" s="769" t="s">
        <v>794</v>
      </c>
      <c r="AI29" s="770"/>
      <c r="AJ29" s="770"/>
      <c r="AK29" s="770"/>
      <c r="AL29" s="770"/>
      <c r="AM29" s="65"/>
      <c r="AN29" s="65"/>
      <c r="AO29" s="65"/>
      <c r="AP29" s="65"/>
      <c r="AQ29" s="99"/>
      <c r="AR29" s="99"/>
      <c r="AS29" s="99"/>
      <c r="AT29" s="99"/>
      <c r="AU29" s="99"/>
      <c r="AV29" s="99"/>
      <c r="AW29" s="99"/>
      <c r="AX29" s="99"/>
      <c r="AY29" s="99"/>
      <c r="AZ29" s="99"/>
    </row>
    <row r="30" spans="1:52" s="11" customFormat="1" ht="49.5" hidden="1" customHeight="1">
      <c r="A30" s="16"/>
      <c r="B30" s="256"/>
      <c r="C30" s="256"/>
      <c r="D30" s="1385" t="s">
        <v>841</v>
      </c>
      <c r="E30" s="1385"/>
      <c r="F30" s="1385"/>
      <c r="G30" s="134"/>
      <c r="H30" s="201" t="e">
        <f>#REF!</f>
        <v>#REF!</v>
      </c>
      <c r="I30" s="65"/>
      <c r="J30" s="774"/>
      <c r="K30" s="774"/>
      <c r="L30" s="774"/>
      <c r="M30" s="774"/>
      <c r="N30" s="774"/>
      <c r="O30" s="774"/>
      <c r="P30" s="774"/>
      <c r="Q30" s="774"/>
      <c r="R30" s="774"/>
      <c r="S30" s="774"/>
      <c r="T30" s="774"/>
      <c r="U30" s="774"/>
      <c r="V30" s="774"/>
      <c r="W30" s="774"/>
      <c r="X30" s="774"/>
      <c r="Y30" s="774"/>
      <c r="Z30" s="65"/>
      <c r="AA30" s="65"/>
      <c r="AB30" s="166"/>
      <c r="AC30" s="167" t="s">
        <v>842</v>
      </c>
      <c r="AD30" s="768"/>
      <c r="AE30" s="768"/>
      <c r="AF30" s="65"/>
      <c r="AG30" s="769">
        <v>23</v>
      </c>
      <c r="AH30" s="769" t="s">
        <v>794</v>
      </c>
      <c r="AI30" s="770"/>
      <c r="AJ30" s="770"/>
      <c r="AK30" s="770"/>
      <c r="AL30" s="770"/>
      <c r="AM30" s="65"/>
      <c r="AN30" s="65"/>
      <c r="AO30" s="65"/>
      <c r="AP30" s="65"/>
      <c r="AQ30" s="99"/>
      <c r="AR30" s="99"/>
      <c r="AS30" s="99"/>
      <c r="AT30" s="99"/>
      <c r="AU30" s="99"/>
      <c r="AV30" s="99"/>
      <c r="AW30" s="99"/>
      <c r="AX30" s="99"/>
      <c r="AY30" s="99"/>
      <c r="AZ30" s="99"/>
    </row>
    <row r="31" spans="1:52" s="11" customFormat="1" ht="48" hidden="1" customHeight="1">
      <c r="A31" s="16"/>
      <c r="B31" s="256"/>
      <c r="C31" s="256"/>
      <c r="D31" s="1385" t="s">
        <v>843</v>
      </c>
      <c r="E31" s="1385"/>
      <c r="F31" s="1385"/>
      <c r="G31" s="134">
        <v>0</v>
      </c>
      <c r="H31" s="201" t="e">
        <f>#REF!</f>
        <v>#REF!</v>
      </c>
      <c r="I31" s="65"/>
      <c r="J31" s="142"/>
      <c r="K31" s="142"/>
      <c r="L31" s="142"/>
      <c r="M31" s="142"/>
      <c r="N31" s="142"/>
      <c r="O31" s="142"/>
      <c r="P31" s="142"/>
      <c r="Q31" s="142"/>
      <c r="R31" s="142"/>
      <c r="S31" s="142"/>
      <c r="T31" s="142"/>
      <c r="U31" s="142"/>
      <c r="V31" s="142"/>
      <c r="W31" s="142"/>
      <c r="X31" s="142"/>
      <c r="Y31" s="142"/>
      <c r="Z31" s="142"/>
      <c r="AA31" s="142"/>
      <c r="AB31" s="166"/>
      <c r="AC31" s="167" t="s">
        <v>830</v>
      </c>
      <c r="AD31" s="768"/>
      <c r="AE31" s="768"/>
      <c r="AF31" s="65"/>
      <c r="AG31" s="769">
        <v>24</v>
      </c>
      <c r="AH31" s="769" t="s">
        <v>794</v>
      </c>
      <c r="AI31" s="770"/>
      <c r="AJ31" s="770"/>
      <c r="AK31" s="770"/>
      <c r="AL31" s="770"/>
      <c r="AM31" s="65"/>
      <c r="AN31" s="65"/>
      <c r="AO31" s="65"/>
      <c r="AP31" s="65"/>
      <c r="AQ31" s="99"/>
      <c r="AR31" s="99"/>
      <c r="AS31" s="99"/>
      <c r="AT31" s="99"/>
      <c r="AU31" s="99"/>
      <c r="AV31" s="99"/>
      <c r="AW31" s="99"/>
      <c r="AX31" s="99"/>
      <c r="AY31" s="99"/>
      <c r="AZ31" s="99"/>
    </row>
    <row r="32" spans="1:52" ht="186.75" customHeight="1">
      <c r="B32" s="928" t="str">
        <f>"(d) Attachment 4(" &amp; Basic!$B$2 &amp; ") :"</f>
        <v>(d) Attachment 4(4TR-01-Bulk ) :</v>
      </c>
      <c r="C32" s="928"/>
      <c r="D32" s="1380" t="s">
        <v>844</v>
      </c>
      <c r="E32" s="1380"/>
      <c r="F32" s="1380"/>
      <c r="G32" s="120"/>
      <c r="H32" s="58"/>
      <c r="I32" s="65"/>
      <c r="J32" s="65"/>
      <c r="K32" s="65"/>
      <c r="L32" s="65"/>
      <c r="M32" s="65"/>
      <c r="N32" s="65"/>
      <c r="O32" s="65"/>
      <c r="P32" s="65"/>
      <c r="Q32" s="65"/>
      <c r="R32" s="65"/>
      <c r="S32" s="65"/>
      <c r="T32" s="65"/>
      <c r="U32" s="65"/>
      <c r="V32" s="65"/>
      <c r="W32" s="65"/>
      <c r="X32" s="65"/>
      <c r="Y32" s="65"/>
      <c r="Z32" s="65"/>
      <c r="AA32" s="65"/>
      <c r="AB32" s="166"/>
      <c r="AC32" s="167"/>
      <c r="AD32" s="767"/>
      <c r="AE32" s="767"/>
      <c r="AF32" s="64"/>
      <c r="AG32" s="769">
        <v>25</v>
      </c>
      <c r="AH32" s="769" t="s">
        <v>794</v>
      </c>
      <c r="AI32" s="770"/>
      <c r="AJ32" s="770"/>
      <c r="AK32" s="770"/>
      <c r="AL32" s="770"/>
      <c r="AM32" s="64"/>
      <c r="AN32" s="64"/>
      <c r="AO32" s="64"/>
      <c r="AP32" s="64"/>
      <c r="AQ32" s="101"/>
      <c r="AR32" s="101"/>
      <c r="AS32" s="101"/>
      <c r="AT32" s="101"/>
      <c r="AU32" s="101"/>
      <c r="AV32" s="101"/>
      <c r="AW32" s="101"/>
      <c r="AX32" s="101"/>
      <c r="AY32" s="101"/>
      <c r="AZ32" s="101"/>
    </row>
    <row r="33" spans="1:52" ht="69" customHeight="1">
      <c r="B33" s="928" t="str">
        <f>"(e) Attachment 5(" &amp; Basic!$B$2 &amp; ") :"</f>
        <v>(e) Attachment 5(4TR-01-Bulk ) :</v>
      </c>
      <c r="C33" s="928"/>
      <c r="D33" s="1380" t="s">
        <v>845</v>
      </c>
      <c r="E33" s="1380"/>
      <c r="F33" s="1380"/>
      <c r="G33" s="58"/>
      <c r="H33" s="58"/>
      <c r="I33" s="65"/>
      <c r="J33" s="65"/>
      <c r="K33" s="65"/>
      <c r="L33" s="65"/>
      <c r="M33" s="65"/>
      <c r="N33" s="65"/>
      <c r="O33" s="65"/>
      <c r="P33" s="65"/>
      <c r="Q33" s="65"/>
      <c r="R33" s="65"/>
      <c r="S33" s="65"/>
      <c r="T33" s="65"/>
      <c r="U33" s="65"/>
      <c r="V33" s="65"/>
      <c r="W33" s="65"/>
      <c r="X33" s="65"/>
      <c r="Y33" s="65"/>
      <c r="Z33" s="65"/>
      <c r="AA33" s="65"/>
      <c r="AB33" s="166"/>
      <c r="AC33" s="167"/>
      <c r="AD33" s="767"/>
      <c r="AE33" s="767"/>
      <c r="AF33" s="64"/>
      <c r="AG33" s="769">
        <v>26</v>
      </c>
      <c r="AH33" s="769" t="s">
        <v>794</v>
      </c>
      <c r="AI33" s="770"/>
      <c r="AJ33" s="770"/>
      <c r="AK33" s="770"/>
      <c r="AL33" s="770"/>
      <c r="AM33" s="64"/>
      <c r="AN33" s="64"/>
      <c r="AO33" s="64"/>
      <c r="AP33" s="64"/>
      <c r="AQ33" s="101"/>
      <c r="AR33" s="101"/>
      <c r="AS33" s="101"/>
      <c r="AT33" s="101"/>
      <c r="AU33" s="101"/>
      <c r="AV33" s="101"/>
      <c r="AW33" s="101"/>
      <c r="AX33" s="101"/>
      <c r="AY33" s="101"/>
      <c r="AZ33" s="101"/>
    </row>
    <row r="34" spans="1:52" ht="42" customHeight="1">
      <c r="B34" s="928" t="str">
        <f>"(f) Attachment 5A(" &amp; Basic!$B$2 &amp; ") :"</f>
        <v>(f) Attachment 5A(4TR-01-Bulk ) :</v>
      </c>
      <c r="C34" s="928"/>
      <c r="D34" s="1380" t="s">
        <v>846</v>
      </c>
      <c r="E34" s="1380"/>
      <c r="F34" s="1380"/>
      <c r="G34" s="58"/>
      <c r="H34" s="58"/>
      <c r="I34" s="65"/>
      <c r="J34" s="65"/>
      <c r="K34" s="65"/>
      <c r="L34" s="65"/>
      <c r="M34" s="65"/>
      <c r="N34" s="65"/>
      <c r="O34" s="65"/>
      <c r="P34" s="65"/>
      <c r="Q34" s="65"/>
      <c r="R34" s="65"/>
      <c r="S34" s="65"/>
      <c r="T34" s="65"/>
      <c r="U34" s="65"/>
      <c r="V34" s="65"/>
      <c r="W34" s="65"/>
      <c r="X34" s="65"/>
      <c r="Y34" s="65"/>
      <c r="Z34" s="65"/>
      <c r="AA34" s="65"/>
      <c r="AB34" s="166"/>
      <c r="AC34" s="167"/>
      <c r="AD34" s="767"/>
      <c r="AE34" s="767"/>
      <c r="AF34" s="64"/>
      <c r="AG34" s="769">
        <v>26</v>
      </c>
      <c r="AH34" s="769" t="s">
        <v>794</v>
      </c>
      <c r="AI34" s="770"/>
      <c r="AJ34" s="770"/>
      <c r="AK34" s="770"/>
      <c r="AL34" s="770"/>
      <c r="AM34" s="64"/>
      <c r="AN34" s="64"/>
      <c r="AO34" s="64"/>
      <c r="AP34" s="64"/>
      <c r="AQ34" s="101"/>
      <c r="AR34" s="101"/>
      <c r="AS34" s="101"/>
      <c r="AT34" s="101"/>
      <c r="AU34" s="101"/>
      <c r="AV34" s="101"/>
      <c r="AW34" s="101"/>
      <c r="AX34" s="101"/>
      <c r="AY34" s="101"/>
      <c r="AZ34" s="101"/>
    </row>
    <row r="35" spans="1:52" s="11" customFormat="1" ht="97.5" customHeight="1">
      <c r="A35" s="16"/>
      <c r="B35" s="928" t="str">
        <f>"(g) Attachment 6(" &amp; Basic!$B$2 &amp; ") :"</f>
        <v>(g) Attachment 6(4TR-01-Bulk ) :</v>
      </c>
      <c r="C35" s="928"/>
      <c r="D35" s="1380" t="s">
        <v>847</v>
      </c>
      <c r="E35" s="1380"/>
      <c r="F35" s="1380"/>
      <c r="G35" s="58"/>
      <c r="H35" s="58"/>
      <c r="I35" s="65"/>
      <c r="J35" s="65"/>
      <c r="K35" s="65"/>
      <c r="L35" s="65"/>
      <c r="M35" s="65"/>
      <c r="N35" s="65"/>
      <c r="O35" s="65"/>
      <c r="P35" s="65"/>
      <c r="Q35" s="65"/>
      <c r="R35" s="65"/>
      <c r="S35" s="65"/>
      <c r="T35" s="65"/>
      <c r="U35" s="65"/>
      <c r="V35" s="65"/>
      <c r="W35" s="65"/>
      <c r="X35" s="65"/>
      <c r="Y35" s="65"/>
      <c r="Z35" s="65"/>
      <c r="AA35" s="65"/>
      <c r="AB35" s="166"/>
      <c r="AC35" s="167"/>
      <c r="AD35" s="768"/>
      <c r="AE35" s="768"/>
      <c r="AF35" s="65"/>
      <c r="AG35" s="769">
        <v>27</v>
      </c>
      <c r="AH35" s="769" t="s">
        <v>794</v>
      </c>
      <c r="AI35" s="770"/>
      <c r="AJ35" s="770"/>
      <c r="AK35" s="770"/>
      <c r="AL35" s="770"/>
      <c r="AM35" s="65"/>
      <c r="AN35" s="65"/>
      <c r="AO35" s="65"/>
      <c r="AP35" s="65"/>
      <c r="AQ35" s="99"/>
      <c r="AR35" s="99"/>
      <c r="AS35" s="99"/>
      <c r="AT35" s="99"/>
      <c r="AU35" s="99"/>
      <c r="AV35" s="99"/>
      <c r="AW35" s="99"/>
      <c r="AX35" s="99"/>
      <c r="AY35" s="99"/>
      <c r="AZ35" s="99"/>
    </row>
    <row r="36" spans="1:52" s="11" customFormat="1" ht="57" customHeight="1">
      <c r="A36" s="16"/>
      <c r="B36" s="928" t="str">
        <f>"(h) Attachment 7(" &amp; Basic!$B$2 &amp; ") :"</f>
        <v>(h) Attachment 7(4TR-01-Bulk ) :</v>
      </c>
      <c r="C36" s="928"/>
      <c r="D36" s="1380" t="s">
        <v>848</v>
      </c>
      <c r="E36" s="1380"/>
      <c r="F36" s="1380"/>
      <c r="G36" s="59"/>
      <c r="H36" s="59"/>
      <c r="I36" s="65"/>
      <c r="J36" s="65"/>
      <c r="K36" s="65"/>
      <c r="L36" s="65"/>
      <c r="M36" s="65"/>
      <c r="N36" s="65"/>
      <c r="O36" s="65"/>
      <c r="P36" s="65"/>
      <c r="Q36" s="65"/>
      <c r="R36" s="65"/>
      <c r="S36" s="65"/>
      <c r="T36" s="65"/>
      <c r="U36" s="65"/>
      <c r="V36" s="65"/>
      <c r="W36" s="65"/>
      <c r="X36" s="65"/>
      <c r="Y36" s="65"/>
      <c r="Z36" s="65"/>
      <c r="AA36" s="65"/>
      <c r="AB36" s="166"/>
      <c r="AC36" s="167"/>
      <c r="AD36" s="768"/>
      <c r="AE36" s="768"/>
      <c r="AF36" s="65"/>
      <c r="AG36" s="769">
        <v>28</v>
      </c>
      <c r="AH36" s="769" t="s">
        <v>794</v>
      </c>
      <c r="AI36" s="770"/>
      <c r="AJ36" s="770"/>
      <c r="AK36" s="770"/>
      <c r="AL36" s="770"/>
      <c r="AM36" s="65"/>
      <c r="AN36" s="65"/>
      <c r="AO36" s="65"/>
      <c r="AP36" s="65"/>
      <c r="AQ36" s="99"/>
      <c r="AR36" s="99"/>
      <c r="AS36" s="99"/>
      <c r="AT36" s="99"/>
      <c r="AU36" s="99"/>
      <c r="AV36" s="99"/>
      <c r="AW36" s="99"/>
      <c r="AX36" s="99"/>
      <c r="AY36" s="99"/>
      <c r="AZ36" s="99"/>
    </row>
    <row r="37" spans="1:52" s="11" customFormat="1" ht="31.5" customHeight="1">
      <c r="A37" s="16"/>
      <c r="B37" s="928" t="str">
        <f>"(i) Attachment 8(" &amp; Basic!$B$2 &amp; ") :"</f>
        <v>(i) Attachment 8(4TR-01-Bulk ) :</v>
      </c>
      <c r="C37" s="928"/>
      <c r="D37" s="1380" t="s">
        <v>849</v>
      </c>
      <c r="E37" s="1380"/>
      <c r="F37" s="1380"/>
      <c r="G37" s="58"/>
      <c r="H37" s="58"/>
      <c r="I37" s="65"/>
      <c r="J37" s="65"/>
      <c r="K37" s="65"/>
      <c r="L37" s="65"/>
      <c r="M37" s="65"/>
      <c r="N37" s="65"/>
      <c r="O37" s="65"/>
      <c r="P37" s="65"/>
      <c r="Q37" s="65"/>
      <c r="R37" s="65"/>
      <c r="S37" s="65"/>
      <c r="T37" s="65"/>
      <c r="U37" s="65"/>
      <c r="V37" s="65"/>
      <c r="W37" s="65"/>
      <c r="X37" s="65"/>
      <c r="Y37" s="65"/>
      <c r="Z37" s="65"/>
      <c r="AA37" s="65"/>
      <c r="AB37" s="166"/>
      <c r="AC37" s="167"/>
      <c r="AD37" s="768"/>
      <c r="AE37" s="768"/>
      <c r="AF37" s="65"/>
      <c r="AG37" s="769">
        <v>29</v>
      </c>
      <c r="AH37" s="769" t="s">
        <v>794</v>
      </c>
      <c r="AI37" s="770"/>
      <c r="AJ37" s="770"/>
      <c r="AK37" s="770"/>
      <c r="AL37" s="770"/>
      <c r="AM37" s="65"/>
      <c r="AN37" s="65"/>
      <c r="AO37" s="65"/>
      <c r="AP37" s="65"/>
      <c r="AQ37" s="99"/>
      <c r="AR37" s="99"/>
      <c r="AS37" s="99"/>
      <c r="AT37" s="99"/>
      <c r="AU37" s="99"/>
      <c r="AV37" s="99"/>
      <c r="AW37" s="99"/>
      <c r="AX37" s="99"/>
      <c r="AY37" s="99"/>
      <c r="AZ37" s="99"/>
    </row>
    <row r="38" spans="1:52" s="11" customFormat="1" ht="31.5" customHeight="1">
      <c r="A38" s="16"/>
      <c r="B38" s="928" t="str">
        <f>"(j) Attachment 9(" &amp; Basic!$B$2 &amp; ") :"</f>
        <v>(j) Attachment 9(4TR-01-Bulk ) :</v>
      </c>
      <c r="C38" s="928"/>
      <c r="D38" s="1380" t="s">
        <v>850</v>
      </c>
      <c r="E38" s="1380"/>
      <c r="F38" s="1380"/>
      <c r="G38" s="58"/>
      <c r="H38" s="58"/>
      <c r="I38" s="65"/>
      <c r="J38" s="65"/>
      <c r="K38" s="65"/>
      <c r="L38" s="65"/>
      <c r="M38" s="65"/>
      <c r="N38" s="65"/>
      <c r="O38" s="65"/>
      <c r="P38" s="65"/>
      <c r="Q38" s="65"/>
      <c r="R38" s="65"/>
      <c r="S38" s="65"/>
      <c r="T38" s="65"/>
      <c r="U38" s="65"/>
      <c r="V38" s="65"/>
      <c r="W38" s="65"/>
      <c r="X38" s="65"/>
      <c r="Y38" s="65"/>
      <c r="Z38" s="65"/>
      <c r="AA38" s="65"/>
      <c r="AB38" s="166"/>
      <c r="AC38" s="167"/>
      <c r="AD38" s="768"/>
      <c r="AE38" s="768"/>
      <c r="AF38" s="65"/>
      <c r="AG38" s="769">
        <v>30</v>
      </c>
      <c r="AH38" s="769" t="s">
        <v>794</v>
      </c>
      <c r="AI38" s="770"/>
      <c r="AJ38" s="770"/>
      <c r="AK38" s="770"/>
      <c r="AL38" s="770"/>
      <c r="AM38" s="65"/>
      <c r="AN38" s="65"/>
      <c r="AO38" s="65"/>
      <c r="AP38" s="65"/>
      <c r="AQ38" s="99"/>
      <c r="AR38" s="99"/>
      <c r="AS38" s="99"/>
      <c r="AT38" s="99"/>
      <c r="AU38" s="99"/>
      <c r="AV38" s="99"/>
      <c r="AW38" s="99"/>
      <c r="AX38" s="99"/>
      <c r="AY38" s="99"/>
      <c r="AZ38" s="99"/>
    </row>
    <row r="39" spans="1:52" s="11" customFormat="1" ht="31.5" customHeight="1">
      <c r="A39" s="16"/>
      <c r="B39" s="928" t="str">
        <f>"(k) Attachment 10(" &amp; Basic!$B$2 &amp; ") :"</f>
        <v>(k) Attachment 10(4TR-01-Bulk ) :</v>
      </c>
      <c r="C39" s="928"/>
      <c r="D39" s="1380" t="s">
        <v>851</v>
      </c>
      <c r="E39" s="1380"/>
      <c r="F39" s="1380"/>
      <c r="G39" s="58"/>
      <c r="H39" s="58"/>
      <c r="I39" s="65"/>
      <c r="J39" s="65"/>
      <c r="K39" s="65"/>
      <c r="L39" s="65"/>
      <c r="M39" s="65"/>
      <c r="N39" s="65"/>
      <c r="O39" s="65"/>
      <c r="P39" s="65"/>
      <c r="Q39" s="65"/>
      <c r="R39" s="65"/>
      <c r="S39" s="65"/>
      <c r="T39" s="65"/>
      <c r="U39" s="65"/>
      <c r="V39" s="65"/>
      <c r="W39" s="65"/>
      <c r="X39" s="65"/>
      <c r="Y39" s="65"/>
      <c r="Z39" s="65"/>
      <c r="AA39" s="65"/>
      <c r="AB39" s="166"/>
      <c r="AC39" s="167"/>
      <c r="AD39" s="768"/>
      <c r="AE39" s="768"/>
      <c r="AF39" s="65"/>
      <c r="AG39" s="769">
        <v>31</v>
      </c>
      <c r="AH39" s="769" t="s">
        <v>784</v>
      </c>
      <c r="AI39" s="770"/>
      <c r="AJ39" s="770"/>
      <c r="AK39" s="770"/>
      <c r="AL39" s="770"/>
      <c r="AM39" s="65"/>
      <c r="AN39" s="65"/>
      <c r="AO39" s="65"/>
      <c r="AP39" s="65"/>
      <c r="AQ39" s="99"/>
      <c r="AR39" s="99"/>
      <c r="AS39" s="99"/>
      <c r="AT39" s="99"/>
      <c r="AU39" s="99"/>
      <c r="AV39" s="99"/>
      <c r="AW39" s="99"/>
      <c r="AX39" s="99"/>
      <c r="AY39" s="99"/>
      <c r="AZ39" s="99"/>
    </row>
    <row r="40" spans="1:52" s="11" customFormat="1" ht="31.5" customHeight="1">
      <c r="A40" s="16"/>
      <c r="B40" s="928" t="str">
        <f>"(l) Attachment 11(" &amp; Basic!$B$2 &amp; ") :"</f>
        <v>(l) Attachment 11(4TR-01-Bulk ) :</v>
      </c>
      <c r="C40" s="928"/>
      <c r="D40" s="1380" t="s">
        <v>852</v>
      </c>
      <c r="E40" s="1380"/>
      <c r="F40" s="1380"/>
      <c r="G40" s="58"/>
      <c r="H40" s="58"/>
      <c r="I40" s="65"/>
      <c r="J40" s="65"/>
      <c r="K40" s="65"/>
      <c r="L40" s="65"/>
      <c r="M40" s="65"/>
      <c r="N40" s="65"/>
      <c r="O40" s="65"/>
      <c r="P40" s="65"/>
      <c r="Q40" s="65"/>
      <c r="R40" s="65"/>
      <c r="S40" s="65"/>
      <c r="T40" s="65"/>
      <c r="U40" s="65"/>
      <c r="V40" s="65"/>
      <c r="W40" s="65"/>
      <c r="X40" s="65"/>
      <c r="Y40" s="65"/>
      <c r="Z40" s="65"/>
      <c r="AA40" s="65"/>
      <c r="AB40" s="166"/>
      <c r="AC40" s="167"/>
      <c r="AD40" s="768"/>
      <c r="AE40" s="768"/>
      <c r="AF40" s="65"/>
      <c r="AG40" s="65"/>
      <c r="AH40" s="65"/>
      <c r="AI40" s="65"/>
      <c r="AJ40" s="65"/>
      <c r="AK40" s="65"/>
      <c r="AL40" s="65"/>
      <c r="AM40" s="65"/>
      <c r="AN40" s="65"/>
      <c r="AO40" s="65"/>
      <c r="AP40" s="65"/>
      <c r="AQ40" s="99"/>
      <c r="AR40" s="99"/>
      <c r="AS40" s="99"/>
      <c r="AT40" s="99"/>
      <c r="AU40" s="99"/>
      <c r="AV40" s="99"/>
      <c r="AW40" s="99"/>
      <c r="AX40" s="99"/>
      <c r="AY40" s="99"/>
      <c r="AZ40" s="99"/>
    </row>
    <row r="41" spans="1:52" s="11" customFormat="1" ht="46.5" customHeight="1">
      <c r="A41" s="16"/>
      <c r="B41" s="928" t="str">
        <f>"(m) Attachment 12(" &amp; Basic!$B$2 &amp; ") :"</f>
        <v>(m) Attachment 12(4TR-01-Bulk ) :</v>
      </c>
      <c r="C41" s="928"/>
      <c r="D41" s="1380" t="s">
        <v>853</v>
      </c>
      <c r="E41" s="1380"/>
      <c r="F41" s="1380"/>
      <c r="G41" s="58"/>
      <c r="H41" s="58"/>
      <c r="I41" s="65"/>
      <c r="J41" s="65"/>
      <c r="K41" s="65"/>
      <c r="L41" s="65"/>
      <c r="M41" s="65"/>
      <c r="N41" s="65"/>
      <c r="O41" s="65"/>
      <c r="P41" s="65"/>
      <c r="Q41" s="65"/>
      <c r="R41" s="65"/>
      <c r="S41" s="65"/>
      <c r="T41" s="65"/>
      <c r="U41" s="65"/>
      <c r="V41" s="65"/>
      <c r="W41" s="65"/>
      <c r="X41" s="65"/>
      <c r="Y41" s="65"/>
      <c r="Z41" s="65"/>
      <c r="AA41" s="65"/>
      <c r="AB41" s="166"/>
      <c r="AC41" s="167"/>
      <c r="AD41" s="768"/>
      <c r="AE41" s="768"/>
      <c r="AF41" s="65"/>
      <c r="AG41" s="65"/>
      <c r="AH41" s="65"/>
      <c r="AI41" s="65"/>
      <c r="AJ41" s="65"/>
      <c r="AK41" s="65"/>
      <c r="AL41" s="65"/>
      <c r="AM41" s="65"/>
      <c r="AN41" s="65"/>
      <c r="AO41" s="65"/>
      <c r="AP41" s="65"/>
      <c r="AQ41" s="99"/>
      <c r="AR41" s="99"/>
      <c r="AS41" s="99"/>
      <c r="AT41" s="99"/>
      <c r="AU41" s="99"/>
      <c r="AV41" s="99"/>
      <c r="AW41" s="99"/>
      <c r="AX41" s="99"/>
      <c r="AY41" s="99"/>
      <c r="AZ41" s="99"/>
    </row>
    <row r="42" spans="1:52" s="11" customFormat="1" ht="30.75" customHeight="1">
      <c r="A42" s="16"/>
      <c r="B42" s="928" t="str">
        <f>"(n) Attachment 13(" &amp; Basic!$B$2 &amp; ") :"</f>
        <v>(n) Attachment 13(4TR-01-Bulk ) :</v>
      </c>
      <c r="C42" s="928"/>
      <c r="D42" s="1380" t="s">
        <v>854</v>
      </c>
      <c r="E42" s="1380"/>
      <c r="F42" s="1380"/>
      <c r="G42" s="58"/>
      <c r="H42" s="58"/>
      <c r="I42" s="65"/>
      <c r="J42" s="65"/>
      <c r="K42" s="65"/>
      <c r="L42" s="65"/>
      <c r="M42" s="65"/>
      <c r="N42" s="65"/>
      <c r="O42" s="65"/>
      <c r="P42" s="65"/>
      <c r="Q42" s="65"/>
      <c r="R42" s="65"/>
      <c r="S42" s="65"/>
      <c r="T42" s="65"/>
      <c r="U42" s="65"/>
      <c r="V42" s="65"/>
      <c r="W42" s="65"/>
      <c r="X42" s="65"/>
      <c r="Y42" s="65"/>
      <c r="Z42" s="65"/>
      <c r="AA42" s="65"/>
      <c r="AB42" s="166"/>
      <c r="AC42" s="167"/>
      <c r="AD42" s="768"/>
      <c r="AE42" s="768"/>
      <c r="AF42" s="65"/>
      <c r="AG42" s="65"/>
      <c r="AH42" s="65"/>
      <c r="AI42" s="65"/>
      <c r="AJ42" s="65"/>
      <c r="AK42" s="65"/>
      <c r="AL42" s="65"/>
      <c r="AM42" s="65"/>
      <c r="AN42" s="65"/>
      <c r="AO42" s="65"/>
      <c r="AP42" s="65"/>
      <c r="AQ42" s="99"/>
      <c r="AR42" s="99"/>
      <c r="AS42" s="99"/>
      <c r="AT42" s="99"/>
      <c r="AU42" s="99"/>
      <c r="AV42" s="99"/>
      <c r="AW42" s="99"/>
      <c r="AX42" s="99"/>
      <c r="AY42" s="99"/>
      <c r="AZ42" s="99"/>
    </row>
    <row r="43" spans="1:52" s="11" customFormat="1" ht="46.5" customHeight="1">
      <c r="A43" s="16"/>
      <c r="B43" s="928" t="str">
        <f>"(o) Attachment 14(" &amp; Basic!$B$2 &amp; ") :"</f>
        <v>(o) Attachment 14(4TR-01-Bulk ) :</v>
      </c>
      <c r="C43" s="928"/>
      <c r="D43" s="1380" t="s">
        <v>855</v>
      </c>
      <c r="E43" s="1380"/>
      <c r="F43" s="1380"/>
      <c r="G43" s="58"/>
      <c r="H43" s="58"/>
      <c r="I43" s="65"/>
      <c r="J43" s="65"/>
      <c r="K43" s="65"/>
      <c r="L43" s="65"/>
      <c r="M43" s="65"/>
      <c r="N43" s="65"/>
      <c r="O43" s="65"/>
      <c r="P43" s="65"/>
      <c r="Q43" s="65"/>
      <c r="R43" s="65"/>
      <c r="S43" s="65"/>
      <c r="T43" s="65"/>
      <c r="U43" s="65"/>
      <c r="V43" s="65"/>
      <c r="W43" s="65"/>
      <c r="X43" s="65"/>
      <c r="Y43" s="65"/>
      <c r="Z43" s="65"/>
      <c r="AA43" s="65"/>
      <c r="AB43" s="166"/>
      <c r="AC43" s="167"/>
      <c r="AD43" s="768"/>
      <c r="AE43" s="768"/>
      <c r="AF43" s="65"/>
      <c r="AG43" s="65"/>
      <c r="AH43" s="65"/>
      <c r="AI43" s="65"/>
      <c r="AJ43" s="65"/>
      <c r="AK43" s="65"/>
      <c r="AL43" s="65"/>
      <c r="AM43" s="65"/>
      <c r="AN43" s="65"/>
      <c r="AO43" s="65"/>
      <c r="AP43" s="65"/>
      <c r="AQ43" s="99"/>
      <c r="AR43" s="99"/>
      <c r="AS43" s="99"/>
      <c r="AT43" s="99"/>
      <c r="AU43" s="99"/>
      <c r="AV43" s="99"/>
      <c r="AW43" s="99"/>
      <c r="AX43" s="99"/>
      <c r="AY43" s="99"/>
      <c r="AZ43" s="99"/>
    </row>
    <row r="44" spans="1:52" s="11" customFormat="1" ht="63" customHeight="1">
      <c r="A44" s="16"/>
      <c r="B44" s="928" t="str">
        <f>"(p) Attachment 15(" &amp; Basic!$B$2 &amp; ") :"</f>
        <v>(p) Attachment 15(4TR-01-Bulk ) :</v>
      </c>
      <c r="C44" s="928"/>
      <c r="D44" s="1380" t="s">
        <v>558</v>
      </c>
      <c r="E44" s="1380"/>
      <c r="F44" s="1380"/>
      <c r="G44" s="58"/>
      <c r="H44" s="58"/>
      <c r="I44" s="65"/>
      <c r="J44" s="65"/>
      <c r="K44" s="65"/>
      <c r="L44" s="65"/>
      <c r="M44" s="65"/>
      <c r="N44" s="65"/>
      <c r="O44" s="65"/>
      <c r="P44" s="65"/>
      <c r="Q44" s="65"/>
      <c r="R44" s="65"/>
      <c r="S44" s="65"/>
      <c r="T44" s="65"/>
      <c r="U44" s="65"/>
      <c r="V44" s="65"/>
      <c r="W44" s="65"/>
      <c r="X44" s="65"/>
      <c r="Y44" s="65"/>
      <c r="Z44" s="65"/>
      <c r="AA44" s="65"/>
      <c r="AB44" s="166"/>
      <c r="AC44" s="167"/>
      <c r="AD44" s="768"/>
      <c r="AE44" s="768"/>
      <c r="AF44" s="65"/>
      <c r="AG44" s="65"/>
      <c r="AH44" s="65"/>
      <c r="AI44" s="65"/>
      <c r="AJ44" s="65"/>
      <c r="AK44" s="65"/>
      <c r="AL44" s="65"/>
      <c r="AM44" s="65"/>
      <c r="AN44" s="65"/>
      <c r="AO44" s="65"/>
      <c r="AP44" s="65"/>
      <c r="AQ44" s="99"/>
      <c r="AR44" s="99"/>
      <c r="AS44" s="99"/>
      <c r="AT44" s="99"/>
      <c r="AU44" s="99"/>
      <c r="AV44" s="99"/>
      <c r="AW44" s="99"/>
      <c r="AX44" s="99"/>
      <c r="AY44" s="99"/>
      <c r="AZ44" s="99"/>
    </row>
    <row r="45" spans="1:52" s="11" customFormat="1" ht="28.5" customHeight="1">
      <c r="A45" s="16"/>
      <c r="B45" s="928" t="str">
        <f>"(q) Attachment 16(" &amp; Basic!$B$2 &amp; ") :"</f>
        <v>(q) Attachment 16(4TR-01-Bulk ) :</v>
      </c>
      <c r="C45" s="928"/>
      <c r="D45" s="1380" t="s">
        <v>856</v>
      </c>
      <c r="E45" s="1380"/>
      <c r="F45" s="1380"/>
      <c r="G45" s="58"/>
      <c r="H45" s="58"/>
      <c r="I45" s="65"/>
      <c r="J45" s="65"/>
      <c r="K45" s="65"/>
      <c r="L45" s="65"/>
      <c r="M45" s="65"/>
      <c r="N45" s="65"/>
      <c r="O45" s="65"/>
      <c r="P45" s="65"/>
      <c r="Q45" s="65"/>
      <c r="R45" s="65"/>
      <c r="S45" s="65"/>
      <c r="T45" s="65"/>
      <c r="U45" s="65"/>
      <c r="V45" s="65"/>
      <c r="W45" s="65"/>
      <c r="X45" s="65"/>
      <c r="Y45" s="65"/>
      <c r="Z45" s="65"/>
      <c r="AA45" s="65"/>
      <c r="AB45" s="166"/>
      <c r="AC45" s="167"/>
      <c r="AD45" s="768"/>
      <c r="AE45" s="768"/>
      <c r="AF45" s="65"/>
      <c r="AG45" s="65"/>
      <c r="AH45" s="65"/>
      <c r="AI45" s="65"/>
      <c r="AJ45" s="65"/>
      <c r="AK45" s="65"/>
      <c r="AL45" s="65"/>
      <c r="AM45" s="65"/>
      <c r="AN45" s="65"/>
      <c r="AO45" s="65"/>
      <c r="AP45" s="65"/>
      <c r="AQ45" s="99"/>
      <c r="AR45" s="99"/>
      <c r="AS45" s="99"/>
      <c r="AT45" s="99"/>
      <c r="AU45" s="99"/>
      <c r="AV45" s="99"/>
      <c r="AW45" s="99"/>
      <c r="AX45" s="99"/>
      <c r="AY45" s="99"/>
      <c r="AZ45" s="99"/>
    </row>
    <row r="46" spans="1:52" ht="28.5" customHeight="1">
      <c r="B46" s="928" t="str">
        <f>"(r) Attachment 17(" &amp; Basic!$B$2 &amp; ") :"</f>
        <v>(r) Attachment 17(4TR-01-Bulk ) :</v>
      </c>
      <c r="C46" s="928"/>
      <c r="D46" s="1380" t="s">
        <v>857</v>
      </c>
      <c r="E46" s="1380"/>
      <c r="F46" s="1380"/>
      <c r="G46" s="58"/>
      <c r="H46" s="58"/>
      <c r="I46" s="65"/>
      <c r="J46" s="65"/>
      <c r="K46" s="65"/>
      <c r="L46" s="65"/>
      <c r="M46" s="65"/>
      <c r="N46" s="65"/>
      <c r="O46" s="65"/>
      <c r="P46" s="65"/>
      <c r="Q46" s="65"/>
      <c r="R46" s="65"/>
      <c r="S46" s="65"/>
      <c r="T46" s="65"/>
      <c r="U46" s="65"/>
      <c r="V46" s="65"/>
      <c r="W46" s="65"/>
      <c r="X46" s="65"/>
      <c r="Y46" s="65"/>
      <c r="Z46" s="65"/>
      <c r="AA46" s="65"/>
      <c r="AB46" s="166"/>
      <c r="AC46" s="167"/>
      <c r="AD46" s="767"/>
      <c r="AE46" s="767"/>
      <c r="AF46" s="64"/>
      <c r="AG46" s="64"/>
      <c r="AH46" s="64"/>
      <c r="AI46" s="64"/>
      <c r="AJ46" s="64"/>
      <c r="AK46" s="64"/>
      <c r="AL46" s="64"/>
      <c r="AM46" s="64"/>
      <c r="AN46" s="64"/>
      <c r="AO46" s="64"/>
      <c r="AP46" s="64"/>
      <c r="AQ46" s="101"/>
      <c r="AR46" s="101"/>
      <c r="AS46" s="101"/>
      <c r="AT46" s="101"/>
      <c r="AU46" s="101"/>
      <c r="AV46" s="101"/>
      <c r="AW46" s="101"/>
      <c r="AX46" s="101"/>
      <c r="AY46" s="101"/>
      <c r="AZ46" s="101"/>
    </row>
    <row r="47" spans="1:52" ht="28.5" customHeight="1">
      <c r="B47" s="928" t="str">
        <f>"(s) Attachment 18(" &amp; Basic!$B$2 &amp; ") :"</f>
        <v>(s) Attachment 18(4TR-01-Bulk ) :</v>
      </c>
      <c r="C47" s="928"/>
      <c r="D47" s="58" t="s">
        <v>685</v>
      </c>
      <c r="E47" s="58"/>
      <c r="F47" s="58"/>
      <c r="G47" s="58"/>
      <c r="H47" s="58"/>
      <c r="I47" s="65"/>
      <c r="J47" s="65"/>
      <c r="K47" s="65"/>
      <c r="L47" s="65"/>
      <c r="M47" s="65"/>
      <c r="N47" s="65"/>
      <c r="O47" s="65"/>
      <c r="P47" s="65"/>
      <c r="Q47" s="65"/>
      <c r="R47" s="65"/>
      <c r="S47" s="65"/>
      <c r="T47" s="65"/>
      <c r="U47" s="65"/>
      <c r="V47" s="65"/>
      <c r="W47" s="65"/>
      <c r="X47" s="65"/>
      <c r="Y47" s="65"/>
      <c r="Z47" s="65"/>
      <c r="AA47" s="65"/>
      <c r="AB47" s="166"/>
      <c r="AC47" s="167"/>
      <c r="AD47" s="767"/>
      <c r="AE47" s="767"/>
      <c r="AF47" s="64"/>
      <c r="AG47" s="64"/>
      <c r="AH47" s="64"/>
      <c r="AI47" s="64"/>
      <c r="AJ47" s="64"/>
      <c r="AK47" s="64"/>
      <c r="AL47" s="64"/>
      <c r="AM47" s="64"/>
      <c r="AN47" s="64"/>
      <c r="AO47" s="64"/>
      <c r="AP47" s="64"/>
      <c r="AQ47" s="101"/>
      <c r="AR47" s="101"/>
      <c r="AS47" s="101"/>
      <c r="AT47" s="101"/>
      <c r="AU47" s="101"/>
      <c r="AV47" s="101"/>
      <c r="AW47" s="101"/>
      <c r="AX47" s="101"/>
      <c r="AY47" s="101"/>
      <c r="AZ47" s="101"/>
    </row>
    <row r="48" spans="1:52" ht="28.5" customHeight="1">
      <c r="B48" s="928" t="str">
        <f>"(t) Attachment 19(" &amp; Basic!$B$2 &amp; ") :"</f>
        <v>(t) Attachment 19(4TR-01-Bulk ) :</v>
      </c>
      <c r="C48" s="928"/>
      <c r="D48" s="1380" t="s">
        <v>858</v>
      </c>
      <c r="E48" s="1380"/>
      <c r="F48" s="1380"/>
      <c r="G48" s="58"/>
      <c r="H48" s="58"/>
      <c r="I48" s="65"/>
      <c r="J48" s="65"/>
      <c r="K48" s="65"/>
      <c r="L48" s="65"/>
      <c r="M48" s="65"/>
      <c r="N48" s="65"/>
      <c r="O48" s="65"/>
      <c r="P48" s="65"/>
      <c r="Q48" s="65"/>
      <c r="R48" s="65"/>
      <c r="S48" s="65"/>
      <c r="T48" s="65"/>
      <c r="U48" s="65"/>
      <c r="V48" s="65"/>
      <c r="W48" s="65"/>
      <c r="X48" s="65"/>
      <c r="Y48" s="65"/>
      <c r="Z48" s="65"/>
      <c r="AA48" s="65"/>
      <c r="AB48" s="166"/>
      <c r="AC48" s="167"/>
      <c r="AD48" s="767"/>
      <c r="AE48" s="767"/>
      <c r="AF48" s="64"/>
      <c r="AG48" s="64"/>
      <c r="AH48" s="64"/>
      <c r="AI48" s="64"/>
      <c r="AJ48" s="64"/>
      <c r="AK48" s="64"/>
      <c r="AL48" s="64"/>
      <c r="AM48" s="64"/>
      <c r="AN48" s="64"/>
      <c r="AO48" s="64"/>
      <c r="AP48" s="64"/>
      <c r="AQ48" s="101"/>
      <c r="AR48" s="101"/>
      <c r="AS48" s="101"/>
      <c r="AT48" s="101"/>
      <c r="AU48" s="101"/>
      <c r="AV48" s="101"/>
      <c r="AW48" s="101"/>
      <c r="AX48" s="101"/>
      <c r="AY48" s="101"/>
      <c r="AZ48" s="101"/>
    </row>
    <row r="49" spans="1:52" ht="43.5" customHeight="1">
      <c r="B49" s="928" t="str">
        <f>"(u) Attachment 20(" &amp; Basic!$B$2 &amp; ") :"</f>
        <v>(u) Attachment 20(4TR-01-Bulk ) :</v>
      </c>
      <c r="C49" s="928"/>
      <c r="D49" s="928" t="s">
        <v>859</v>
      </c>
      <c r="E49" s="928"/>
      <c r="F49" s="928"/>
      <c r="G49" s="58"/>
      <c r="H49" s="58"/>
      <c r="I49" s="65"/>
      <c r="J49" s="65"/>
      <c r="K49" s="65"/>
      <c r="L49" s="65"/>
      <c r="M49" s="65"/>
      <c r="N49" s="65"/>
      <c r="O49" s="65"/>
      <c r="P49" s="65"/>
      <c r="Q49" s="65"/>
      <c r="R49" s="65"/>
      <c r="S49" s="65"/>
      <c r="T49" s="65"/>
      <c r="U49" s="65"/>
      <c r="V49" s="65"/>
      <c r="W49" s="65"/>
      <c r="X49" s="65"/>
      <c r="Y49" s="65"/>
      <c r="Z49" s="65"/>
      <c r="AA49" s="65"/>
      <c r="AB49" s="166"/>
      <c r="AC49" s="167"/>
      <c r="AD49" s="767"/>
      <c r="AE49" s="767"/>
      <c r="AF49" s="64"/>
      <c r="AG49" s="64"/>
      <c r="AH49" s="64"/>
      <c r="AI49" s="64"/>
      <c r="AJ49" s="64"/>
      <c r="AK49" s="64"/>
      <c r="AL49" s="64"/>
      <c r="AM49" s="64"/>
      <c r="AN49" s="64"/>
      <c r="AO49" s="64"/>
      <c r="AP49" s="64"/>
      <c r="AQ49" s="101"/>
      <c r="AR49" s="101"/>
      <c r="AS49" s="101"/>
      <c r="AT49" s="101"/>
      <c r="AU49" s="101"/>
      <c r="AV49" s="101"/>
      <c r="AW49" s="101"/>
      <c r="AX49" s="101"/>
      <c r="AY49" s="101"/>
      <c r="AZ49" s="101"/>
    </row>
    <row r="50" spans="1:52" ht="43.5" customHeight="1">
      <c r="B50" s="928" t="str">
        <f>"(v) Attachment 21(" &amp; Basic!$B$2 &amp; ") :"</f>
        <v>(v) Attachment 21(4TR-01-Bulk ) :</v>
      </c>
      <c r="C50" s="928"/>
      <c r="D50" s="928" t="s">
        <v>860</v>
      </c>
      <c r="E50" s="928"/>
      <c r="F50" s="928"/>
      <c r="G50" s="58"/>
      <c r="H50" s="58"/>
      <c r="I50" s="65"/>
      <c r="J50" s="65"/>
      <c r="K50" s="65"/>
      <c r="L50" s="65"/>
      <c r="M50" s="65"/>
      <c r="N50" s="65"/>
      <c r="O50" s="65"/>
      <c r="P50" s="65"/>
      <c r="Q50" s="65"/>
      <c r="R50" s="65"/>
      <c r="S50" s="65"/>
      <c r="T50" s="65"/>
      <c r="U50" s="65"/>
      <c r="V50" s="65"/>
      <c r="W50" s="65"/>
      <c r="X50" s="65"/>
      <c r="Y50" s="65"/>
      <c r="Z50" s="65"/>
      <c r="AA50" s="65"/>
      <c r="AB50" s="166"/>
      <c r="AC50" s="167"/>
      <c r="AD50" s="767"/>
      <c r="AE50" s="767"/>
      <c r="AF50" s="64"/>
      <c r="AG50" s="64"/>
      <c r="AH50" s="64"/>
      <c r="AI50" s="64"/>
      <c r="AJ50" s="64"/>
      <c r="AK50" s="64"/>
      <c r="AL50" s="64"/>
      <c r="AM50" s="64"/>
      <c r="AN50" s="64"/>
      <c r="AO50" s="64"/>
      <c r="AP50" s="64"/>
      <c r="AQ50" s="101"/>
      <c r="AR50" s="101"/>
      <c r="AS50" s="101"/>
      <c r="AT50" s="101"/>
      <c r="AU50" s="101"/>
      <c r="AV50" s="101"/>
      <c r="AW50" s="101"/>
      <c r="AX50" s="101"/>
      <c r="AY50" s="101"/>
      <c r="AZ50" s="101"/>
    </row>
    <row r="51" spans="1:52" ht="96" customHeight="1">
      <c r="B51" s="928" t="str">
        <f>"(w) Attachment 22(" &amp; Basic!$B$2 &amp; ") :"</f>
        <v>(w) Attachment 22(4TR-01-Bulk ) :</v>
      </c>
      <c r="C51" s="928"/>
      <c r="D51" s="928" t="s">
        <v>861</v>
      </c>
      <c r="E51" s="928"/>
      <c r="F51" s="928"/>
      <c r="G51" s="58"/>
      <c r="H51" s="58"/>
      <c r="I51" s="65"/>
      <c r="J51" s="65"/>
      <c r="K51" s="65"/>
      <c r="L51" s="65"/>
      <c r="M51" s="65"/>
      <c r="N51" s="65"/>
      <c r="O51" s="65"/>
      <c r="P51" s="65"/>
      <c r="Q51" s="65"/>
      <c r="R51" s="65"/>
      <c r="S51" s="65"/>
      <c r="T51" s="65"/>
      <c r="U51" s="65"/>
      <c r="V51" s="65"/>
      <c r="W51" s="65"/>
      <c r="X51" s="65"/>
      <c r="Y51" s="65"/>
      <c r="Z51" s="65"/>
      <c r="AA51" s="65"/>
      <c r="AB51" s="166"/>
      <c r="AC51" s="167"/>
      <c r="AD51" s="767"/>
      <c r="AE51" s="767"/>
      <c r="AF51" s="64"/>
      <c r="AG51" s="64"/>
      <c r="AH51" s="64"/>
      <c r="AI51" s="64"/>
      <c r="AJ51" s="64"/>
      <c r="AK51" s="64"/>
      <c r="AL51" s="64"/>
      <c r="AM51" s="64"/>
      <c r="AN51" s="64"/>
      <c r="AO51" s="64"/>
      <c r="AP51" s="64"/>
      <c r="AQ51" s="101"/>
      <c r="AR51" s="101"/>
      <c r="AS51" s="101"/>
      <c r="AT51" s="101"/>
      <c r="AU51" s="101"/>
      <c r="AV51" s="101"/>
      <c r="AW51" s="101"/>
      <c r="AX51" s="101"/>
      <c r="AY51" s="101"/>
      <c r="AZ51" s="101"/>
    </row>
    <row r="52" spans="1:52" ht="44.25" customHeight="1">
      <c r="B52" s="928" t="str">
        <f>"(x) Attachment 23(" &amp; Basic!$B$2 &amp; ") :"</f>
        <v>(x) Attachment 23(4TR-01-Bulk ) :</v>
      </c>
      <c r="C52" s="928"/>
      <c r="D52" s="1024" t="s">
        <v>862</v>
      </c>
      <c r="E52" s="1024"/>
      <c r="F52" s="1024"/>
      <c r="G52" s="58"/>
      <c r="H52" s="58"/>
      <c r="I52" s="65"/>
      <c r="J52" s="65"/>
      <c r="K52" s="65"/>
      <c r="L52" s="65"/>
      <c r="M52" s="65"/>
      <c r="N52" s="65"/>
      <c r="O52" s="65"/>
      <c r="P52" s="65"/>
      <c r="Q52" s="65"/>
      <c r="R52" s="65"/>
      <c r="S52" s="65"/>
      <c r="T52" s="65"/>
      <c r="U52" s="65"/>
      <c r="V52" s="65"/>
      <c r="W52" s="65"/>
      <c r="X52" s="65"/>
      <c r="Y52" s="65"/>
      <c r="Z52" s="65"/>
      <c r="AA52" s="65"/>
      <c r="AB52" s="166"/>
      <c r="AC52" s="167"/>
      <c r="AD52" s="767"/>
      <c r="AE52" s="767"/>
      <c r="AF52" s="64"/>
      <c r="AG52" s="64"/>
      <c r="AH52" s="64"/>
      <c r="AI52" s="64"/>
      <c r="AJ52" s="64"/>
      <c r="AK52" s="64"/>
      <c r="AL52" s="64"/>
      <c r="AM52" s="64"/>
      <c r="AN52" s="64"/>
      <c r="AO52" s="64"/>
      <c r="AP52" s="64"/>
      <c r="AQ52" s="101"/>
      <c r="AR52" s="101"/>
      <c r="AS52" s="101"/>
      <c r="AT52" s="101"/>
      <c r="AU52" s="101"/>
      <c r="AV52" s="101"/>
      <c r="AW52" s="101"/>
      <c r="AX52" s="101"/>
      <c r="AY52" s="101"/>
      <c r="AZ52" s="101"/>
    </row>
    <row r="53" spans="1:52" ht="42" customHeight="1">
      <c r="B53" s="928" t="str">
        <f>"(y) Attachment 24(" &amp; Basic!$B$2 &amp; ") :"</f>
        <v>(y) Attachment 24(4TR-01-Bulk ) :</v>
      </c>
      <c r="C53" s="928"/>
      <c r="D53" s="928" t="s">
        <v>863</v>
      </c>
      <c r="E53" s="928"/>
      <c r="F53" s="928"/>
      <c r="G53" s="58"/>
      <c r="H53" s="58"/>
      <c r="I53" s="65"/>
      <c r="J53" s="65"/>
      <c r="K53" s="65"/>
      <c r="L53" s="65"/>
      <c r="M53" s="65"/>
      <c r="N53" s="65"/>
      <c r="O53" s="65"/>
      <c r="P53" s="65"/>
      <c r="Q53" s="65"/>
      <c r="R53" s="65"/>
      <c r="S53" s="65"/>
      <c r="T53" s="65"/>
      <c r="U53" s="65"/>
      <c r="V53" s="65"/>
      <c r="W53" s="65"/>
      <c r="X53" s="65"/>
      <c r="Y53" s="65"/>
      <c r="Z53" s="65"/>
      <c r="AA53" s="65"/>
      <c r="AB53" s="166"/>
      <c r="AC53" s="167"/>
      <c r="AD53" s="767"/>
      <c r="AE53" s="767"/>
      <c r="AF53" s="64"/>
      <c r="AG53" s="64"/>
      <c r="AH53" s="64"/>
      <c r="AI53" s="64"/>
      <c r="AJ53" s="64"/>
      <c r="AK53" s="64"/>
      <c r="AL53" s="64"/>
      <c r="AM53" s="64"/>
      <c r="AN53" s="64"/>
      <c r="AO53" s="64"/>
      <c r="AP53" s="64"/>
      <c r="AQ53" s="101"/>
      <c r="AR53" s="101"/>
      <c r="AS53" s="101"/>
      <c r="AT53" s="101"/>
      <c r="AU53" s="101"/>
      <c r="AV53" s="101"/>
      <c r="AW53" s="101"/>
      <c r="AX53" s="101"/>
      <c r="AY53" s="101"/>
      <c r="AZ53" s="101"/>
    </row>
    <row r="54" spans="1:52" ht="40.5" customHeight="1">
      <c r="B54" s="928" t="str">
        <f>"(z) Attachment 25(" &amp; Basic!$B$2 &amp; ") :"</f>
        <v>(z) Attachment 25(4TR-01-Bulk ) :</v>
      </c>
      <c r="C54" s="928"/>
      <c r="D54" s="928" t="s">
        <v>864</v>
      </c>
      <c r="E54" s="928"/>
      <c r="F54" s="928"/>
      <c r="G54" s="58"/>
      <c r="H54" s="58"/>
      <c r="I54" s="65"/>
      <c r="J54" s="65"/>
      <c r="K54" s="65"/>
      <c r="L54" s="65"/>
      <c r="M54" s="65"/>
      <c r="N54" s="65"/>
      <c r="O54" s="65"/>
      <c r="P54" s="65"/>
      <c r="Q54" s="65"/>
      <c r="R54" s="65"/>
      <c r="S54" s="65"/>
      <c r="T54" s="65"/>
      <c r="U54" s="65"/>
      <c r="V54" s="65"/>
      <c r="W54" s="65"/>
      <c r="X54" s="65"/>
      <c r="Y54" s="65"/>
      <c r="Z54" s="65"/>
      <c r="AA54" s="65"/>
      <c r="AB54" s="166"/>
      <c r="AC54" s="167"/>
      <c r="AD54" s="767"/>
      <c r="AE54" s="767"/>
      <c r="AF54" s="64"/>
      <c r="AG54" s="64"/>
      <c r="AH54" s="64"/>
      <c r="AI54" s="64"/>
      <c r="AJ54" s="64"/>
      <c r="AK54" s="64"/>
      <c r="AL54" s="64"/>
      <c r="AM54" s="64"/>
      <c r="AN54" s="64"/>
      <c r="AO54" s="64"/>
      <c r="AP54" s="64"/>
      <c r="AQ54" s="101"/>
      <c r="AR54" s="101"/>
      <c r="AS54" s="101"/>
      <c r="AT54" s="101"/>
      <c r="AU54" s="101"/>
      <c r="AV54" s="101"/>
      <c r="AW54" s="101"/>
      <c r="AX54" s="101"/>
      <c r="AY54" s="101"/>
      <c r="AZ54" s="101"/>
    </row>
    <row r="55" spans="1:52" ht="40.5" customHeight="1">
      <c r="B55" s="928" t="str">
        <f>"(aa) Attachment 26(" &amp; Basic!$B$2 &amp; ") :"</f>
        <v>(aa) Attachment 26(4TR-01-Bulk ) :</v>
      </c>
      <c r="C55" s="928"/>
      <c r="D55" s="928" t="s">
        <v>865</v>
      </c>
      <c r="E55" s="928"/>
      <c r="F55" s="928"/>
      <c r="G55" s="58"/>
      <c r="H55" s="58"/>
      <c r="I55" s="65"/>
      <c r="J55" s="65"/>
      <c r="K55" s="65"/>
      <c r="L55" s="65"/>
      <c r="M55" s="65"/>
      <c r="N55" s="65"/>
      <c r="O55" s="65"/>
      <c r="P55" s="65"/>
      <c r="Q55" s="65"/>
      <c r="R55" s="65"/>
      <c r="S55" s="65"/>
      <c r="T55" s="65"/>
      <c r="U55" s="65"/>
      <c r="V55" s="65"/>
      <c r="W55" s="65"/>
      <c r="X55" s="65"/>
      <c r="Y55" s="65"/>
      <c r="Z55" s="65"/>
      <c r="AA55" s="65"/>
      <c r="AB55" s="166"/>
      <c r="AC55" s="167"/>
      <c r="AD55" s="767"/>
      <c r="AE55" s="767"/>
      <c r="AF55" s="64"/>
      <c r="AG55" s="64"/>
      <c r="AH55" s="64"/>
      <c r="AI55" s="64"/>
      <c r="AJ55" s="64"/>
      <c r="AK55" s="64"/>
      <c r="AL55" s="64"/>
      <c r="AM55" s="64"/>
      <c r="AN55" s="64"/>
      <c r="AO55" s="64"/>
      <c r="AP55" s="64"/>
      <c r="AQ55" s="101"/>
      <c r="AR55" s="101"/>
      <c r="AS55" s="101"/>
      <c r="AT55" s="101"/>
      <c r="AU55" s="101"/>
      <c r="AV55" s="101"/>
      <c r="AW55" s="101"/>
      <c r="AX55" s="101"/>
      <c r="AY55" s="101"/>
      <c r="AZ55" s="101"/>
    </row>
    <row r="56" spans="1:52" ht="33" customHeight="1">
      <c r="B56" s="928" t="str">
        <f>"(bb) Attachment 27(" &amp; Basic!$B$2 &amp; ") :"</f>
        <v>(bb) Attachment 27(4TR-01-Bulk ) :</v>
      </c>
      <c r="C56" s="928"/>
      <c r="D56" s="928" t="s">
        <v>866</v>
      </c>
      <c r="E56" s="928"/>
      <c r="F56" s="928"/>
      <c r="G56" s="58"/>
      <c r="H56" s="58"/>
      <c r="I56" s="65"/>
      <c r="J56" s="65"/>
      <c r="K56" s="65"/>
      <c r="L56" s="65"/>
      <c r="M56" s="65"/>
      <c r="N56" s="65"/>
      <c r="O56" s="65"/>
      <c r="P56" s="65"/>
      <c r="Q56" s="65"/>
      <c r="R56" s="65"/>
      <c r="S56" s="65"/>
      <c r="T56" s="65"/>
      <c r="U56" s="65"/>
      <c r="V56" s="65"/>
      <c r="W56" s="65"/>
      <c r="X56" s="65"/>
      <c r="Y56" s="65"/>
      <c r="Z56" s="65"/>
      <c r="AA56" s="65"/>
      <c r="AB56" s="166"/>
      <c r="AC56" s="167"/>
      <c r="AD56" s="767"/>
      <c r="AE56" s="767"/>
      <c r="AF56" s="64"/>
      <c r="AG56" s="64"/>
      <c r="AH56" s="64"/>
      <c r="AI56" s="64"/>
      <c r="AJ56" s="64"/>
      <c r="AK56" s="64"/>
      <c r="AL56" s="64"/>
      <c r="AM56" s="64"/>
      <c r="AN56" s="64"/>
      <c r="AO56" s="64"/>
      <c r="AP56" s="64"/>
      <c r="AQ56" s="101"/>
      <c r="AR56" s="101"/>
      <c r="AS56" s="101"/>
      <c r="AT56" s="101"/>
      <c r="AU56" s="101"/>
      <c r="AV56" s="101"/>
      <c r="AW56" s="101"/>
      <c r="AX56" s="101"/>
      <c r="AY56" s="101"/>
      <c r="AZ56" s="101"/>
    </row>
    <row r="57" spans="1:52" ht="33" customHeight="1">
      <c r="B57" s="928" t="str">
        <f>"(cc) Attachment 28(" &amp; Basic!$B$2 &amp; ") :"</f>
        <v>(cc) Attachment 28(4TR-01-Bulk ) :</v>
      </c>
      <c r="C57" s="928"/>
      <c r="D57" s="928" t="s">
        <v>779</v>
      </c>
      <c r="E57" s="928"/>
      <c r="F57" s="928"/>
      <c r="G57" s="58"/>
      <c r="H57" s="58"/>
      <c r="I57" s="65"/>
      <c r="J57" s="65"/>
      <c r="K57" s="65"/>
      <c r="L57" s="65"/>
      <c r="M57" s="65"/>
      <c r="N57" s="65"/>
      <c r="O57" s="65"/>
      <c r="P57" s="65"/>
      <c r="Q57" s="65"/>
      <c r="R57" s="65"/>
      <c r="S57" s="65"/>
      <c r="T57" s="65"/>
      <c r="U57" s="65"/>
      <c r="V57" s="65"/>
      <c r="W57" s="65"/>
      <c r="X57" s="65"/>
      <c r="Y57" s="65"/>
      <c r="Z57" s="65"/>
      <c r="AA57" s="65"/>
      <c r="AB57" s="166"/>
      <c r="AC57" s="167"/>
      <c r="AD57" s="767"/>
      <c r="AE57" s="767"/>
      <c r="AF57" s="64"/>
      <c r="AG57" s="64"/>
      <c r="AH57" s="64"/>
      <c r="AI57" s="64"/>
      <c r="AJ57" s="64"/>
      <c r="AK57" s="64"/>
      <c r="AL57" s="64"/>
      <c r="AM57" s="64"/>
      <c r="AN57" s="64"/>
      <c r="AO57" s="64"/>
      <c r="AP57" s="64"/>
      <c r="AQ57" s="101"/>
      <c r="AR57" s="101"/>
      <c r="AS57" s="101"/>
      <c r="AT57" s="101"/>
      <c r="AU57" s="101"/>
      <c r="AV57" s="101"/>
      <c r="AW57" s="101"/>
      <c r="AX57" s="101"/>
      <c r="AY57" s="101"/>
      <c r="AZ57" s="101"/>
    </row>
    <row r="58" spans="1:52" ht="33" customHeight="1">
      <c r="B58" s="928"/>
      <c r="C58" s="928"/>
      <c r="G58" s="58"/>
      <c r="H58" s="58"/>
      <c r="I58" s="65"/>
      <c r="J58" s="65"/>
      <c r="K58" s="65"/>
      <c r="L58" s="65"/>
      <c r="M58" s="65"/>
      <c r="N58" s="65"/>
      <c r="O58" s="65"/>
      <c r="P58" s="65"/>
      <c r="Q58" s="65"/>
      <c r="R58" s="65"/>
      <c r="S58" s="65"/>
      <c r="T58" s="65"/>
      <c r="U58" s="65"/>
      <c r="V58" s="65"/>
      <c r="W58" s="65"/>
      <c r="X58" s="65"/>
      <c r="Y58" s="65"/>
      <c r="Z58" s="65"/>
      <c r="AA58" s="65"/>
      <c r="AB58" s="166"/>
      <c r="AC58" s="167"/>
      <c r="AD58" s="767"/>
      <c r="AE58" s="767"/>
      <c r="AF58" s="64"/>
      <c r="AG58" s="64"/>
      <c r="AH58" s="64"/>
      <c r="AI58" s="64"/>
      <c r="AJ58" s="64"/>
      <c r="AK58" s="64"/>
      <c r="AL58" s="64"/>
      <c r="AM58" s="64"/>
      <c r="AN58" s="64"/>
      <c r="AO58" s="64"/>
      <c r="AP58" s="64"/>
      <c r="AQ58" s="101"/>
      <c r="AR58" s="101"/>
      <c r="AS58" s="101"/>
      <c r="AT58" s="101"/>
      <c r="AU58" s="101"/>
      <c r="AV58" s="101"/>
      <c r="AW58" s="101"/>
      <c r="AX58" s="101"/>
      <c r="AY58" s="101"/>
      <c r="AZ58" s="101"/>
    </row>
    <row r="59" spans="1:52" ht="63" customHeight="1">
      <c r="A59" s="56">
        <v>3</v>
      </c>
      <c r="B59" s="1379" t="s">
        <v>867</v>
      </c>
      <c r="C59" s="1379"/>
      <c r="D59" s="1379"/>
      <c r="E59" s="1379"/>
      <c r="F59" s="1379"/>
      <c r="G59" s="60"/>
      <c r="H59" s="60"/>
      <c r="I59" s="65"/>
      <c r="J59" s="65"/>
      <c r="K59" s="65"/>
      <c r="L59" s="65"/>
      <c r="M59" s="65"/>
      <c r="N59" s="65"/>
      <c r="O59" s="65"/>
      <c r="P59" s="65"/>
      <c r="Q59" s="65"/>
      <c r="R59" s="65"/>
      <c r="S59" s="65"/>
      <c r="T59" s="65"/>
      <c r="U59" s="65"/>
      <c r="V59" s="65"/>
      <c r="W59" s="65"/>
      <c r="X59" s="65"/>
      <c r="Y59" s="65"/>
      <c r="Z59" s="65"/>
      <c r="AA59" s="65"/>
      <c r="AB59" s="166"/>
      <c r="AC59" s="167"/>
      <c r="AD59" s="767"/>
      <c r="AE59" s="767"/>
      <c r="AF59" s="64"/>
      <c r="AG59" s="64"/>
      <c r="AH59" s="64"/>
      <c r="AI59" s="64"/>
      <c r="AJ59" s="64"/>
      <c r="AK59" s="64"/>
      <c r="AL59" s="64"/>
      <c r="AM59" s="64"/>
      <c r="AN59" s="64"/>
      <c r="AO59" s="64"/>
      <c r="AP59" s="64"/>
      <c r="AQ59" s="101"/>
      <c r="AR59" s="101"/>
      <c r="AS59" s="101"/>
      <c r="AT59" s="101"/>
      <c r="AU59" s="101"/>
      <c r="AV59" s="101"/>
      <c r="AW59" s="101"/>
      <c r="AX59" s="101"/>
      <c r="AY59" s="101"/>
      <c r="AZ59" s="101"/>
    </row>
    <row r="60" spans="1:52" ht="64.5" customHeight="1">
      <c r="A60" s="56">
        <v>3.1</v>
      </c>
      <c r="B60" s="1379" t="s">
        <v>868</v>
      </c>
      <c r="C60" s="1379"/>
      <c r="D60" s="1379"/>
      <c r="E60" s="1379"/>
      <c r="F60" s="1379"/>
      <c r="G60" s="60"/>
      <c r="H60" s="60"/>
      <c r="I60" s="65"/>
      <c r="J60" s="65"/>
      <c r="K60" s="65"/>
      <c r="L60" s="65"/>
      <c r="M60" s="65"/>
      <c r="N60" s="65"/>
      <c r="O60" s="65"/>
      <c r="P60" s="65"/>
      <c r="Q60" s="65"/>
      <c r="R60" s="65"/>
      <c r="S60" s="65"/>
      <c r="T60" s="65"/>
      <c r="U60" s="65"/>
      <c r="V60" s="65"/>
      <c r="W60" s="65"/>
      <c r="X60" s="65"/>
      <c r="Y60" s="65"/>
      <c r="Z60" s="65"/>
      <c r="AA60" s="65"/>
      <c r="AB60" s="166"/>
      <c r="AC60" s="167"/>
      <c r="AD60" s="767"/>
      <c r="AE60" s="767"/>
      <c r="AF60" s="64"/>
      <c r="AG60" s="64"/>
      <c r="AH60" s="64"/>
      <c r="AI60" s="64"/>
      <c r="AJ60" s="64"/>
      <c r="AK60" s="64"/>
      <c r="AL60" s="64"/>
      <c r="AM60" s="64"/>
      <c r="AN60" s="64"/>
      <c r="AO60" s="64"/>
      <c r="AP60" s="64"/>
      <c r="AQ60" s="101"/>
      <c r="AR60" s="101"/>
      <c r="AS60" s="101"/>
      <c r="AT60" s="101"/>
      <c r="AU60" s="101"/>
      <c r="AV60" s="101"/>
      <c r="AW60" s="101"/>
      <c r="AX60" s="101"/>
      <c r="AY60" s="101"/>
      <c r="AZ60" s="101"/>
    </row>
    <row r="61" spans="1:52" ht="64.5" customHeight="1">
      <c r="A61" s="56">
        <v>3.2</v>
      </c>
      <c r="B61" s="1379" t="s">
        <v>869</v>
      </c>
      <c r="C61" s="1379"/>
      <c r="D61" s="1379"/>
      <c r="E61" s="1379"/>
      <c r="F61" s="1379"/>
      <c r="G61" s="60"/>
      <c r="H61" s="60"/>
      <c r="I61" s="65"/>
      <c r="J61" s="65"/>
      <c r="K61" s="65"/>
      <c r="L61" s="65"/>
      <c r="M61" s="65"/>
      <c r="N61" s="65"/>
      <c r="O61" s="65"/>
      <c r="P61" s="65"/>
      <c r="Q61" s="65"/>
      <c r="R61" s="65"/>
      <c r="S61" s="65"/>
      <c r="T61" s="65"/>
      <c r="U61" s="65"/>
      <c r="V61" s="65"/>
      <c r="W61" s="65"/>
      <c r="X61" s="65"/>
      <c r="Y61" s="65"/>
      <c r="Z61" s="65"/>
      <c r="AA61" s="65"/>
      <c r="AB61" s="166"/>
      <c r="AC61" s="167"/>
      <c r="AD61" s="767"/>
      <c r="AE61" s="767"/>
      <c r="AF61" s="64"/>
      <c r="AG61" s="64"/>
      <c r="AH61" s="64"/>
      <c r="AI61" s="64"/>
      <c r="AJ61" s="64"/>
      <c r="AK61" s="64"/>
      <c r="AL61" s="64"/>
      <c r="AM61" s="64"/>
      <c r="AN61" s="64"/>
      <c r="AO61" s="64"/>
      <c r="AP61" s="64"/>
      <c r="AQ61" s="101"/>
      <c r="AR61" s="101"/>
      <c r="AS61" s="101"/>
      <c r="AT61" s="101"/>
      <c r="AU61" s="101"/>
      <c r="AV61" s="101"/>
      <c r="AW61" s="101"/>
      <c r="AX61" s="101"/>
      <c r="AY61" s="101"/>
      <c r="AZ61" s="101"/>
    </row>
    <row r="62" spans="1:52" s="11" customFormat="1" ht="60" customHeight="1">
      <c r="A62" s="56">
        <v>4</v>
      </c>
      <c r="B62" s="1379" t="s">
        <v>870</v>
      </c>
      <c r="C62" s="1379"/>
      <c r="D62" s="1379"/>
      <c r="E62" s="1379"/>
      <c r="F62" s="1379"/>
      <c r="G62" s="60"/>
      <c r="H62" s="60"/>
      <c r="I62" s="65"/>
      <c r="J62" s="65"/>
      <c r="K62" s="65"/>
      <c r="L62" s="65"/>
      <c r="M62" s="65"/>
      <c r="N62" s="65"/>
      <c r="O62" s="65"/>
      <c r="P62" s="65"/>
      <c r="Q62" s="65"/>
      <c r="R62" s="65"/>
      <c r="S62" s="65"/>
      <c r="T62" s="65"/>
      <c r="U62" s="65"/>
      <c r="V62" s="65"/>
      <c r="W62" s="65"/>
      <c r="X62" s="65"/>
      <c r="Y62" s="65"/>
      <c r="Z62" s="65"/>
      <c r="AA62" s="65"/>
      <c r="AB62" s="166"/>
      <c r="AC62" s="167"/>
      <c r="AD62" s="768"/>
      <c r="AE62" s="768"/>
      <c r="AF62" s="65"/>
      <c r="AG62" s="65"/>
      <c r="AH62" s="65"/>
      <c r="AI62" s="65"/>
      <c r="AJ62" s="65"/>
      <c r="AK62" s="65"/>
      <c r="AL62" s="65"/>
      <c r="AM62" s="65"/>
      <c r="AN62" s="65"/>
      <c r="AO62" s="65"/>
      <c r="AP62" s="65"/>
      <c r="AQ62" s="99"/>
      <c r="AR62" s="99"/>
      <c r="AS62" s="99"/>
      <c r="AT62" s="99"/>
      <c r="AU62" s="99"/>
      <c r="AV62" s="99"/>
      <c r="AW62" s="99"/>
      <c r="AX62" s="99"/>
      <c r="AY62" s="99"/>
      <c r="AZ62" s="99"/>
    </row>
    <row r="63" spans="1:52" ht="56.25" customHeight="1">
      <c r="A63" s="56">
        <v>4.0999999999999996</v>
      </c>
      <c r="B63" s="1379" t="s">
        <v>871</v>
      </c>
      <c r="C63" s="1379"/>
      <c r="D63" s="1379"/>
      <c r="E63" s="1379"/>
      <c r="F63" s="1379"/>
      <c r="G63" s="60"/>
      <c r="H63" s="60"/>
      <c r="I63" s="65"/>
      <c r="J63" s="65"/>
      <c r="K63" s="65"/>
      <c r="L63" s="65"/>
      <c r="M63" s="65"/>
      <c r="N63" s="65"/>
      <c r="O63" s="65"/>
      <c r="P63" s="65"/>
      <c r="Q63" s="65"/>
      <c r="R63" s="65"/>
      <c r="S63" s="65"/>
      <c r="T63" s="65"/>
      <c r="U63" s="65"/>
      <c r="V63" s="65"/>
      <c r="W63" s="65"/>
      <c r="X63" s="65"/>
      <c r="Y63" s="65"/>
      <c r="Z63" s="65"/>
      <c r="AA63" s="65"/>
      <c r="AB63" s="166"/>
      <c r="AC63" s="167"/>
      <c r="AD63" s="767"/>
      <c r="AE63" s="767"/>
      <c r="AF63" s="64"/>
      <c r="AG63" s="64"/>
      <c r="AH63" s="64"/>
      <c r="AI63" s="64"/>
      <c r="AJ63" s="64"/>
      <c r="AK63" s="64"/>
      <c r="AL63" s="64"/>
      <c r="AM63" s="64"/>
      <c r="AN63" s="64"/>
      <c r="AO63" s="64"/>
      <c r="AP63" s="64"/>
      <c r="AQ63" s="101"/>
      <c r="AR63" s="101"/>
      <c r="AS63" s="101"/>
      <c r="AT63" s="101"/>
      <c r="AU63" s="101"/>
      <c r="AV63" s="101"/>
      <c r="AW63" s="101"/>
      <c r="AX63" s="101"/>
      <c r="AY63" s="101"/>
      <c r="AZ63" s="101"/>
    </row>
    <row r="64" spans="1:52" ht="90" customHeight="1">
      <c r="A64" s="56">
        <v>4.2</v>
      </c>
      <c r="B64" s="1379" t="s">
        <v>872</v>
      </c>
      <c r="C64" s="1379"/>
      <c r="D64" s="1379"/>
      <c r="E64" s="1379"/>
      <c r="F64" s="1379"/>
      <c r="G64" s="60"/>
      <c r="H64" s="60"/>
      <c r="I64" s="65"/>
      <c r="J64" s="65"/>
      <c r="K64" s="65"/>
      <c r="L64" s="65"/>
      <c r="M64" s="65"/>
      <c r="N64" s="65"/>
      <c r="O64" s="65"/>
      <c r="P64" s="65"/>
      <c r="Q64" s="65"/>
      <c r="R64" s="65"/>
      <c r="S64" s="65"/>
      <c r="T64" s="65"/>
      <c r="U64" s="65"/>
      <c r="V64" s="65"/>
      <c r="W64" s="65"/>
      <c r="X64" s="65"/>
      <c r="Y64" s="65"/>
      <c r="Z64" s="65"/>
      <c r="AA64" s="65"/>
      <c r="AB64" s="166"/>
      <c r="AC64" s="167"/>
      <c r="AD64" s="767"/>
      <c r="AE64" s="767"/>
      <c r="AF64" s="64"/>
      <c r="AG64" s="64"/>
      <c r="AH64" s="64"/>
      <c r="AI64" s="64"/>
      <c r="AJ64" s="64"/>
      <c r="AK64" s="64"/>
      <c r="AL64" s="64"/>
      <c r="AM64" s="64"/>
      <c r="AN64" s="64"/>
      <c r="AO64" s="64"/>
      <c r="AP64" s="64"/>
      <c r="AQ64" s="101"/>
      <c r="AR64" s="101"/>
      <c r="AS64" s="101"/>
      <c r="AT64" s="101"/>
      <c r="AU64" s="101"/>
      <c r="AV64" s="101"/>
      <c r="AW64" s="101"/>
      <c r="AX64" s="101"/>
      <c r="AY64" s="101"/>
      <c r="AZ64" s="101"/>
    </row>
    <row r="65" spans="1:52" ht="11.25" customHeight="1">
      <c r="A65" s="56"/>
      <c r="B65" s="1379"/>
      <c r="C65" s="1379"/>
      <c r="D65" s="1379"/>
      <c r="E65" s="1379"/>
      <c r="F65" s="1379"/>
      <c r="G65" s="60"/>
      <c r="H65" s="60"/>
      <c r="I65" s="65"/>
      <c r="J65" s="65"/>
      <c r="K65" s="65"/>
      <c r="L65" s="65"/>
      <c r="M65" s="65"/>
      <c r="N65" s="65"/>
      <c r="O65" s="65"/>
      <c r="P65" s="65"/>
      <c r="Q65" s="65"/>
      <c r="R65" s="65"/>
      <c r="S65" s="65"/>
      <c r="T65" s="65"/>
      <c r="U65" s="65"/>
      <c r="V65" s="65"/>
      <c r="W65" s="65"/>
      <c r="X65" s="65"/>
      <c r="Y65" s="65"/>
      <c r="Z65" s="65"/>
      <c r="AA65" s="65"/>
      <c r="AB65" s="166"/>
      <c r="AC65" s="167"/>
      <c r="AD65" s="767"/>
      <c r="AE65" s="767"/>
      <c r="AF65" s="64"/>
      <c r="AG65" s="64"/>
      <c r="AH65" s="64"/>
      <c r="AI65" s="64"/>
      <c r="AJ65" s="64"/>
      <c r="AK65" s="64"/>
      <c r="AL65" s="64"/>
      <c r="AM65" s="64"/>
      <c r="AN65" s="64"/>
      <c r="AO65" s="64"/>
      <c r="AP65" s="64"/>
      <c r="AQ65" s="101"/>
      <c r="AR65" s="101"/>
      <c r="AS65" s="101"/>
      <c r="AT65" s="101"/>
      <c r="AU65" s="101"/>
      <c r="AV65" s="101"/>
      <c r="AW65" s="101"/>
      <c r="AX65" s="101"/>
      <c r="AY65" s="101"/>
      <c r="AZ65" s="101"/>
    </row>
    <row r="66" spans="1:52" ht="39.75" customHeight="1">
      <c r="A66" s="56">
        <v>4.3</v>
      </c>
      <c r="B66" s="1379" t="s">
        <v>873</v>
      </c>
      <c r="C66" s="1379"/>
      <c r="D66" s="1379"/>
      <c r="E66" s="1379"/>
      <c r="F66" s="1379"/>
      <c r="G66" s="60"/>
      <c r="H66" s="60"/>
      <c r="I66" s="65"/>
      <c r="J66" s="65"/>
      <c r="K66" s="65"/>
      <c r="L66" s="65"/>
      <c r="M66" s="65"/>
      <c r="N66" s="65"/>
      <c r="O66" s="65"/>
      <c r="P66" s="65"/>
      <c r="Q66" s="65"/>
      <c r="R66" s="65"/>
      <c r="S66" s="65"/>
      <c r="T66" s="65"/>
      <c r="U66" s="65"/>
      <c r="V66" s="65"/>
      <c r="W66" s="65"/>
      <c r="X66" s="65"/>
      <c r="Y66" s="65"/>
      <c r="Z66" s="65"/>
      <c r="AA66" s="65"/>
      <c r="AB66" s="166"/>
      <c r="AC66" s="167"/>
      <c r="AD66" s="767"/>
      <c r="AE66" s="767"/>
      <c r="AF66" s="64"/>
      <c r="AG66" s="64"/>
      <c r="AH66" s="64"/>
      <c r="AI66" s="64"/>
      <c r="AJ66" s="64"/>
      <c r="AK66" s="64"/>
      <c r="AL66" s="64"/>
      <c r="AM66" s="64"/>
      <c r="AN66" s="64"/>
      <c r="AO66" s="64"/>
      <c r="AP66" s="64"/>
      <c r="AQ66" s="101"/>
      <c r="AR66" s="101"/>
      <c r="AS66" s="101"/>
      <c r="AT66" s="101"/>
      <c r="AU66" s="101"/>
      <c r="AV66" s="101"/>
      <c r="AW66" s="101"/>
      <c r="AX66" s="101"/>
      <c r="AY66" s="101"/>
      <c r="AZ66" s="101"/>
    </row>
    <row r="67" spans="1:52" ht="14.25" customHeight="1">
      <c r="A67" s="56"/>
      <c r="B67" s="1379"/>
      <c r="C67" s="1379"/>
      <c r="D67" s="1379"/>
      <c r="E67" s="1379"/>
      <c r="F67" s="1379"/>
      <c r="G67" s="60"/>
      <c r="H67" s="60"/>
      <c r="I67" s="65"/>
      <c r="J67" s="65"/>
      <c r="K67" s="65"/>
      <c r="L67" s="65"/>
      <c r="M67" s="65"/>
      <c r="N67" s="65"/>
      <c r="O67" s="65"/>
      <c r="P67" s="65"/>
      <c r="Q67" s="65"/>
      <c r="R67" s="65"/>
      <c r="S67" s="65"/>
      <c r="T67" s="65"/>
      <c r="U67" s="65"/>
      <c r="V67" s="65"/>
      <c r="W67" s="65"/>
      <c r="X67" s="65"/>
      <c r="Y67" s="65"/>
      <c r="Z67" s="65"/>
      <c r="AA67" s="65"/>
      <c r="AB67" s="166"/>
      <c r="AC67" s="167"/>
      <c r="AD67" s="767"/>
      <c r="AE67" s="767"/>
      <c r="AF67" s="64"/>
      <c r="AG67" s="64"/>
      <c r="AH67" s="64"/>
      <c r="AI67" s="64"/>
      <c r="AJ67" s="64"/>
      <c r="AK67" s="64"/>
      <c r="AL67" s="64"/>
      <c r="AM67" s="64"/>
      <c r="AN67" s="64"/>
      <c r="AO67" s="64"/>
      <c r="AP67" s="64"/>
      <c r="AQ67" s="101"/>
      <c r="AR67" s="101"/>
      <c r="AS67" s="101"/>
      <c r="AT67" s="101"/>
      <c r="AU67" s="101"/>
      <c r="AV67" s="101"/>
      <c r="AW67" s="101"/>
      <c r="AX67" s="101"/>
      <c r="AY67" s="101"/>
      <c r="AZ67" s="101"/>
    </row>
    <row r="68" spans="1:52" ht="27.75" customHeight="1">
      <c r="A68" s="41">
        <v>5</v>
      </c>
      <c r="B68" s="1405" t="s">
        <v>874</v>
      </c>
      <c r="C68" s="1405"/>
      <c r="D68" s="1405"/>
      <c r="E68" s="1405"/>
      <c r="F68" s="1405"/>
      <c r="G68" s="23"/>
      <c r="H68" s="23"/>
      <c r="I68" s="65"/>
      <c r="J68" s="65"/>
      <c r="K68" s="65"/>
      <c r="L68" s="65"/>
      <c r="M68" s="65"/>
      <c r="N68" s="65"/>
      <c r="O68" s="65"/>
      <c r="P68" s="65"/>
      <c r="Q68" s="65"/>
      <c r="R68" s="65"/>
      <c r="S68" s="65"/>
      <c r="T68" s="65"/>
      <c r="U68" s="65"/>
      <c r="V68" s="65"/>
      <c r="W68" s="65"/>
      <c r="X68" s="65"/>
      <c r="Y68" s="65"/>
      <c r="Z68" s="65"/>
      <c r="AA68" s="65"/>
      <c r="AB68" s="166"/>
      <c r="AC68" s="167"/>
      <c r="AD68" s="767"/>
      <c r="AE68" s="767"/>
      <c r="AF68" s="64"/>
      <c r="AG68" s="64"/>
      <c r="AH68" s="64"/>
      <c r="AI68" s="64"/>
      <c r="AJ68" s="64"/>
      <c r="AK68" s="64"/>
      <c r="AL68" s="64"/>
      <c r="AM68" s="64"/>
      <c r="AN68" s="64"/>
      <c r="AO68" s="64"/>
      <c r="AP68" s="64"/>
      <c r="AQ68" s="101"/>
      <c r="AR68" s="101"/>
      <c r="AS68" s="101"/>
      <c r="AT68" s="101"/>
      <c r="AU68" s="101"/>
      <c r="AV68" s="101"/>
      <c r="AW68" s="101"/>
      <c r="AX68" s="101"/>
      <c r="AY68" s="101"/>
      <c r="AZ68" s="101"/>
    </row>
    <row r="69" spans="1:52" s="11" customFormat="1" ht="180.75" customHeight="1">
      <c r="A69" s="56">
        <v>5.0999999999999996</v>
      </c>
      <c r="B69" s="1379" t="s">
        <v>875</v>
      </c>
      <c r="C69" s="1379"/>
      <c r="D69" s="1379"/>
      <c r="E69" s="1379"/>
      <c r="F69" s="1379"/>
      <c r="G69" s="60"/>
      <c r="H69" s="60"/>
      <c r="I69" s="65"/>
      <c r="J69" s="65"/>
      <c r="K69" s="65"/>
      <c r="L69" s="65"/>
      <c r="M69" s="65"/>
      <c r="N69" s="65"/>
      <c r="O69" s="65"/>
      <c r="P69" s="65"/>
      <c r="Q69" s="65"/>
      <c r="R69" s="65"/>
      <c r="S69" s="65"/>
      <c r="T69" s="65"/>
      <c r="U69" s="65"/>
      <c r="V69" s="65"/>
      <c r="W69" s="65"/>
      <c r="X69" s="65"/>
      <c r="Y69" s="65"/>
      <c r="Z69" s="65"/>
      <c r="AA69" s="65"/>
      <c r="AB69" s="166"/>
      <c r="AC69" s="167"/>
      <c r="AD69" s="768"/>
      <c r="AE69" s="768"/>
      <c r="AF69" s="65"/>
      <c r="AG69" s="65"/>
      <c r="AH69" s="65"/>
      <c r="AI69" s="65"/>
      <c r="AJ69" s="65"/>
      <c r="AK69" s="65"/>
      <c r="AL69" s="65"/>
      <c r="AM69" s="65"/>
      <c r="AN69" s="65"/>
      <c r="AO69" s="65"/>
      <c r="AP69" s="65"/>
      <c r="AQ69" s="99"/>
      <c r="AR69" s="99"/>
      <c r="AS69" s="99"/>
      <c r="AT69" s="99"/>
      <c r="AU69" s="99"/>
      <c r="AV69" s="99"/>
      <c r="AW69" s="99"/>
      <c r="AX69" s="99"/>
      <c r="AY69" s="99"/>
      <c r="AZ69" s="99"/>
    </row>
    <row r="70" spans="1:52" s="11" customFormat="1" ht="33" customHeight="1">
      <c r="A70" s="56">
        <v>6</v>
      </c>
      <c r="B70" s="1379" t="s">
        <v>876</v>
      </c>
      <c r="C70" s="1379"/>
      <c r="D70" s="1379"/>
      <c r="E70" s="1379"/>
      <c r="F70" s="1379"/>
      <c r="G70" s="60"/>
      <c r="H70" s="60"/>
      <c r="I70" s="65"/>
      <c r="J70" s="65"/>
      <c r="K70" s="65"/>
      <c r="L70" s="65"/>
      <c r="M70" s="65"/>
      <c r="N70" s="65"/>
      <c r="O70" s="65"/>
      <c r="P70" s="65"/>
      <c r="Q70" s="65"/>
      <c r="R70" s="65"/>
      <c r="S70" s="65"/>
      <c r="T70" s="65"/>
      <c r="U70" s="65"/>
      <c r="V70" s="65"/>
      <c r="W70" s="65"/>
      <c r="X70" s="65"/>
      <c r="Y70" s="65"/>
      <c r="Z70" s="65"/>
      <c r="AA70" s="65"/>
      <c r="AB70" s="166"/>
      <c r="AC70" s="167"/>
      <c r="AD70" s="768"/>
      <c r="AE70" s="768"/>
      <c r="AF70" s="65"/>
      <c r="AG70" s="65"/>
      <c r="AH70" s="65"/>
      <c r="AI70" s="65"/>
      <c r="AJ70" s="65"/>
      <c r="AK70" s="65"/>
      <c r="AL70" s="65"/>
      <c r="AM70" s="65"/>
      <c r="AN70" s="65"/>
      <c r="AO70" s="65"/>
      <c r="AP70" s="65"/>
      <c r="AQ70" s="99"/>
      <c r="AR70" s="99"/>
      <c r="AS70" s="99"/>
      <c r="AT70" s="99"/>
      <c r="AU70" s="99"/>
      <c r="AV70" s="99"/>
      <c r="AW70" s="99"/>
      <c r="AX70" s="99"/>
      <c r="AY70" s="99"/>
      <c r="AZ70" s="99"/>
    </row>
    <row r="71" spans="1:52" s="11" customFormat="1" ht="26.1" customHeight="1">
      <c r="A71" s="41"/>
      <c r="B71" s="38" t="s">
        <v>255</v>
      </c>
      <c r="C71" s="19" t="s">
        <v>877</v>
      </c>
      <c r="D71" s="16"/>
      <c r="E71" s="54" t="s">
        <v>878</v>
      </c>
      <c r="G71" s="65"/>
      <c r="H71" s="65"/>
      <c r="I71" s="65"/>
      <c r="J71" s="64"/>
      <c r="K71" s="64"/>
      <c r="L71" s="64"/>
      <c r="M71" s="64"/>
      <c r="N71" s="64"/>
      <c r="O71" s="64"/>
      <c r="P71" s="64"/>
      <c r="Q71" s="64"/>
      <c r="R71" s="64"/>
      <c r="S71" s="64"/>
      <c r="T71" s="64"/>
      <c r="U71" s="64"/>
      <c r="V71" s="64"/>
      <c r="W71" s="64"/>
      <c r="X71" s="64"/>
      <c r="Y71" s="64"/>
      <c r="Z71" s="64"/>
      <c r="AA71" s="64"/>
      <c r="AB71" s="44"/>
      <c r="AC71" s="167"/>
      <c r="AD71" s="768"/>
      <c r="AE71" s="768"/>
      <c r="AF71" s="65"/>
      <c r="AG71" s="65"/>
      <c r="AH71" s="65"/>
      <c r="AI71" s="65"/>
      <c r="AJ71" s="65"/>
      <c r="AK71" s="65"/>
      <c r="AL71" s="65"/>
      <c r="AM71" s="65"/>
      <c r="AN71" s="65"/>
      <c r="AO71" s="65"/>
      <c r="AP71" s="65"/>
      <c r="AQ71" s="99"/>
      <c r="AR71" s="99"/>
      <c r="AS71" s="99"/>
      <c r="AT71" s="99"/>
      <c r="AU71" s="99"/>
      <c r="AV71" s="99"/>
      <c r="AW71" s="99"/>
      <c r="AX71" s="99"/>
      <c r="AY71" s="99"/>
      <c r="AZ71" s="99"/>
    </row>
    <row r="72" spans="1:52" s="11" customFormat="1" ht="26.1" customHeight="1">
      <c r="A72" s="41"/>
      <c r="B72" s="38" t="s">
        <v>257</v>
      </c>
      <c r="C72" s="19" t="s">
        <v>879</v>
      </c>
      <c r="D72" s="16"/>
      <c r="E72" s="54" t="s">
        <v>880</v>
      </c>
      <c r="G72" s="65"/>
      <c r="H72" s="65"/>
      <c r="I72" s="65"/>
      <c r="J72" s="65"/>
      <c r="K72" s="65"/>
      <c r="L72" s="65"/>
      <c r="M72" s="65"/>
      <c r="N72" s="65"/>
      <c r="O72" s="65"/>
      <c r="P72" s="65"/>
      <c r="Q72" s="65"/>
      <c r="R72" s="65"/>
      <c r="S72" s="65"/>
      <c r="T72" s="65"/>
      <c r="U72" s="65"/>
      <c r="V72" s="65"/>
      <c r="W72" s="65"/>
      <c r="X72" s="65"/>
      <c r="Y72" s="65"/>
      <c r="Z72" s="65"/>
      <c r="AA72" s="65"/>
      <c r="AB72" s="43"/>
      <c r="AC72" s="167"/>
      <c r="AD72" s="768"/>
      <c r="AE72" s="768"/>
      <c r="AF72" s="65"/>
      <c r="AG72" s="65"/>
      <c r="AH72" s="65"/>
      <c r="AI72" s="65"/>
      <c r="AJ72" s="65"/>
      <c r="AK72" s="65"/>
      <c r="AL72" s="65"/>
      <c r="AM72" s="65"/>
      <c r="AN72" s="65"/>
      <c r="AO72" s="65"/>
      <c r="AP72" s="65"/>
      <c r="AQ72" s="99"/>
      <c r="AR72" s="99"/>
      <c r="AS72" s="99"/>
      <c r="AT72" s="99"/>
      <c r="AU72" s="99"/>
      <c r="AV72" s="99"/>
      <c r="AW72" s="99"/>
      <c r="AX72" s="99"/>
      <c r="AY72" s="99"/>
      <c r="AZ72" s="99"/>
    </row>
    <row r="73" spans="1:52" s="11" customFormat="1" ht="26.1" customHeight="1">
      <c r="A73" s="41"/>
      <c r="B73" s="38" t="s">
        <v>259</v>
      </c>
      <c r="C73" s="19" t="s">
        <v>881</v>
      </c>
      <c r="D73" s="16"/>
      <c r="E73" s="54" t="s">
        <v>882</v>
      </c>
      <c r="G73" s="65"/>
      <c r="H73" s="65"/>
      <c r="I73" s="65"/>
      <c r="J73" s="65"/>
      <c r="K73" s="65"/>
      <c r="L73" s="65"/>
      <c r="M73" s="65"/>
      <c r="N73" s="65"/>
      <c r="O73" s="65"/>
      <c r="P73" s="65"/>
      <c r="Q73" s="65"/>
      <c r="R73" s="65"/>
      <c r="S73" s="65"/>
      <c r="T73" s="65"/>
      <c r="U73" s="65"/>
      <c r="V73" s="65"/>
      <c r="W73" s="65"/>
      <c r="X73" s="65"/>
      <c r="Y73" s="65"/>
      <c r="Z73" s="65"/>
      <c r="AA73" s="65"/>
      <c r="AB73" s="44"/>
      <c r="AC73" s="167"/>
      <c r="AD73" s="768"/>
      <c r="AE73" s="768"/>
      <c r="AF73" s="65"/>
      <c r="AG73" s="65"/>
      <c r="AH73" s="65"/>
      <c r="AI73" s="65"/>
      <c r="AJ73" s="65"/>
      <c r="AK73" s="65"/>
      <c r="AL73" s="65"/>
      <c r="AM73" s="65"/>
      <c r="AN73" s="65"/>
      <c r="AO73" s="65"/>
      <c r="AP73" s="65"/>
      <c r="AQ73" s="99"/>
      <c r="AR73" s="99"/>
      <c r="AS73" s="99"/>
      <c r="AT73" s="99"/>
      <c r="AU73" s="99"/>
      <c r="AV73" s="99"/>
      <c r="AW73" s="99"/>
      <c r="AX73" s="99"/>
      <c r="AY73" s="99"/>
      <c r="AZ73" s="99"/>
    </row>
    <row r="74" spans="1:52" s="11" customFormat="1" ht="26.1" customHeight="1">
      <c r="A74" s="41"/>
      <c r="B74" s="38" t="s">
        <v>883</v>
      </c>
      <c r="C74" s="19" t="s">
        <v>884</v>
      </c>
      <c r="D74" s="16"/>
      <c r="E74" s="54" t="s">
        <v>885</v>
      </c>
      <c r="G74" s="65"/>
      <c r="H74" s="65"/>
      <c r="I74" s="65"/>
      <c r="J74" s="64"/>
      <c r="K74" s="64"/>
      <c r="L74" s="64"/>
      <c r="M74" s="64"/>
      <c r="N74" s="64"/>
      <c r="O74" s="64"/>
      <c r="P74" s="64"/>
      <c r="Q74" s="64"/>
      <c r="R74" s="64"/>
      <c r="S74" s="64"/>
      <c r="T74" s="64"/>
      <c r="U74" s="64"/>
      <c r="V74" s="64"/>
      <c r="W74" s="64"/>
      <c r="X74" s="64"/>
      <c r="Y74" s="64"/>
      <c r="Z74" s="64"/>
      <c r="AA74" s="64"/>
      <c r="AB74" s="44"/>
      <c r="AC74" s="167"/>
      <c r="AD74" s="768"/>
      <c r="AE74" s="768"/>
      <c r="AF74" s="65"/>
      <c r="AG74" s="65"/>
      <c r="AH74" s="65"/>
      <c r="AI74" s="65"/>
      <c r="AJ74" s="65"/>
      <c r="AK74" s="65"/>
      <c r="AL74" s="65"/>
      <c r="AM74" s="65"/>
      <c r="AN74" s="65"/>
      <c r="AO74" s="65"/>
      <c r="AP74" s="65"/>
      <c r="AQ74" s="99"/>
      <c r="AR74" s="99"/>
      <c r="AS74" s="99"/>
      <c r="AT74" s="99"/>
      <c r="AU74" s="99"/>
      <c r="AV74" s="99"/>
      <c r="AW74" s="99"/>
      <c r="AX74" s="99"/>
      <c r="AY74" s="99"/>
      <c r="AZ74" s="99"/>
    </row>
    <row r="75" spans="1:52" s="11" customFormat="1" ht="26.1" customHeight="1">
      <c r="A75" s="41"/>
      <c r="B75" s="38" t="s">
        <v>340</v>
      </c>
      <c r="C75" s="19" t="s">
        <v>886</v>
      </c>
      <c r="D75" s="16"/>
      <c r="E75" s="54" t="s">
        <v>887</v>
      </c>
      <c r="G75" s="65"/>
      <c r="H75" s="65"/>
      <c r="I75" s="65"/>
      <c r="J75" s="65"/>
      <c r="K75" s="65"/>
      <c r="L75" s="65"/>
      <c r="M75" s="65"/>
      <c r="N75" s="65"/>
      <c r="O75" s="65"/>
      <c r="P75" s="65"/>
      <c r="Q75" s="65"/>
      <c r="R75" s="65"/>
      <c r="S75" s="65"/>
      <c r="T75" s="65"/>
      <c r="U75" s="65"/>
      <c r="V75" s="65"/>
      <c r="W75" s="65"/>
      <c r="X75" s="65"/>
      <c r="Y75" s="65"/>
      <c r="Z75" s="65"/>
      <c r="AA75" s="65"/>
      <c r="AB75" s="44"/>
      <c r="AC75" s="167"/>
      <c r="AD75" s="768"/>
      <c r="AE75" s="768"/>
      <c r="AF75" s="65"/>
      <c r="AG75" s="65"/>
      <c r="AH75" s="65"/>
      <c r="AI75" s="65"/>
      <c r="AJ75" s="65"/>
      <c r="AK75" s="65"/>
      <c r="AL75" s="65"/>
      <c r="AM75" s="65"/>
      <c r="AN75" s="65"/>
      <c r="AO75" s="65"/>
      <c r="AP75" s="65"/>
      <c r="AQ75" s="99"/>
      <c r="AR75" s="99"/>
      <c r="AS75" s="99"/>
      <c r="AT75" s="99"/>
      <c r="AU75" s="99"/>
      <c r="AV75" s="99"/>
      <c r="AW75" s="99"/>
      <c r="AX75" s="99"/>
      <c r="AY75" s="99"/>
      <c r="AZ75" s="99"/>
    </row>
    <row r="76" spans="1:52" s="11" customFormat="1" ht="26.1" customHeight="1">
      <c r="A76" s="41"/>
      <c r="B76" s="38" t="s">
        <v>341</v>
      </c>
      <c r="C76" s="19" t="s">
        <v>888</v>
      </c>
      <c r="D76" s="16"/>
      <c r="E76" s="54" t="s">
        <v>889</v>
      </c>
      <c r="G76" s="65"/>
      <c r="H76" s="65"/>
      <c r="I76" s="65"/>
      <c r="J76" s="65"/>
      <c r="K76" s="65"/>
      <c r="L76" s="65"/>
      <c r="M76" s="65"/>
      <c r="N76" s="65"/>
      <c r="O76" s="65"/>
      <c r="P76" s="65"/>
      <c r="Q76" s="65"/>
      <c r="R76" s="65"/>
      <c r="S76" s="65"/>
      <c r="T76" s="65"/>
      <c r="U76" s="65"/>
      <c r="V76" s="65"/>
      <c r="W76" s="65"/>
      <c r="X76" s="65"/>
      <c r="Y76" s="65"/>
      <c r="Z76" s="65"/>
      <c r="AA76" s="65"/>
      <c r="AB76" s="44"/>
      <c r="AC76" s="167"/>
      <c r="AD76" s="768"/>
      <c r="AE76" s="768"/>
      <c r="AF76" s="65"/>
      <c r="AG76" s="65"/>
      <c r="AH76" s="65"/>
      <c r="AI76" s="65"/>
      <c r="AJ76" s="65"/>
      <c r="AK76" s="65"/>
      <c r="AL76" s="65"/>
      <c r="AM76" s="65"/>
      <c r="AN76" s="65"/>
      <c r="AO76" s="65"/>
      <c r="AP76" s="65"/>
      <c r="AQ76" s="99"/>
      <c r="AR76" s="99"/>
      <c r="AS76" s="99"/>
      <c r="AT76" s="99"/>
      <c r="AU76" s="99"/>
      <c r="AV76" s="99"/>
      <c r="AW76" s="99"/>
      <c r="AX76" s="99"/>
      <c r="AY76" s="99"/>
      <c r="AZ76" s="99"/>
    </row>
    <row r="77" spans="1:52" ht="26.1" customHeight="1">
      <c r="A77" s="38"/>
      <c r="B77" s="38" t="s">
        <v>890</v>
      </c>
      <c r="C77" s="19" t="s">
        <v>891</v>
      </c>
      <c r="E77" s="54" t="s">
        <v>892</v>
      </c>
      <c r="F77" s="12"/>
      <c r="G77" s="64"/>
      <c r="H77" s="64"/>
      <c r="I77" s="65"/>
      <c r="J77" s="64"/>
      <c r="K77" s="64"/>
      <c r="L77" s="64"/>
      <c r="M77" s="64"/>
      <c r="N77" s="64"/>
      <c r="O77" s="64"/>
      <c r="P77" s="64"/>
      <c r="Q77" s="64"/>
      <c r="R77" s="64"/>
      <c r="S77" s="64"/>
      <c r="T77" s="64"/>
      <c r="U77" s="64"/>
      <c r="V77" s="64"/>
      <c r="W77" s="64"/>
      <c r="X77" s="64"/>
      <c r="Y77" s="64"/>
      <c r="Z77" s="64"/>
      <c r="AA77" s="64"/>
      <c r="AB77" s="44"/>
      <c r="AC77" s="167"/>
      <c r="AD77" s="767"/>
      <c r="AE77" s="767"/>
      <c r="AF77" s="64"/>
      <c r="AG77" s="64"/>
      <c r="AH77" s="64"/>
      <c r="AI77" s="64"/>
      <c r="AJ77" s="64"/>
      <c r="AK77" s="64"/>
      <c r="AL77" s="64"/>
      <c r="AM77" s="64"/>
      <c r="AN77" s="64"/>
      <c r="AO77" s="64"/>
      <c r="AP77" s="64"/>
      <c r="AQ77" s="101"/>
      <c r="AR77" s="101"/>
      <c r="AS77" s="101"/>
      <c r="AT77" s="101"/>
      <c r="AU77" s="101"/>
      <c r="AV77" s="101"/>
      <c r="AW77" s="101"/>
      <c r="AX77" s="101"/>
      <c r="AY77" s="101"/>
      <c r="AZ77" s="101"/>
    </row>
    <row r="78" spans="1:52" ht="26.1" customHeight="1">
      <c r="A78" s="38"/>
      <c r="B78" s="38" t="s">
        <v>893</v>
      </c>
      <c r="C78" s="19" t="s">
        <v>894</v>
      </c>
      <c r="E78" s="54" t="s">
        <v>895</v>
      </c>
      <c r="F78" s="12"/>
      <c r="G78" s="64"/>
      <c r="H78" s="64"/>
      <c r="I78" s="65"/>
      <c r="J78" s="64"/>
      <c r="K78" s="64"/>
      <c r="L78" s="64"/>
      <c r="M78" s="64"/>
      <c r="N78" s="64"/>
      <c r="O78" s="64"/>
      <c r="P78" s="64"/>
      <c r="Q78" s="64"/>
      <c r="R78" s="64"/>
      <c r="S78" s="64"/>
      <c r="T78" s="64"/>
      <c r="U78" s="64"/>
      <c r="V78" s="64"/>
      <c r="W78" s="64"/>
      <c r="X78" s="64"/>
      <c r="Y78" s="64"/>
      <c r="Z78" s="64"/>
      <c r="AA78" s="64"/>
      <c r="AB78" s="44"/>
      <c r="AC78" s="167"/>
      <c r="AD78" s="767"/>
      <c r="AE78" s="767"/>
      <c r="AF78" s="64"/>
      <c r="AG78" s="64"/>
      <c r="AH78" s="64"/>
      <c r="AI78" s="64"/>
      <c r="AJ78" s="64"/>
      <c r="AK78" s="64"/>
      <c r="AL78" s="64"/>
      <c r="AM78" s="64"/>
      <c r="AN78" s="64"/>
      <c r="AO78" s="64"/>
      <c r="AP78" s="64"/>
      <c r="AQ78" s="101"/>
      <c r="AR78" s="101"/>
      <c r="AS78" s="101"/>
      <c r="AT78" s="101"/>
      <c r="AU78" s="101"/>
      <c r="AV78" s="101"/>
      <c r="AW78" s="101"/>
      <c r="AX78" s="101"/>
      <c r="AY78" s="101"/>
      <c r="AZ78" s="101"/>
    </row>
    <row r="79" spans="1:52" ht="26.1" customHeight="1">
      <c r="A79" s="38"/>
      <c r="B79" s="38" t="s">
        <v>74</v>
      </c>
      <c r="C79" s="19" t="s">
        <v>896</v>
      </c>
      <c r="E79" s="54" t="s">
        <v>897</v>
      </c>
      <c r="F79" s="12"/>
      <c r="G79" s="64"/>
      <c r="H79" s="64"/>
      <c r="I79" s="65"/>
      <c r="J79" s="64"/>
      <c r="K79" s="64"/>
      <c r="L79" s="64"/>
      <c r="M79" s="64"/>
      <c r="N79" s="64"/>
      <c r="O79" s="64"/>
      <c r="P79" s="64"/>
      <c r="Q79" s="64"/>
      <c r="R79" s="64"/>
      <c r="S79" s="64"/>
      <c r="T79" s="64"/>
      <c r="U79" s="64"/>
      <c r="V79" s="64"/>
      <c r="W79" s="64"/>
      <c r="X79" s="64"/>
      <c r="Y79" s="64"/>
      <c r="Z79" s="64"/>
      <c r="AA79" s="64"/>
      <c r="AB79" s="44"/>
      <c r="AC79" s="167"/>
      <c r="AD79" s="767"/>
      <c r="AE79" s="767"/>
      <c r="AF79" s="64"/>
      <c r="AG79" s="64"/>
      <c r="AH79" s="64"/>
      <c r="AI79" s="64"/>
      <c r="AJ79" s="64"/>
      <c r="AK79" s="64"/>
      <c r="AL79" s="64"/>
      <c r="AM79" s="64"/>
      <c r="AN79" s="64"/>
      <c r="AO79" s="64"/>
      <c r="AP79" s="64"/>
      <c r="AQ79" s="101"/>
      <c r="AR79" s="101"/>
      <c r="AS79" s="101"/>
      <c r="AT79" s="101"/>
      <c r="AU79" s="101"/>
      <c r="AV79" s="101"/>
      <c r="AW79" s="101"/>
      <c r="AX79" s="101"/>
      <c r="AY79" s="101"/>
      <c r="AZ79" s="101"/>
    </row>
    <row r="80" spans="1:52" ht="26.1" customHeight="1">
      <c r="A80" s="38"/>
      <c r="B80" s="38" t="s">
        <v>898</v>
      </c>
      <c r="C80" s="19" t="s">
        <v>899</v>
      </c>
      <c r="E80" s="54" t="s">
        <v>900</v>
      </c>
      <c r="F80" s="12"/>
      <c r="G80" s="64"/>
      <c r="H80" s="64"/>
      <c r="I80" s="65"/>
      <c r="J80" s="64"/>
      <c r="K80" s="64"/>
      <c r="L80" s="64"/>
      <c r="M80" s="64"/>
      <c r="N80" s="64"/>
      <c r="O80" s="64"/>
      <c r="P80" s="64"/>
      <c r="Q80" s="64"/>
      <c r="R80" s="64"/>
      <c r="S80" s="64"/>
      <c r="T80" s="64"/>
      <c r="U80" s="64"/>
      <c r="V80" s="64"/>
      <c r="W80" s="64"/>
      <c r="X80" s="64"/>
      <c r="Y80" s="64"/>
      <c r="Z80" s="64"/>
      <c r="AA80" s="64"/>
      <c r="AB80" s="44"/>
      <c r="AC80" s="167"/>
      <c r="AD80" s="767"/>
      <c r="AE80" s="767"/>
      <c r="AF80" s="64"/>
      <c r="AG80" s="64"/>
      <c r="AH80" s="64"/>
      <c r="AI80" s="64"/>
      <c r="AJ80" s="64"/>
      <c r="AK80" s="64"/>
      <c r="AL80" s="64"/>
      <c r="AM80" s="64"/>
      <c r="AN80" s="64"/>
      <c r="AO80" s="64"/>
      <c r="AP80" s="64"/>
      <c r="AQ80" s="101"/>
      <c r="AR80" s="101"/>
      <c r="AS80" s="101"/>
      <c r="AT80" s="101"/>
      <c r="AU80" s="101"/>
      <c r="AV80" s="101"/>
      <c r="AW80" s="101"/>
      <c r="AX80" s="101"/>
      <c r="AY80" s="101"/>
      <c r="AZ80" s="101"/>
    </row>
    <row r="81" spans="1:52" ht="26.1" customHeight="1">
      <c r="A81" s="38"/>
      <c r="B81" s="38" t="s">
        <v>901</v>
      </c>
      <c r="C81" s="19" t="s">
        <v>902</v>
      </c>
      <c r="E81" s="54" t="s">
        <v>903</v>
      </c>
      <c r="F81" s="12"/>
      <c r="G81" s="64"/>
      <c r="H81" s="64"/>
      <c r="I81" s="65"/>
      <c r="J81" s="64"/>
      <c r="K81" s="64"/>
      <c r="L81" s="64"/>
      <c r="M81" s="64"/>
      <c r="N81" s="64"/>
      <c r="O81" s="64"/>
      <c r="P81" s="64"/>
      <c r="Q81" s="64"/>
      <c r="R81" s="64"/>
      <c r="S81" s="64"/>
      <c r="T81" s="64"/>
      <c r="U81" s="64"/>
      <c r="V81" s="64"/>
      <c r="W81" s="64"/>
      <c r="X81" s="64"/>
      <c r="Y81" s="64"/>
      <c r="Z81" s="64"/>
      <c r="AA81" s="64"/>
      <c r="AB81" s="44"/>
      <c r="AC81" s="167"/>
      <c r="AD81" s="767"/>
      <c r="AE81" s="767"/>
      <c r="AF81" s="64"/>
      <c r="AG81" s="64"/>
      <c r="AH81" s="64"/>
      <c r="AI81" s="64"/>
      <c r="AJ81" s="64"/>
      <c r="AK81" s="64"/>
      <c r="AL81" s="64"/>
      <c r="AM81" s="64"/>
      <c r="AN81" s="64"/>
      <c r="AO81" s="64"/>
      <c r="AP81" s="64"/>
      <c r="AQ81" s="101"/>
      <c r="AR81" s="101"/>
      <c r="AS81" s="101"/>
      <c r="AT81" s="101"/>
      <c r="AU81" s="101"/>
      <c r="AV81" s="101"/>
      <c r="AW81" s="101"/>
      <c r="AX81" s="101"/>
      <c r="AY81" s="101"/>
      <c r="AZ81" s="101"/>
    </row>
    <row r="82" spans="1:52" ht="24" customHeight="1">
      <c r="B82" s="38" t="s">
        <v>904</v>
      </c>
      <c r="C82" s="19" t="s">
        <v>905</v>
      </c>
      <c r="E82" s="54" t="s">
        <v>906</v>
      </c>
      <c r="F82" s="12"/>
      <c r="G82" s="64"/>
      <c r="H82" s="64"/>
      <c r="I82" s="65"/>
      <c r="J82" s="65"/>
      <c r="K82" s="65"/>
      <c r="L82" s="65"/>
      <c r="M82" s="65"/>
      <c r="N82" s="65"/>
      <c r="O82" s="65"/>
      <c r="P82" s="65"/>
      <c r="Q82" s="65"/>
      <c r="R82" s="65"/>
      <c r="S82" s="65"/>
      <c r="T82" s="65"/>
      <c r="U82" s="65"/>
      <c r="V82" s="65"/>
      <c r="W82" s="65"/>
      <c r="X82" s="65"/>
      <c r="Y82" s="65"/>
      <c r="Z82" s="65"/>
      <c r="AA82" s="65"/>
      <c r="AB82" s="166"/>
      <c r="AC82" s="167"/>
      <c r="AD82" s="767"/>
      <c r="AE82" s="767"/>
      <c r="AF82" s="64"/>
      <c r="AG82" s="64"/>
      <c r="AH82" s="64"/>
      <c r="AI82" s="64"/>
      <c r="AJ82" s="64"/>
      <c r="AK82" s="64"/>
      <c r="AL82" s="64"/>
      <c r="AM82" s="64"/>
      <c r="AN82" s="64"/>
      <c r="AO82" s="64"/>
      <c r="AP82" s="64"/>
      <c r="AQ82" s="101"/>
      <c r="AR82" s="101"/>
      <c r="AS82" s="101"/>
      <c r="AT82" s="101"/>
      <c r="AU82" s="101"/>
      <c r="AV82" s="101"/>
      <c r="AW82" s="101"/>
      <c r="AX82" s="101"/>
      <c r="AY82" s="101"/>
      <c r="AZ82" s="101"/>
    </row>
    <row r="83" spans="1:52" ht="33.75" customHeight="1">
      <c r="B83" s="38" t="s">
        <v>907</v>
      </c>
      <c r="C83" s="19" t="s">
        <v>908</v>
      </c>
      <c r="E83" s="54" t="s">
        <v>909</v>
      </c>
      <c r="F83" s="12"/>
      <c r="G83" s="64"/>
      <c r="H83" s="64"/>
      <c r="I83" s="65"/>
      <c r="J83" s="65"/>
      <c r="K83" s="65"/>
      <c r="L83" s="65"/>
      <c r="M83" s="65"/>
      <c r="N83" s="65"/>
      <c r="O83" s="65"/>
      <c r="P83" s="65"/>
      <c r="Q83" s="65"/>
      <c r="R83" s="65"/>
      <c r="S83" s="65"/>
      <c r="T83" s="65"/>
      <c r="U83" s="65"/>
      <c r="V83" s="65"/>
      <c r="W83" s="65"/>
      <c r="X83" s="65"/>
      <c r="Y83" s="65"/>
      <c r="Z83" s="65"/>
      <c r="AA83" s="65"/>
      <c r="AB83" s="166"/>
      <c r="AC83" s="167"/>
      <c r="AD83" s="767"/>
      <c r="AE83" s="767"/>
      <c r="AF83" s="64"/>
      <c r="AG83" s="64"/>
      <c r="AH83" s="64"/>
      <c r="AI83" s="64"/>
      <c r="AJ83" s="64"/>
      <c r="AK83" s="64"/>
      <c r="AL83" s="64"/>
      <c r="AM83" s="64"/>
      <c r="AN83" s="64"/>
      <c r="AO83" s="64"/>
      <c r="AP83" s="64"/>
      <c r="AQ83" s="101"/>
      <c r="AR83" s="101"/>
      <c r="AS83" s="101"/>
      <c r="AT83" s="101"/>
      <c r="AU83" s="101"/>
      <c r="AV83" s="101"/>
      <c r="AW83" s="101"/>
      <c r="AX83" s="101"/>
      <c r="AY83" s="101"/>
      <c r="AZ83" s="101"/>
    </row>
    <row r="84" spans="1:52" ht="41.25" customHeight="1">
      <c r="B84" s="56" t="s">
        <v>910</v>
      </c>
      <c r="C84" s="928" t="s">
        <v>911</v>
      </c>
      <c r="D84" s="928"/>
      <c r="E84" s="61" t="s">
        <v>912</v>
      </c>
      <c r="F84" s="12"/>
      <c r="G84" s="64"/>
      <c r="H84" s="64"/>
      <c r="I84" s="65"/>
      <c r="J84" s="65"/>
      <c r="K84" s="65"/>
      <c r="L84" s="65"/>
      <c r="M84" s="65"/>
      <c r="N84" s="65"/>
      <c r="O84" s="65"/>
      <c r="P84" s="65"/>
      <c r="Q84" s="65"/>
      <c r="R84" s="65"/>
      <c r="S84" s="65"/>
      <c r="T84" s="65"/>
      <c r="U84" s="65"/>
      <c r="V84" s="65"/>
      <c r="W84" s="65"/>
      <c r="X84" s="65"/>
      <c r="Y84" s="65"/>
      <c r="Z84" s="65"/>
      <c r="AA84" s="65"/>
      <c r="AB84" s="166"/>
      <c r="AC84" s="167"/>
      <c r="AD84" s="767"/>
      <c r="AE84" s="767"/>
      <c r="AF84" s="64"/>
      <c r="AG84" s="64"/>
      <c r="AH84" s="64"/>
      <c r="AI84" s="64"/>
      <c r="AJ84" s="64"/>
      <c r="AK84" s="64"/>
      <c r="AL84" s="64"/>
      <c r="AM84" s="64"/>
      <c r="AN84" s="64"/>
      <c r="AO84" s="64"/>
      <c r="AP84" s="64"/>
      <c r="AQ84" s="101"/>
      <c r="AR84" s="101"/>
      <c r="AS84" s="101"/>
      <c r="AT84" s="101"/>
      <c r="AU84" s="101"/>
      <c r="AV84" s="101"/>
      <c r="AW84" s="101"/>
      <c r="AX84" s="101"/>
      <c r="AY84" s="101"/>
      <c r="AZ84" s="101"/>
    </row>
    <row r="85" spans="1:52" ht="38.25" customHeight="1">
      <c r="B85" s="1379" t="s">
        <v>913</v>
      </c>
      <c r="C85" s="1379"/>
      <c r="D85" s="1379"/>
      <c r="E85" s="1379"/>
      <c r="F85" s="1379"/>
      <c r="G85" s="60"/>
      <c r="H85" s="60"/>
      <c r="I85" s="65"/>
      <c r="J85" s="65"/>
      <c r="K85" s="65"/>
      <c r="L85" s="65"/>
      <c r="M85" s="65"/>
      <c r="N85" s="65"/>
      <c r="O85" s="65"/>
      <c r="P85" s="65"/>
      <c r="Q85" s="65"/>
      <c r="R85" s="65"/>
      <c r="S85" s="65"/>
      <c r="T85" s="65"/>
      <c r="U85" s="65"/>
      <c r="V85" s="65"/>
      <c r="W85" s="65"/>
      <c r="X85" s="65"/>
      <c r="Y85" s="65"/>
      <c r="Z85" s="65"/>
      <c r="AA85" s="65"/>
      <c r="AB85" s="166"/>
      <c r="AC85" s="167"/>
      <c r="AD85" s="767"/>
      <c r="AE85" s="767"/>
      <c r="AF85" s="64"/>
      <c r="AG85" s="64"/>
      <c r="AH85" s="64"/>
      <c r="AI85" s="64"/>
      <c r="AJ85" s="64"/>
      <c r="AK85" s="64"/>
      <c r="AL85" s="64"/>
      <c r="AM85" s="64"/>
      <c r="AN85" s="64"/>
      <c r="AO85" s="64"/>
      <c r="AP85" s="64"/>
      <c r="AQ85" s="101"/>
      <c r="AR85" s="101"/>
      <c r="AS85" s="101"/>
      <c r="AT85" s="101"/>
      <c r="AU85" s="101"/>
      <c r="AV85" s="101"/>
      <c r="AW85" s="101"/>
      <c r="AX85" s="101"/>
      <c r="AY85" s="101"/>
      <c r="AZ85" s="101"/>
    </row>
    <row r="86" spans="1:52" ht="42.75" customHeight="1">
      <c r="A86" s="56">
        <v>7</v>
      </c>
      <c r="B86" s="1379" t="s">
        <v>914</v>
      </c>
      <c r="C86" s="1379"/>
      <c r="D86" s="1379"/>
      <c r="E86" s="1379"/>
      <c r="F86" s="1379"/>
      <c r="G86" s="60"/>
      <c r="H86" s="60"/>
      <c r="I86" s="65"/>
      <c r="J86" s="65"/>
      <c r="K86" s="65"/>
      <c r="L86" s="65"/>
      <c r="M86" s="65"/>
      <c r="N86" s="65"/>
      <c r="O86" s="65"/>
      <c r="P86" s="65"/>
      <c r="Q86" s="65"/>
      <c r="R86" s="65"/>
      <c r="S86" s="65"/>
      <c r="T86" s="65"/>
      <c r="U86" s="65"/>
      <c r="V86" s="65"/>
      <c r="W86" s="65"/>
      <c r="X86" s="65"/>
      <c r="Y86" s="65"/>
      <c r="Z86" s="65"/>
      <c r="AA86" s="65"/>
      <c r="AB86" s="166"/>
      <c r="AC86" s="167"/>
      <c r="AD86" s="767"/>
      <c r="AE86" s="767"/>
      <c r="AF86" s="64"/>
      <c r="AG86" s="64"/>
      <c r="AH86" s="64"/>
      <c r="AI86" s="64"/>
      <c r="AJ86" s="64"/>
      <c r="AK86" s="64"/>
      <c r="AL86" s="64"/>
      <c r="AM86" s="64"/>
      <c r="AN86" s="64"/>
      <c r="AO86" s="64"/>
      <c r="AP86" s="64"/>
      <c r="AQ86" s="101"/>
      <c r="AR86" s="101"/>
      <c r="AS86" s="101"/>
      <c r="AT86" s="101"/>
      <c r="AU86" s="101"/>
      <c r="AV86" s="101"/>
      <c r="AW86" s="101"/>
      <c r="AX86" s="101"/>
      <c r="AY86" s="101"/>
      <c r="AZ86" s="101"/>
    </row>
    <row r="87" spans="1:52" ht="46.5" customHeight="1">
      <c r="A87" s="56">
        <v>8</v>
      </c>
      <c r="B87" s="1379" t="s">
        <v>915</v>
      </c>
      <c r="C87" s="1379"/>
      <c r="D87" s="1379"/>
      <c r="E87" s="1379"/>
      <c r="F87" s="1379"/>
      <c r="G87" s="60"/>
      <c r="H87" s="60"/>
      <c r="I87" s="65"/>
      <c r="J87" s="65"/>
      <c r="K87" s="65"/>
      <c r="L87" s="65"/>
      <c r="M87" s="65"/>
      <c r="N87" s="65"/>
      <c r="O87" s="65"/>
      <c r="P87" s="65"/>
      <c r="Q87" s="65"/>
      <c r="R87" s="65"/>
      <c r="S87" s="65"/>
      <c r="T87" s="65"/>
      <c r="U87" s="65"/>
      <c r="V87" s="65"/>
      <c r="W87" s="65"/>
      <c r="X87" s="65"/>
      <c r="Y87" s="65"/>
      <c r="Z87" s="65"/>
      <c r="AA87" s="65"/>
      <c r="AB87" s="166"/>
      <c r="AC87" s="167"/>
      <c r="AD87" s="767"/>
      <c r="AE87" s="767"/>
      <c r="AF87" s="64"/>
      <c r="AG87" s="64"/>
      <c r="AH87" s="64"/>
      <c r="AI87" s="64"/>
      <c r="AJ87" s="64"/>
      <c r="AK87" s="64"/>
      <c r="AL87" s="64"/>
      <c r="AM87" s="64"/>
      <c r="AN87" s="64"/>
      <c r="AO87" s="64"/>
      <c r="AP87" s="64"/>
      <c r="AQ87" s="101"/>
      <c r="AR87" s="101"/>
      <c r="AS87" s="101"/>
      <c r="AT87" s="101"/>
      <c r="AU87" s="101"/>
      <c r="AV87" s="101"/>
      <c r="AW87" s="101"/>
      <c r="AX87" s="101"/>
      <c r="AY87" s="101"/>
      <c r="AZ87" s="101"/>
    </row>
    <row r="88" spans="1:52" ht="49.5" customHeight="1">
      <c r="A88" s="56">
        <v>9</v>
      </c>
      <c r="B88" s="1379" t="s">
        <v>916</v>
      </c>
      <c r="C88" s="1379"/>
      <c r="D88" s="1379"/>
      <c r="E88" s="1379"/>
      <c r="F88" s="1379"/>
      <c r="G88" s="60"/>
      <c r="H88" s="60"/>
      <c r="I88" s="65"/>
      <c r="J88" s="65"/>
      <c r="K88" s="65"/>
      <c r="L88" s="65"/>
      <c r="M88" s="65"/>
      <c r="N88" s="65"/>
      <c r="O88" s="65"/>
      <c r="P88" s="65"/>
      <c r="Q88" s="65"/>
      <c r="R88" s="65"/>
      <c r="S88" s="65"/>
      <c r="T88" s="65"/>
      <c r="U88" s="65"/>
      <c r="V88" s="65"/>
      <c r="W88" s="65"/>
      <c r="X88" s="65"/>
      <c r="Y88" s="65"/>
      <c r="Z88" s="65"/>
      <c r="AA88" s="65"/>
      <c r="AB88" s="166"/>
      <c r="AC88" s="167"/>
      <c r="AD88" s="767"/>
      <c r="AE88" s="767"/>
      <c r="AF88" s="64"/>
      <c r="AG88" s="64"/>
      <c r="AH88" s="64"/>
      <c r="AI88" s="64"/>
      <c r="AJ88" s="64"/>
      <c r="AK88" s="64"/>
      <c r="AL88" s="64"/>
      <c r="AM88" s="64"/>
      <c r="AN88" s="64"/>
      <c r="AO88" s="64"/>
      <c r="AP88" s="64"/>
      <c r="AQ88" s="101"/>
      <c r="AR88" s="101"/>
      <c r="AS88" s="101"/>
      <c r="AT88" s="101"/>
      <c r="AU88" s="101"/>
      <c r="AV88" s="101"/>
      <c r="AW88" s="101"/>
      <c r="AX88" s="101"/>
      <c r="AY88" s="101"/>
      <c r="AZ88" s="101"/>
    </row>
    <row r="89" spans="1:52" ht="42.75" customHeight="1">
      <c r="A89" s="56">
        <v>10</v>
      </c>
      <c r="B89" s="1379" t="s">
        <v>917</v>
      </c>
      <c r="C89" s="1379"/>
      <c r="D89" s="1379"/>
      <c r="E89" s="1379"/>
      <c r="F89" s="1379"/>
      <c r="G89" s="60"/>
      <c r="H89" s="60"/>
      <c r="I89" s="65"/>
      <c r="J89" s="65"/>
      <c r="K89" s="65"/>
      <c r="L89" s="65"/>
      <c r="M89" s="65"/>
      <c r="N89" s="65"/>
      <c r="O89" s="65"/>
      <c r="P89" s="65"/>
      <c r="Q89" s="65"/>
      <c r="R89" s="65"/>
      <c r="S89" s="65"/>
      <c r="T89" s="65"/>
      <c r="U89" s="65"/>
      <c r="V89" s="65"/>
      <c r="W89" s="65"/>
      <c r="X89" s="65"/>
      <c r="Y89" s="65"/>
      <c r="Z89" s="65"/>
      <c r="AA89" s="65"/>
      <c r="AB89" s="166"/>
      <c r="AC89" s="167"/>
      <c r="AD89" s="767"/>
      <c r="AE89" s="767"/>
      <c r="AF89" s="64"/>
      <c r="AG89" s="64"/>
      <c r="AH89" s="64"/>
      <c r="AI89" s="64"/>
      <c r="AJ89" s="64"/>
      <c r="AK89" s="64"/>
      <c r="AL89" s="64"/>
      <c r="AM89" s="64"/>
      <c r="AN89" s="64"/>
      <c r="AO89" s="64"/>
      <c r="AP89" s="64"/>
      <c r="AQ89" s="101"/>
      <c r="AR89" s="101"/>
      <c r="AS89" s="101"/>
      <c r="AT89" s="101"/>
      <c r="AU89" s="101"/>
      <c r="AV89" s="101"/>
      <c r="AW89" s="101"/>
      <c r="AX89" s="101"/>
      <c r="AY89" s="101"/>
      <c r="AZ89" s="101"/>
    </row>
    <row r="90" spans="1:52" ht="26.25" customHeight="1">
      <c r="A90" s="56">
        <v>11</v>
      </c>
      <c r="B90" s="1379" t="s">
        <v>918</v>
      </c>
      <c r="C90" s="1379"/>
      <c r="D90" s="1379"/>
      <c r="E90" s="1379"/>
      <c r="F90" s="1379"/>
      <c r="G90" s="60"/>
      <c r="H90" s="60"/>
      <c r="I90" s="65"/>
      <c r="J90" s="65"/>
      <c r="K90" s="65"/>
      <c r="L90" s="65"/>
      <c r="M90" s="65"/>
      <c r="N90" s="65"/>
      <c r="O90" s="65"/>
      <c r="P90" s="65"/>
      <c r="Q90" s="65"/>
      <c r="R90" s="65"/>
      <c r="S90" s="65"/>
      <c r="T90" s="65"/>
      <c r="U90" s="65"/>
      <c r="V90" s="65"/>
      <c r="W90" s="65"/>
      <c r="X90" s="65"/>
      <c r="Y90" s="65"/>
      <c r="Z90" s="65"/>
      <c r="AA90" s="65"/>
      <c r="AB90" s="166"/>
      <c r="AC90" s="167"/>
      <c r="AD90" s="767"/>
      <c r="AE90" s="767"/>
      <c r="AF90" s="64"/>
      <c r="AG90" s="64"/>
      <c r="AH90" s="64"/>
      <c r="AI90" s="64"/>
      <c r="AJ90" s="64"/>
      <c r="AK90" s="64"/>
      <c r="AL90" s="64"/>
      <c r="AM90" s="64"/>
      <c r="AN90" s="64"/>
      <c r="AO90" s="64"/>
      <c r="AP90" s="64"/>
      <c r="AQ90" s="101"/>
      <c r="AR90" s="101"/>
      <c r="AS90" s="101"/>
      <c r="AT90" s="101"/>
      <c r="AU90" s="101"/>
      <c r="AV90" s="101"/>
      <c r="AW90" s="101"/>
      <c r="AX90" s="101"/>
      <c r="AY90" s="101"/>
      <c r="AZ90" s="101"/>
    </row>
    <row r="91" spans="1:52" ht="57.75" customHeight="1">
      <c r="A91" s="505">
        <v>12</v>
      </c>
      <c r="B91" s="1404" t="s">
        <v>919</v>
      </c>
      <c r="C91" s="1404"/>
      <c r="D91" s="1404"/>
      <c r="E91" s="1404"/>
      <c r="F91" s="1404"/>
      <c r="I91" s="65"/>
      <c r="J91" s="65"/>
      <c r="K91" s="364">
        <f>'Names of Bidder'!J6</f>
        <v>2</v>
      </c>
      <c r="L91" s="65"/>
      <c r="M91" s="65"/>
      <c r="N91" s="65"/>
      <c r="O91" s="65"/>
      <c r="P91" s="65"/>
      <c r="Q91" s="65"/>
      <c r="R91" s="65"/>
      <c r="S91" s="65"/>
      <c r="T91" s="65"/>
      <c r="U91" s="65"/>
      <c r="V91" s="65"/>
      <c r="W91" s="65"/>
      <c r="X91" s="65"/>
      <c r="Y91" s="65"/>
      <c r="Z91" s="65"/>
      <c r="AA91" s="65"/>
      <c r="AB91" s="166"/>
      <c r="AC91" s="167"/>
      <c r="AD91" s="767"/>
      <c r="AE91" s="767"/>
      <c r="AF91" s="64"/>
      <c r="AG91" s="64"/>
      <c r="AH91" s="64"/>
      <c r="AI91" s="64"/>
      <c r="AJ91" s="64"/>
      <c r="AK91" s="64"/>
      <c r="AL91" s="64"/>
      <c r="AM91" s="64"/>
      <c r="AN91" s="64"/>
      <c r="AO91" s="64"/>
      <c r="AP91" s="64"/>
      <c r="AQ91" s="101"/>
      <c r="AR91" s="101"/>
      <c r="AS91" s="101"/>
      <c r="AT91" s="101"/>
      <c r="AU91" s="101"/>
      <c r="AV91" s="101"/>
      <c r="AW91" s="101"/>
      <c r="AX91" s="101"/>
      <c r="AY91" s="101"/>
      <c r="AZ91" s="101"/>
    </row>
    <row r="92" spans="1:52" ht="63.75" customHeight="1">
      <c r="A92" s="56">
        <v>13</v>
      </c>
      <c r="B92" s="1379"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79"/>
      <c r="D92" s="1379"/>
      <c r="E92" s="1379"/>
      <c r="F92" s="1379"/>
      <c r="H92" s="60"/>
      <c r="I92" s="65"/>
      <c r="J92" s="65"/>
      <c r="K92" s="69">
        <f>'Names of Bidder'!J15</f>
        <v>2</v>
      </c>
      <c r="L92" s="65"/>
      <c r="M92" s="65"/>
      <c r="N92" s="65"/>
      <c r="O92" s="65"/>
      <c r="P92" s="65"/>
      <c r="Q92" s="65"/>
      <c r="R92" s="65"/>
      <c r="S92" s="65"/>
      <c r="T92" s="65"/>
      <c r="U92" s="65"/>
      <c r="V92" s="65"/>
      <c r="W92" s="65"/>
      <c r="X92" s="65"/>
      <c r="Y92" s="65"/>
      <c r="Z92" s="65"/>
      <c r="AA92" s="65"/>
      <c r="AB92" s="166"/>
      <c r="AC92" s="167"/>
      <c r="AD92" s="767"/>
      <c r="AE92" s="767"/>
      <c r="AF92" s="64"/>
      <c r="AG92" s="64"/>
      <c r="AH92" s="64"/>
      <c r="AI92" s="64"/>
      <c r="AJ92" s="64"/>
      <c r="AK92" s="64"/>
      <c r="AL92" s="64"/>
      <c r="AM92" s="64"/>
      <c r="AN92" s="64"/>
      <c r="AO92" s="64"/>
      <c r="AP92" s="64"/>
      <c r="AQ92" s="101"/>
      <c r="AR92" s="101"/>
      <c r="AS92" s="101"/>
      <c r="AT92" s="101"/>
      <c r="AU92" s="101"/>
      <c r="AV92" s="101"/>
      <c r="AW92" s="101"/>
      <c r="AX92" s="101"/>
      <c r="AY92" s="101"/>
      <c r="AZ92" s="101"/>
    </row>
    <row r="93" spans="1:52" ht="84" customHeight="1">
      <c r="A93" s="56">
        <v>14</v>
      </c>
      <c r="B93" s="1379" t="s">
        <v>920</v>
      </c>
      <c r="C93" s="1379"/>
      <c r="D93" s="1379"/>
      <c r="E93" s="1379"/>
      <c r="F93" s="1379"/>
      <c r="G93" s="60"/>
      <c r="H93" s="60"/>
      <c r="I93" s="65"/>
      <c r="J93" s="65"/>
      <c r="K93" s="65"/>
      <c r="L93" s="65"/>
      <c r="M93" s="65"/>
      <c r="N93" s="65"/>
      <c r="O93" s="65"/>
      <c r="P93" s="65"/>
      <c r="Q93" s="65"/>
      <c r="R93" s="65"/>
      <c r="S93" s="65"/>
      <c r="T93" s="65"/>
      <c r="U93" s="65"/>
      <c r="V93" s="65"/>
      <c r="W93" s="65"/>
      <c r="X93" s="65"/>
      <c r="Y93" s="65"/>
      <c r="Z93" s="65"/>
      <c r="AA93" s="65"/>
      <c r="AB93" s="166"/>
      <c r="AC93" s="167"/>
      <c r="AD93" s="767"/>
      <c r="AE93" s="767"/>
      <c r="AF93" s="64"/>
      <c r="AG93" s="64"/>
      <c r="AH93" s="64"/>
      <c r="AI93" s="64"/>
      <c r="AJ93" s="64"/>
      <c r="AK93" s="64"/>
      <c r="AL93" s="64"/>
      <c r="AM93" s="64"/>
      <c r="AN93" s="64"/>
      <c r="AO93" s="64"/>
      <c r="AP93" s="64"/>
      <c r="AQ93" s="101"/>
      <c r="AR93" s="101"/>
      <c r="AS93" s="101"/>
      <c r="AT93" s="101"/>
      <c r="AU93" s="101"/>
      <c r="AV93" s="101"/>
      <c r="AW93" s="101"/>
      <c r="AX93" s="101"/>
      <c r="AY93" s="101"/>
      <c r="AZ93" s="101"/>
    </row>
    <row r="94" spans="1:52" ht="14.25" customHeight="1">
      <c r="A94" s="62"/>
      <c r="B94" s="16" t="str">
        <f>IF(ISERROR("Dated this " &amp; AI6 &amp; LOOKUP(AI6,AG1:AG39,AH1:AH39) &amp; " day of " &amp; AI8 &amp; " " &amp;AI9), "", "Dated this " &amp; AI6 &amp; LOOKUP(AI6,AG1:AG39,AH1:AH39) &amp; " day of " &amp; AI8 &amp; " " &amp;AI9)</f>
        <v/>
      </c>
      <c r="E94" s="45"/>
      <c r="F94" s="45"/>
      <c r="G94" s="45"/>
      <c r="H94" s="45"/>
      <c r="I94" s="65"/>
      <c r="J94" s="65"/>
      <c r="K94" s="65"/>
      <c r="L94" s="65"/>
      <c r="M94" s="65"/>
      <c r="N94" s="65"/>
      <c r="O94" s="65"/>
      <c r="P94" s="65"/>
      <c r="Q94" s="65"/>
      <c r="R94" s="65"/>
      <c r="S94" s="65"/>
      <c r="T94" s="65"/>
      <c r="U94" s="65"/>
      <c r="V94" s="65"/>
      <c r="W94" s="65"/>
      <c r="X94" s="65"/>
      <c r="Y94" s="65"/>
      <c r="Z94" s="65"/>
      <c r="AA94" s="65"/>
      <c r="AB94" s="166"/>
      <c r="AC94" s="167"/>
      <c r="AD94" s="767"/>
      <c r="AE94" s="767"/>
      <c r="AF94" s="64"/>
      <c r="AG94" s="64"/>
      <c r="AH94" s="64"/>
      <c r="AI94" s="64"/>
      <c r="AJ94" s="64"/>
      <c r="AK94" s="64"/>
      <c r="AL94" s="64"/>
      <c r="AM94" s="64"/>
      <c r="AN94" s="64"/>
      <c r="AO94" s="64"/>
      <c r="AP94" s="64"/>
      <c r="AQ94" s="101"/>
      <c r="AR94" s="101"/>
      <c r="AS94" s="101"/>
      <c r="AT94" s="101"/>
      <c r="AU94" s="101"/>
      <c r="AV94" s="101"/>
      <c r="AW94" s="101"/>
      <c r="AX94" s="101"/>
      <c r="AY94" s="101"/>
      <c r="AZ94" s="101"/>
    </row>
    <row r="95" spans="1:52" ht="30" customHeight="1">
      <c r="A95" s="62"/>
      <c r="B95" s="25" t="s">
        <v>921</v>
      </c>
      <c r="C95" s="12"/>
      <c r="D95" s="19"/>
      <c r="E95" s="19"/>
      <c r="F95" s="19"/>
      <c r="G95" s="19"/>
      <c r="H95" s="19"/>
      <c r="I95" s="65"/>
      <c r="J95" s="65"/>
      <c r="K95" s="65"/>
      <c r="L95" s="65"/>
      <c r="M95" s="65"/>
      <c r="N95" s="65"/>
      <c r="O95" s="65"/>
      <c r="P95" s="65"/>
      <c r="Q95" s="65"/>
      <c r="R95" s="65"/>
      <c r="S95" s="65"/>
      <c r="T95" s="65"/>
      <c r="U95" s="65"/>
      <c r="V95" s="65"/>
      <c r="W95" s="65"/>
      <c r="X95" s="65"/>
      <c r="Y95" s="65"/>
      <c r="Z95" s="65"/>
      <c r="AA95" s="65"/>
      <c r="AB95" s="166"/>
      <c r="AC95" s="167"/>
      <c r="AD95" s="767"/>
      <c r="AE95" s="767"/>
      <c r="AF95" s="64"/>
      <c r="AG95" s="64"/>
      <c r="AH95" s="64"/>
      <c r="AI95" s="64"/>
      <c r="AJ95" s="64"/>
      <c r="AK95" s="64"/>
      <c r="AL95" s="64"/>
      <c r="AM95" s="64"/>
      <c r="AN95" s="64"/>
      <c r="AO95" s="64"/>
      <c r="AP95" s="64"/>
      <c r="AQ95" s="101"/>
      <c r="AR95" s="101"/>
      <c r="AS95" s="101"/>
      <c r="AT95" s="101"/>
      <c r="AU95" s="101"/>
      <c r="AV95" s="101"/>
      <c r="AW95" s="101"/>
      <c r="AX95" s="101"/>
      <c r="AY95" s="101"/>
      <c r="AZ95" s="101"/>
    </row>
    <row r="96" spans="1:52" ht="15.95" customHeight="1">
      <c r="A96" s="62"/>
      <c r="B96" s="41"/>
      <c r="C96" s="19"/>
      <c r="D96" s="19"/>
      <c r="E96" s="19"/>
      <c r="F96" s="19"/>
      <c r="G96" s="19"/>
      <c r="H96" s="19"/>
      <c r="I96" s="65"/>
      <c r="J96" s="65"/>
      <c r="K96" s="65"/>
      <c r="L96" s="65"/>
      <c r="M96" s="65"/>
      <c r="N96" s="65"/>
      <c r="O96" s="65"/>
      <c r="P96" s="65"/>
      <c r="Q96" s="65"/>
      <c r="R96" s="65"/>
      <c r="S96" s="65"/>
      <c r="T96" s="65"/>
      <c r="U96" s="65"/>
      <c r="V96" s="65"/>
      <c r="W96" s="65"/>
      <c r="X96" s="65"/>
      <c r="Y96" s="65"/>
      <c r="Z96" s="65"/>
      <c r="AA96" s="65"/>
      <c r="AB96" s="166"/>
      <c r="AC96" s="167"/>
      <c r="AD96" s="767"/>
      <c r="AE96" s="767"/>
      <c r="AF96" s="64"/>
      <c r="AG96" s="64"/>
      <c r="AH96" s="64"/>
      <c r="AI96" s="64"/>
      <c r="AJ96" s="64"/>
      <c r="AK96" s="64"/>
      <c r="AL96" s="64"/>
      <c r="AM96" s="64"/>
      <c r="AN96" s="64"/>
      <c r="AO96" s="64"/>
      <c r="AP96" s="64"/>
      <c r="AQ96" s="101"/>
      <c r="AR96" s="101"/>
      <c r="AS96" s="101"/>
      <c r="AT96" s="101"/>
      <c r="AU96" s="101"/>
      <c r="AV96" s="101"/>
      <c r="AW96" s="101"/>
      <c r="AX96" s="101"/>
      <c r="AY96" s="101"/>
      <c r="AZ96" s="101"/>
    </row>
    <row r="97" spans="1:52" ht="21" customHeight="1">
      <c r="A97" s="62"/>
      <c r="B97" s="41"/>
      <c r="C97" s="19"/>
      <c r="D97" s="19"/>
      <c r="F97" s="31" t="s">
        <v>922</v>
      </c>
      <c r="G97" s="31"/>
      <c r="H97" s="31"/>
      <c r="I97" s="65"/>
      <c r="J97" s="65"/>
      <c r="K97" s="65"/>
      <c r="L97" s="65"/>
      <c r="M97" s="65"/>
      <c r="N97" s="65"/>
      <c r="O97" s="65"/>
      <c r="P97" s="65"/>
      <c r="Q97" s="65"/>
      <c r="R97" s="65"/>
      <c r="S97" s="65"/>
      <c r="T97" s="65"/>
      <c r="U97" s="65"/>
      <c r="V97" s="65"/>
      <c r="W97" s="65"/>
      <c r="X97" s="65"/>
      <c r="Y97" s="65"/>
      <c r="Z97" s="65"/>
      <c r="AA97" s="65"/>
      <c r="AB97" s="166"/>
      <c r="AC97" s="167"/>
      <c r="AD97" s="767"/>
      <c r="AE97" s="767"/>
      <c r="AF97" s="64"/>
      <c r="AG97" s="64"/>
      <c r="AH97" s="64"/>
      <c r="AI97" s="64"/>
      <c r="AJ97" s="64"/>
      <c r="AK97" s="64"/>
      <c r="AL97" s="64"/>
      <c r="AM97" s="64"/>
      <c r="AN97" s="64"/>
      <c r="AO97" s="64"/>
      <c r="AP97" s="64"/>
      <c r="AQ97" s="101"/>
      <c r="AR97" s="101"/>
      <c r="AS97" s="101"/>
      <c r="AT97" s="101"/>
      <c r="AU97" s="101"/>
      <c r="AV97" s="101"/>
      <c r="AW97" s="101"/>
      <c r="AX97" s="101"/>
      <c r="AY97" s="101"/>
      <c r="AZ97" s="101"/>
    </row>
    <row r="98" spans="1:52" ht="21" customHeight="1">
      <c r="A98" s="62"/>
      <c r="B98" s="41"/>
      <c r="C98" s="19"/>
      <c r="F98" s="31" t="str">
        <f>"For and on behalf of " &amp; 'Attach 3(JV)'!B9</f>
        <v>For and on behalf of 0</v>
      </c>
      <c r="G98" s="31"/>
      <c r="H98" s="31"/>
      <c r="I98" s="65"/>
      <c r="J98" s="65"/>
      <c r="K98" s="65"/>
      <c r="L98" s="65"/>
      <c r="M98" s="65"/>
      <c r="N98" s="65"/>
      <c r="O98" s="65"/>
      <c r="P98" s="65"/>
      <c r="Q98" s="65"/>
      <c r="R98" s="65"/>
      <c r="S98" s="65"/>
      <c r="T98" s="65"/>
      <c r="U98" s="65"/>
      <c r="V98" s="65"/>
      <c r="W98" s="65"/>
      <c r="X98" s="65"/>
      <c r="Y98" s="65"/>
      <c r="Z98" s="65"/>
      <c r="AA98" s="65"/>
      <c r="AB98" s="166"/>
      <c r="AC98" s="167"/>
      <c r="AD98" s="767"/>
      <c r="AE98" s="767"/>
      <c r="AF98" s="64"/>
      <c r="AG98" s="64"/>
      <c r="AH98" s="64"/>
      <c r="AI98" s="64"/>
      <c r="AJ98" s="64"/>
      <c r="AK98" s="64"/>
      <c r="AL98" s="64"/>
      <c r="AM98" s="64"/>
      <c r="AN98" s="64"/>
      <c r="AO98" s="64"/>
      <c r="AP98" s="64"/>
      <c r="AQ98" s="101"/>
      <c r="AR98" s="101"/>
      <c r="AS98" s="101"/>
      <c r="AT98" s="101"/>
      <c r="AU98" s="101"/>
      <c r="AV98" s="101"/>
      <c r="AW98" s="101"/>
      <c r="AX98" s="101"/>
      <c r="AY98" s="101"/>
      <c r="AZ98" s="101"/>
    </row>
    <row r="99" spans="1:52" ht="27.95" customHeight="1">
      <c r="A99" s="55"/>
      <c r="D99" s="39"/>
      <c r="E99" s="39"/>
      <c r="F99" s="25"/>
      <c r="G99" s="25"/>
      <c r="H99" s="25"/>
      <c r="I99" s="65"/>
      <c r="J99" s="65"/>
      <c r="K99" s="65"/>
      <c r="L99" s="65"/>
      <c r="M99" s="65"/>
      <c r="N99" s="65"/>
      <c r="O99" s="65"/>
      <c r="P99" s="65"/>
      <c r="Q99" s="65"/>
      <c r="R99" s="65"/>
      <c r="S99" s="65"/>
      <c r="T99" s="65"/>
      <c r="U99" s="65"/>
      <c r="V99" s="65"/>
      <c r="W99" s="65"/>
      <c r="X99" s="65"/>
      <c r="Y99" s="65"/>
      <c r="Z99" s="65"/>
      <c r="AA99" s="65"/>
      <c r="AD99" s="767"/>
      <c r="AE99" s="767"/>
      <c r="AF99" s="64"/>
      <c r="AG99" s="64"/>
      <c r="AH99" s="64"/>
      <c r="AI99" s="64"/>
      <c r="AJ99" s="64"/>
      <c r="AK99" s="64"/>
      <c r="AL99" s="64"/>
      <c r="AM99" s="64"/>
      <c r="AN99" s="64"/>
      <c r="AO99" s="64"/>
      <c r="AP99" s="64"/>
      <c r="AQ99" s="101"/>
      <c r="AR99" s="101"/>
      <c r="AS99" s="101"/>
      <c r="AT99" s="101"/>
      <c r="AU99" s="101"/>
      <c r="AV99" s="101"/>
      <c r="AW99" s="101"/>
      <c r="AX99" s="101"/>
      <c r="AY99" s="101"/>
      <c r="AZ99" s="101"/>
    </row>
    <row r="100" spans="1:52" ht="27.95" customHeight="1">
      <c r="A100" s="53" t="s">
        <v>62</v>
      </c>
      <c r="B100" s="23"/>
      <c r="C100" s="122" t="str">
        <f>'Attach 3(JV)'!B24</f>
        <v>--</v>
      </c>
      <c r="E100" s="39" t="s">
        <v>63</v>
      </c>
      <c r="F100" s="367" t="str">
        <f>'Attach 3(JV)'!E24</f>
        <v/>
      </c>
      <c r="G100" s="23"/>
      <c r="H100" s="23"/>
      <c r="I100" s="65"/>
      <c r="J100" s="65"/>
      <c r="K100" s="65"/>
      <c r="L100" s="65"/>
      <c r="M100" s="65"/>
      <c r="N100" s="65"/>
      <c r="O100" s="65"/>
      <c r="P100" s="65"/>
      <c r="Q100" s="65"/>
      <c r="R100" s="65"/>
      <c r="S100" s="65"/>
      <c r="T100" s="65"/>
      <c r="U100" s="65"/>
      <c r="V100" s="65"/>
      <c r="W100" s="65"/>
      <c r="X100" s="65"/>
      <c r="Y100" s="65"/>
      <c r="Z100" s="65"/>
      <c r="AA100" s="65"/>
      <c r="AD100" s="767"/>
      <c r="AE100" s="767"/>
      <c r="AF100" s="64"/>
      <c r="AG100" s="64"/>
      <c r="AH100" s="64"/>
      <c r="AI100" s="64"/>
      <c r="AJ100" s="64"/>
      <c r="AK100" s="64"/>
      <c r="AL100" s="64"/>
      <c r="AM100" s="64"/>
      <c r="AN100" s="64"/>
      <c r="AO100" s="64"/>
      <c r="AP100" s="64"/>
      <c r="AQ100" s="101"/>
      <c r="AR100" s="101"/>
      <c r="AS100" s="101"/>
      <c r="AT100" s="101"/>
      <c r="AU100" s="101"/>
      <c r="AV100" s="101"/>
      <c r="AW100" s="101"/>
      <c r="AX100" s="101"/>
      <c r="AY100" s="101"/>
      <c r="AZ100" s="101"/>
    </row>
    <row r="101" spans="1:52" ht="27.95" customHeight="1">
      <c r="A101" s="53" t="s">
        <v>64</v>
      </c>
      <c r="B101" s="23"/>
      <c r="C101" s="191" t="str">
        <f>'Attach 3(JV)'!B25</f>
        <v/>
      </c>
      <c r="E101" s="39" t="s">
        <v>65</v>
      </c>
      <c r="F101" s="367" t="str">
        <f>'Attach 3(JV)'!E25</f>
        <v/>
      </c>
      <c r="G101" s="23"/>
      <c r="H101" s="23"/>
      <c r="I101" s="65"/>
      <c r="J101" s="65"/>
      <c r="K101" s="65"/>
      <c r="L101" s="65"/>
      <c r="M101" s="65"/>
      <c r="N101" s="65"/>
      <c r="O101" s="65"/>
      <c r="P101" s="65"/>
      <c r="Q101" s="65"/>
      <c r="R101" s="65"/>
      <c r="S101" s="65"/>
      <c r="T101" s="65"/>
      <c r="U101" s="65"/>
      <c r="V101" s="65"/>
      <c r="W101" s="65"/>
      <c r="X101" s="65"/>
      <c r="Y101" s="65"/>
      <c r="Z101" s="65"/>
      <c r="AA101" s="65"/>
      <c r="AD101" s="767"/>
      <c r="AE101" s="767"/>
      <c r="AF101" s="64"/>
      <c r="AG101" s="64"/>
      <c r="AH101" s="64"/>
      <c r="AI101" s="64"/>
      <c r="AJ101" s="64"/>
      <c r="AK101" s="64"/>
      <c r="AL101" s="64"/>
      <c r="AM101" s="64"/>
      <c r="AN101" s="64"/>
      <c r="AO101" s="64"/>
      <c r="AP101" s="64"/>
      <c r="AQ101" s="101"/>
      <c r="AR101" s="101"/>
      <c r="AS101" s="101"/>
      <c r="AT101" s="101"/>
      <c r="AU101" s="101"/>
      <c r="AV101" s="101"/>
      <c r="AW101" s="101"/>
      <c r="AX101" s="101"/>
      <c r="AY101" s="101"/>
      <c r="AZ101" s="101"/>
    </row>
    <row r="102" spans="1:52" ht="27.95" customHeight="1">
      <c r="D102" s="39"/>
      <c r="E102" s="39"/>
      <c r="I102" s="65"/>
      <c r="J102" s="65"/>
      <c r="K102" s="65"/>
      <c r="L102" s="65"/>
      <c r="M102" s="65"/>
      <c r="N102" s="65"/>
      <c r="O102" s="65"/>
      <c r="P102" s="65"/>
      <c r="Q102" s="65"/>
      <c r="R102" s="65"/>
      <c r="S102" s="65"/>
      <c r="T102" s="65"/>
      <c r="U102" s="65"/>
      <c r="V102" s="65"/>
      <c r="W102" s="65"/>
      <c r="X102" s="65"/>
      <c r="Y102" s="65"/>
      <c r="Z102" s="65"/>
      <c r="AA102" s="65"/>
      <c r="AD102" s="767"/>
      <c r="AE102" s="767"/>
      <c r="AF102" s="64"/>
      <c r="AG102" s="64"/>
      <c r="AH102" s="64"/>
      <c r="AI102" s="64"/>
      <c r="AJ102" s="64"/>
      <c r="AK102" s="64"/>
      <c r="AL102" s="64"/>
      <c r="AM102" s="64"/>
      <c r="AN102" s="64"/>
      <c r="AO102" s="64"/>
      <c r="AP102" s="64"/>
      <c r="AQ102" s="101"/>
      <c r="AR102" s="101"/>
      <c r="AS102" s="101"/>
      <c r="AT102" s="101"/>
      <c r="AU102" s="101"/>
      <c r="AV102" s="101"/>
      <c r="AW102" s="101"/>
      <c r="AX102" s="101"/>
      <c r="AY102" s="101"/>
      <c r="AZ102" s="101"/>
    </row>
    <row r="103" spans="1:52" ht="6.75" customHeight="1">
      <c r="A103" s="53"/>
      <c r="B103" s="23"/>
      <c r="C103" s="49"/>
      <c r="E103" s="39"/>
      <c r="I103" s="65"/>
      <c r="J103" s="65"/>
      <c r="K103" s="65"/>
      <c r="L103" s="65"/>
      <c r="M103" s="65"/>
      <c r="N103" s="65"/>
      <c r="O103" s="65"/>
      <c r="P103" s="65"/>
      <c r="Q103" s="65"/>
      <c r="R103" s="65"/>
      <c r="S103" s="65"/>
      <c r="T103" s="65"/>
      <c r="U103" s="65"/>
      <c r="V103" s="65"/>
      <c r="W103" s="65"/>
      <c r="X103" s="65"/>
      <c r="Y103" s="65"/>
      <c r="Z103" s="65"/>
      <c r="AA103" s="65"/>
      <c r="AD103" s="767"/>
      <c r="AE103" s="767"/>
      <c r="AF103" s="64"/>
      <c r="AG103" s="64"/>
      <c r="AH103" s="64"/>
      <c r="AI103" s="64"/>
      <c r="AJ103" s="64"/>
      <c r="AK103" s="64"/>
      <c r="AL103" s="64"/>
      <c r="AM103" s="64"/>
      <c r="AN103" s="64"/>
      <c r="AO103" s="64"/>
      <c r="AP103" s="64"/>
      <c r="AQ103" s="101"/>
      <c r="AR103" s="101"/>
      <c r="AS103" s="101"/>
      <c r="AT103" s="101"/>
      <c r="AU103" s="101"/>
      <c r="AV103" s="101"/>
      <c r="AW103" s="101"/>
      <c r="AX103" s="101"/>
      <c r="AY103" s="101"/>
      <c r="AZ103" s="101"/>
    </row>
    <row r="104" spans="1:52" ht="39.950000000000003" hidden="1" customHeight="1">
      <c r="A104" s="1400" t="s">
        <v>923</v>
      </c>
      <c r="B104" s="1400"/>
      <c r="C104" s="1400"/>
      <c r="D104" s="1400"/>
      <c r="E104" s="1400"/>
      <c r="F104" s="1400"/>
      <c r="I104" s="65"/>
      <c r="J104" s="65"/>
      <c r="K104" s="65"/>
      <c r="L104" s="65"/>
      <c r="M104" s="65"/>
      <c r="N104" s="65"/>
      <c r="O104" s="65"/>
      <c r="P104" s="65"/>
      <c r="Q104" s="65"/>
      <c r="R104" s="65"/>
      <c r="S104" s="65"/>
      <c r="T104" s="65"/>
      <c r="U104" s="65"/>
      <c r="V104" s="65"/>
      <c r="W104" s="65"/>
      <c r="X104" s="65"/>
      <c r="Y104" s="65"/>
      <c r="Z104" s="65"/>
      <c r="AA104" s="65"/>
      <c r="AD104" s="767"/>
      <c r="AE104" s="767"/>
      <c r="AF104" s="64"/>
      <c r="AG104" s="64"/>
      <c r="AH104" s="64"/>
      <c r="AI104" s="64"/>
      <c r="AJ104" s="64"/>
      <c r="AK104" s="64"/>
      <c r="AL104" s="64"/>
      <c r="AM104" s="64"/>
      <c r="AN104" s="64"/>
      <c r="AO104" s="64"/>
      <c r="AP104" s="64"/>
      <c r="AQ104" s="101"/>
      <c r="AR104" s="101"/>
      <c r="AS104" s="101"/>
      <c r="AT104" s="101"/>
      <c r="AU104" s="101"/>
      <c r="AV104" s="101"/>
      <c r="AW104" s="101"/>
      <c r="AX104" s="101"/>
      <c r="AY104" s="101"/>
      <c r="AZ104" s="101"/>
    </row>
    <row r="105" spans="1:52" ht="16.5" customHeight="1">
      <c r="A105" s="1401"/>
      <c r="B105" s="1401"/>
      <c r="D105" s="63"/>
      <c r="E105" s="70"/>
      <c r="F105" s="70"/>
      <c r="G105" s="154"/>
      <c r="I105" s="65"/>
      <c r="J105" s="65"/>
      <c r="K105" s="65"/>
      <c r="L105" s="65"/>
      <c r="M105" s="65"/>
      <c r="N105" s="65"/>
      <c r="O105" s="65"/>
      <c r="P105" s="65"/>
      <c r="Q105" s="65"/>
      <c r="R105" s="65"/>
      <c r="S105" s="65"/>
      <c r="T105" s="65"/>
      <c r="U105" s="65"/>
      <c r="V105" s="65"/>
      <c r="W105" s="65"/>
      <c r="X105" s="65"/>
      <c r="Y105" s="65"/>
      <c r="Z105" s="65"/>
      <c r="AA105" s="65"/>
      <c r="AD105" s="767"/>
      <c r="AE105" s="767"/>
      <c r="AF105" s="64"/>
      <c r="AG105" s="64"/>
      <c r="AH105" s="64"/>
      <c r="AI105" s="64"/>
      <c r="AJ105" s="64"/>
      <c r="AK105" s="64"/>
      <c r="AL105" s="64"/>
      <c r="AM105" s="64"/>
      <c r="AN105" s="64"/>
      <c r="AO105" s="64"/>
      <c r="AP105" s="64"/>
      <c r="AQ105" s="101"/>
      <c r="AR105" s="101"/>
      <c r="AS105" s="101"/>
      <c r="AT105" s="101"/>
      <c r="AU105" s="101"/>
      <c r="AV105" s="101"/>
      <c r="AW105" s="101"/>
      <c r="AX105" s="101"/>
      <c r="AY105" s="101"/>
      <c r="AZ105" s="101"/>
    </row>
    <row r="106" spans="1:52" ht="9.75" customHeight="1">
      <c r="B106" s="31"/>
      <c r="C106" s="49"/>
      <c r="E106" s="31"/>
      <c r="I106" s="65"/>
      <c r="J106" s="65"/>
      <c r="K106" s="65"/>
      <c r="L106" s="65"/>
      <c r="M106" s="65"/>
      <c r="N106" s="65"/>
      <c r="O106" s="65"/>
      <c r="P106" s="65"/>
      <c r="Q106" s="65"/>
      <c r="R106" s="65"/>
      <c r="S106" s="65"/>
      <c r="T106" s="65"/>
      <c r="U106" s="65"/>
      <c r="V106" s="65"/>
      <c r="W106" s="65"/>
      <c r="X106" s="65"/>
      <c r="Y106" s="65"/>
      <c r="Z106" s="65"/>
      <c r="AA106" s="65"/>
      <c r="AD106" s="767"/>
      <c r="AE106" s="767"/>
      <c r="AF106" s="64"/>
      <c r="AG106" s="64"/>
      <c r="AH106" s="64"/>
      <c r="AI106" s="64"/>
      <c r="AJ106" s="64"/>
      <c r="AK106" s="64"/>
      <c r="AL106" s="64"/>
      <c r="AM106" s="64"/>
      <c r="AN106" s="64"/>
      <c r="AO106" s="64"/>
      <c r="AP106" s="64"/>
      <c r="AQ106" s="101"/>
      <c r="AR106" s="101"/>
      <c r="AS106" s="101"/>
      <c r="AT106" s="101"/>
      <c r="AU106" s="101"/>
      <c r="AV106" s="101"/>
      <c r="AW106" s="101"/>
      <c r="AX106" s="101"/>
      <c r="AY106" s="101"/>
      <c r="AZ106" s="101"/>
    </row>
    <row r="107" spans="1:52" ht="27.95" hidden="1" customHeight="1">
      <c r="A107" s="39" t="e">
        <f>IF(AND(H30="JV (Joint Venture)",H31=1), "", "Printed Name :")</f>
        <v>#REF!</v>
      </c>
      <c r="B107" s="1402"/>
      <c r="C107" s="1402"/>
      <c r="E107" s="39" t="s">
        <v>63</v>
      </c>
      <c r="F107" s="193"/>
      <c r="H107" s="215"/>
      <c r="I107" s="65"/>
      <c r="J107" s="65"/>
      <c r="K107" s="65"/>
      <c r="L107" s="65"/>
      <c r="M107" s="65"/>
      <c r="N107" s="65"/>
      <c r="O107" s="65"/>
      <c r="P107" s="65"/>
      <c r="Q107" s="65"/>
      <c r="R107" s="65"/>
      <c r="S107" s="65"/>
      <c r="T107" s="65"/>
      <c r="U107" s="65"/>
      <c r="V107" s="65"/>
      <c r="W107" s="65"/>
      <c r="X107" s="65"/>
      <c r="Y107" s="65"/>
      <c r="Z107" s="65"/>
      <c r="AA107" s="65"/>
      <c r="AD107" s="767"/>
      <c r="AE107" s="767"/>
      <c r="AF107" s="64"/>
      <c r="AG107" s="64"/>
      <c r="AH107" s="64"/>
      <c r="AI107" s="64"/>
      <c r="AJ107" s="64"/>
      <c r="AK107" s="64"/>
      <c r="AL107" s="64"/>
      <c r="AM107" s="64"/>
      <c r="AN107" s="64"/>
      <c r="AO107" s="64"/>
      <c r="AP107" s="64"/>
      <c r="AQ107" s="101"/>
      <c r="AR107" s="101"/>
      <c r="AS107" s="101"/>
      <c r="AT107" s="101"/>
      <c r="AU107" s="101"/>
      <c r="AV107" s="101"/>
      <c r="AW107" s="101"/>
      <c r="AX107" s="101"/>
      <c r="AY107" s="101"/>
      <c r="AZ107" s="101"/>
    </row>
    <row r="108" spans="1:52" ht="27.95" hidden="1" customHeight="1">
      <c r="A108" s="39" t="e">
        <f>IF(AND(H30="JV (Joint Venture)",H31=1), "", "Designation :")</f>
        <v>#REF!</v>
      </c>
      <c r="B108" s="1402"/>
      <c r="C108" s="1402"/>
      <c r="E108" s="39" t="s">
        <v>65</v>
      </c>
      <c r="F108" s="193"/>
      <c r="I108" s="65"/>
      <c r="J108" s="65"/>
      <c r="K108" s="65"/>
      <c r="L108" s="65"/>
      <c r="M108" s="65"/>
      <c r="N108" s="65"/>
      <c r="O108" s="65"/>
      <c r="P108" s="65"/>
      <c r="Q108" s="65"/>
      <c r="R108" s="65"/>
      <c r="S108" s="65"/>
      <c r="T108" s="65"/>
      <c r="U108" s="65"/>
      <c r="V108" s="65"/>
      <c r="W108" s="65"/>
      <c r="X108" s="65"/>
      <c r="Y108" s="65"/>
      <c r="Z108" s="65"/>
      <c r="AA108" s="65"/>
      <c r="AD108" s="767"/>
      <c r="AE108" s="767"/>
      <c r="AF108" s="64"/>
      <c r="AG108" s="64"/>
      <c r="AH108" s="64"/>
      <c r="AI108" s="64"/>
      <c r="AJ108" s="64"/>
      <c r="AK108" s="64"/>
      <c r="AL108" s="64"/>
      <c r="AM108" s="64"/>
      <c r="AN108" s="64"/>
      <c r="AO108" s="64"/>
      <c r="AP108" s="64"/>
      <c r="AQ108" s="101"/>
      <c r="AR108" s="101"/>
      <c r="AS108" s="101"/>
      <c r="AT108" s="101"/>
      <c r="AU108" s="101"/>
      <c r="AV108" s="101"/>
      <c r="AW108" s="101"/>
      <c r="AX108" s="101"/>
      <c r="AY108" s="101"/>
      <c r="AZ108" s="101"/>
    </row>
    <row r="109" spans="1:52" ht="27.95" customHeight="1">
      <c r="B109" s="31"/>
      <c r="C109" s="49"/>
      <c r="E109" s="31"/>
      <c r="I109" s="65"/>
      <c r="J109" s="65"/>
      <c r="K109" s="65"/>
      <c r="L109" s="65"/>
      <c r="M109" s="65"/>
      <c r="N109" s="65"/>
      <c r="O109" s="65"/>
      <c r="P109" s="65"/>
      <c r="Q109" s="65"/>
      <c r="R109" s="65"/>
      <c r="S109" s="65"/>
      <c r="T109" s="65"/>
      <c r="U109" s="65"/>
      <c r="V109" s="65"/>
      <c r="W109" s="65"/>
      <c r="X109" s="65"/>
      <c r="Y109" s="65"/>
      <c r="Z109" s="65"/>
      <c r="AA109" s="65"/>
      <c r="AD109" s="767"/>
      <c r="AE109" s="767"/>
      <c r="AF109" s="64"/>
      <c r="AG109" s="64"/>
      <c r="AH109" s="64"/>
      <c r="AI109" s="64"/>
      <c r="AJ109" s="64"/>
      <c r="AK109" s="64"/>
      <c r="AL109" s="64"/>
      <c r="AM109" s="64"/>
      <c r="AN109" s="64"/>
      <c r="AO109" s="64"/>
      <c r="AP109" s="64"/>
      <c r="AQ109" s="101"/>
      <c r="AR109" s="101"/>
      <c r="AS109" s="101"/>
      <c r="AT109" s="101"/>
      <c r="AU109" s="101"/>
      <c r="AV109" s="101"/>
      <c r="AW109" s="101"/>
      <c r="AX109" s="101"/>
      <c r="AY109" s="101"/>
      <c r="AZ109" s="101"/>
    </row>
    <row r="110" spans="1:52" ht="33" customHeight="1">
      <c r="A110" s="54" t="s">
        <v>924</v>
      </c>
      <c r="B110" s="23"/>
      <c r="C110" s="49"/>
      <c r="E110" s="31"/>
      <c r="F110" s="1"/>
      <c r="I110" s="65"/>
      <c r="J110" s="65"/>
      <c r="K110" s="65"/>
      <c r="L110" s="65"/>
      <c r="M110" s="65"/>
      <c r="N110" s="65"/>
      <c r="O110" s="65"/>
      <c r="P110" s="65"/>
      <c r="Q110" s="65"/>
      <c r="R110" s="65"/>
      <c r="S110" s="65"/>
      <c r="T110" s="65"/>
      <c r="U110" s="65"/>
      <c r="V110" s="65"/>
      <c r="W110" s="65"/>
      <c r="X110" s="65"/>
      <c r="Y110" s="65"/>
      <c r="Z110" s="65"/>
      <c r="AA110" s="65"/>
      <c r="AD110" s="767"/>
      <c r="AE110" s="767"/>
      <c r="AF110" s="64"/>
      <c r="AG110" s="64"/>
      <c r="AH110" s="64"/>
      <c r="AI110" s="64"/>
      <c r="AJ110" s="64"/>
      <c r="AK110" s="64"/>
      <c r="AL110" s="64"/>
      <c r="AM110" s="64"/>
      <c r="AN110" s="64"/>
      <c r="AO110" s="64"/>
      <c r="AP110" s="64"/>
      <c r="AQ110" s="101"/>
      <c r="AR110" s="101"/>
      <c r="AS110" s="101"/>
      <c r="AT110" s="101"/>
      <c r="AU110" s="101"/>
      <c r="AV110" s="101"/>
      <c r="AW110" s="101"/>
      <c r="AX110" s="101"/>
      <c r="AY110" s="101"/>
      <c r="AZ110" s="101"/>
    </row>
    <row r="111" spans="1:52" s="11" customFormat="1" ht="21" customHeight="1">
      <c r="A111" s="1398" t="s">
        <v>925</v>
      </c>
      <c r="B111" s="1398"/>
      <c r="C111" s="1398"/>
      <c r="D111" s="1396"/>
      <c r="E111" s="1396"/>
      <c r="F111" s="1396"/>
      <c r="G111" s="16"/>
      <c r="H111" s="16"/>
      <c r="I111" s="65"/>
      <c r="J111" s="65"/>
      <c r="K111" s="65"/>
      <c r="L111" s="65"/>
      <c r="M111" s="65"/>
      <c r="N111" s="65"/>
      <c r="O111" s="65"/>
      <c r="P111" s="65"/>
      <c r="Q111" s="65"/>
      <c r="R111" s="65"/>
      <c r="S111" s="65"/>
      <c r="T111" s="65"/>
      <c r="U111" s="65"/>
      <c r="V111" s="65"/>
      <c r="W111" s="65"/>
      <c r="X111" s="65"/>
      <c r="Y111" s="65"/>
      <c r="Z111" s="65"/>
      <c r="AA111" s="65"/>
      <c r="AB111" s="43"/>
      <c r="AC111" s="43"/>
      <c r="AD111" s="768"/>
      <c r="AE111" s="768"/>
      <c r="AF111" s="65"/>
      <c r="AG111" s="65"/>
      <c r="AH111" s="65"/>
      <c r="AI111" s="65"/>
      <c r="AJ111" s="65"/>
      <c r="AK111" s="65"/>
      <c r="AL111" s="65"/>
      <c r="AM111" s="65"/>
      <c r="AN111" s="65"/>
      <c r="AO111" s="65"/>
      <c r="AP111" s="65"/>
      <c r="AQ111" s="99"/>
      <c r="AR111" s="99"/>
      <c r="AS111" s="99"/>
      <c r="AT111" s="99"/>
      <c r="AU111" s="99"/>
      <c r="AV111" s="99"/>
      <c r="AW111" s="99"/>
      <c r="AX111" s="99"/>
      <c r="AY111" s="99"/>
      <c r="AZ111" s="99"/>
    </row>
    <row r="112" spans="1:52" s="11" customFormat="1" ht="21" customHeight="1">
      <c r="A112" s="1399"/>
      <c r="B112" s="1399"/>
      <c r="C112" s="1399"/>
      <c r="D112" s="1396"/>
      <c r="E112" s="1396"/>
      <c r="F112" s="1396"/>
      <c r="G112" s="16"/>
      <c r="H112" s="16"/>
      <c r="I112" s="65"/>
      <c r="J112" s="65"/>
      <c r="K112" s="65"/>
      <c r="L112" s="65"/>
      <c r="M112" s="65"/>
      <c r="N112" s="65"/>
      <c r="O112" s="65"/>
      <c r="P112" s="65"/>
      <c r="Q112" s="65"/>
      <c r="R112" s="65"/>
      <c r="S112" s="65"/>
      <c r="T112" s="65"/>
      <c r="U112" s="65"/>
      <c r="V112" s="65"/>
      <c r="W112" s="65"/>
      <c r="X112" s="65"/>
      <c r="Y112" s="65"/>
      <c r="Z112" s="65"/>
      <c r="AA112" s="65"/>
      <c r="AB112" s="43"/>
      <c r="AC112" s="43"/>
      <c r="AD112" s="768"/>
      <c r="AE112" s="768"/>
      <c r="AF112" s="65"/>
      <c r="AG112" s="65"/>
      <c r="AH112" s="65"/>
      <c r="AI112" s="65"/>
      <c r="AJ112" s="65"/>
      <c r="AK112" s="65"/>
      <c r="AL112" s="65"/>
      <c r="AM112" s="65"/>
      <c r="AN112" s="65"/>
      <c r="AO112" s="65"/>
      <c r="AP112" s="65"/>
      <c r="AQ112" s="99"/>
      <c r="AR112" s="99"/>
      <c r="AS112" s="99"/>
      <c r="AT112" s="99"/>
      <c r="AU112" s="99"/>
      <c r="AV112" s="99"/>
      <c r="AW112" s="99"/>
      <c r="AX112" s="99"/>
      <c r="AY112" s="99"/>
      <c r="AZ112" s="99"/>
    </row>
    <row r="113" spans="1:52" s="11" customFormat="1" ht="21" customHeight="1">
      <c r="A113" s="1397"/>
      <c r="B113" s="1397"/>
      <c r="C113" s="1397"/>
      <c r="D113" s="1396"/>
      <c r="E113" s="1396"/>
      <c r="F113" s="1396"/>
      <c r="G113" s="16"/>
      <c r="H113" s="16"/>
      <c r="I113" s="65"/>
      <c r="J113" s="65"/>
      <c r="K113" s="65"/>
      <c r="L113" s="65"/>
      <c r="M113" s="65"/>
      <c r="N113" s="65"/>
      <c r="O113" s="65"/>
      <c r="P113" s="65"/>
      <c r="Q113" s="65"/>
      <c r="R113" s="65"/>
      <c r="S113" s="65"/>
      <c r="T113" s="65"/>
      <c r="U113" s="65"/>
      <c r="V113" s="65"/>
      <c r="W113" s="65"/>
      <c r="X113" s="65"/>
      <c r="Y113" s="65"/>
      <c r="Z113" s="65"/>
      <c r="AA113" s="65"/>
      <c r="AB113" s="43"/>
      <c r="AC113" s="43"/>
      <c r="AD113" s="768"/>
      <c r="AE113" s="768"/>
      <c r="AF113" s="65"/>
      <c r="AG113" s="65"/>
      <c r="AH113" s="65"/>
      <c r="AI113" s="65"/>
      <c r="AJ113" s="65"/>
      <c r="AK113" s="65"/>
      <c r="AL113" s="65"/>
      <c r="AM113" s="65"/>
      <c r="AN113" s="65"/>
      <c r="AO113" s="65"/>
      <c r="AP113" s="65"/>
      <c r="AQ113" s="99"/>
      <c r="AR113" s="99"/>
      <c r="AS113" s="99"/>
      <c r="AT113" s="99"/>
      <c r="AU113" s="99"/>
      <c r="AV113" s="99"/>
      <c r="AW113" s="99"/>
      <c r="AX113" s="99"/>
      <c r="AY113" s="99"/>
      <c r="AZ113" s="99"/>
    </row>
    <row r="114" spans="1:52" s="11" customFormat="1" ht="21" customHeight="1">
      <c r="A114" s="1403" t="s">
        <v>926</v>
      </c>
      <c r="B114" s="1403"/>
      <c r="C114" s="1403"/>
      <c r="D114" s="1396"/>
      <c r="E114" s="1396"/>
      <c r="F114" s="1396"/>
      <c r="G114" s="16"/>
      <c r="H114" s="16"/>
      <c r="I114" s="65"/>
      <c r="J114" s="65"/>
      <c r="K114" s="65"/>
      <c r="L114" s="65"/>
      <c r="M114" s="65"/>
      <c r="N114" s="65"/>
      <c r="O114" s="65"/>
      <c r="P114" s="65"/>
      <c r="Q114" s="65"/>
      <c r="R114" s="65"/>
      <c r="S114" s="65"/>
      <c r="T114" s="65"/>
      <c r="U114" s="65"/>
      <c r="V114" s="65"/>
      <c r="W114" s="65"/>
      <c r="X114" s="65"/>
      <c r="Y114" s="65"/>
      <c r="Z114" s="65"/>
      <c r="AA114" s="65"/>
      <c r="AB114" s="43"/>
      <c r="AC114" s="43"/>
      <c r="AD114" s="768"/>
      <c r="AE114" s="768"/>
      <c r="AF114" s="65"/>
      <c r="AG114" s="65"/>
      <c r="AH114" s="65"/>
      <c r="AI114" s="65"/>
      <c r="AJ114" s="65"/>
      <c r="AK114" s="65"/>
      <c r="AL114" s="65"/>
      <c r="AM114" s="65"/>
      <c r="AN114" s="65"/>
      <c r="AO114" s="65"/>
      <c r="AP114" s="65"/>
      <c r="AQ114" s="99"/>
      <c r="AR114" s="99"/>
      <c r="AS114" s="99"/>
      <c r="AT114" s="99"/>
      <c r="AU114" s="99"/>
      <c r="AV114" s="99"/>
      <c r="AW114" s="99"/>
      <c r="AX114" s="99"/>
      <c r="AY114" s="99"/>
      <c r="AZ114" s="99"/>
    </row>
    <row r="115" spans="1:52" s="11" customFormat="1" ht="21" customHeight="1">
      <c r="A115" s="1403" t="s">
        <v>927</v>
      </c>
      <c r="B115" s="1403"/>
      <c r="C115" s="1403"/>
      <c r="D115" s="1396"/>
      <c r="E115" s="1396"/>
      <c r="F115" s="1396"/>
      <c r="G115" s="16"/>
      <c r="H115" s="16"/>
      <c r="I115" s="65"/>
      <c r="J115" s="65"/>
      <c r="K115" s="65"/>
      <c r="L115" s="65"/>
      <c r="M115" s="65"/>
      <c r="N115" s="65"/>
      <c r="O115" s="65"/>
      <c r="P115" s="65"/>
      <c r="Q115" s="65"/>
      <c r="R115" s="65"/>
      <c r="S115" s="65"/>
      <c r="T115" s="65"/>
      <c r="U115" s="65"/>
      <c r="V115" s="65"/>
      <c r="W115" s="65"/>
      <c r="X115" s="65"/>
      <c r="Y115" s="65"/>
      <c r="Z115" s="65"/>
      <c r="AA115" s="65"/>
      <c r="AB115" s="43"/>
      <c r="AC115" s="43"/>
      <c r="AD115" s="768"/>
      <c r="AE115" s="768"/>
      <c r="AF115" s="65"/>
      <c r="AG115" s="65"/>
      <c r="AH115" s="65"/>
      <c r="AI115" s="65"/>
      <c r="AJ115" s="65"/>
      <c r="AK115" s="65"/>
      <c r="AL115" s="65"/>
      <c r="AM115" s="65"/>
      <c r="AN115" s="65"/>
      <c r="AO115" s="65"/>
      <c r="AP115" s="65"/>
      <c r="AQ115" s="99"/>
      <c r="AR115" s="99"/>
      <c r="AS115" s="99"/>
      <c r="AT115" s="99"/>
      <c r="AU115" s="99"/>
      <c r="AV115" s="99"/>
      <c r="AW115" s="99"/>
      <c r="AX115" s="99"/>
      <c r="AY115" s="99"/>
      <c r="AZ115" s="99"/>
    </row>
    <row r="116" spans="1:52" s="11" customFormat="1" ht="52.5" customHeight="1">
      <c r="A116" s="1403" t="s">
        <v>928</v>
      </c>
      <c r="B116" s="1403"/>
      <c r="C116" s="1403"/>
      <c r="D116" s="1396"/>
      <c r="E116" s="1396"/>
      <c r="F116" s="1396"/>
      <c r="G116" s="63"/>
      <c r="H116" s="63"/>
      <c r="I116" s="65"/>
      <c r="J116" s="65"/>
      <c r="K116" s="65"/>
      <c r="L116" s="65"/>
      <c r="M116" s="65"/>
      <c r="N116" s="65"/>
      <c r="O116" s="65"/>
      <c r="P116" s="65"/>
      <c r="Q116" s="65"/>
      <c r="R116" s="65"/>
      <c r="S116" s="65"/>
      <c r="T116" s="65"/>
      <c r="U116" s="65"/>
      <c r="V116" s="65"/>
      <c r="W116" s="65"/>
      <c r="X116" s="65"/>
      <c r="Y116" s="65"/>
      <c r="Z116" s="65"/>
      <c r="AA116" s="65"/>
      <c r="AB116" s="43"/>
      <c r="AC116" s="43"/>
      <c r="AD116" s="768"/>
      <c r="AE116" s="768"/>
      <c r="AF116" s="65"/>
      <c r="AG116" s="65"/>
      <c r="AH116" s="65"/>
      <c r="AI116" s="65"/>
      <c r="AJ116" s="65"/>
      <c r="AK116" s="65"/>
      <c r="AL116" s="65"/>
      <c r="AM116" s="65"/>
      <c r="AN116" s="65"/>
      <c r="AO116" s="65"/>
      <c r="AP116" s="65"/>
      <c r="AQ116" s="99"/>
      <c r="AR116" s="99"/>
      <c r="AS116" s="99"/>
      <c r="AT116" s="99"/>
      <c r="AU116" s="99"/>
      <c r="AV116" s="99"/>
      <c r="AW116" s="99"/>
      <c r="AX116" s="99"/>
      <c r="AY116" s="99"/>
      <c r="AZ116" s="99"/>
    </row>
    <row r="117" spans="1:52" s="11" customFormat="1" ht="21" customHeight="1">
      <c r="A117" s="1398" t="s">
        <v>929</v>
      </c>
      <c r="B117" s="1398"/>
      <c r="C117" s="1398"/>
      <c r="D117" s="1396"/>
      <c r="E117" s="1396"/>
      <c r="F117" s="1396"/>
      <c r="G117" s="16"/>
      <c r="H117" s="16"/>
      <c r="I117" s="65"/>
      <c r="J117" s="65"/>
      <c r="K117" s="65"/>
      <c r="L117" s="65"/>
      <c r="M117" s="65"/>
      <c r="N117" s="65"/>
      <c r="O117" s="65"/>
      <c r="P117" s="65"/>
      <c r="Q117" s="65"/>
      <c r="R117" s="65"/>
      <c r="S117" s="65"/>
      <c r="T117" s="65"/>
      <c r="U117" s="65"/>
      <c r="V117" s="65"/>
      <c r="W117" s="65"/>
      <c r="X117" s="65"/>
      <c r="Y117" s="65"/>
      <c r="Z117" s="65"/>
      <c r="AA117" s="65"/>
      <c r="AB117" s="43"/>
      <c r="AC117" s="43"/>
      <c r="AD117" s="768"/>
      <c r="AE117" s="768"/>
      <c r="AF117" s="65"/>
      <c r="AG117" s="65"/>
      <c r="AH117" s="65"/>
      <c r="AI117" s="65"/>
      <c r="AJ117" s="65"/>
      <c r="AK117" s="65"/>
      <c r="AL117" s="65"/>
      <c r="AM117" s="65"/>
      <c r="AN117" s="65"/>
      <c r="AO117" s="65"/>
      <c r="AP117" s="65"/>
    </row>
    <row r="118" spans="1:52" s="11" customFormat="1" ht="21" customHeight="1">
      <c r="A118" s="1399"/>
      <c r="B118" s="1399"/>
      <c r="C118" s="1399"/>
      <c r="D118" s="1396"/>
      <c r="E118" s="1396"/>
      <c r="F118" s="1396"/>
      <c r="G118" s="16"/>
      <c r="H118" s="16"/>
      <c r="I118" s="65"/>
      <c r="J118" s="65"/>
      <c r="K118" s="65"/>
      <c r="L118" s="65"/>
      <c r="M118" s="65"/>
      <c r="N118" s="65"/>
      <c r="O118" s="65"/>
      <c r="P118" s="65"/>
      <c r="Q118" s="65"/>
      <c r="R118" s="65"/>
      <c r="S118" s="65"/>
      <c r="T118" s="65"/>
      <c r="U118" s="65"/>
      <c r="V118" s="65"/>
      <c r="W118" s="65"/>
      <c r="X118" s="65"/>
      <c r="Y118" s="65"/>
      <c r="Z118" s="65"/>
      <c r="AA118" s="65"/>
      <c r="AB118" s="43"/>
      <c r="AC118" s="43"/>
      <c r="AD118" s="768"/>
      <c r="AE118" s="768"/>
      <c r="AF118" s="65"/>
      <c r="AG118" s="65"/>
      <c r="AH118" s="65"/>
      <c r="AI118" s="65"/>
      <c r="AJ118" s="65"/>
      <c r="AK118" s="65"/>
      <c r="AL118" s="65"/>
      <c r="AM118" s="65"/>
      <c r="AN118" s="65"/>
      <c r="AO118" s="65"/>
      <c r="AP118" s="65"/>
    </row>
    <row r="119" spans="1:52">
      <c r="A119" s="1397"/>
      <c r="B119" s="1397"/>
      <c r="C119" s="1397"/>
      <c r="D119" s="1396"/>
      <c r="E119" s="1396"/>
      <c r="F119" s="1396"/>
      <c r="I119" s="65"/>
      <c r="J119" s="65"/>
      <c r="K119" s="65"/>
      <c r="L119" s="65"/>
      <c r="M119" s="65"/>
      <c r="N119" s="65"/>
      <c r="O119" s="65"/>
      <c r="P119" s="65"/>
      <c r="Q119" s="65"/>
      <c r="R119" s="65"/>
      <c r="S119" s="65"/>
      <c r="T119" s="65"/>
      <c r="U119" s="65"/>
      <c r="V119" s="65"/>
      <c r="W119" s="65"/>
      <c r="X119" s="65"/>
      <c r="Y119" s="65"/>
      <c r="Z119" s="65"/>
      <c r="AA119" s="65"/>
      <c r="AD119" s="767"/>
      <c r="AE119" s="767"/>
      <c r="AF119" s="64"/>
      <c r="AG119" s="64"/>
      <c r="AH119" s="64"/>
      <c r="AI119" s="64"/>
      <c r="AJ119" s="64"/>
      <c r="AK119" s="64"/>
      <c r="AL119" s="64"/>
      <c r="AM119" s="64"/>
      <c r="AN119" s="64"/>
      <c r="AO119" s="64"/>
      <c r="AP119" s="64"/>
    </row>
    <row r="120" spans="1:52">
      <c r="A120" s="54"/>
      <c r="B120" s="54"/>
      <c r="C120" s="54"/>
      <c r="D120" s="93"/>
      <c r="E120" s="93"/>
      <c r="F120" s="93"/>
      <c r="I120" s="65"/>
      <c r="J120" s="65"/>
      <c r="K120" s="65"/>
      <c r="L120" s="65"/>
      <c r="M120" s="65"/>
      <c r="N120" s="65"/>
      <c r="O120" s="65"/>
      <c r="P120" s="65"/>
      <c r="Q120" s="65"/>
      <c r="R120" s="65"/>
      <c r="S120" s="65"/>
      <c r="T120" s="65"/>
      <c r="U120" s="65"/>
      <c r="V120" s="65"/>
      <c r="W120" s="65"/>
      <c r="X120" s="65"/>
      <c r="Y120" s="65"/>
      <c r="Z120" s="65"/>
      <c r="AA120" s="65"/>
      <c r="AD120" s="767"/>
      <c r="AE120" s="767"/>
      <c r="AF120" s="64"/>
      <c r="AG120" s="64"/>
      <c r="AH120" s="64"/>
      <c r="AI120" s="64"/>
      <c r="AJ120" s="64"/>
      <c r="AK120" s="64"/>
      <c r="AL120" s="64"/>
      <c r="AM120" s="64"/>
      <c r="AN120" s="64"/>
      <c r="AO120" s="64"/>
      <c r="AP120" s="64"/>
    </row>
    <row r="121" spans="1:52" ht="47.25" customHeight="1">
      <c r="A121" s="1227" t="str">
        <f>H121&amp;I121&amp;J121</f>
        <v/>
      </c>
      <c r="B121" s="1227"/>
      <c r="C121" s="1227"/>
      <c r="D121" s="1227"/>
      <c r="E121" s="1227"/>
      <c r="F121" s="1227"/>
      <c r="H121" s="199"/>
      <c r="I121" s="200"/>
      <c r="J121" s="200"/>
      <c r="K121" s="65"/>
      <c r="L121" s="65"/>
      <c r="M121" s="65"/>
      <c r="N121" s="65"/>
      <c r="O121" s="65"/>
      <c r="P121" s="65"/>
      <c r="Q121" s="65"/>
      <c r="R121" s="65"/>
      <c r="S121" s="65"/>
      <c r="T121" s="65"/>
      <c r="U121" s="65"/>
      <c r="V121" s="65"/>
      <c r="W121" s="65"/>
      <c r="X121" s="65"/>
      <c r="Y121" s="65"/>
      <c r="Z121" s="65"/>
      <c r="AA121" s="65"/>
      <c r="AD121" s="767"/>
      <c r="AE121" s="767"/>
      <c r="AF121" s="64"/>
      <c r="AG121" s="64"/>
      <c r="AH121" s="64"/>
      <c r="AI121" s="64"/>
      <c r="AJ121" s="64"/>
      <c r="AK121" s="64"/>
      <c r="AL121" s="64"/>
      <c r="AM121" s="64"/>
      <c r="AN121" s="64"/>
      <c r="AO121" s="64"/>
      <c r="AP121" s="64"/>
    </row>
  </sheetData>
  <sheetProtection algorithmName="SHA-512" hashValue="jWlJL0043t3PS2NxP/erWyY7VQVDEkjT2iBtFF+Oy9pUv0vPyCdqdHtt/jpK3YK1BytajAx+e5/IDwH0JkvNGQ==" saltValue="ma8NQkIYgY4t5RLAWSQHbw==" spinCount="100000" sheet="1" formatColumns="0" formatRows="0" selectLockedCells="1"/>
  <dataConsolidate/>
  <customSheetViews>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3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36"/>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37"/>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38"/>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9"/>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19" customWidth="1"/>
    <col min="2" max="2" width="11.85546875" style="119" customWidth="1"/>
    <col min="3" max="16384" width="9.140625" style="119"/>
  </cols>
  <sheetData>
    <row r="1" spans="1:4" s="118" customFormat="1" ht="30" customHeight="1">
      <c r="A1" s="1406">
        <f>'Bid Form 1st Envelope '!I21</f>
        <v>0</v>
      </c>
      <c r="B1" s="1406"/>
    </row>
    <row r="2" spans="1:4" s="118" customFormat="1" ht="30" customHeight="1"/>
    <row r="3" spans="1:4">
      <c r="A3" s="118"/>
    </row>
    <row r="4" spans="1:4">
      <c r="A4" s="148" t="str">
        <f>IF(OR((A1&gt;9999999999),(A1&lt;0)),"Invalid Entry - More than 1000 crore OR -ve value",IF(A1=0, "Rs. Zero Only ",+CONCATENATE("Rs. ", B11,D11,B10,D10,B9,D9,B8,D8,B7,D7,B6," Only")))</f>
        <v xml:space="preserve">Rs. Zero Only </v>
      </c>
    </row>
    <row r="5" spans="1:4">
      <c r="A5" s="118"/>
    </row>
    <row r="6" spans="1:4">
      <c r="A6" s="149">
        <f>-INT(A1/100)*100+ROUND(A1,0)</f>
        <v>0</v>
      </c>
      <c r="B6" s="119" t="str">
        <f t="shared" ref="B6:B11" si="0">IF(A6=0,"",LOOKUP(A6,$A$13:$A$112,$B$13:$B$112))</f>
        <v/>
      </c>
      <c r="D6" s="148"/>
    </row>
    <row r="7" spans="1:4">
      <c r="A7" s="149">
        <f>-INT(A1/1000)*10+INT(A1/100)</f>
        <v>0</v>
      </c>
      <c r="B7" s="119" t="str">
        <f t="shared" si="0"/>
        <v/>
      </c>
      <c r="D7" s="148" t="str">
        <f>+IF(B7="",""," Hundred ")</f>
        <v/>
      </c>
    </row>
    <row r="8" spans="1:4">
      <c r="A8" s="149">
        <f>-INT(A1/100000)*100+INT(A1/1000)</f>
        <v>0</v>
      </c>
      <c r="B8" s="119" t="str">
        <f t="shared" si="0"/>
        <v/>
      </c>
      <c r="D8" s="148" t="str">
        <f>IF((B8=""),IF(C8="",""," Thousand ")," Thousand ")</f>
        <v/>
      </c>
    </row>
    <row r="9" spans="1:4">
      <c r="A9" s="149">
        <f>-INT(A1/10000000)*100+INT(A1/100000)</f>
        <v>0</v>
      </c>
      <c r="B9" s="119" t="str">
        <f t="shared" si="0"/>
        <v/>
      </c>
      <c r="D9" s="148" t="str">
        <f>IF((B9=""),IF(C9="",""," Lac ")," Lac ")</f>
        <v/>
      </c>
    </row>
    <row r="10" spans="1:4">
      <c r="A10" s="149">
        <f>-INT(A1/1000000000)*100+INT(A1/10000000)</f>
        <v>0</v>
      </c>
      <c r="B10" s="150" t="str">
        <f t="shared" si="0"/>
        <v/>
      </c>
      <c r="D10" s="148" t="str">
        <f>IF((B10=""),IF(C10="",""," Crore ")," Crore ")</f>
        <v/>
      </c>
    </row>
    <row r="11" spans="1:4">
      <c r="A11" s="151">
        <f>-INT(A1/10000000000)*1000+INT(A1/1000000000)</f>
        <v>0</v>
      </c>
      <c r="B11" s="150" t="str">
        <f t="shared" si="0"/>
        <v/>
      </c>
      <c r="D11" s="148" t="str">
        <f>IF((B11=""),IF(C11="",""," Hundred ")," Hundred ")</f>
        <v/>
      </c>
    </row>
    <row r="13" spans="1:4">
      <c r="A13" s="152">
        <v>1</v>
      </c>
      <c r="B13" s="153" t="s">
        <v>930</v>
      </c>
    </row>
    <row r="14" spans="1:4">
      <c r="A14" s="152">
        <v>2</v>
      </c>
      <c r="B14" s="153" t="s">
        <v>931</v>
      </c>
    </row>
    <row r="15" spans="1:4">
      <c r="A15" s="152">
        <v>3</v>
      </c>
      <c r="B15" s="153" t="s">
        <v>932</v>
      </c>
    </row>
    <row r="16" spans="1:4">
      <c r="A16" s="152">
        <v>4</v>
      </c>
      <c r="B16" s="153" t="s">
        <v>933</v>
      </c>
    </row>
    <row r="17" spans="1:2">
      <c r="A17" s="152">
        <v>5</v>
      </c>
      <c r="B17" s="153" t="s">
        <v>934</v>
      </c>
    </row>
    <row r="18" spans="1:2">
      <c r="A18" s="152">
        <v>6</v>
      </c>
      <c r="B18" s="153" t="s">
        <v>935</v>
      </c>
    </row>
    <row r="19" spans="1:2">
      <c r="A19" s="152">
        <v>7</v>
      </c>
      <c r="B19" s="153" t="s">
        <v>936</v>
      </c>
    </row>
    <row r="20" spans="1:2">
      <c r="A20" s="152">
        <v>8</v>
      </c>
      <c r="B20" s="153" t="s">
        <v>937</v>
      </c>
    </row>
    <row r="21" spans="1:2">
      <c r="A21" s="152">
        <v>9</v>
      </c>
      <c r="B21" s="153" t="s">
        <v>938</v>
      </c>
    </row>
    <row r="22" spans="1:2">
      <c r="A22" s="152">
        <v>10</v>
      </c>
      <c r="B22" s="153" t="s">
        <v>939</v>
      </c>
    </row>
    <row r="23" spans="1:2">
      <c r="A23" s="152">
        <v>11</v>
      </c>
      <c r="B23" s="153" t="s">
        <v>940</v>
      </c>
    </row>
    <row r="24" spans="1:2">
      <c r="A24" s="152">
        <v>12</v>
      </c>
      <c r="B24" s="153" t="s">
        <v>941</v>
      </c>
    </row>
    <row r="25" spans="1:2">
      <c r="A25" s="152">
        <v>13</v>
      </c>
      <c r="B25" s="153" t="s">
        <v>942</v>
      </c>
    </row>
    <row r="26" spans="1:2">
      <c r="A26" s="152">
        <v>14</v>
      </c>
      <c r="B26" s="153" t="s">
        <v>943</v>
      </c>
    </row>
    <row r="27" spans="1:2">
      <c r="A27" s="152">
        <v>15</v>
      </c>
      <c r="B27" s="153" t="s">
        <v>944</v>
      </c>
    </row>
    <row r="28" spans="1:2">
      <c r="A28" s="152">
        <v>16</v>
      </c>
      <c r="B28" s="153" t="s">
        <v>945</v>
      </c>
    </row>
    <row r="29" spans="1:2">
      <c r="A29" s="152">
        <v>17</v>
      </c>
      <c r="B29" s="153" t="s">
        <v>946</v>
      </c>
    </row>
    <row r="30" spans="1:2">
      <c r="A30" s="152">
        <v>18</v>
      </c>
      <c r="B30" s="153" t="s">
        <v>947</v>
      </c>
    </row>
    <row r="31" spans="1:2">
      <c r="A31" s="152">
        <v>19</v>
      </c>
      <c r="B31" s="153" t="s">
        <v>948</v>
      </c>
    </row>
    <row r="32" spans="1:2">
      <c r="A32" s="152">
        <v>20</v>
      </c>
      <c r="B32" s="153" t="s">
        <v>949</v>
      </c>
    </row>
    <row r="33" spans="1:2">
      <c r="A33" s="152">
        <v>21</v>
      </c>
      <c r="B33" s="153" t="s">
        <v>950</v>
      </c>
    </row>
    <row r="34" spans="1:2">
      <c r="A34" s="152">
        <v>22</v>
      </c>
      <c r="B34" s="153" t="s">
        <v>951</v>
      </c>
    </row>
    <row r="35" spans="1:2">
      <c r="A35" s="152">
        <v>23</v>
      </c>
      <c r="B35" s="153" t="s">
        <v>952</v>
      </c>
    </row>
    <row r="36" spans="1:2">
      <c r="A36" s="152">
        <v>24</v>
      </c>
      <c r="B36" s="153" t="s">
        <v>953</v>
      </c>
    </row>
    <row r="37" spans="1:2">
      <c r="A37" s="152">
        <v>25</v>
      </c>
      <c r="B37" s="153" t="s">
        <v>954</v>
      </c>
    </row>
    <row r="38" spans="1:2">
      <c r="A38" s="152">
        <v>26</v>
      </c>
      <c r="B38" s="153" t="s">
        <v>955</v>
      </c>
    </row>
    <row r="39" spans="1:2">
      <c r="A39" s="152">
        <v>27</v>
      </c>
      <c r="B39" s="153" t="s">
        <v>956</v>
      </c>
    </row>
    <row r="40" spans="1:2">
      <c r="A40" s="152">
        <v>28</v>
      </c>
      <c r="B40" s="153" t="s">
        <v>957</v>
      </c>
    </row>
    <row r="41" spans="1:2">
      <c r="A41" s="152">
        <v>29</v>
      </c>
      <c r="B41" s="153" t="s">
        <v>958</v>
      </c>
    </row>
    <row r="42" spans="1:2">
      <c r="A42" s="152">
        <v>30</v>
      </c>
      <c r="B42" s="153" t="s">
        <v>959</v>
      </c>
    </row>
    <row r="43" spans="1:2">
      <c r="A43" s="152">
        <v>31</v>
      </c>
      <c r="B43" s="153" t="s">
        <v>960</v>
      </c>
    </row>
    <row r="44" spans="1:2">
      <c r="A44" s="152">
        <v>32</v>
      </c>
      <c r="B44" s="153" t="s">
        <v>961</v>
      </c>
    </row>
    <row r="45" spans="1:2">
      <c r="A45" s="152">
        <v>33</v>
      </c>
      <c r="B45" s="153" t="s">
        <v>962</v>
      </c>
    </row>
    <row r="46" spans="1:2">
      <c r="A46" s="152">
        <v>34</v>
      </c>
      <c r="B46" s="153" t="s">
        <v>963</v>
      </c>
    </row>
    <row r="47" spans="1:2">
      <c r="A47" s="152">
        <v>35</v>
      </c>
      <c r="B47" s="153" t="s">
        <v>964</v>
      </c>
    </row>
    <row r="48" spans="1:2">
      <c r="A48" s="152">
        <v>36</v>
      </c>
      <c r="B48" s="153" t="s">
        <v>965</v>
      </c>
    </row>
    <row r="49" spans="1:2">
      <c r="A49" s="152">
        <v>37</v>
      </c>
      <c r="B49" s="153" t="s">
        <v>966</v>
      </c>
    </row>
    <row r="50" spans="1:2">
      <c r="A50" s="152">
        <v>38</v>
      </c>
      <c r="B50" s="153" t="s">
        <v>967</v>
      </c>
    </row>
    <row r="51" spans="1:2">
      <c r="A51" s="152">
        <v>39</v>
      </c>
      <c r="B51" s="153" t="s">
        <v>968</v>
      </c>
    </row>
    <row r="52" spans="1:2">
      <c r="A52" s="152">
        <v>40</v>
      </c>
      <c r="B52" s="153" t="s">
        <v>969</v>
      </c>
    </row>
    <row r="53" spans="1:2">
      <c r="A53" s="152">
        <v>41</v>
      </c>
      <c r="B53" s="153" t="s">
        <v>970</v>
      </c>
    </row>
    <row r="54" spans="1:2">
      <c r="A54" s="152">
        <v>42</v>
      </c>
      <c r="B54" s="153" t="s">
        <v>971</v>
      </c>
    </row>
    <row r="55" spans="1:2">
      <c r="A55" s="152">
        <v>43</v>
      </c>
      <c r="B55" s="153" t="s">
        <v>972</v>
      </c>
    </row>
    <row r="56" spans="1:2">
      <c r="A56" s="152">
        <v>44</v>
      </c>
      <c r="B56" s="153" t="s">
        <v>973</v>
      </c>
    </row>
    <row r="57" spans="1:2">
      <c r="A57" s="152">
        <v>45</v>
      </c>
      <c r="B57" s="153" t="s">
        <v>974</v>
      </c>
    </row>
    <row r="58" spans="1:2">
      <c r="A58" s="152">
        <v>46</v>
      </c>
      <c r="B58" s="153" t="s">
        <v>975</v>
      </c>
    </row>
    <row r="59" spans="1:2">
      <c r="A59" s="152">
        <v>47</v>
      </c>
      <c r="B59" s="153" t="s">
        <v>976</v>
      </c>
    </row>
    <row r="60" spans="1:2">
      <c r="A60" s="152">
        <v>48</v>
      </c>
      <c r="B60" s="153" t="s">
        <v>977</v>
      </c>
    </row>
    <row r="61" spans="1:2">
      <c r="A61" s="152">
        <v>49</v>
      </c>
      <c r="B61" s="153" t="s">
        <v>978</v>
      </c>
    </row>
    <row r="62" spans="1:2">
      <c r="A62" s="152">
        <v>50</v>
      </c>
      <c r="B62" s="153" t="s">
        <v>979</v>
      </c>
    </row>
    <row r="63" spans="1:2">
      <c r="A63" s="152">
        <v>51</v>
      </c>
      <c r="B63" s="153" t="s">
        <v>980</v>
      </c>
    </row>
    <row r="64" spans="1:2">
      <c r="A64" s="152">
        <v>52</v>
      </c>
      <c r="B64" s="153" t="s">
        <v>981</v>
      </c>
    </row>
    <row r="65" spans="1:2">
      <c r="A65" s="152">
        <v>53</v>
      </c>
      <c r="B65" s="153" t="s">
        <v>982</v>
      </c>
    </row>
    <row r="66" spans="1:2">
      <c r="A66" s="152">
        <v>54</v>
      </c>
      <c r="B66" s="153" t="s">
        <v>983</v>
      </c>
    </row>
    <row r="67" spans="1:2">
      <c r="A67" s="152">
        <v>55</v>
      </c>
      <c r="B67" s="153" t="s">
        <v>984</v>
      </c>
    </row>
    <row r="68" spans="1:2">
      <c r="A68" s="152">
        <v>56</v>
      </c>
      <c r="B68" s="153" t="s">
        <v>985</v>
      </c>
    </row>
    <row r="69" spans="1:2">
      <c r="A69" s="152">
        <v>57</v>
      </c>
      <c r="B69" s="153" t="s">
        <v>986</v>
      </c>
    </row>
    <row r="70" spans="1:2">
      <c r="A70" s="152">
        <v>58</v>
      </c>
      <c r="B70" s="153" t="s">
        <v>987</v>
      </c>
    </row>
    <row r="71" spans="1:2">
      <c r="A71" s="152">
        <v>59</v>
      </c>
      <c r="B71" s="153" t="s">
        <v>988</v>
      </c>
    </row>
    <row r="72" spans="1:2">
      <c r="A72" s="152">
        <v>60</v>
      </c>
      <c r="B72" s="153" t="s">
        <v>989</v>
      </c>
    </row>
    <row r="73" spans="1:2">
      <c r="A73" s="152">
        <v>61</v>
      </c>
      <c r="B73" s="153" t="s">
        <v>990</v>
      </c>
    </row>
    <row r="74" spans="1:2">
      <c r="A74" s="152">
        <v>62</v>
      </c>
      <c r="B74" s="153" t="s">
        <v>991</v>
      </c>
    </row>
    <row r="75" spans="1:2">
      <c r="A75" s="152">
        <v>63</v>
      </c>
      <c r="B75" s="153" t="s">
        <v>992</v>
      </c>
    </row>
    <row r="76" spans="1:2">
      <c r="A76" s="152">
        <v>64</v>
      </c>
      <c r="B76" s="153" t="s">
        <v>993</v>
      </c>
    </row>
    <row r="77" spans="1:2">
      <c r="A77" s="152">
        <v>65</v>
      </c>
      <c r="B77" s="153" t="s">
        <v>994</v>
      </c>
    </row>
    <row r="78" spans="1:2">
      <c r="A78" s="152">
        <v>66</v>
      </c>
      <c r="B78" s="153" t="s">
        <v>995</v>
      </c>
    </row>
    <row r="79" spans="1:2">
      <c r="A79" s="152">
        <v>67</v>
      </c>
      <c r="B79" s="153" t="s">
        <v>996</v>
      </c>
    </row>
    <row r="80" spans="1:2">
      <c r="A80" s="152">
        <v>68</v>
      </c>
      <c r="B80" s="153" t="s">
        <v>997</v>
      </c>
    </row>
    <row r="81" spans="1:2">
      <c r="A81" s="152">
        <v>69</v>
      </c>
      <c r="B81" s="153" t="s">
        <v>998</v>
      </c>
    </row>
    <row r="82" spans="1:2">
      <c r="A82" s="152">
        <v>70</v>
      </c>
      <c r="B82" s="153" t="s">
        <v>999</v>
      </c>
    </row>
    <row r="83" spans="1:2">
      <c r="A83" s="152">
        <v>71</v>
      </c>
      <c r="B83" s="153" t="s">
        <v>1000</v>
      </c>
    </row>
    <row r="84" spans="1:2">
      <c r="A84" s="152">
        <v>72</v>
      </c>
      <c r="B84" s="153" t="s">
        <v>1001</v>
      </c>
    </row>
    <row r="85" spans="1:2">
      <c r="A85" s="152">
        <v>73</v>
      </c>
      <c r="B85" s="153" t="s">
        <v>1002</v>
      </c>
    </row>
    <row r="86" spans="1:2">
      <c r="A86" s="152">
        <v>74</v>
      </c>
      <c r="B86" s="153" t="s">
        <v>1003</v>
      </c>
    </row>
    <row r="87" spans="1:2">
      <c r="A87" s="152">
        <v>75</v>
      </c>
      <c r="B87" s="153" t="s">
        <v>1004</v>
      </c>
    </row>
    <row r="88" spans="1:2">
      <c r="A88" s="152">
        <v>76</v>
      </c>
      <c r="B88" s="153" t="s">
        <v>1005</v>
      </c>
    </row>
    <row r="89" spans="1:2">
      <c r="A89" s="152">
        <v>77</v>
      </c>
      <c r="B89" s="153" t="s">
        <v>1006</v>
      </c>
    </row>
    <row r="90" spans="1:2">
      <c r="A90" s="152">
        <v>78</v>
      </c>
      <c r="B90" s="153" t="s">
        <v>1007</v>
      </c>
    </row>
    <row r="91" spans="1:2">
      <c r="A91" s="152">
        <v>79</v>
      </c>
      <c r="B91" s="153" t="s">
        <v>1008</v>
      </c>
    </row>
    <row r="92" spans="1:2">
      <c r="A92" s="152">
        <v>80</v>
      </c>
      <c r="B92" s="153" t="s">
        <v>1009</v>
      </c>
    </row>
    <row r="93" spans="1:2">
      <c r="A93" s="152">
        <v>81</v>
      </c>
      <c r="B93" s="153" t="s">
        <v>1010</v>
      </c>
    </row>
    <row r="94" spans="1:2">
      <c r="A94" s="152">
        <v>82</v>
      </c>
      <c r="B94" s="153" t="s">
        <v>1011</v>
      </c>
    </row>
    <row r="95" spans="1:2">
      <c r="A95" s="152">
        <v>83</v>
      </c>
      <c r="B95" s="153" t="s">
        <v>1012</v>
      </c>
    </row>
    <row r="96" spans="1:2">
      <c r="A96" s="152">
        <v>84</v>
      </c>
      <c r="B96" s="153" t="s">
        <v>1013</v>
      </c>
    </row>
    <row r="97" spans="1:2">
      <c r="A97" s="152">
        <v>85</v>
      </c>
      <c r="B97" s="153" t="s">
        <v>1014</v>
      </c>
    </row>
    <row r="98" spans="1:2">
      <c r="A98" s="152">
        <v>86</v>
      </c>
      <c r="B98" s="153" t="s">
        <v>1015</v>
      </c>
    </row>
    <row r="99" spans="1:2">
      <c r="A99" s="152">
        <v>87</v>
      </c>
      <c r="B99" s="153" t="s">
        <v>1016</v>
      </c>
    </row>
    <row r="100" spans="1:2">
      <c r="A100" s="152">
        <v>88</v>
      </c>
      <c r="B100" s="153" t="s">
        <v>1017</v>
      </c>
    </row>
    <row r="101" spans="1:2">
      <c r="A101" s="152">
        <v>89</v>
      </c>
      <c r="B101" s="153" t="s">
        <v>1018</v>
      </c>
    </row>
    <row r="102" spans="1:2">
      <c r="A102" s="152">
        <v>90</v>
      </c>
      <c r="B102" s="153" t="s">
        <v>1019</v>
      </c>
    </row>
    <row r="103" spans="1:2">
      <c r="A103" s="152">
        <v>91</v>
      </c>
      <c r="B103" s="153" t="s">
        <v>1020</v>
      </c>
    </row>
    <row r="104" spans="1:2">
      <c r="A104" s="152">
        <v>92</v>
      </c>
      <c r="B104" s="153" t="s">
        <v>1021</v>
      </c>
    </row>
    <row r="105" spans="1:2">
      <c r="A105" s="152">
        <v>93</v>
      </c>
      <c r="B105" s="153" t="s">
        <v>1022</v>
      </c>
    </row>
    <row r="106" spans="1:2">
      <c r="A106" s="152">
        <v>94</v>
      </c>
      <c r="B106" s="153" t="s">
        <v>1023</v>
      </c>
    </row>
    <row r="107" spans="1:2">
      <c r="A107" s="152">
        <v>95</v>
      </c>
      <c r="B107" s="153" t="s">
        <v>1024</v>
      </c>
    </row>
    <row r="108" spans="1:2">
      <c r="A108" s="152">
        <v>96</v>
      </c>
      <c r="B108" s="153" t="s">
        <v>1025</v>
      </c>
    </row>
    <row r="109" spans="1:2">
      <c r="A109" s="152">
        <v>97</v>
      </c>
      <c r="B109" s="153" t="s">
        <v>1026</v>
      </c>
    </row>
    <row r="110" spans="1:2">
      <c r="A110" s="152">
        <v>98</v>
      </c>
      <c r="B110" s="153" t="s">
        <v>1027</v>
      </c>
    </row>
    <row r="111" spans="1:2">
      <c r="A111" s="152">
        <v>99</v>
      </c>
      <c r="B111" s="153" t="s">
        <v>1028</v>
      </c>
    </row>
    <row r="112" spans="1:2">
      <c r="A112" s="152">
        <v>100</v>
      </c>
      <c r="B112" s="153" t="s">
        <v>1029</v>
      </c>
    </row>
  </sheetData>
  <sheetProtection password="8F0B" sheet="1" objects="1" scenarios="1" selectLockedCells="1" selectUnlockedCells="1"/>
  <customSheetViews>
    <customSheetView guid="{B8284B7F-813C-4C59-8CB2-9F34C8EAC9F3}" state="hidden">
      <selection activeCell="A4" sqref="A4"/>
      <pageMargins left="0" right="0" top="0" bottom="0" header="0" footer="0"/>
      <pageSetup orientation="portrait" r:id="rId1"/>
      <headerFooter alignWithMargins="0"/>
    </customSheetView>
    <customSheetView guid="{3B6A9969-E4B8-452F-AFFE-7A4A13F5C420}" state="hidden">
      <selection activeCell="A4" sqref="A4"/>
      <pageMargins left="0" right="0" top="0" bottom="0" header="0" footer="0"/>
      <pageSetup orientation="portrait" r:id="rId2"/>
      <headerFooter alignWithMargins="0"/>
    </customSheetView>
    <customSheetView guid="{176DC383-BC5B-4A2C-B484-0B54305CAC0E}" state="hidden">
      <selection activeCell="A4" sqref="A4"/>
      <pageMargins left="0" right="0" top="0" bottom="0" header="0" footer="0"/>
      <pageSetup orientation="portrait" r:id="rId3"/>
      <headerFooter alignWithMargins="0"/>
    </customSheetView>
    <customSheetView guid="{F0C5A243-1ADF-42BF-85A0-B6506A13618B}" state="hidden">
      <selection activeCell="A4" sqref="A4"/>
      <pageMargins left="0" right="0" top="0" bottom="0" header="0" footer="0"/>
      <pageSetup orientation="portrait" r:id="rId4"/>
      <headerFooter alignWithMargins="0"/>
    </customSheetView>
    <customSheetView guid="{5D67CA2D-8BB3-4F00-894F-4872C1BBE88F}" state="hidden">
      <selection activeCell="A4" sqref="A4"/>
      <pageMargins left="0" right="0" top="0" bottom="0" header="0" footer="0"/>
      <pageSetup orientation="portrait" r:id="rId5"/>
      <headerFooter alignWithMargins="0"/>
    </customSheetView>
    <customSheetView guid="{869B0F9C-77A4-468D-A350-EA35CAE357D9}" state="hidden">
      <selection activeCell="A4" sqref="A4"/>
      <pageMargins left="0" right="0" top="0" bottom="0" header="0" footer="0"/>
      <pageSetup orientation="portrait" r:id="rId6"/>
      <headerFooter alignWithMargins="0"/>
    </customSheetView>
    <customSheetView guid="{067EF7EF-2552-42C0-8B2F-9338A16B73EB}" state="hidden">
      <selection activeCell="A4" sqref="A4"/>
      <pageMargins left="0" right="0" top="0" bottom="0" header="0" footer="0"/>
      <pageSetup orientation="portrait" r:id="rId7"/>
      <headerFooter alignWithMargins="0"/>
    </customSheetView>
    <customSheetView guid="{F8DC905B-04E9-41D7-B695-0DB8D092215B}" state="hidden">
      <selection activeCell="A4" sqref="A4"/>
      <pageMargins left="0" right="0" top="0" bottom="0" header="0" footer="0"/>
      <pageSetup orientation="portrait" r:id="rId8"/>
      <headerFooter alignWithMargins="0"/>
    </customSheetView>
    <customSheetView guid="{A8583C01-5E6A-4469-ADCA-440E12AA8084}" state="hidden">
      <selection activeCell="A4" sqref="A4"/>
      <pageMargins left="0" right="0" top="0" bottom="0" header="0" footer="0"/>
      <pageSetup orientation="portrait" r:id="rId9"/>
      <headerFooter alignWithMargins="0"/>
    </customSheetView>
    <customSheetView guid="{05855B4F-D61E-4C97-B759-B2F96767F6F8}" state="hidden">
      <selection activeCell="A4" sqref="A4"/>
      <pageMargins left="0" right="0" top="0" bottom="0" header="0" footer="0"/>
      <pageSetup orientation="portrait" r:id="rId10"/>
      <headerFooter alignWithMargins="0"/>
    </customSheetView>
    <customSheetView guid="{82E8A0F5-0020-4355-95CF-28601763A783}" state="hidden">
      <selection activeCell="A4" sqref="A4"/>
      <pageMargins left="0" right="0" top="0" bottom="0" header="0" footer="0"/>
      <pageSetup orientation="portrait" r:id="rId11"/>
      <headerFooter alignWithMargins="0"/>
    </customSheetView>
    <customSheetView guid="{340562B9-6CEE-4962-8D7D-CA1C6778F52C}" state="hidden">
      <selection activeCell="A4" sqref="A4"/>
      <pageMargins left="0" right="0" top="0" bottom="0" header="0" footer="0"/>
      <pageSetup orientation="portrait" r:id="rId12"/>
      <headerFooter alignWithMargins="0"/>
    </customSheetView>
    <customSheetView guid="{38BECF6E-1A53-4F98-87B9-44F2C5F77E08}" state="hidden">
      <selection activeCell="A4" sqref="A4"/>
      <pageMargins left="0" right="0" top="0" bottom="0" header="0" footer="0"/>
      <pageSetup orientation="portrait" r:id="rId13"/>
      <headerFooter alignWithMargins="0"/>
    </customSheetView>
    <customSheetView guid="{8E3ED18F-7B8F-4A1C-969D-A70DC3B696C3}" state="hidden">
      <selection activeCell="A4" sqref="A4"/>
      <pageMargins left="0" right="0" top="0" bottom="0" header="0" footer="0"/>
      <pageSetup orientation="portrait" r:id="rId14"/>
      <headerFooter alignWithMargins="0"/>
    </customSheetView>
    <customSheetView guid="{477F7E43-D393-45BA-B99B-D838E4629B5D}" state="hidden">
      <selection activeCell="A4" sqref="A4"/>
      <pageMargins left="0" right="0" top="0" bottom="0" header="0" footer="0"/>
      <pageSetup orientation="portrait" r:id="rId15"/>
      <headerFooter alignWithMargins="0"/>
    </customSheetView>
    <customSheetView guid="{240327DD-375F-45D4-BA52-89AFD79FE6A1}" state="hidden">
      <selection activeCell="A4" sqref="A4"/>
      <pageMargins left="0" right="0" top="0" bottom="0" header="0" footer="0"/>
      <pageSetup orientation="portrait" r:id="rId16"/>
      <headerFooter alignWithMargins="0"/>
    </customSheetView>
    <customSheetView guid="{DC28ED1E-3E35-4094-9C2B-5C0A1C1D459C}" state="hidden">
      <selection activeCell="A4" sqref="A4"/>
      <pageMargins left="0" right="0" top="0" bottom="0" header="0" footer="0"/>
      <pageSetup orientation="portrait" r:id="rId17"/>
      <headerFooter alignWithMargins="0"/>
    </customSheetView>
    <customSheetView guid="{7A9EA6D6-4DDF-43D9-92E6-C6AFAD14E266}" state="hidden">
      <selection activeCell="A4" sqref="A4"/>
      <pageMargins left="0" right="0" top="0" bottom="0" header="0" footer="0"/>
      <pageSetup orientation="portrait" r:id="rId18"/>
      <headerFooter alignWithMargins="0"/>
    </customSheetView>
    <customSheetView guid="{43BCBF1E-CDCF-4541-8D79-87EDCECBC1FD}" state="hidden">
      <selection activeCell="A4" sqref="A4"/>
      <pageMargins left="0" right="0" top="0" bottom="0" header="0" footer="0"/>
      <pageSetup orientation="portrait" r:id="rId19"/>
      <headerFooter alignWithMargins="0"/>
    </customSheetView>
    <customSheetView guid="{494F6778-23FE-4AAC-B37D-6C7543FC13B9}"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FE4EC9C4-31B9-4D40-8323-5B16C3BC840F}" state="hidden">
      <selection activeCell="A4" sqref="A4"/>
      <pageMargins left="0" right="0" top="0" bottom="0" header="0" footer="0"/>
      <pageSetup orientation="portrait" r:id="rId22"/>
      <headerFooter alignWithMargins="0"/>
    </customSheetView>
    <customSheetView guid="{C5EDD9E3-0801-4479-8600-A80B0FCFDF0B}" state="hidden">
      <selection activeCell="A4" sqref="A4"/>
      <pageMargins left="0" right="0" top="0" bottom="0" header="0" footer="0"/>
      <pageSetup orientation="portrait" r:id="rId23"/>
      <headerFooter alignWithMargins="0"/>
    </customSheetView>
    <customSheetView guid="{15A19D23-A9FD-4FC1-B7B0-F2D16BDFC729}" state="hidden">
      <selection activeCell="A4" sqref="A4"/>
      <pageMargins left="0" right="0" top="0" bottom="0" header="0" footer="0"/>
      <pageSetup orientation="portrait" r:id="rId24"/>
      <headerFooter alignWithMargins="0"/>
    </customSheetView>
    <customSheetView guid="{97C0FC0E-800C-45C9-895E-E91A3F1ADBA4}" state="hidden">
      <selection activeCell="A4" sqref="A4"/>
      <pageMargins left="0" right="0" top="0" bottom="0" header="0" footer="0"/>
      <pageSetup orientation="portrait" r:id="rId25"/>
      <headerFooter alignWithMargins="0"/>
    </customSheetView>
    <customSheetView guid="{CB7992C9-ABA5-4C7D-8C49-1E1D8E8875C7}" state="hidden">
      <selection activeCell="A4" sqref="A4"/>
      <pageMargins left="0" right="0" top="0" bottom="0" header="0" footer="0"/>
      <pageSetup orientation="portrait" r:id="rId26"/>
      <headerFooter alignWithMargins="0"/>
    </customSheetView>
    <customSheetView guid="{E51D3662-FFCE-4FD6-A590-7DDC9E38C41F}" state="hidden">
      <selection activeCell="A4" sqref="A4"/>
      <pageMargins left="0" right="0" top="0" bottom="0" header="0" footer="0"/>
      <pageSetup orientation="portrait" r:id="rId27"/>
      <headerFooter alignWithMargins="0"/>
    </customSheetView>
    <customSheetView guid="{2CF6F19D-227C-4840-A9E1-6C944B0145DB}" state="hidden">
      <selection activeCell="A4" sqref="A4"/>
      <pageMargins left="0" right="0" top="0" bottom="0" header="0" footer="0"/>
      <pageSetup orientation="portrait" r:id="rId28"/>
      <headerFooter alignWithMargins="0"/>
    </customSheetView>
    <customSheetView guid="{CDF7C778-C53B-45C7-952D-968F867FB204}" state="hidden">
      <selection activeCell="A4" sqref="A4"/>
      <pageMargins left="0" right="0" top="0" bottom="0" header="0" footer="0"/>
      <pageSetup orientation="portrait" r:id="rId29"/>
      <headerFooter alignWithMargins="0"/>
    </customSheetView>
    <customSheetView guid="{27CB7082-4FAB-46F1-8968-11E3E4A629B2}" state="hidden">
      <selection activeCell="A4" sqref="A4"/>
      <pageMargins left="0" right="0" top="0" bottom="0" header="0" footer="0"/>
      <pageSetup orientation="portrait" r:id="rId30"/>
      <headerFooter alignWithMargins="0"/>
    </customSheetView>
    <customSheetView guid="{273BBCBD-8F12-4445-A7CA-FDA7C67AE3D5}" state="hidden">
      <selection activeCell="A4" sqref="A4"/>
      <pageMargins left="0" right="0" top="0" bottom="0" header="0" footer="0"/>
      <pageSetup orientation="portrait" r:id="rId31"/>
      <headerFooter alignWithMargins="0"/>
    </customSheetView>
    <customSheetView guid="{5476C51C-4037-4B28-A818-10D7CDF0C66A}" state="hidden">
      <selection activeCell="A4" sqref="A4"/>
      <pageMargins left="0" right="0" top="0" bottom="0" header="0" footer="0"/>
      <pageSetup orientation="portrait" r:id="rId32"/>
      <headerFooter alignWithMargins="0"/>
    </customSheetView>
    <customSheetView guid="{696D4A13-5E44-4B16-B107-EB70ABB06CBE}" state="hidden">
      <selection activeCell="A4" sqref="A4"/>
      <pageMargins left="0" right="0" top="0" bottom="0" header="0" footer="0"/>
      <pageSetup orientation="portrait" r:id="rId33"/>
      <headerFooter alignWithMargins="0"/>
    </customSheetView>
    <customSheetView guid="{757C3C2F-C668-4CD7-806B-CA71CC57DCC1}" state="hidden">
      <selection activeCell="A4" sqref="A4"/>
      <pageMargins left="0" right="0" top="0" bottom="0" header="0" footer="0"/>
      <pageSetup orientation="portrait" r:id="rId34"/>
      <headerFooter alignWithMargins="0"/>
    </customSheetView>
    <customSheetView guid="{9CD72AD0-8BDA-437F-A784-A667464C809C}" state="hidden">
      <selection activeCell="A4" sqref="A4"/>
      <pageMargins left="0" right="0" top="0" bottom="0" header="0" footer="0"/>
      <pageSetup orientation="portrait" r:id="rId35"/>
      <headerFooter alignWithMargins="0"/>
    </customSheetView>
    <customSheetView guid="{DBB6855E-D634-47BF-8EAD-2479D63E426E}" state="hidden">
      <selection activeCell="A4" sqref="A4"/>
      <pageMargins left="0" right="0" top="0" bottom="0" header="0" footer="0"/>
      <pageSetup orientation="portrait" r:id="rId36"/>
      <headerFooter alignWithMargins="0"/>
    </customSheetView>
    <customSheetView guid="{9F341631-288D-49D9-8F81-65CCC818C9BA}" state="hidden">
      <selection activeCell="A4" sqref="A4"/>
      <pageMargins left="0" right="0" top="0" bottom="0" header="0" footer="0"/>
      <pageSetup orientation="portrait" r:id="rId37"/>
      <headerFooter alignWithMargins="0"/>
    </customSheetView>
    <customSheetView guid="{3836A67F-51F8-4B52-B51D-937DC398CD1F}" state="hidden">
      <selection activeCell="A4" sqref="A4"/>
      <pageMargins left="0" right="0" top="0" bottom="0" header="0" footer="0"/>
      <pageSetup orientation="portrait" r:id="rId38"/>
      <headerFooter alignWithMargins="0"/>
    </customSheetView>
    <customSheetView guid="{4B898AE2-7356-489E-882D-EC3B09CB95AA}" state="hidden">
      <selection activeCell="A4" sqref="A4"/>
      <pageMargins left="0" right="0" top="0" bottom="0" header="0" footer="0"/>
      <pageSetup orientation="portrait" r:id="rId39"/>
      <headerFooter alignWithMargins="0"/>
    </customSheetView>
    <customSheetView guid="{B9DDBA10-9BB0-4D91-9619-C113F75B2489}" state="hidden">
      <selection activeCell="A4" sqref="A4"/>
      <pageMargins left="0" right="0" top="0" bottom="0" header="0" footer="0"/>
      <pageSetup orientation="portrait" r:id="rId40"/>
      <headerFooter alignWithMargins="0"/>
    </customSheetView>
    <customSheetView guid="{51A6EE7B-1159-4743-BF27-95D329619B3B}"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176DC383-BC5B-4A2C-B484-0B54305CAC0E}"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869B0F9C-77A4-468D-A350-EA35CAE357D9}" state="hidden">
      <pageMargins left="0" right="0" top="0" bottom="0" header="0" footer="0"/>
    </customSheetView>
    <customSheetView guid="{067EF7EF-2552-42C0-8B2F-9338A16B73EB}" state="hidden">
      <pageMargins left="0" right="0" top="0" bottom="0" header="0" footer="0"/>
    </customSheetView>
    <customSheetView guid="{F8DC905B-04E9-41D7-B695-0DB8D092215B}" state="hidden">
      <pageMargins left="0" right="0" top="0" bottom="0" header="0" footer="0"/>
    </customSheetView>
    <customSheetView guid="{A8583C01-5E6A-4469-ADCA-440E12AA8084}" state="hidden">
      <pageMargins left="0" right="0" top="0" bottom="0" header="0" footer="0"/>
    </customSheetView>
    <customSheetView guid="{05855B4F-D61E-4C97-B759-B2F96767F6F8}" state="hidden">
      <pageMargins left="0" right="0" top="0" bottom="0" header="0" footer="0"/>
    </customSheetView>
    <customSheetView guid="{82E8A0F5-0020-4355-95CF-28601763A783}" state="hidden">
      <pageMargins left="0" right="0" top="0" bottom="0" header="0" footer="0"/>
    </customSheetView>
    <customSheetView guid="{340562B9-6CEE-4962-8D7D-CA1C6778F52C}" state="hidden">
      <pageMargins left="0" right="0" top="0" bottom="0" header="0" footer="0"/>
    </customSheetView>
    <customSheetView guid="{38BECF6E-1A53-4F98-87B9-44F2C5F77E08}" state="hidden">
      <pageMargins left="0" right="0" top="0" bottom="0" header="0" footer="0"/>
    </customSheetView>
    <customSheetView guid="{8E3ED18F-7B8F-4A1C-969D-A70DC3B696C3}" state="hidden">
      <pageMargins left="0" right="0" top="0" bottom="0" header="0" footer="0"/>
    </customSheetView>
    <customSheetView guid="{477F7E43-D393-45BA-B99B-D838E4629B5D}" state="hidden">
      <pageMargins left="0" right="0" top="0" bottom="0" header="0" footer="0"/>
    </customSheetView>
    <customSheetView guid="{C5EDD9E3-0801-4479-8600-A80B0FCFDF0B}" state="hidden">
      <pageMargins left="0" right="0" top="0" bottom="0" header="0" footer="0"/>
    </customSheetView>
    <customSheetView guid="{15A19D23-A9FD-4FC1-B7B0-F2D16BDFC729}" state="hidden">
      <pageMargins left="0" right="0" top="0" bottom="0" header="0" footer="0"/>
    </customSheetView>
    <customSheetView guid="{97C0FC0E-800C-45C9-895E-E91A3F1ADBA4}" state="hidden">
      <pageMargins left="0" right="0" top="0" bottom="0" header="0" footer="0"/>
    </customSheetView>
    <customSheetView guid="{CB7992C9-ABA5-4C7D-8C49-1E1D8E8875C7}" state="hidden">
      <pageMargins left="0" right="0" top="0" bottom="0" header="0" footer="0"/>
    </customSheetView>
    <customSheetView guid="{E51D3662-FFCE-4FD6-A590-7DDC9E38C41F}" state="hidden">
      <pageMargins left="0" right="0" top="0" bottom="0" header="0" footer="0"/>
    </customSheetView>
    <customSheetView guid="{2CF6F19D-227C-4840-A9E1-6C944B0145DB}" state="hidden">
      <pageMargins left="0" right="0" top="0" bottom="0" header="0" footer="0"/>
    </customSheetView>
    <customSheetView guid="{CDF7C778-C53B-45C7-952D-968F867FB204}" state="hidden">
      <pageMargins left="0" right="0" top="0" bottom="0" header="0" footer="0"/>
    </customSheetView>
    <customSheetView guid="{27CB7082-4FAB-46F1-8968-11E3E4A629B2}" state="hidden">
      <pageMargins left="0" right="0" top="0" bottom="0" header="0" footer="0"/>
    </customSheetView>
    <customSheetView guid="{273BBCBD-8F12-4445-A7CA-FDA7C67AE3D5}" state="hidden">
      <pageMargins left="0" right="0" top="0" bottom="0" header="0" footer="0"/>
    </customSheetView>
    <customSheetView guid="{5476C51C-4037-4B28-A818-10D7CDF0C66A}" state="hidden">
      <pageMargins left="0" right="0" top="0" bottom="0" header="0" footer="0"/>
    </customSheetView>
    <customSheetView guid="{696D4A13-5E44-4B16-B107-EB70ABB06CBE}" state="hidden">
      <pageMargins left="0" right="0" top="0" bottom="0" header="0" footer="0"/>
    </customSheetView>
    <customSheetView guid="{757C3C2F-C668-4CD7-806B-CA71CC57DCC1}" state="hidden">
      <pageMargins left="0" right="0" top="0" bottom="0" header="0" footer="0"/>
    </customSheetView>
    <customSheetView guid="{9CD72AD0-8BDA-437F-A784-A667464C809C}" state="hidden">
      <pageMargins left="0" right="0" top="0" bottom="0" header="0" footer="0"/>
    </customSheetView>
    <customSheetView guid="{DBB6855E-D634-47BF-8EAD-2479D63E426E}"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4" zoomScale="110" zoomScaleSheetLayoutView="110" workbookViewId="0">
      <selection activeCell="J18" sqref="J18"/>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99" customWidth="1"/>
    <col min="27" max="28" width="9.140625" style="11"/>
    <col min="29" max="16384" width="9.140625" style="12"/>
  </cols>
  <sheetData>
    <row r="1" spans="1:46" ht="27" customHeight="1">
      <c r="A1" s="837" t="str">
        <f>Basic!A3&amp;Basic!B3</f>
        <v>Specification No.: CC/NT/W-TR/DOM/A04/24/02715</v>
      </c>
      <c r="B1" s="837"/>
      <c r="C1" s="837"/>
      <c r="D1" s="837"/>
      <c r="E1" s="254" t="str">
        <f>"Attachment-3(JV) " &amp; AT1</f>
        <v xml:space="preserve">Attachment-3(JV) </v>
      </c>
      <c r="F1" s="50"/>
      <c r="G1" s="50"/>
      <c r="H1" s="50"/>
      <c r="I1" s="50"/>
      <c r="J1" s="50"/>
      <c r="K1" s="50"/>
      <c r="L1" s="50"/>
      <c r="M1" s="50"/>
      <c r="N1" s="50"/>
      <c r="O1" s="50"/>
      <c r="P1" s="50"/>
      <c r="Q1" s="50"/>
      <c r="R1" s="50"/>
      <c r="S1" s="50"/>
      <c r="T1" s="50"/>
      <c r="U1" s="50"/>
      <c r="V1" s="50"/>
      <c r="W1" s="50"/>
      <c r="X1" s="50"/>
      <c r="Y1" s="50"/>
      <c r="Z1" s="102" t="str">
        <f>'Names of Bidder'!D6</f>
        <v>Sole Bidder</v>
      </c>
      <c r="AT1" s="101"/>
    </row>
    <row r="2" spans="1:46" ht="10.5" customHeight="1">
      <c r="Z2" s="102">
        <f>'Names of Bidder'!G6</f>
        <v>0</v>
      </c>
    </row>
    <row r="3" spans="1:46" ht="52.5" customHeight="1">
      <c r="A3" s="798" t="str">
        <f>Basic!B1</f>
        <v>400kV Transformer Package LOT-4TR-01-Bulk for 4x500 MVA, 400/220/33KV 3-Ph Transformers under Bulk Procurement of 765kV and 400kV class Transformers and Reactors of various Capacities</v>
      </c>
      <c r="B3" s="799"/>
      <c r="C3" s="799"/>
      <c r="D3" s="799"/>
      <c r="E3" s="799"/>
      <c r="F3" s="51"/>
      <c r="G3" s="51"/>
      <c r="H3" s="51"/>
      <c r="I3" s="51"/>
      <c r="J3" s="51"/>
      <c r="K3" s="51"/>
      <c r="L3" s="51"/>
      <c r="M3" s="51"/>
      <c r="N3" s="51"/>
      <c r="O3" s="51"/>
      <c r="P3" s="51"/>
      <c r="Q3" s="51"/>
      <c r="R3" s="51"/>
      <c r="S3" s="51"/>
      <c r="T3" s="51"/>
      <c r="U3" s="51"/>
      <c r="V3" s="51"/>
      <c r="W3" s="51"/>
      <c r="X3" s="51"/>
      <c r="Y3" s="51"/>
      <c r="Z3" s="103"/>
      <c r="AA3" s="14"/>
      <c r="AB3" s="13"/>
    </row>
    <row r="4" spans="1:46" ht="20.100000000000001" customHeight="1">
      <c r="A4" s="15"/>
      <c r="AB4" s="17"/>
      <c r="AC4" s="2"/>
    </row>
    <row r="5" spans="1:46" ht="20.100000000000001" customHeight="1">
      <c r="A5" s="838" t="s">
        <v>51</v>
      </c>
      <c r="B5" s="838"/>
      <c r="C5" s="838"/>
      <c r="D5" s="838"/>
      <c r="E5" s="838"/>
      <c r="F5" s="15"/>
      <c r="G5" s="15"/>
      <c r="H5" s="15"/>
      <c r="I5" s="15"/>
      <c r="J5" s="15"/>
      <c r="K5" s="15"/>
      <c r="L5" s="15"/>
      <c r="M5" s="15"/>
      <c r="N5" s="15"/>
      <c r="O5" s="15"/>
      <c r="P5" s="15"/>
      <c r="Q5" s="15"/>
      <c r="R5" s="15"/>
      <c r="S5" s="15"/>
      <c r="T5" s="15"/>
      <c r="U5" s="15"/>
      <c r="V5" s="15"/>
      <c r="W5" s="15"/>
      <c r="X5" s="15"/>
      <c r="Y5" s="15"/>
      <c r="Z5" s="104"/>
      <c r="AB5" s="17"/>
      <c r="AC5" s="2"/>
    </row>
    <row r="6" spans="1:46" ht="20.100000000000001" customHeight="1">
      <c r="A6" s="19"/>
      <c r="AB6" s="17"/>
      <c r="AC6" s="2"/>
    </row>
    <row r="7" spans="1:46" ht="20.100000000000001" customHeight="1">
      <c r="A7" s="20" t="str">
        <f>"Bidder’s Name and Address  :"</f>
        <v>Bidder’s Name and Address  :</v>
      </c>
      <c r="E7" s="5" t="s">
        <v>52</v>
      </c>
      <c r="F7" s="5"/>
      <c r="G7" s="5"/>
      <c r="H7" s="5"/>
      <c r="I7" s="5"/>
      <c r="J7" s="5"/>
      <c r="K7" s="5"/>
      <c r="L7" s="5"/>
      <c r="M7" s="5"/>
      <c r="N7" s="5"/>
      <c r="O7" s="5"/>
      <c r="P7" s="5"/>
      <c r="Q7" s="5"/>
      <c r="R7" s="5"/>
      <c r="S7" s="5"/>
      <c r="T7" s="5"/>
      <c r="U7" s="5"/>
      <c r="V7" s="5"/>
      <c r="W7" s="5"/>
      <c r="X7" s="5"/>
      <c r="Y7" s="5"/>
      <c r="AB7" s="17"/>
      <c r="AC7" s="2"/>
    </row>
    <row r="8" spans="1:46" ht="36" customHeight="1">
      <c r="A8" s="844" t="str">
        <f>IF('Names of Bidder'!D6= "JV (Joint Venture)", "JV of " &amp; Z8, "")</f>
        <v/>
      </c>
      <c r="B8" s="844"/>
      <c r="C8" s="844"/>
      <c r="D8" s="844"/>
      <c r="E8" s="3" t="s">
        <v>53</v>
      </c>
      <c r="F8" s="5"/>
      <c r="G8" s="5"/>
      <c r="I8" s="5"/>
      <c r="J8" s="5"/>
      <c r="K8" s="5"/>
      <c r="L8" s="5"/>
      <c r="M8" s="5"/>
      <c r="N8" s="5"/>
      <c r="O8" s="5"/>
      <c r="P8" s="5"/>
      <c r="Q8" s="5"/>
      <c r="R8" s="5"/>
      <c r="S8" s="5"/>
      <c r="T8" s="5"/>
      <c r="U8" s="5"/>
      <c r="V8" s="5"/>
      <c r="W8" s="5"/>
      <c r="X8" s="5"/>
      <c r="Y8" s="5"/>
      <c r="Z8" s="105"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54</v>
      </c>
      <c r="B9" s="840">
        <f>'Names of Bidder'!D10</f>
        <v>0</v>
      </c>
      <c r="C9" s="840"/>
      <c r="D9" s="840"/>
      <c r="E9" s="3" t="s">
        <v>55</v>
      </c>
      <c r="F9" s="3"/>
      <c r="G9" s="3"/>
      <c r="H9" s="3"/>
      <c r="I9" s="3"/>
      <c r="J9" s="3"/>
      <c r="K9" s="3"/>
      <c r="L9" s="3"/>
      <c r="M9" s="3"/>
      <c r="N9" s="3"/>
      <c r="O9" s="3"/>
      <c r="P9" s="3"/>
      <c r="Q9" s="3"/>
      <c r="R9" s="3"/>
      <c r="S9" s="3"/>
      <c r="T9" s="3"/>
      <c r="U9" s="3"/>
      <c r="V9" s="3"/>
      <c r="W9" s="3"/>
      <c r="X9" s="3"/>
      <c r="Y9" s="3"/>
      <c r="AB9" s="17"/>
      <c r="AC9" s="2"/>
    </row>
    <row r="10" spans="1:46" ht="20.100000000000001" customHeight="1">
      <c r="A10" s="4" t="s">
        <v>56</v>
      </c>
      <c r="B10" s="841">
        <f>'Names of Bidder'!D11</f>
        <v>0</v>
      </c>
      <c r="C10" s="841"/>
      <c r="D10" s="841"/>
      <c r="E10" s="3" t="s">
        <v>57</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841">
        <f>'Names of Bidder'!D12</f>
        <v>0</v>
      </c>
      <c r="C11" s="841"/>
      <c r="D11" s="841"/>
      <c r="E11" s="3" t="s">
        <v>58</v>
      </c>
      <c r="F11" s="3"/>
      <c r="G11" s="3"/>
      <c r="H11" s="3"/>
      <c r="I11" s="3"/>
      <c r="J11" s="3"/>
      <c r="K11" s="3"/>
      <c r="L11" s="3"/>
      <c r="M11" s="3"/>
      <c r="N11" s="3"/>
      <c r="O11" s="3"/>
      <c r="P11" s="3"/>
      <c r="Q11" s="3"/>
      <c r="R11" s="3"/>
      <c r="S11" s="3"/>
      <c r="T11" s="3"/>
      <c r="U11" s="3"/>
      <c r="V11" s="3"/>
      <c r="W11" s="3"/>
      <c r="X11" s="3"/>
      <c r="Y11" s="3"/>
    </row>
    <row r="12" spans="1:46" ht="20.100000000000001" customHeight="1">
      <c r="A12" s="19"/>
      <c r="B12" s="841">
        <f>'Names of Bidder'!D13</f>
        <v>0</v>
      </c>
      <c r="C12" s="841"/>
      <c r="D12" s="841"/>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89"/>
      <c r="C13" s="89"/>
      <c r="D13" s="89"/>
      <c r="E13" s="12"/>
      <c r="F13" s="3"/>
      <c r="G13" s="3"/>
      <c r="H13" s="3"/>
      <c r="I13" s="3"/>
      <c r="J13" s="3"/>
      <c r="K13" s="3"/>
      <c r="L13" s="3"/>
      <c r="M13" s="3"/>
      <c r="N13" s="3"/>
      <c r="O13" s="3"/>
      <c r="P13" s="3"/>
      <c r="Q13" s="3"/>
      <c r="R13" s="3"/>
      <c r="S13" s="3"/>
      <c r="T13" s="3"/>
      <c r="U13" s="3"/>
      <c r="V13" s="3"/>
      <c r="W13" s="3"/>
      <c r="X13" s="3"/>
      <c r="Y13" s="3"/>
    </row>
    <row r="14" spans="1:46" ht="20.100000000000001" customHeight="1">
      <c r="A14" s="842" t="str">
        <f>IF('Names of Bidder'!D6="Sole Bidder", "This Attachment is Not Applicable", "")</f>
        <v>This Attachment is Not Applicable</v>
      </c>
      <c r="B14" s="842"/>
      <c r="C14" s="842"/>
      <c r="D14" s="842"/>
      <c r="E14" s="842"/>
      <c r="F14" s="3"/>
      <c r="G14" s="3"/>
      <c r="H14" s="3"/>
      <c r="I14" s="3"/>
      <c r="J14" s="3"/>
      <c r="K14" s="3"/>
      <c r="L14" s="3"/>
      <c r="M14" s="3"/>
      <c r="N14" s="3"/>
      <c r="O14" s="3"/>
      <c r="P14" s="3"/>
      <c r="Q14" s="3"/>
      <c r="R14" s="3"/>
      <c r="S14" s="3"/>
      <c r="T14" s="3"/>
      <c r="U14" s="3"/>
      <c r="V14" s="3"/>
      <c r="W14" s="3"/>
      <c r="X14" s="3"/>
      <c r="Y14" s="3"/>
    </row>
    <row r="15" spans="1:46" ht="20.100000000000001" customHeight="1">
      <c r="A15" s="20" t="s">
        <v>59</v>
      </c>
      <c r="B15" s="89"/>
      <c r="C15" s="89"/>
      <c r="D15" s="89"/>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843" t="str">
        <f>IF(Z2=1,"Other Partner",IF(Z2="2 or More","Other Partner-1",""))</f>
        <v/>
      </c>
      <c r="C16" s="843"/>
      <c r="D16" s="843"/>
      <c r="E16" s="92"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54</v>
      </c>
      <c r="B17" s="841" t="str">
        <f>IF('Names of Bidder'!D23=0, "", 'Names of Bidder'!D23)</f>
        <v>Ram Lal</v>
      </c>
      <c r="C17" s="841"/>
      <c r="D17" s="841"/>
      <c r="E17" s="186"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56</v>
      </c>
      <c r="B18" s="841" t="str">
        <f>IF('Names of Bidder'!D24=0, "", 'Names of Bidder'!D24)</f>
        <v>G5</v>
      </c>
      <c r="C18" s="841"/>
      <c r="D18" s="841"/>
      <c r="E18" s="186"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841" t="str">
        <f>IF('Names of Bidder'!D25=0, "", 'Names of Bidder'!D25)</f>
        <v>Gurgaon</v>
      </c>
      <c r="C19" s="841"/>
      <c r="D19" s="841"/>
      <c r="E19" s="186" t="str">
        <f>IF($Z$2="2 or More", IF(#REF!=0, "",#REF!), "")</f>
        <v/>
      </c>
      <c r="AA19" s="3"/>
    </row>
    <row r="20" spans="1:28" ht="20.100000000000001" customHeight="1">
      <c r="A20" s="19"/>
      <c r="B20" s="841" t="str">
        <f>IF('Names of Bidder'!D26=0, "", 'Names of Bidder'!D26)</f>
        <v/>
      </c>
      <c r="C20" s="841"/>
      <c r="D20" s="841"/>
      <c r="E20" s="186" t="str">
        <f>IF($Z$2="2 or More", IF(#REF!=0, "",#REF!), "")</f>
        <v/>
      </c>
      <c r="AA20" s="3"/>
    </row>
    <row r="21" spans="1:28" ht="20.100000000000001" customHeight="1">
      <c r="A21" s="16" t="s">
        <v>60</v>
      </c>
    </row>
    <row r="22" spans="1:28" ht="84" customHeight="1">
      <c r="A22" s="839" t="s">
        <v>61</v>
      </c>
      <c r="B22" s="839"/>
      <c r="C22" s="839"/>
      <c r="D22" s="839"/>
      <c r="E22" s="839"/>
      <c r="F22" s="19"/>
      <c r="G22" s="19"/>
      <c r="H22" s="19" t="str">
        <f>'Names of Bidder'!D6</f>
        <v>Sole Bidder</v>
      </c>
      <c r="I22" s="19"/>
      <c r="J22" s="19"/>
      <c r="K22" s="19"/>
      <c r="L22" s="19"/>
      <c r="M22" s="19"/>
      <c r="N22" s="19"/>
      <c r="O22" s="19"/>
      <c r="P22" s="19"/>
      <c r="Q22" s="19"/>
      <c r="R22" s="19"/>
      <c r="S22" s="19"/>
      <c r="T22" s="19"/>
      <c r="U22" s="19"/>
      <c r="V22" s="19"/>
      <c r="W22" s="19"/>
      <c r="X22" s="19"/>
      <c r="Y22" s="19"/>
      <c r="Z22" s="106"/>
      <c r="AA22" s="21"/>
      <c r="AB22" s="21"/>
    </row>
    <row r="23" spans="1:28" ht="33" customHeight="1">
      <c r="D23" s="24"/>
    </row>
    <row r="24" spans="1:28" ht="33" customHeight="1">
      <c r="A24" s="23" t="s">
        <v>62</v>
      </c>
      <c r="B24" s="49" t="str">
        <f>'Names of Bidder'!D36&amp;"-"&amp; 'Names of Bidder'!E36&amp;"-" &amp;'Names of Bidder'!F36</f>
        <v>--</v>
      </c>
      <c r="C24" s="20"/>
      <c r="D24" s="24" t="s">
        <v>63</v>
      </c>
      <c r="E24" s="185"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64</v>
      </c>
      <c r="B25" s="185" t="str">
        <f>IF('Names of Bidder'!D37=0, "", 'Names of Bidder'!D37)</f>
        <v/>
      </c>
      <c r="C25" s="20"/>
      <c r="D25" s="24" t="s">
        <v>65</v>
      </c>
      <c r="E25" s="185"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21</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 right="0" top="0" bottom="0" header="0" footer="0"/>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40"/>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4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9" style="264" customWidth="1"/>
    <col min="7" max="7" width="16.42578125" style="264" customWidth="1"/>
    <col min="8" max="8" width="13.28515625" style="264" customWidth="1"/>
    <col min="9" max="9" width="25.71093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8" width="0" style="264" hidden="1" customWidth="1"/>
    <col min="29" max="16384" width="9.140625" style="264"/>
  </cols>
  <sheetData>
    <row r="1" spans="1:9" ht="24" customHeight="1">
      <c r="A1" s="297" t="str">
        <f>Basic!A3&amp;Basic!B3</f>
        <v>Specification No.: CC/NT/W-TR/DOM/A04/24/02715</v>
      </c>
      <c r="B1" s="313"/>
      <c r="C1" s="313"/>
      <c r="D1" s="313"/>
      <c r="E1" s="313"/>
      <c r="F1" s="313"/>
      <c r="G1" s="313"/>
      <c r="H1" s="262"/>
      <c r="I1" s="262" t="s">
        <v>66</v>
      </c>
    </row>
    <row r="2" spans="1:9" ht="15.75" customHeight="1"/>
    <row r="3" spans="1:9" ht="85.5" customHeight="1">
      <c r="A3" s="1051" t="str">
        <f>Basic!B1</f>
        <v>400kV Transformer Package LOT-4TR-01-Bulk for 4x500 MVA, 400/220/33KV 3-Ph Transformers under Bulk Procurement of 765kV and 400kV class Transformers and Reactors of various Capacities</v>
      </c>
      <c r="B3" s="1051"/>
      <c r="C3" s="1051"/>
      <c r="D3" s="1051"/>
      <c r="E3" s="1051"/>
      <c r="F3" s="1051"/>
      <c r="G3" s="1051"/>
      <c r="H3" s="1051"/>
      <c r="I3" s="1051"/>
    </row>
    <row r="5" spans="1:9" ht="21.75" customHeight="1">
      <c r="A5" s="1052" t="s">
        <v>67</v>
      </c>
      <c r="B5" s="1052"/>
      <c r="C5" s="1052"/>
      <c r="D5" s="1052"/>
      <c r="E5" s="1052"/>
      <c r="F5" s="1052"/>
      <c r="G5" s="1052"/>
      <c r="H5" s="1052"/>
      <c r="I5" s="1052"/>
    </row>
    <row r="7" spans="1:9" ht="16.5">
      <c r="A7" s="269" t="str">
        <f>'[11]Attach 3(JV)'!A7:D7</f>
        <v>Bidder’s Name and Address (Lead Partner of) :</v>
      </c>
      <c r="F7" s="271"/>
      <c r="H7" s="293" t="str">
        <f>'[11]Attach 3(JV)'!E7</f>
        <v>To:</v>
      </c>
    </row>
    <row r="8" spans="1:9" ht="32.25" customHeight="1">
      <c r="A8" s="1053" t="str">
        <f>IF('Names of Bidder'!D6= "JV (Joint Venture)", "JV of " &amp; Z8, "")</f>
        <v/>
      </c>
      <c r="B8" s="1053"/>
      <c r="C8" s="1053"/>
      <c r="D8" s="1053"/>
      <c r="F8" s="377"/>
      <c r="H8" s="295" t="str">
        <f>'[11]Attach 3(JV)'!E8</f>
        <v>Contract Services</v>
      </c>
    </row>
    <row r="9" spans="1:9" ht="18" customHeight="1">
      <c r="A9" s="269" t="s">
        <v>68</v>
      </c>
      <c r="B9" s="1054">
        <f>'Attach 3(JV)'!B9:D9</f>
        <v>0</v>
      </c>
      <c r="C9" s="1054"/>
      <c r="F9" s="377"/>
      <c r="H9" s="295" t="str">
        <f>'[11]Attach 3(JV)'!E9</f>
        <v>Power Grid Corporation of India Ltd.,</v>
      </c>
    </row>
    <row r="10" spans="1:9" ht="18" customHeight="1">
      <c r="A10" s="269" t="s">
        <v>69</v>
      </c>
      <c r="B10" s="1050">
        <f>'Attach 3(JV)'!B10:D10</f>
        <v>0</v>
      </c>
      <c r="C10" s="1050"/>
      <c r="F10" s="377"/>
      <c r="H10" s="295" t="str">
        <f>'[11]Attach 3(JV)'!E10</f>
        <v>"Saudamini", Plot No. 2, Sector 29</v>
      </c>
    </row>
    <row r="11" spans="1:9" ht="17.25" customHeight="1">
      <c r="B11" s="1050">
        <f>'Attach 3(JV)'!B11:D11</f>
        <v>0</v>
      </c>
      <c r="C11" s="1050"/>
      <c r="F11" s="377"/>
      <c r="H11" s="295" t="str">
        <f>'[11]Attach 3(JV)'!E11</f>
        <v>Gurgaon (Haryana) - 122001</v>
      </c>
    </row>
    <row r="12" spans="1:9" ht="18" customHeight="1">
      <c r="B12" s="1050">
        <f>'Attach 3(JV)'!B12:D12</f>
        <v>0</v>
      </c>
      <c r="C12" s="1050"/>
    </row>
    <row r="13" spans="1:9">
      <c r="B13" s="1050" t="str">
        <f>IF('Names of Bidder'!D22=0, "", 'Names of Bidder'!D22)</f>
        <v/>
      </c>
      <c r="C13" s="1050"/>
    </row>
    <row r="14" spans="1:9">
      <c r="A14" s="264" t="s">
        <v>60</v>
      </c>
    </row>
    <row r="16" spans="1:9" ht="66" customHeight="1">
      <c r="A16" s="978" t="s">
        <v>70</v>
      </c>
      <c r="B16" s="978"/>
      <c r="C16" s="978"/>
      <c r="D16" s="978"/>
      <c r="E16" s="978"/>
      <c r="F16" s="978"/>
      <c r="G16" s="978"/>
      <c r="H16" s="978"/>
      <c r="I16" s="978"/>
    </row>
    <row r="17" spans="1:13" ht="9.75" customHeight="1"/>
    <row r="18" spans="1:13" ht="14.25" customHeight="1">
      <c r="A18" s="378" t="s">
        <v>71</v>
      </c>
      <c r="B18" s="978" t="s">
        <v>72</v>
      </c>
      <c r="C18" s="978"/>
      <c r="D18" s="978"/>
      <c r="E18" s="978"/>
      <c r="F18" s="978"/>
      <c r="M18" s="379"/>
    </row>
    <row r="19" spans="1:13" ht="17.25" hidden="1" customHeight="1">
      <c r="A19" s="378" t="s">
        <v>71</v>
      </c>
      <c r="B19" s="978" t="s">
        <v>73</v>
      </c>
      <c r="C19" s="978"/>
      <c r="D19" s="978"/>
      <c r="E19" s="978"/>
      <c r="F19" s="978"/>
      <c r="G19" s="978"/>
      <c r="H19" s="978"/>
      <c r="M19" s="379"/>
    </row>
    <row r="20" spans="1:13" ht="16.5" hidden="1">
      <c r="A20" s="380" t="s">
        <v>74</v>
      </c>
      <c r="B20" s="1049" t="e">
        <f>'[11]Name of Bidder'!C13</f>
        <v>#REF!</v>
      </c>
      <c r="C20" s="1049"/>
      <c r="D20" s="1049"/>
      <c r="E20" s="1049"/>
      <c r="F20" s="1049"/>
      <c r="G20" s="1049"/>
      <c r="H20" s="1049"/>
      <c r="M20" s="309">
        <f>'[11]Name of Bidder'!F6</f>
        <v>2</v>
      </c>
    </row>
    <row r="21" spans="1:13" ht="16.5" hidden="1">
      <c r="A21" s="380" t="s">
        <v>75</v>
      </c>
      <c r="B21" s="1049" t="e">
        <f>'[11]Name of Bidder'!C18</f>
        <v>#REF!</v>
      </c>
      <c r="C21" s="1049"/>
      <c r="D21" s="1049"/>
      <c r="E21" s="1049"/>
      <c r="F21" s="1049"/>
      <c r="G21" s="1049"/>
      <c r="H21" s="1049"/>
      <c r="M21" s="309" t="str">
        <f>'[11]Name of Bidder'!F8</f>
        <v>2 or more</v>
      </c>
    </row>
    <row r="22" spans="1:13" ht="17.25" hidden="1" customHeight="1">
      <c r="A22" s="380" t="s">
        <v>76</v>
      </c>
      <c r="B22" s="1049" t="e">
        <f>'[11]Name of Bidder'!C23</f>
        <v>#REF!</v>
      </c>
      <c r="C22" s="1049"/>
      <c r="D22" s="1049"/>
      <c r="E22" s="1049"/>
      <c r="F22" s="1049"/>
      <c r="G22" s="1049"/>
      <c r="H22" s="1049"/>
      <c r="I22" s="312"/>
    </row>
    <row r="23" spans="1:13" ht="15.75" hidden="1" customHeight="1">
      <c r="B23" s="381" t="s">
        <v>77</v>
      </c>
    </row>
    <row r="24" spans="1:13" ht="10.5" customHeight="1">
      <c r="A24" s="382"/>
    </row>
    <row r="25" spans="1:13" ht="25.5" hidden="1" customHeight="1">
      <c r="A25" s="978" t="s">
        <v>78</v>
      </c>
      <c r="B25" s="978"/>
      <c r="C25" s="978"/>
      <c r="D25" s="978"/>
      <c r="E25" s="978"/>
      <c r="F25" s="978"/>
      <c r="G25" s="978"/>
      <c r="H25" s="978"/>
    </row>
    <row r="26" spans="1:13" ht="31.5" customHeight="1">
      <c r="A26" s="968" t="s">
        <v>79</v>
      </c>
      <c r="B26" s="968"/>
      <c r="C26" s="968"/>
      <c r="D26" s="968"/>
      <c r="E26" s="968"/>
      <c r="F26" s="968"/>
      <c r="G26" s="968"/>
      <c r="H26" s="968"/>
      <c r="I26" s="312"/>
    </row>
    <row r="27" spans="1:13" ht="26.25" customHeight="1">
      <c r="A27" s="383" t="s">
        <v>80</v>
      </c>
      <c r="B27" s="968" t="s">
        <v>81</v>
      </c>
      <c r="C27" s="968"/>
      <c r="D27" s="968"/>
      <c r="E27" s="968"/>
      <c r="F27" s="968"/>
      <c r="G27" s="968"/>
      <c r="H27" s="968"/>
      <c r="I27" s="312"/>
    </row>
    <row r="28" spans="1:13" ht="26.25" customHeight="1">
      <c r="A28" s="384" t="s">
        <v>82</v>
      </c>
      <c r="B28" s="1042" t="s">
        <v>83</v>
      </c>
      <c r="C28" s="1042"/>
      <c r="D28" s="1042"/>
      <c r="E28" s="1042"/>
      <c r="F28" s="1042"/>
      <c r="G28" s="1042"/>
      <c r="H28" s="1042"/>
    </row>
    <row r="29" spans="1:13" ht="26.25" customHeight="1">
      <c r="A29" s="384" t="s">
        <v>84</v>
      </c>
      <c r="B29" s="1042" t="s">
        <v>85</v>
      </c>
      <c r="C29" s="1042"/>
      <c r="D29" s="1042"/>
      <c r="E29" s="1042"/>
      <c r="F29" s="1042"/>
      <c r="G29" s="1042"/>
      <c r="H29" s="1042"/>
    </row>
    <row r="30" spans="1:13" ht="41.25" customHeight="1">
      <c r="A30" s="384" t="s">
        <v>86</v>
      </c>
      <c r="B30" s="1042" t="s">
        <v>87</v>
      </c>
      <c r="C30" s="1042"/>
      <c r="D30" s="1042"/>
      <c r="E30" s="1042"/>
      <c r="F30" s="1042"/>
      <c r="G30" s="1042"/>
      <c r="H30" s="1042"/>
    </row>
    <row r="31" spans="1:13" ht="9.75" customHeight="1">
      <c r="A31" s="384"/>
      <c r="B31" s="312"/>
      <c r="C31" s="312"/>
      <c r="D31" s="312"/>
      <c r="E31" s="312"/>
      <c r="F31" s="312"/>
      <c r="G31" s="312"/>
      <c r="H31" s="312"/>
      <c r="I31" s="312"/>
    </row>
    <row r="32" spans="1:13" ht="25.5" customHeight="1">
      <c r="A32" s="383" t="s">
        <v>88</v>
      </c>
      <c r="B32" s="1043" t="s">
        <v>89</v>
      </c>
      <c r="C32" s="1043"/>
      <c r="D32" s="1043"/>
      <c r="E32" s="1043"/>
      <c r="F32" s="1043"/>
      <c r="G32" s="1043"/>
      <c r="H32" s="1043"/>
      <c r="I32" s="312"/>
    </row>
    <row r="33" spans="1:9" ht="22.5" customHeight="1">
      <c r="A33" s="384" t="s">
        <v>82</v>
      </c>
      <c r="B33" s="968" t="s">
        <v>90</v>
      </c>
      <c r="C33" s="968"/>
      <c r="D33" s="968"/>
      <c r="E33" s="968"/>
      <c r="F33" s="968"/>
      <c r="G33" s="968"/>
      <c r="H33" s="968"/>
      <c r="I33" s="312"/>
    </row>
    <row r="34" spans="1:9" ht="24.75" hidden="1" customHeight="1">
      <c r="A34" s="384" t="s">
        <v>84</v>
      </c>
      <c r="B34" s="968" t="s">
        <v>91</v>
      </c>
      <c r="C34" s="968"/>
      <c r="D34" s="968"/>
      <c r="E34" s="968"/>
      <c r="F34" s="968"/>
      <c r="G34" s="968"/>
      <c r="H34" s="968"/>
      <c r="I34" s="312"/>
    </row>
    <row r="35" spans="1:9" ht="12" customHeight="1">
      <c r="A35" s="312"/>
      <c r="B35" s="312"/>
      <c r="C35" s="312"/>
      <c r="D35" s="312"/>
      <c r="E35" s="312"/>
      <c r="F35" s="312"/>
      <c r="G35" s="312"/>
      <c r="H35" s="312"/>
      <c r="I35" s="312"/>
    </row>
    <row r="36" spans="1:9" s="387" customFormat="1" ht="24.75" customHeight="1">
      <c r="A36" s="385" t="s">
        <v>92</v>
      </c>
      <c r="B36" s="1044" t="s">
        <v>93</v>
      </c>
      <c r="C36" s="1044"/>
      <c r="D36" s="1044"/>
      <c r="E36" s="1044"/>
      <c r="F36" s="1044"/>
      <c r="G36" s="1044"/>
      <c r="H36" s="1044"/>
      <c r="I36" s="386"/>
    </row>
    <row r="37" spans="1:9" ht="24" customHeight="1">
      <c r="A37" s="312"/>
      <c r="B37" s="1043" t="s">
        <v>94</v>
      </c>
      <c r="C37" s="1043"/>
      <c r="D37" s="1043"/>
      <c r="E37" s="1043"/>
      <c r="F37" s="1043"/>
      <c r="G37" s="1043"/>
      <c r="H37" s="1043"/>
      <c r="I37" s="312"/>
    </row>
    <row r="38" spans="1:9" ht="54" customHeight="1">
      <c r="A38" s="312"/>
      <c r="B38" s="968" t="s">
        <v>95</v>
      </c>
      <c r="C38" s="968"/>
      <c r="D38" s="968"/>
      <c r="E38" s="968"/>
      <c r="F38" s="968"/>
      <c r="G38" s="968"/>
      <c r="H38" s="968"/>
      <c r="I38" s="312"/>
    </row>
    <row r="39" spans="1:9" ht="15.75" customHeight="1">
      <c r="A39" s="872" t="s">
        <v>96</v>
      </c>
      <c r="B39" s="874" t="s">
        <v>97</v>
      </c>
      <c r="C39" s="876"/>
      <c r="D39" s="1048" t="s">
        <v>98</v>
      </c>
      <c r="E39" s="1048"/>
      <c r="F39" s="1048"/>
      <c r="G39" s="312"/>
      <c r="H39" s="312"/>
    </row>
    <row r="40" spans="1:9" ht="19.5" customHeight="1">
      <c r="A40" s="1045"/>
      <c r="B40" s="1046"/>
      <c r="C40" s="1047"/>
      <c r="D40" s="1048"/>
      <c r="E40" s="1048"/>
      <c r="F40" s="1048"/>
      <c r="G40" s="312"/>
      <c r="H40" s="312"/>
      <c r="I40" s="312"/>
    </row>
    <row r="41" spans="1:9" ht="20.25" customHeight="1">
      <c r="A41" s="873"/>
      <c r="B41" s="850"/>
      <c r="C41" s="852"/>
      <c r="D41" s="1048"/>
      <c r="E41" s="1048"/>
      <c r="F41" s="1048"/>
      <c r="G41" s="312"/>
      <c r="H41" s="312"/>
      <c r="I41" s="312"/>
    </row>
    <row r="42" spans="1:9" ht="30.75" customHeight="1">
      <c r="A42" s="390">
        <v>1</v>
      </c>
      <c r="B42" s="1021" t="s">
        <v>99</v>
      </c>
      <c r="C42" s="1021"/>
      <c r="D42" s="878" t="str">
        <f>IF('Names of Bidder'!D18=0, "", 'Names of Bidder'!D18)</f>
        <v/>
      </c>
      <c r="E42" s="879"/>
      <c r="F42" s="880"/>
      <c r="G42" s="312"/>
      <c r="H42" s="312"/>
      <c r="I42" s="312"/>
    </row>
    <row r="43" spans="1:9" ht="22.5" customHeight="1">
      <c r="A43" s="1035">
        <v>2</v>
      </c>
      <c r="B43" s="1038" t="s">
        <v>100</v>
      </c>
      <c r="C43" s="882"/>
      <c r="D43" s="847"/>
      <c r="E43" s="848"/>
      <c r="F43" s="849"/>
      <c r="G43" s="312"/>
      <c r="H43" s="312"/>
      <c r="I43" s="312"/>
    </row>
    <row r="44" spans="1:9" ht="22.5" customHeight="1">
      <c r="A44" s="1036"/>
      <c r="B44" s="1039"/>
      <c r="C44" s="865"/>
      <c r="D44" s="847"/>
      <c r="E44" s="848"/>
      <c r="F44" s="849"/>
      <c r="G44" s="312"/>
      <c r="H44" s="312"/>
      <c r="I44" s="312"/>
    </row>
    <row r="45" spans="1:9" ht="21.75" customHeight="1">
      <c r="A45" s="1037"/>
      <c r="B45" s="1040"/>
      <c r="C45" s="1041"/>
      <c r="D45" s="847"/>
      <c r="E45" s="848"/>
      <c r="F45" s="849"/>
      <c r="G45" s="312"/>
      <c r="H45" s="312"/>
      <c r="I45" s="312"/>
    </row>
    <row r="46" spans="1:9" ht="18.75" customHeight="1">
      <c r="A46" s="390">
        <v>3</v>
      </c>
      <c r="B46" s="1021" t="s">
        <v>101</v>
      </c>
      <c r="C46" s="1021"/>
      <c r="D46" s="847"/>
      <c r="E46" s="848"/>
      <c r="F46" s="849"/>
      <c r="G46" s="312"/>
      <c r="H46" s="312"/>
      <c r="I46" s="312"/>
    </row>
    <row r="47" spans="1:9" ht="20.25" customHeight="1">
      <c r="A47" s="390">
        <v>4</v>
      </c>
      <c r="B47" s="1021" t="s">
        <v>102</v>
      </c>
      <c r="C47" s="1021"/>
      <c r="D47" s="847"/>
      <c r="E47" s="848"/>
      <c r="F47" s="849"/>
      <c r="G47" s="312"/>
      <c r="H47" s="312"/>
      <c r="I47" s="312"/>
    </row>
    <row r="48" spans="1:9" ht="19.5" customHeight="1">
      <c r="A48" s="391">
        <v>5</v>
      </c>
      <c r="B48" s="1021" t="s">
        <v>103</v>
      </c>
      <c r="C48" s="1021"/>
      <c r="D48" s="847"/>
      <c r="E48" s="848"/>
      <c r="F48" s="849"/>
      <c r="G48" s="312"/>
      <c r="H48" s="312"/>
    </row>
    <row r="49" spans="1:10" ht="51.75" customHeight="1">
      <c r="A49" s="390">
        <v>6</v>
      </c>
      <c r="B49" s="1021" t="s">
        <v>104</v>
      </c>
      <c r="C49" s="1021"/>
      <c r="D49" s="847"/>
      <c r="E49" s="848"/>
      <c r="F49" s="849"/>
      <c r="G49" s="312"/>
      <c r="H49" s="312"/>
      <c r="I49" s="312"/>
    </row>
    <row r="50" spans="1:10" ht="49.5" customHeight="1">
      <c r="A50" s="390">
        <v>7</v>
      </c>
      <c r="B50" s="1021" t="s">
        <v>105</v>
      </c>
      <c r="C50" s="1021"/>
      <c r="D50" s="847"/>
      <c r="E50" s="848"/>
      <c r="F50" s="849"/>
      <c r="G50" s="312"/>
      <c r="H50" s="312"/>
      <c r="I50" s="312"/>
    </row>
    <row r="51" spans="1:10" ht="24" customHeight="1">
      <c r="A51" s="390">
        <v>8</v>
      </c>
      <c r="B51" s="1021" t="s">
        <v>106</v>
      </c>
      <c r="C51" s="1021"/>
      <c r="D51" s="847"/>
      <c r="E51" s="848"/>
      <c r="F51" s="849"/>
      <c r="G51" s="312"/>
      <c r="H51" s="312"/>
      <c r="I51" s="312"/>
    </row>
    <row r="52" spans="1:10" ht="22.5" customHeight="1">
      <c r="A52" s="392"/>
      <c r="B52" s="393" t="s">
        <v>107</v>
      </c>
      <c r="C52" s="394"/>
      <c r="D52" s="847"/>
      <c r="E52" s="848"/>
      <c r="F52" s="849"/>
      <c r="G52" s="312"/>
      <c r="H52" s="312"/>
      <c r="I52" s="312"/>
    </row>
    <row r="53" spans="1:10" ht="24.75" customHeight="1">
      <c r="A53" s="392"/>
      <c r="B53" s="393" t="s">
        <v>108</v>
      </c>
      <c r="C53" s="394"/>
      <c r="D53" s="847"/>
      <c r="E53" s="848"/>
      <c r="F53" s="849"/>
      <c r="G53" s="312"/>
      <c r="H53" s="312"/>
      <c r="I53" s="312"/>
    </row>
    <row r="54" spans="1:10" ht="22.5" customHeight="1">
      <c r="A54" s="395"/>
      <c r="B54" s="393" t="s">
        <v>109</v>
      </c>
      <c r="C54" s="396"/>
      <c r="D54" s="847"/>
      <c r="E54" s="848"/>
      <c r="F54" s="849"/>
      <c r="G54" s="312"/>
      <c r="H54" s="312"/>
    </row>
    <row r="55" spans="1:10" ht="13.5" customHeight="1">
      <c r="A55" s="312"/>
      <c r="B55" s="312"/>
      <c r="C55" s="312"/>
      <c r="D55" s="312"/>
      <c r="E55" s="312"/>
      <c r="F55" s="312"/>
      <c r="G55" s="312"/>
      <c r="H55" s="312"/>
      <c r="I55" s="312"/>
    </row>
    <row r="56" spans="1:10" s="360" customFormat="1" ht="47.25" customHeight="1">
      <c r="A56" s="390">
        <v>9</v>
      </c>
      <c r="B56" s="1030" t="s">
        <v>110</v>
      </c>
      <c r="C56" s="1031"/>
      <c r="D56" s="1031"/>
      <c r="E56" s="1031"/>
      <c r="F56" s="1032"/>
      <c r="G56" s="397" t="s">
        <v>31</v>
      </c>
      <c r="H56" s="398"/>
      <c r="I56" s="46"/>
      <c r="J56" s="46"/>
    </row>
    <row r="57" spans="1:10" s="360" customFormat="1" ht="42" customHeight="1">
      <c r="A57" s="390">
        <v>10</v>
      </c>
      <c r="B57" s="1030" t="s">
        <v>111</v>
      </c>
      <c r="C57" s="1031"/>
      <c r="D57" s="1031"/>
      <c r="E57" s="1031"/>
      <c r="F57" s="1032"/>
      <c r="G57" s="397"/>
      <c r="H57" s="398"/>
      <c r="I57" s="46"/>
      <c r="J57" s="46"/>
    </row>
    <row r="58" spans="1:10" s="360" customFormat="1" ht="12" customHeight="1">
      <c r="A58" s="46"/>
      <c r="B58" s="46"/>
      <c r="C58" s="46"/>
      <c r="D58" s="46"/>
      <c r="E58" s="46"/>
      <c r="F58" s="46"/>
      <c r="G58" s="46"/>
      <c r="H58" s="46"/>
      <c r="I58" s="46"/>
      <c r="J58" s="46"/>
    </row>
    <row r="59" spans="1:10" s="360" customFormat="1" ht="12" customHeight="1">
      <c r="A59" s="46"/>
      <c r="B59" s="46"/>
      <c r="C59" s="46"/>
      <c r="D59" s="46"/>
      <c r="E59" s="46"/>
      <c r="F59" s="46"/>
      <c r="G59" s="46"/>
      <c r="H59" s="46"/>
      <c r="I59" s="46"/>
      <c r="J59" s="46"/>
    </row>
    <row r="60" spans="1:10" s="360" customFormat="1" ht="24" customHeight="1">
      <c r="A60" s="399">
        <v>2</v>
      </c>
      <c r="B60" s="1033" t="s">
        <v>112</v>
      </c>
      <c r="C60" s="1033"/>
      <c r="D60" s="1033"/>
      <c r="E60" s="1033"/>
      <c r="F60" s="1033"/>
      <c r="G60" s="1033"/>
      <c r="H60" s="1033"/>
      <c r="I60" s="1033"/>
      <c r="J60" s="46"/>
    </row>
    <row r="61" spans="1:10" s="360" customFormat="1" ht="16.5">
      <c r="A61" s="46"/>
      <c r="B61" s="46"/>
      <c r="C61" s="46"/>
      <c r="D61" s="46"/>
      <c r="E61" s="46"/>
      <c r="F61" s="46"/>
      <c r="G61" s="46"/>
      <c r="H61" s="46"/>
      <c r="I61" s="46"/>
      <c r="J61" s="46"/>
    </row>
    <row r="62" spans="1:10" s="360" customFormat="1" ht="24.75" customHeight="1">
      <c r="A62" s="400" t="s">
        <v>113</v>
      </c>
      <c r="B62" s="1034" t="s">
        <v>114</v>
      </c>
      <c r="C62" s="1034"/>
      <c r="D62" s="1034"/>
      <c r="E62" s="1034"/>
      <c r="F62" s="1034"/>
      <c r="G62" s="1034"/>
      <c r="H62" s="1034"/>
      <c r="I62" s="1034"/>
      <c r="J62" s="46"/>
    </row>
    <row r="63" spans="1:10" s="360" customFormat="1" ht="10.5" customHeight="1">
      <c r="A63" s="46"/>
      <c r="B63" s="46"/>
      <c r="C63" s="46"/>
      <c r="D63" s="46"/>
      <c r="E63" s="46"/>
      <c r="F63" s="46"/>
      <c r="G63" s="46"/>
      <c r="H63" s="46"/>
      <c r="I63" s="46"/>
      <c r="J63" s="46"/>
    </row>
    <row r="64" spans="1:10" s="360" customFormat="1" ht="75" customHeight="1">
      <c r="A64" s="401" t="s">
        <v>115</v>
      </c>
      <c r="B64" s="1028" t="s">
        <v>116</v>
      </c>
      <c r="C64" s="1028"/>
      <c r="D64" s="1028"/>
      <c r="E64" s="1028"/>
      <c r="F64" s="1028"/>
      <c r="G64" s="1028"/>
      <c r="H64" s="1028"/>
      <c r="I64" s="1028"/>
    </row>
    <row r="65" spans="1:189" s="360" customFormat="1" ht="192.75" customHeight="1">
      <c r="A65" s="401" t="s">
        <v>117</v>
      </c>
      <c r="B65" s="1029" t="s">
        <v>118</v>
      </c>
      <c r="C65" s="1029"/>
      <c r="D65" s="1029"/>
      <c r="E65" s="1029"/>
      <c r="F65" s="1029"/>
      <c r="G65" s="1029"/>
      <c r="H65" s="1029"/>
      <c r="I65" s="1029"/>
      <c r="J65" s="46"/>
    </row>
    <row r="66" spans="1:189" s="360" customFormat="1" ht="213" customHeight="1">
      <c r="A66" s="401" t="s">
        <v>119</v>
      </c>
      <c r="B66" s="1029" t="s">
        <v>120</v>
      </c>
      <c r="C66" s="1029"/>
      <c r="D66" s="1029"/>
      <c r="E66" s="1029"/>
      <c r="F66" s="1029"/>
      <c r="G66" s="1029"/>
      <c r="H66" s="1029"/>
      <c r="I66" s="1029"/>
      <c r="J66" s="46"/>
    </row>
    <row r="67" spans="1:189" s="360" customFormat="1" ht="60" customHeight="1">
      <c r="A67" s="401"/>
      <c r="B67" s="1029" t="s">
        <v>121</v>
      </c>
      <c r="C67" s="1029"/>
      <c r="D67" s="1029"/>
      <c r="E67" s="1029"/>
      <c r="F67" s="1029"/>
      <c r="G67" s="1029"/>
      <c r="H67" s="1029"/>
      <c r="I67" s="1029"/>
      <c r="J67" s="46"/>
    </row>
    <row r="68" spans="1:189" s="360" customFormat="1" ht="24.75" customHeight="1">
      <c r="A68" s="401"/>
      <c r="B68" s="1029" t="s">
        <v>122</v>
      </c>
      <c r="C68" s="1029"/>
      <c r="D68" s="1029"/>
      <c r="E68" s="1029"/>
      <c r="F68" s="1029"/>
      <c r="G68" s="1029"/>
      <c r="H68" s="1029"/>
      <c r="I68" s="1029"/>
      <c r="J68" s="46"/>
    </row>
    <row r="69" spans="1:189" s="360" customFormat="1" ht="16.5">
      <c r="A69" s="46"/>
      <c r="B69" s="46"/>
      <c r="C69" s="46"/>
      <c r="D69" s="46"/>
      <c r="E69" s="46"/>
      <c r="F69" s="46"/>
      <c r="G69" s="46"/>
      <c r="H69" s="46"/>
      <c r="I69" s="46"/>
      <c r="J69" s="46"/>
    </row>
    <row r="70" spans="1:189" s="360" customFormat="1" ht="57" customHeight="1">
      <c r="A70" s="401" t="s">
        <v>123</v>
      </c>
      <c r="B70" s="1024" t="s">
        <v>124</v>
      </c>
      <c r="C70" s="1024"/>
      <c r="D70" s="1024"/>
      <c r="E70" s="1024"/>
      <c r="F70" s="1024"/>
      <c r="G70" s="1024"/>
      <c r="H70" s="1024"/>
      <c r="I70" s="1024"/>
      <c r="J70" s="46"/>
    </row>
    <row r="71" spans="1:189" s="360" customFormat="1" ht="41.25" customHeight="1">
      <c r="B71" s="1024" t="s">
        <v>125</v>
      </c>
      <c r="C71" s="1024"/>
      <c r="D71" s="1024"/>
      <c r="E71" s="1024"/>
      <c r="F71" s="1024"/>
      <c r="G71" s="1024"/>
      <c r="H71" s="1024"/>
      <c r="I71" s="1024"/>
    </row>
    <row r="72" spans="1:189" s="360" customFormat="1" ht="16.5" customHeight="1">
      <c r="B72" s="524"/>
      <c r="C72" s="524"/>
      <c r="D72" s="524"/>
      <c r="E72" s="524"/>
      <c r="F72" s="524"/>
      <c r="G72" s="524"/>
      <c r="H72" s="524"/>
      <c r="I72" s="524"/>
    </row>
    <row r="73" spans="1:189" s="360" customFormat="1" ht="41.25" customHeight="1">
      <c r="A73" s="527">
        <v>2.2000000000000002</v>
      </c>
      <c r="B73" s="1026" t="s">
        <v>126</v>
      </c>
      <c r="C73" s="1026"/>
      <c r="D73" s="1026"/>
      <c r="E73" s="1026"/>
      <c r="F73" s="1026"/>
      <c r="G73" s="1026"/>
      <c r="H73" s="1026"/>
      <c r="I73" s="1026"/>
    </row>
    <row r="74" spans="1:189" s="360" customFormat="1" ht="41.25" customHeight="1">
      <c r="A74" s="527" t="s">
        <v>127</v>
      </c>
      <c r="B74" s="1027" t="s">
        <v>128</v>
      </c>
      <c r="C74" s="1027"/>
      <c r="D74" s="1027"/>
      <c r="E74" s="1027"/>
      <c r="F74" s="1027"/>
      <c r="G74" s="910"/>
      <c r="H74" s="933"/>
      <c r="I74" s="933"/>
    </row>
    <row r="75" spans="1:189" s="360" customFormat="1" ht="16.5" customHeight="1">
      <c r="B75" s="524"/>
      <c r="C75" s="524"/>
      <c r="D75" s="524"/>
      <c r="E75" s="524"/>
      <c r="F75" s="524"/>
      <c r="G75" s="524"/>
      <c r="H75" s="524"/>
      <c r="I75" s="524"/>
    </row>
    <row r="76" spans="1:189" s="531" customFormat="1" ht="24" customHeight="1">
      <c r="A76" s="944">
        <v>2.2999999999999998</v>
      </c>
      <c r="B76" s="930" t="s">
        <v>129</v>
      </c>
      <c r="C76" s="930"/>
      <c r="D76" s="930"/>
      <c r="E76" s="930"/>
      <c r="F76" s="930"/>
      <c r="G76" s="930"/>
      <c r="H76" s="930"/>
      <c r="I76" s="930"/>
      <c r="AB76" s="562"/>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row>
    <row r="77" spans="1:189" s="360" customFormat="1" ht="48.75" customHeight="1">
      <c r="A77" s="944"/>
      <c r="B77" s="945" t="s">
        <v>130</v>
      </c>
      <c r="C77" s="945"/>
      <c r="D77" s="945"/>
      <c r="E77" s="945"/>
      <c r="F77" s="945"/>
      <c r="G77" s="945"/>
      <c r="H77" s="945"/>
      <c r="I77" s="945"/>
      <c r="J77" s="46"/>
    </row>
    <row r="78" spans="1:189" s="360" customFormat="1" ht="38.25" customHeight="1">
      <c r="A78" s="548">
        <v>1</v>
      </c>
      <c r="B78" s="962" t="s">
        <v>131</v>
      </c>
      <c r="C78" s="963"/>
      <c r="D78" s="963"/>
      <c r="E78" s="963"/>
      <c r="F78" s="1025">
        <v>0</v>
      </c>
      <c r="G78" s="1025"/>
      <c r="H78" s="1025"/>
      <c r="I78" s="1025"/>
      <c r="J78" s="402"/>
      <c r="K78" s="402"/>
      <c r="L78" s="402"/>
      <c r="M78" s="402"/>
      <c r="N78" s="403">
        <f>'[12]Name of Bidder'!D12</f>
        <v>0</v>
      </c>
      <c r="O78" s="402"/>
      <c r="P78" s="402"/>
      <c r="Q78" s="402"/>
      <c r="R78" s="402"/>
      <c r="S78" s="402"/>
      <c r="T78" s="402"/>
      <c r="U78" s="402"/>
      <c r="V78" s="402"/>
      <c r="W78" s="402"/>
      <c r="X78" s="402"/>
      <c r="Y78" s="402"/>
    </row>
    <row r="79" spans="1:189" s="360" customFormat="1" ht="44.25" customHeight="1">
      <c r="A79" s="548">
        <v>2</v>
      </c>
      <c r="B79" s="961" t="s">
        <v>132</v>
      </c>
      <c r="C79" s="908"/>
      <c r="D79" s="908"/>
      <c r="E79" s="925"/>
      <c r="F79" s="1025"/>
      <c r="G79" s="1025"/>
      <c r="H79" s="1025"/>
      <c r="I79" s="1025"/>
      <c r="J79" s="25"/>
      <c r="K79" s="25"/>
      <c r="L79" s="25"/>
      <c r="M79" s="25"/>
      <c r="N79" s="404">
        <f>'[12]Name of Bidder'!D22</f>
        <v>0</v>
      </c>
      <c r="O79" s="25"/>
      <c r="P79" s="25"/>
      <c r="Q79" s="25"/>
      <c r="R79" s="25"/>
      <c r="S79" s="25"/>
      <c r="T79" s="25"/>
      <c r="U79" s="25"/>
      <c r="V79" s="25"/>
      <c r="W79" s="25"/>
      <c r="X79" s="25"/>
      <c r="Y79" s="25"/>
    </row>
    <row r="80" spans="1:189" s="360" customFormat="1" ht="44.25" customHeight="1">
      <c r="A80" s="548">
        <v>3</v>
      </c>
      <c r="B80" s="961" t="s">
        <v>133</v>
      </c>
      <c r="C80" s="908"/>
      <c r="D80" s="908"/>
      <c r="E80" s="908"/>
      <c r="F80" s="487"/>
      <c r="G80" s="952"/>
      <c r="H80" s="949"/>
      <c r="I80" s="487"/>
      <c r="J80" s="25"/>
      <c r="K80" s="25"/>
      <c r="L80" s="25"/>
      <c r="M80" s="25"/>
      <c r="N80" s="256"/>
      <c r="O80" s="25"/>
      <c r="P80" s="25"/>
      <c r="Q80" s="25"/>
      <c r="R80" s="25"/>
      <c r="S80" s="25"/>
      <c r="T80" s="25"/>
      <c r="U80" s="25"/>
      <c r="V80" s="25"/>
      <c r="W80" s="25"/>
      <c r="X80" s="25"/>
      <c r="Y80" s="25"/>
    </row>
    <row r="81" spans="1:25" s="360" customFormat="1" ht="36.75" customHeight="1">
      <c r="A81" s="548">
        <v>4</v>
      </c>
      <c r="B81" s="961" t="s">
        <v>134</v>
      </c>
      <c r="C81" s="908"/>
      <c r="D81" s="908"/>
      <c r="E81" s="925"/>
      <c r="F81" s="487"/>
      <c r="G81" s="966"/>
      <c r="H81" s="966"/>
      <c r="I81" s="486"/>
      <c r="J81" s="25"/>
      <c r="K81" s="25"/>
      <c r="L81" s="25"/>
      <c r="M81" s="25"/>
      <c r="N81" s="25"/>
      <c r="O81" s="25"/>
      <c r="P81" s="25"/>
      <c r="Q81" s="25"/>
      <c r="R81" s="25"/>
      <c r="S81" s="25"/>
      <c r="T81" s="25"/>
      <c r="U81" s="25"/>
      <c r="V81" s="25"/>
      <c r="W81" s="25"/>
      <c r="X81" s="25"/>
      <c r="Y81" s="25"/>
    </row>
    <row r="82" spans="1:25" s="360" customFormat="1" ht="23.25" customHeight="1">
      <c r="A82" s="906">
        <v>5</v>
      </c>
      <c r="B82" s="953" t="s">
        <v>135</v>
      </c>
      <c r="C82" s="926"/>
      <c r="D82" s="926"/>
      <c r="E82" s="927"/>
      <c r="F82" s="487"/>
      <c r="G82" s="966"/>
      <c r="H82" s="966"/>
      <c r="I82" s="486"/>
      <c r="J82" s="25"/>
      <c r="K82" s="25"/>
      <c r="L82" s="25"/>
      <c r="M82" s="25"/>
      <c r="N82" s="25"/>
      <c r="O82" s="25"/>
      <c r="P82" s="25"/>
      <c r="Q82" s="25"/>
      <c r="R82" s="25"/>
      <c r="S82" s="25"/>
      <c r="T82" s="25"/>
      <c r="U82" s="25"/>
      <c r="V82" s="25"/>
      <c r="W82" s="25"/>
      <c r="X82" s="25"/>
      <c r="Y82" s="25"/>
    </row>
    <row r="83" spans="1:25" s="360" customFormat="1" ht="21" customHeight="1">
      <c r="A83" s="947"/>
      <c r="B83" s="954"/>
      <c r="C83" s="928"/>
      <c r="D83" s="928"/>
      <c r="E83" s="929"/>
      <c r="F83" s="487"/>
      <c r="G83" s="966"/>
      <c r="H83" s="966"/>
      <c r="I83" s="486"/>
      <c r="J83" s="25"/>
      <c r="K83" s="25"/>
      <c r="L83" s="25"/>
      <c r="M83" s="25"/>
      <c r="N83" s="25"/>
      <c r="O83" s="25"/>
      <c r="P83" s="25"/>
      <c r="Q83" s="25"/>
      <c r="R83" s="25"/>
      <c r="S83" s="25"/>
      <c r="T83" s="25"/>
      <c r="U83" s="25"/>
      <c r="V83" s="25"/>
      <c r="W83" s="25"/>
      <c r="X83" s="25"/>
      <c r="Y83" s="25"/>
    </row>
    <row r="84" spans="1:25" s="360" customFormat="1" ht="20.25" customHeight="1">
      <c r="A84" s="947"/>
      <c r="B84" s="954"/>
      <c r="C84" s="928"/>
      <c r="D84" s="928"/>
      <c r="E84" s="929"/>
      <c r="F84" s="487"/>
      <c r="G84" s="966"/>
      <c r="H84" s="966"/>
      <c r="I84" s="486"/>
      <c r="J84" s="25"/>
      <c r="K84" s="25"/>
      <c r="L84" s="25"/>
      <c r="M84" s="25"/>
      <c r="N84" s="25"/>
      <c r="O84" s="25"/>
      <c r="P84" s="25"/>
      <c r="Q84" s="25"/>
      <c r="R84" s="25"/>
      <c r="S84" s="25"/>
      <c r="T84" s="25"/>
      <c r="U84" s="25"/>
      <c r="V84" s="25"/>
      <c r="W84" s="25"/>
      <c r="X84" s="25"/>
      <c r="Y84" s="25"/>
    </row>
    <row r="85" spans="1:25" s="360" customFormat="1" ht="21" customHeight="1">
      <c r="A85" s="947"/>
      <c r="B85" s="954"/>
      <c r="C85" s="928"/>
      <c r="D85" s="928"/>
      <c r="E85" s="929"/>
      <c r="F85" s="487"/>
      <c r="G85" s="966"/>
      <c r="H85" s="966"/>
      <c r="I85" s="486"/>
      <c r="J85" s="25"/>
      <c r="K85" s="25"/>
      <c r="L85" s="25"/>
      <c r="M85" s="25"/>
      <c r="N85" s="25"/>
      <c r="O85" s="25"/>
      <c r="P85" s="25"/>
      <c r="Q85" s="25"/>
      <c r="R85" s="25"/>
      <c r="S85" s="25"/>
      <c r="T85" s="25"/>
      <c r="U85" s="25"/>
      <c r="V85" s="25"/>
      <c r="W85" s="25"/>
      <c r="X85" s="25"/>
      <c r="Y85" s="25"/>
    </row>
    <row r="86" spans="1:25" s="360" customFormat="1" ht="24.95" customHeight="1">
      <c r="A86" s="947"/>
      <c r="B86" s="406"/>
      <c r="E86" s="31" t="s">
        <v>136</v>
      </c>
      <c r="F86" s="487"/>
      <c r="G86" s="966"/>
      <c r="H86" s="966"/>
      <c r="I86" s="486"/>
      <c r="J86" s="25"/>
      <c r="K86" s="25"/>
      <c r="L86" s="25"/>
      <c r="M86" s="25"/>
      <c r="N86" s="25"/>
      <c r="O86" s="25"/>
      <c r="P86" s="25"/>
      <c r="Q86" s="25"/>
      <c r="R86" s="25"/>
      <c r="S86" s="25"/>
      <c r="T86" s="25"/>
      <c r="U86" s="25"/>
      <c r="V86" s="25"/>
      <c r="W86" s="25"/>
      <c r="X86" s="25"/>
      <c r="Y86" s="25"/>
    </row>
    <row r="87" spans="1:25" s="360" customFormat="1" ht="24.95" customHeight="1">
      <c r="A87" s="947"/>
      <c r="B87" s="406"/>
      <c r="E87" s="31" t="s">
        <v>137</v>
      </c>
      <c r="F87" s="487"/>
      <c r="G87" s="966"/>
      <c r="H87" s="966"/>
      <c r="I87" s="486"/>
      <c r="J87" s="25"/>
      <c r="K87" s="25"/>
      <c r="L87" s="25"/>
      <c r="M87" s="25"/>
      <c r="N87" s="25"/>
      <c r="O87" s="25"/>
      <c r="P87" s="25"/>
      <c r="Q87" s="25"/>
      <c r="R87" s="25"/>
      <c r="S87" s="25"/>
      <c r="T87" s="25"/>
      <c r="U87" s="25"/>
      <c r="V87" s="25"/>
      <c r="W87" s="25"/>
      <c r="X87" s="25"/>
      <c r="Y87" s="25"/>
    </row>
    <row r="88" spans="1:25" s="360" customFormat="1" ht="24.95" customHeight="1">
      <c r="A88" s="907"/>
      <c r="B88" s="407"/>
      <c r="C88" s="408"/>
      <c r="D88" s="408"/>
      <c r="E88" s="409" t="s">
        <v>138</v>
      </c>
      <c r="F88" s="487"/>
      <c r="G88" s="966"/>
      <c r="H88" s="966"/>
      <c r="I88" s="486"/>
      <c r="J88" s="25"/>
      <c r="K88" s="25"/>
      <c r="L88" s="25"/>
      <c r="M88" s="25"/>
      <c r="N88" s="25"/>
      <c r="O88" s="25"/>
      <c r="P88" s="25"/>
      <c r="Q88" s="25"/>
      <c r="R88" s="25"/>
      <c r="S88" s="25"/>
      <c r="T88" s="25"/>
      <c r="U88" s="25"/>
      <c r="V88" s="25"/>
      <c r="W88" s="25"/>
      <c r="X88" s="25"/>
      <c r="Y88" s="25"/>
    </row>
    <row r="89" spans="1:25" s="360" customFormat="1" ht="42.75" customHeight="1">
      <c r="A89" s="548">
        <v>6</v>
      </c>
      <c r="B89" s="903" t="s">
        <v>139</v>
      </c>
      <c r="C89" s="903"/>
      <c r="D89" s="903"/>
      <c r="E89" s="903"/>
      <c r="F89" s="528"/>
      <c r="G89" s="411"/>
      <c r="H89" s="412"/>
      <c r="I89" s="412"/>
      <c r="J89" s="25"/>
      <c r="K89" s="25"/>
      <c r="L89" s="25"/>
      <c r="M89" s="25"/>
      <c r="N89" s="25"/>
      <c r="O89" s="25"/>
      <c r="P89" s="25"/>
      <c r="Q89" s="25"/>
      <c r="R89" s="25"/>
      <c r="S89" s="25"/>
      <c r="T89" s="25"/>
      <c r="U89" s="25"/>
      <c r="V89" s="25"/>
      <c r="W89" s="25"/>
      <c r="X89" s="25"/>
      <c r="Y89" s="25"/>
    </row>
    <row r="90" spans="1:25" s="360" customFormat="1" ht="54.75" customHeight="1">
      <c r="A90" s="548">
        <v>7</v>
      </c>
      <c r="B90" s="967" t="s">
        <v>140</v>
      </c>
      <c r="C90" s="903"/>
      <c r="D90" s="903"/>
      <c r="E90" s="903"/>
      <c r="F90" s="529"/>
      <c r="G90" s="910"/>
      <c r="H90" s="911"/>
      <c r="I90" s="529"/>
      <c r="J90" s="25"/>
      <c r="K90" s="25"/>
      <c r="L90" s="25"/>
      <c r="M90" s="25"/>
      <c r="N90" s="25"/>
      <c r="O90" s="25"/>
      <c r="P90" s="25"/>
      <c r="Q90" s="25"/>
      <c r="R90" s="25"/>
      <c r="S90" s="25"/>
      <c r="T90" s="25"/>
      <c r="U90" s="25"/>
      <c r="V90" s="25"/>
      <c r="W90" s="25"/>
      <c r="X90" s="25"/>
      <c r="Y90" s="25"/>
    </row>
    <row r="91" spans="1:25" s="360" customFormat="1" ht="34.5" hidden="1" customHeight="1">
      <c r="A91" s="548"/>
      <c r="B91" s="903"/>
      <c r="C91" s="903"/>
      <c r="D91" s="903"/>
      <c r="E91" s="903"/>
      <c r="F91" s="952"/>
      <c r="G91" s="949"/>
      <c r="H91" s="952"/>
      <c r="I91" s="949"/>
      <c r="J91" s="25"/>
      <c r="K91" s="25"/>
      <c r="L91" s="25"/>
      <c r="M91" s="25"/>
      <c r="N91" s="25"/>
      <c r="O91" s="25"/>
      <c r="P91" s="25"/>
      <c r="Q91" s="25"/>
      <c r="R91" s="25"/>
      <c r="S91" s="25"/>
      <c r="T91" s="25"/>
      <c r="U91" s="25"/>
      <c r="V91" s="25"/>
      <c r="W91" s="25"/>
      <c r="X91" s="25"/>
      <c r="Y91" s="25"/>
    </row>
    <row r="92" spans="1:25" s="360" customFormat="1" ht="37.5" customHeight="1">
      <c r="A92" s="548">
        <v>8</v>
      </c>
      <c r="B92" s="903" t="s">
        <v>141</v>
      </c>
      <c r="C92" s="903"/>
      <c r="D92" s="903"/>
      <c r="E92" s="903"/>
      <c r="F92" s="529"/>
      <c r="G92" s="411"/>
      <c r="H92" s="412"/>
      <c r="I92" s="412"/>
      <c r="J92" s="25"/>
      <c r="K92" s="25"/>
      <c r="L92" s="25"/>
      <c r="M92" s="25"/>
      <c r="N92" s="25"/>
      <c r="O92" s="25"/>
      <c r="P92" s="25"/>
      <c r="Q92" s="25"/>
      <c r="R92" s="25"/>
      <c r="S92" s="25"/>
      <c r="T92" s="25"/>
      <c r="U92" s="25"/>
      <c r="V92" s="25"/>
      <c r="W92" s="25"/>
      <c r="X92" s="25"/>
      <c r="Y92" s="25"/>
    </row>
    <row r="93" spans="1:25" s="360" customFormat="1" ht="40.5" customHeight="1">
      <c r="A93" s="548">
        <v>9</v>
      </c>
      <c r="B93" s="903" t="s">
        <v>142</v>
      </c>
      <c r="C93" s="903"/>
      <c r="D93" s="903"/>
      <c r="E93" s="903"/>
      <c r="F93" s="529"/>
      <c r="G93" s="411"/>
      <c r="H93" s="412"/>
      <c r="I93" s="412"/>
      <c r="J93" s="25"/>
      <c r="K93" s="25"/>
      <c r="L93" s="25"/>
      <c r="M93" s="25"/>
      <c r="N93" s="25"/>
      <c r="O93" s="25"/>
      <c r="P93" s="25"/>
      <c r="Q93" s="25"/>
      <c r="R93" s="25"/>
      <c r="S93" s="25"/>
      <c r="T93" s="25"/>
      <c r="U93" s="25"/>
      <c r="V93" s="25"/>
      <c r="W93" s="25"/>
      <c r="X93" s="25"/>
      <c r="Y93" s="25"/>
    </row>
    <row r="94" spans="1:25" s="360" customFormat="1" ht="40.5" customHeight="1">
      <c r="A94" s="548">
        <v>10</v>
      </c>
      <c r="B94" s="903" t="s">
        <v>143</v>
      </c>
      <c r="C94" s="903"/>
      <c r="D94" s="903"/>
      <c r="E94" s="903"/>
      <c r="F94" s="529"/>
      <c r="G94" s="411"/>
      <c r="H94" s="412"/>
      <c r="I94" s="412"/>
      <c r="J94" s="25"/>
      <c r="K94" s="25"/>
      <c r="L94" s="25"/>
      <c r="M94" s="25"/>
      <c r="N94" s="25"/>
      <c r="O94" s="25"/>
      <c r="P94" s="25"/>
      <c r="Q94" s="25"/>
      <c r="R94" s="25"/>
      <c r="S94" s="25"/>
      <c r="T94" s="25"/>
      <c r="U94" s="25"/>
      <c r="V94" s="25"/>
      <c r="W94" s="25"/>
      <c r="X94" s="25"/>
      <c r="Y94" s="25"/>
    </row>
    <row r="95" spans="1:25" s="360" customFormat="1" ht="25.5" customHeight="1">
      <c r="A95" s="906">
        <v>11</v>
      </c>
      <c r="B95" s="912" t="s">
        <v>144</v>
      </c>
      <c r="C95" s="913"/>
      <c r="D95" s="913"/>
      <c r="E95" s="913"/>
      <c r="F95" s="414"/>
      <c r="G95" s="483"/>
      <c r="H95" s="413"/>
      <c r="I95" s="414"/>
      <c r="J95" s="25"/>
      <c r="K95" s="25"/>
      <c r="L95" s="25"/>
      <c r="M95" s="25"/>
      <c r="N95" s="25"/>
      <c r="O95" s="25"/>
      <c r="P95" s="25"/>
      <c r="Q95" s="25"/>
      <c r="R95" s="25"/>
      <c r="S95" s="25"/>
      <c r="T95" s="25"/>
      <c r="U95" s="25"/>
      <c r="V95" s="25"/>
      <c r="W95" s="25"/>
      <c r="X95" s="25"/>
      <c r="Y95" s="25"/>
    </row>
    <row r="96" spans="1:25" s="360" customFormat="1" ht="35.25" customHeight="1">
      <c r="A96" s="947"/>
      <c r="B96" s="896" t="s">
        <v>145</v>
      </c>
      <c r="C96" s="897"/>
      <c r="D96" s="897"/>
      <c r="E96" s="898"/>
      <c r="F96" s="552" t="s">
        <v>146</v>
      </c>
      <c r="G96" s="552" t="s">
        <v>147</v>
      </c>
      <c r="H96" s="553"/>
      <c r="I96" s="554" t="s">
        <v>146</v>
      </c>
      <c r="J96" s="25"/>
      <c r="K96" s="25"/>
      <c r="L96" s="25"/>
      <c r="M96" s="25"/>
      <c r="N96" s="25"/>
      <c r="O96" s="25"/>
      <c r="P96" s="25"/>
      <c r="Q96" s="25"/>
      <c r="R96" s="25"/>
      <c r="S96" s="25"/>
      <c r="T96" s="25"/>
      <c r="U96" s="25"/>
      <c r="V96" s="25"/>
      <c r="W96" s="25"/>
      <c r="X96" s="25"/>
      <c r="Y96" s="25"/>
    </row>
    <row r="97" spans="1:25" s="360" customFormat="1" ht="36.75" customHeight="1">
      <c r="A97" s="548">
        <v>12</v>
      </c>
      <c r="B97" s="961" t="s">
        <v>148</v>
      </c>
      <c r="C97" s="908"/>
      <c r="D97" s="908"/>
      <c r="E97" s="909"/>
      <c r="F97" s="410"/>
      <c r="G97" s="411"/>
      <c r="H97" s="412"/>
      <c r="I97" s="412"/>
      <c r="J97" s="25"/>
      <c r="K97" s="25"/>
      <c r="L97" s="25"/>
      <c r="M97" s="25"/>
      <c r="N97" s="25"/>
      <c r="O97" s="25"/>
      <c r="P97" s="25"/>
      <c r="Q97" s="25"/>
      <c r="R97" s="25"/>
      <c r="S97" s="25"/>
      <c r="T97" s="25"/>
      <c r="U97" s="25"/>
      <c r="V97" s="25"/>
      <c r="W97" s="25"/>
      <c r="X97" s="25"/>
      <c r="Y97" s="25"/>
    </row>
    <row r="98" spans="1:25" s="360" customFormat="1" ht="18.75" customHeight="1">
      <c r="A98" s="405"/>
      <c r="B98" s="530" t="s">
        <v>149</v>
      </c>
      <c r="C98" s="480"/>
      <c r="D98" s="480"/>
      <c r="E98" s="480"/>
      <c r="F98" s="480"/>
      <c r="G98" s="480"/>
      <c r="H98" s="480"/>
      <c r="I98" s="480"/>
      <c r="J98" s="25"/>
      <c r="K98" s="25"/>
      <c r="L98" s="25"/>
      <c r="M98" s="25"/>
      <c r="N98" s="25"/>
      <c r="O98" s="25"/>
      <c r="P98" s="25"/>
      <c r="Q98" s="25"/>
      <c r="R98" s="25"/>
      <c r="S98" s="25"/>
      <c r="T98" s="25"/>
      <c r="U98" s="25"/>
      <c r="V98" s="25"/>
      <c r="W98" s="25"/>
      <c r="X98" s="25"/>
      <c r="Y98" s="25"/>
    </row>
    <row r="99" spans="1:25" s="360" customFormat="1" ht="24" customHeight="1">
      <c r="A99" s="944">
        <v>2.4</v>
      </c>
      <c r="B99" s="964" t="s">
        <v>150</v>
      </c>
      <c r="C99" s="965"/>
      <c r="D99" s="965"/>
      <c r="E99" s="965"/>
      <c r="F99" s="965"/>
      <c r="G99" s="965"/>
      <c r="H99" s="965"/>
      <c r="I99" s="965"/>
    </row>
    <row r="100" spans="1:25" s="360" customFormat="1" ht="48.75" customHeight="1">
      <c r="A100" s="944"/>
      <c r="B100" s="945" t="s">
        <v>151</v>
      </c>
      <c r="C100" s="945"/>
      <c r="D100" s="945"/>
      <c r="E100" s="945"/>
      <c r="F100" s="945"/>
      <c r="G100" s="945"/>
      <c r="H100" s="945"/>
      <c r="I100" s="945"/>
      <c r="J100" s="46"/>
    </row>
    <row r="101" spans="1:25" s="360" customFormat="1" ht="48.75" customHeight="1">
      <c r="A101" s="551" t="s">
        <v>152</v>
      </c>
      <c r="B101" s="962" t="s">
        <v>153</v>
      </c>
      <c r="C101" s="963"/>
      <c r="D101" s="963"/>
      <c r="E101" s="963"/>
      <c r="F101" s="958"/>
      <c r="G101" s="959"/>
      <c r="H101" s="959"/>
      <c r="I101" s="960"/>
      <c r="J101" s="402"/>
      <c r="K101" s="402"/>
      <c r="L101" s="402"/>
      <c r="M101" s="402"/>
      <c r="N101" s="374"/>
      <c r="O101" s="402"/>
      <c r="P101" s="402"/>
      <c r="Q101" s="402"/>
      <c r="R101" s="402"/>
      <c r="S101" s="402"/>
      <c r="T101" s="402"/>
      <c r="U101" s="402"/>
      <c r="V101" s="402"/>
      <c r="W101" s="402"/>
      <c r="X101" s="402"/>
      <c r="Y101" s="402"/>
    </row>
    <row r="102" spans="1:25" s="360" customFormat="1" ht="56.25" customHeight="1">
      <c r="A102" s="551" t="s">
        <v>154</v>
      </c>
      <c r="B102" s="962" t="s">
        <v>155</v>
      </c>
      <c r="C102" s="963"/>
      <c r="D102" s="963"/>
      <c r="E102" s="963"/>
      <c r="F102" s="950"/>
      <c r="G102" s="948"/>
      <c r="H102" s="948"/>
      <c r="I102" s="949"/>
      <c r="J102" s="402"/>
      <c r="K102" s="402"/>
      <c r="L102" s="402"/>
      <c r="M102" s="402"/>
      <c r="N102" s="374"/>
      <c r="O102" s="402"/>
      <c r="P102" s="402"/>
      <c r="Q102" s="402"/>
      <c r="R102" s="402"/>
      <c r="S102" s="402"/>
      <c r="T102" s="402"/>
      <c r="U102" s="402"/>
      <c r="V102" s="402"/>
      <c r="W102" s="402"/>
      <c r="X102" s="402"/>
      <c r="Y102" s="402"/>
    </row>
    <row r="103" spans="1:25" s="360" customFormat="1" ht="54.75" customHeight="1">
      <c r="A103" s="551" t="s">
        <v>156</v>
      </c>
      <c r="B103" s="955" t="s">
        <v>157</v>
      </c>
      <c r="C103" s="956"/>
      <c r="D103" s="956"/>
      <c r="E103" s="957"/>
      <c r="F103" s="958"/>
      <c r="G103" s="959"/>
      <c r="H103" s="959"/>
      <c r="I103" s="960"/>
      <c r="J103" s="402"/>
      <c r="K103" s="402"/>
      <c r="L103" s="402"/>
      <c r="M103" s="402"/>
      <c r="N103" s="256"/>
      <c r="O103" s="402"/>
      <c r="P103" s="402"/>
      <c r="Q103" s="402"/>
      <c r="R103" s="402"/>
      <c r="S103" s="402"/>
      <c r="T103" s="402"/>
      <c r="U103" s="402"/>
      <c r="V103" s="402"/>
      <c r="W103" s="402"/>
      <c r="X103" s="402"/>
      <c r="Y103" s="402"/>
    </row>
    <row r="104" spans="1:25" s="360" customFormat="1" ht="27" customHeight="1">
      <c r="A104" s="548"/>
      <c r="B104" s="945" t="s">
        <v>158</v>
      </c>
      <c r="C104" s="945"/>
      <c r="D104" s="945"/>
      <c r="E104" s="945"/>
      <c r="F104" s="945"/>
      <c r="G104" s="945"/>
      <c r="H104" s="945"/>
      <c r="I104" s="945"/>
      <c r="J104" s="25"/>
      <c r="K104" s="25"/>
      <c r="L104" s="25"/>
      <c r="M104" s="25"/>
      <c r="N104" s="25"/>
      <c r="O104" s="25"/>
      <c r="P104" s="25"/>
      <c r="Q104" s="25"/>
      <c r="R104" s="25"/>
      <c r="S104" s="25"/>
      <c r="T104" s="25"/>
      <c r="U104" s="25"/>
      <c r="V104" s="25"/>
      <c r="W104" s="25"/>
      <c r="X104" s="25"/>
      <c r="Y104" s="25"/>
    </row>
    <row r="105" spans="1:25" s="360" customFormat="1" ht="38.25" customHeight="1">
      <c r="A105" s="548">
        <v>1</v>
      </c>
      <c r="B105" s="961" t="s">
        <v>159</v>
      </c>
      <c r="C105" s="908"/>
      <c r="D105" s="908"/>
      <c r="E105" s="925"/>
      <c r="F105" s="410"/>
      <c r="G105" s="411"/>
      <c r="H105" s="412"/>
      <c r="I105" s="412"/>
      <c r="J105" s="25"/>
      <c r="K105" s="25"/>
      <c r="L105" s="25"/>
      <c r="M105" s="25"/>
      <c r="N105" s="256"/>
      <c r="O105" s="25"/>
      <c r="P105" s="25"/>
      <c r="Q105" s="25"/>
      <c r="R105" s="25"/>
      <c r="S105" s="25"/>
      <c r="T105" s="25"/>
      <c r="U105" s="25"/>
      <c r="V105" s="25"/>
      <c r="W105" s="25"/>
      <c r="X105" s="25"/>
      <c r="Y105" s="25"/>
    </row>
    <row r="106" spans="1:25" s="360" customFormat="1" ht="35.25" customHeight="1">
      <c r="A106" s="548">
        <v>2</v>
      </c>
      <c r="B106" s="961" t="s">
        <v>134</v>
      </c>
      <c r="C106" s="908"/>
      <c r="D106" s="908"/>
      <c r="E106" s="908"/>
      <c r="F106" s="410"/>
      <c r="G106" s="411"/>
      <c r="H106" s="412"/>
      <c r="I106" s="412"/>
      <c r="J106" s="25"/>
      <c r="K106" s="25"/>
      <c r="L106" s="25"/>
      <c r="M106" s="25"/>
      <c r="N106" s="25"/>
      <c r="O106" s="25"/>
      <c r="P106" s="25"/>
      <c r="Q106" s="25"/>
      <c r="R106" s="25"/>
      <c r="S106" s="25"/>
      <c r="T106" s="25"/>
      <c r="U106" s="25"/>
      <c r="V106" s="25"/>
      <c r="W106" s="25"/>
      <c r="X106" s="25"/>
      <c r="Y106" s="25"/>
    </row>
    <row r="107" spans="1:25" s="360" customFormat="1" ht="34.5" customHeight="1">
      <c r="A107" s="906">
        <v>3</v>
      </c>
      <c r="B107" s="953" t="s">
        <v>160</v>
      </c>
      <c r="C107" s="926"/>
      <c r="D107" s="926"/>
      <c r="E107" s="926"/>
      <c r="F107" s="410"/>
      <c r="G107" s="411"/>
      <c r="H107" s="412"/>
      <c r="I107" s="412"/>
      <c r="J107" s="25"/>
      <c r="K107" s="25"/>
      <c r="L107" s="25"/>
      <c r="M107" s="25"/>
      <c r="N107" s="25"/>
      <c r="O107" s="25"/>
      <c r="P107" s="25"/>
      <c r="Q107" s="25"/>
      <c r="R107" s="25"/>
      <c r="S107" s="25"/>
      <c r="T107" s="25"/>
      <c r="U107" s="25"/>
      <c r="V107" s="25"/>
      <c r="W107" s="25"/>
      <c r="X107" s="25"/>
      <c r="Y107" s="25"/>
    </row>
    <row r="108" spans="1:25" s="360" customFormat="1" ht="27.75" customHeight="1">
      <c r="A108" s="947"/>
      <c r="B108" s="954"/>
      <c r="C108" s="928"/>
      <c r="D108" s="928"/>
      <c r="E108" s="928"/>
      <c r="F108" s="410"/>
      <c r="G108" s="411"/>
      <c r="H108" s="412"/>
      <c r="I108" s="412"/>
      <c r="J108" s="25"/>
      <c r="K108" s="25"/>
      <c r="L108" s="25"/>
      <c r="M108" s="25"/>
      <c r="N108" s="25"/>
      <c r="O108" s="25"/>
      <c r="P108" s="25"/>
      <c r="Q108" s="25"/>
      <c r="R108" s="25"/>
      <c r="S108" s="25"/>
      <c r="T108" s="25"/>
      <c r="U108" s="25"/>
      <c r="V108" s="25"/>
      <c r="W108" s="25"/>
      <c r="X108" s="25"/>
      <c r="Y108" s="25"/>
    </row>
    <row r="109" spans="1:25" s="360" customFormat="1" ht="31.5" customHeight="1">
      <c r="A109" s="947"/>
      <c r="B109" s="406"/>
      <c r="E109" s="31" t="s">
        <v>136</v>
      </c>
      <c r="F109" s="410"/>
      <c r="G109" s="411"/>
      <c r="H109" s="412"/>
      <c r="I109" s="412"/>
      <c r="J109" s="25"/>
      <c r="K109" s="25"/>
      <c r="L109" s="25"/>
      <c r="M109" s="25"/>
      <c r="N109" s="25"/>
      <c r="O109" s="25"/>
      <c r="P109" s="25"/>
      <c r="Q109" s="25"/>
      <c r="R109" s="25"/>
      <c r="S109" s="25"/>
      <c r="T109" s="25"/>
      <c r="U109" s="25"/>
      <c r="V109" s="25"/>
      <c r="W109" s="25"/>
      <c r="X109" s="25"/>
      <c r="Y109" s="25"/>
    </row>
    <row r="110" spans="1:25" s="360" customFormat="1" ht="31.5" customHeight="1">
      <c r="A110" s="947"/>
      <c r="B110" s="406"/>
      <c r="E110" s="31" t="s">
        <v>137</v>
      </c>
      <c r="F110" s="410"/>
      <c r="G110" s="411"/>
      <c r="H110" s="412"/>
      <c r="I110" s="412"/>
      <c r="J110" s="25"/>
      <c r="K110" s="25"/>
      <c r="L110" s="25"/>
      <c r="M110" s="25"/>
      <c r="N110" s="25"/>
      <c r="O110" s="25"/>
      <c r="P110" s="25"/>
      <c r="Q110" s="25"/>
      <c r="R110" s="25"/>
      <c r="S110" s="25"/>
      <c r="T110" s="25"/>
      <c r="U110" s="25"/>
      <c r="V110" s="25"/>
      <c r="W110" s="25"/>
      <c r="X110" s="25"/>
      <c r="Y110" s="25"/>
    </row>
    <row r="111" spans="1:25" s="360" customFormat="1" ht="30" customHeight="1">
      <c r="A111" s="907"/>
      <c r="B111" s="407"/>
      <c r="C111" s="408"/>
      <c r="D111" s="408"/>
      <c r="E111" s="409" t="s">
        <v>138</v>
      </c>
      <c r="F111" s="410"/>
      <c r="G111" s="411"/>
      <c r="H111" s="412"/>
      <c r="I111" s="412"/>
      <c r="J111" s="25"/>
      <c r="K111" s="25"/>
      <c r="L111" s="25"/>
      <c r="M111" s="25"/>
      <c r="N111" s="25"/>
      <c r="O111" s="25"/>
      <c r="P111" s="25"/>
      <c r="Q111" s="25"/>
      <c r="R111" s="25"/>
      <c r="S111" s="25"/>
      <c r="T111" s="25"/>
      <c r="U111" s="25"/>
      <c r="V111" s="25"/>
      <c r="W111" s="25"/>
      <c r="X111" s="25"/>
      <c r="Y111" s="25"/>
    </row>
    <row r="112" spans="1:25" s="360" customFormat="1" ht="15.75" customHeight="1">
      <c r="A112" s="46"/>
      <c r="B112" s="16"/>
      <c r="C112" s="70"/>
      <c r="D112" s="70"/>
      <c r="E112" s="70"/>
      <c r="F112" s="70"/>
      <c r="G112" s="70"/>
      <c r="H112" s="70"/>
      <c r="I112" s="70"/>
      <c r="J112" s="46"/>
    </row>
    <row r="113" spans="1:25" s="360" customFormat="1" ht="22.5" customHeight="1">
      <c r="A113" s="547" t="s">
        <v>161</v>
      </c>
      <c r="B113" s="951" t="s">
        <v>162</v>
      </c>
      <c r="C113" s="951"/>
      <c r="D113" s="951"/>
      <c r="E113" s="951"/>
      <c r="F113" s="546"/>
      <c r="G113" s="546"/>
      <c r="H113" s="546"/>
      <c r="I113" s="546"/>
      <c r="J113" s="46"/>
    </row>
    <row r="114" spans="1:25" s="360" customFormat="1" ht="59.25" customHeight="1">
      <c r="A114" s="532" t="s">
        <v>74</v>
      </c>
      <c r="B114" s="903" t="s">
        <v>163</v>
      </c>
      <c r="C114" s="903"/>
      <c r="D114" s="903"/>
      <c r="E114" s="903"/>
      <c r="F114" s="412"/>
      <c r="G114" s="411"/>
      <c r="H114" s="412"/>
      <c r="I114" s="412"/>
      <c r="J114" s="25"/>
      <c r="K114" s="25"/>
      <c r="L114" s="25"/>
      <c r="M114" s="25"/>
      <c r="N114" s="25"/>
      <c r="O114" s="25"/>
      <c r="P114" s="25"/>
      <c r="Q114" s="25"/>
      <c r="R114" s="25"/>
      <c r="S114" s="25"/>
      <c r="T114" s="25"/>
      <c r="U114" s="25"/>
      <c r="V114" s="25"/>
      <c r="W114" s="25"/>
      <c r="X114" s="25"/>
      <c r="Y114" s="25"/>
    </row>
    <row r="115" spans="1:25" s="360" customFormat="1" ht="33.75" customHeight="1">
      <c r="A115" s="532" t="s">
        <v>75</v>
      </c>
      <c r="B115" s="1023" t="s">
        <v>164</v>
      </c>
      <c r="C115" s="1023"/>
      <c r="D115" s="1023"/>
      <c r="E115" s="1023"/>
      <c r="F115" s="412"/>
      <c r="G115" s="411"/>
      <c r="H115" s="412"/>
      <c r="I115" s="412"/>
      <c r="J115" s="25"/>
      <c r="K115" s="25"/>
      <c r="L115" s="25"/>
      <c r="M115" s="25"/>
      <c r="N115" s="25"/>
      <c r="O115" s="25"/>
      <c r="P115" s="25"/>
      <c r="Q115" s="25"/>
      <c r="R115" s="25"/>
      <c r="S115" s="25"/>
      <c r="T115" s="25"/>
      <c r="U115" s="25"/>
      <c r="V115" s="25"/>
      <c r="W115" s="25"/>
      <c r="X115" s="25"/>
      <c r="Y115" s="25"/>
    </row>
    <row r="116" spans="1:25" s="360" customFormat="1" ht="36" customHeight="1">
      <c r="A116" s="532" t="s">
        <v>76</v>
      </c>
      <c r="B116" s="903" t="s">
        <v>165</v>
      </c>
      <c r="C116" s="903"/>
      <c r="D116" s="903"/>
      <c r="E116" s="903"/>
      <c r="F116" s="412"/>
      <c r="G116" s="411"/>
      <c r="H116" s="412"/>
      <c r="I116" s="412"/>
      <c r="J116" s="25"/>
      <c r="K116" s="25"/>
      <c r="L116" s="25"/>
      <c r="M116" s="25"/>
      <c r="N116" s="25"/>
      <c r="O116" s="25"/>
      <c r="P116" s="25"/>
      <c r="Q116" s="25"/>
      <c r="R116" s="25"/>
      <c r="S116" s="25"/>
      <c r="T116" s="25"/>
      <c r="U116" s="25"/>
      <c r="V116" s="25"/>
      <c r="W116" s="25"/>
      <c r="X116" s="25"/>
      <c r="Y116" s="25"/>
    </row>
    <row r="117" spans="1:25" s="360" customFormat="1" ht="34.5" hidden="1" customHeight="1">
      <c r="A117" s="548"/>
      <c r="B117" s="903"/>
      <c r="C117" s="903"/>
      <c r="D117" s="903"/>
      <c r="E117" s="903"/>
      <c r="F117" s="948"/>
      <c r="G117" s="949"/>
      <c r="H117" s="952"/>
      <c r="I117" s="949"/>
      <c r="J117" s="25"/>
      <c r="K117" s="25"/>
      <c r="L117" s="25"/>
      <c r="M117" s="25"/>
      <c r="N117" s="25"/>
      <c r="O117" s="25"/>
      <c r="P117" s="25"/>
      <c r="Q117" s="25"/>
      <c r="R117" s="25"/>
      <c r="S117" s="25"/>
      <c r="T117" s="25"/>
      <c r="U117" s="25"/>
      <c r="V117" s="25"/>
      <c r="W117" s="25"/>
      <c r="X117" s="25"/>
      <c r="Y117" s="25"/>
    </row>
    <row r="118" spans="1:25" s="360" customFormat="1" ht="38.25" customHeight="1">
      <c r="A118" s="532" t="s">
        <v>166</v>
      </c>
      <c r="B118" s="903" t="s">
        <v>142</v>
      </c>
      <c r="C118" s="903"/>
      <c r="D118" s="903"/>
      <c r="E118" s="903"/>
      <c r="F118" s="412"/>
      <c r="G118" s="411"/>
      <c r="H118" s="412"/>
      <c r="I118" s="412"/>
      <c r="J118" s="25"/>
      <c r="K118" s="25"/>
      <c r="L118" s="25"/>
      <c r="M118" s="25"/>
      <c r="N118" s="25"/>
      <c r="O118" s="25"/>
      <c r="P118" s="25"/>
      <c r="Q118" s="25"/>
      <c r="R118" s="25"/>
      <c r="S118" s="25"/>
      <c r="T118" s="25"/>
      <c r="U118" s="25"/>
      <c r="V118" s="25"/>
      <c r="W118" s="25"/>
      <c r="X118" s="25"/>
      <c r="Y118" s="25"/>
    </row>
    <row r="119" spans="1:25" s="360" customFormat="1" ht="32.25" customHeight="1">
      <c r="A119" s="532" t="s">
        <v>167</v>
      </c>
      <c r="B119" s="903" t="s">
        <v>168</v>
      </c>
      <c r="C119" s="903"/>
      <c r="D119" s="903"/>
      <c r="E119" s="903"/>
      <c r="F119" s="412"/>
      <c r="G119" s="411"/>
      <c r="H119" s="412"/>
      <c r="I119" s="412"/>
      <c r="J119" s="25"/>
      <c r="K119" s="25"/>
      <c r="L119" s="25"/>
      <c r="M119" s="25"/>
      <c r="N119" s="25"/>
      <c r="O119" s="25"/>
      <c r="P119" s="25"/>
      <c r="Q119" s="25"/>
      <c r="R119" s="25"/>
      <c r="S119" s="25"/>
      <c r="T119" s="25"/>
      <c r="U119" s="25"/>
      <c r="V119" s="25"/>
      <c r="W119" s="25"/>
      <c r="X119" s="25"/>
      <c r="Y119" s="25"/>
    </row>
    <row r="120" spans="1:25" s="360" customFormat="1" ht="42.75" customHeight="1">
      <c r="A120" s="532" t="s">
        <v>169</v>
      </c>
      <c r="B120" s="946" t="s">
        <v>170</v>
      </c>
      <c r="C120" s="946"/>
      <c r="D120" s="946"/>
      <c r="E120" s="946"/>
      <c r="F120" s="412"/>
      <c r="G120" s="411"/>
      <c r="H120" s="412"/>
      <c r="I120" s="412"/>
      <c r="J120" s="25"/>
      <c r="K120" s="25"/>
      <c r="L120" s="25"/>
      <c r="M120" s="25"/>
      <c r="N120" s="25"/>
      <c r="O120" s="25"/>
      <c r="P120" s="25"/>
      <c r="Q120" s="25"/>
      <c r="R120" s="25"/>
      <c r="S120" s="25"/>
      <c r="T120" s="25"/>
      <c r="U120" s="25"/>
      <c r="V120" s="25"/>
      <c r="W120" s="25"/>
      <c r="X120" s="25"/>
      <c r="Y120" s="25"/>
    </row>
    <row r="121" spans="1:25" s="360" customFormat="1" ht="29.25" customHeight="1">
      <c r="A121" s="941" t="s">
        <v>171</v>
      </c>
      <c r="B121" s="912" t="s">
        <v>144</v>
      </c>
      <c r="C121" s="913"/>
      <c r="D121" s="913"/>
      <c r="E121" s="913"/>
      <c r="F121" s="413"/>
      <c r="G121" s="483"/>
      <c r="H121" s="413"/>
      <c r="I121" s="414"/>
      <c r="J121" s="25"/>
      <c r="K121" s="25"/>
      <c r="L121" s="25"/>
      <c r="M121" s="25"/>
      <c r="N121" s="25"/>
      <c r="O121" s="25"/>
      <c r="P121" s="25"/>
      <c r="Q121" s="25"/>
      <c r="R121" s="25"/>
      <c r="S121" s="25"/>
      <c r="T121" s="25"/>
      <c r="U121" s="25"/>
      <c r="V121" s="25"/>
      <c r="W121" s="25"/>
      <c r="X121" s="25"/>
      <c r="Y121" s="25"/>
    </row>
    <row r="122" spans="1:25" s="360" customFormat="1" ht="24" customHeight="1">
      <c r="A122" s="942"/>
      <c r="B122" s="940" t="s">
        <v>145</v>
      </c>
      <c r="C122" s="940"/>
      <c r="D122" s="940"/>
      <c r="E122" s="940"/>
      <c r="F122" s="415"/>
      <c r="G122" s="484"/>
      <c r="H122" s="415"/>
      <c r="I122" s="416"/>
      <c r="J122" s="25"/>
      <c r="K122" s="25"/>
      <c r="L122" s="25"/>
      <c r="M122" s="25"/>
      <c r="N122" s="25"/>
      <c r="O122" s="25"/>
      <c r="P122" s="25"/>
      <c r="Q122" s="25"/>
      <c r="R122" s="25"/>
      <c r="S122" s="25"/>
      <c r="T122" s="25"/>
      <c r="U122" s="25"/>
      <c r="V122" s="25"/>
      <c r="W122" s="25"/>
      <c r="X122" s="25"/>
      <c r="Y122" s="25"/>
    </row>
    <row r="123" spans="1:25" s="360" customFormat="1" ht="18.75" customHeight="1">
      <c r="A123" s="943"/>
      <c r="B123" s="903"/>
      <c r="C123" s="903"/>
      <c r="D123" s="903"/>
      <c r="E123" s="903"/>
      <c r="F123" s="537" t="s">
        <v>172</v>
      </c>
      <c r="G123" s="506" t="s">
        <v>172</v>
      </c>
      <c r="H123" s="488"/>
      <c r="I123" s="507" t="s">
        <v>172</v>
      </c>
      <c r="J123" s="25"/>
      <c r="K123" s="25"/>
      <c r="L123" s="25"/>
      <c r="M123" s="25"/>
      <c r="N123" s="25"/>
      <c r="O123" s="25"/>
      <c r="P123" s="25"/>
      <c r="Q123" s="25"/>
      <c r="R123" s="25"/>
      <c r="S123" s="25"/>
      <c r="T123" s="25"/>
      <c r="U123" s="25"/>
      <c r="V123" s="25"/>
      <c r="W123" s="25"/>
      <c r="X123" s="25"/>
      <c r="Y123" s="25"/>
    </row>
    <row r="124" spans="1:25" s="541" customFormat="1" ht="21.75" customHeight="1">
      <c r="A124" s="408"/>
      <c r="B124" s="8" t="s">
        <v>149</v>
      </c>
      <c r="C124" s="540"/>
      <c r="D124" s="540"/>
      <c r="E124" s="540"/>
      <c r="F124" s="540"/>
      <c r="G124" s="540"/>
      <c r="H124" s="540"/>
      <c r="I124" s="540"/>
      <c r="J124" s="408"/>
    </row>
    <row r="125" spans="1:25" s="360" customFormat="1" ht="18.75" customHeight="1">
      <c r="A125" s="543" t="s">
        <v>173</v>
      </c>
      <c r="B125" s="904" t="s">
        <v>174</v>
      </c>
      <c r="C125" s="905"/>
      <c r="D125" s="905"/>
      <c r="E125" s="905"/>
      <c r="F125" s="533"/>
      <c r="G125" s="539"/>
      <c r="H125" s="539"/>
      <c r="I125" s="542"/>
      <c r="J125" s="25"/>
      <c r="K125" s="25"/>
      <c r="L125" s="25"/>
      <c r="M125" s="25"/>
      <c r="N125" s="25"/>
      <c r="O125" s="25"/>
      <c r="P125" s="25"/>
      <c r="Q125" s="25"/>
      <c r="R125" s="25"/>
      <c r="S125" s="25"/>
      <c r="T125" s="25"/>
      <c r="U125" s="25"/>
      <c r="V125" s="25"/>
      <c r="W125" s="25"/>
      <c r="X125" s="25"/>
      <c r="Y125" s="25"/>
    </row>
    <row r="126" spans="1:25" s="360" customFormat="1" ht="57.75" customHeight="1">
      <c r="A126" s="532" t="s">
        <v>175</v>
      </c>
      <c r="B126" s="908" t="s">
        <v>176</v>
      </c>
      <c r="C126" s="908"/>
      <c r="D126" s="908"/>
      <c r="E126" s="909"/>
      <c r="F126" s="529"/>
      <c r="G126" s="910"/>
      <c r="H126" s="911"/>
      <c r="I126" s="536"/>
      <c r="J126" s="25"/>
      <c r="K126" s="25"/>
      <c r="L126" s="25"/>
      <c r="M126" s="25"/>
      <c r="N126" s="25"/>
      <c r="O126" s="25"/>
      <c r="P126" s="25"/>
      <c r="Q126" s="25"/>
      <c r="R126" s="25"/>
      <c r="S126" s="25"/>
      <c r="T126" s="25"/>
      <c r="U126" s="25"/>
      <c r="V126" s="25"/>
      <c r="W126" s="25"/>
      <c r="X126" s="25"/>
      <c r="Y126" s="25"/>
    </row>
    <row r="127" spans="1:25" s="360" customFormat="1" ht="28.5" customHeight="1">
      <c r="A127" s="532" t="s">
        <v>177</v>
      </c>
      <c r="B127" s="908" t="s">
        <v>178</v>
      </c>
      <c r="C127" s="908"/>
      <c r="D127" s="908"/>
      <c r="E127" s="909"/>
      <c r="F127" s="413"/>
      <c r="G127" s="397"/>
      <c r="H127" s="521"/>
      <c r="I127" s="536"/>
      <c r="J127" s="25"/>
      <c r="K127" s="25"/>
      <c r="L127" s="25"/>
      <c r="M127" s="25"/>
      <c r="N127" s="25"/>
      <c r="O127" s="25"/>
      <c r="P127" s="25"/>
      <c r="Q127" s="25"/>
      <c r="R127" s="25"/>
      <c r="S127" s="25"/>
      <c r="T127" s="25"/>
      <c r="U127" s="25"/>
      <c r="V127" s="25"/>
      <c r="W127" s="25"/>
      <c r="X127" s="25"/>
      <c r="Y127" s="25"/>
    </row>
    <row r="128" spans="1:25" s="360" customFormat="1" ht="40.5" customHeight="1">
      <c r="A128" s="532" t="s">
        <v>179</v>
      </c>
      <c r="B128" s="919" t="s">
        <v>180</v>
      </c>
      <c r="C128" s="919"/>
      <c r="D128" s="919"/>
      <c r="E128" s="920"/>
      <c r="F128" s="412"/>
      <c r="G128" s="910"/>
      <c r="H128" s="911"/>
      <c r="I128" s="412"/>
      <c r="J128" s="25"/>
      <c r="K128" s="25"/>
      <c r="L128" s="25"/>
      <c r="M128" s="25"/>
      <c r="N128" s="25"/>
      <c r="O128" s="25"/>
      <c r="P128" s="25"/>
      <c r="Q128" s="25"/>
      <c r="R128" s="25"/>
      <c r="S128" s="25"/>
      <c r="T128" s="25"/>
      <c r="U128" s="25"/>
      <c r="V128" s="25"/>
      <c r="W128" s="25"/>
      <c r="X128" s="25"/>
      <c r="Y128" s="25"/>
    </row>
    <row r="129" spans="1:25" s="360" customFormat="1" ht="24" customHeight="1">
      <c r="A129" s="532" t="s">
        <v>181</v>
      </c>
      <c r="B129" s="908" t="s">
        <v>142</v>
      </c>
      <c r="C129" s="908"/>
      <c r="D129" s="908"/>
      <c r="E129" s="909"/>
      <c r="F129" s="412"/>
      <c r="G129" s="910"/>
      <c r="H129" s="911"/>
      <c r="I129" s="412"/>
      <c r="J129" s="25"/>
      <c r="K129" s="25"/>
      <c r="L129" s="25"/>
      <c r="M129" s="25"/>
      <c r="N129" s="25"/>
      <c r="O129" s="25"/>
      <c r="P129" s="25"/>
      <c r="Q129" s="25"/>
      <c r="R129" s="25"/>
      <c r="S129" s="25"/>
      <c r="T129" s="25"/>
      <c r="U129" s="25"/>
      <c r="V129" s="25"/>
      <c r="W129" s="25"/>
      <c r="X129" s="25"/>
      <c r="Y129" s="25"/>
    </row>
    <row r="130" spans="1:25" s="360" customFormat="1" ht="27" customHeight="1">
      <c r="A130" s="532" t="s">
        <v>182</v>
      </c>
      <c r="B130" s="908" t="s">
        <v>183</v>
      </c>
      <c r="C130" s="908"/>
      <c r="D130" s="908"/>
      <c r="E130" s="909"/>
      <c r="F130" s="412"/>
      <c r="G130" s="910"/>
      <c r="H130" s="911"/>
      <c r="I130" s="412"/>
      <c r="J130" s="25"/>
      <c r="K130" s="25"/>
      <c r="L130" s="25"/>
      <c r="M130" s="25"/>
      <c r="N130" s="25"/>
      <c r="O130" s="25"/>
      <c r="P130" s="25"/>
      <c r="Q130" s="25"/>
      <c r="R130" s="25"/>
      <c r="S130" s="25"/>
      <c r="T130" s="25"/>
      <c r="U130" s="25"/>
      <c r="V130" s="25"/>
      <c r="W130" s="25"/>
      <c r="X130" s="25"/>
      <c r="Y130" s="25"/>
    </row>
    <row r="131" spans="1:25" s="360" customFormat="1" ht="40.5" customHeight="1">
      <c r="A131" s="532" t="s">
        <v>184</v>
      </c>
      <c r="B131" s="908" t="s">
        <v>185</v>
      </c>
      <c r="C131" s="908"/>
      <c r="D131" s="908"/>
      <c r="E131" s="909"/>
      <c r="F131" s="412"/>
      <c r="G131" s="910"/>
      <c r="H131" s="911"/>
      <c r="I131" s="412"/>
      <c r="J131" s="25"/>
      <c r="K131" s="25"/>
      <c r="L131" s="25"/>
      <c r="M131" s="25"/>
      <c r="N131" s="25"/>
      <c r="O131" s="25"/>
      <c r="P131" s="25"/>
      <c r="Q131" s="25"/>
      <c r="R131" s="25"/>
      <c r="S131" s="25"/>
      <c r="T131" s="25"/>
      <c r="U131" s="25"/>
      <c r="V131" s="25"/>
      <c r="W131" s="25"/>
      <c r="X131" s="25"/>
      <c r="Y131" s="25"/>
    </row>
    <row r="132" spans="1:25" s="360" customFormat="1" ht="39" customHeight="1">
      <c r="A132" s="532" t="s">
        <v>186</v>
      </c>
      <c r="B132" s="908" t="s">
        <v>187</v>
      </c>
      <c r="C132" s="908"/>
      <c r="D132" s="908"/>
      <c r="E132" s="909"/>
      <c r="F132" s="412"/>
      <c r="G132" s="910"/>
      <c r="H132" s="911"/>
      <c r="I132" s="412"/>
      <c r="J132" s="25"/>
      <c r="K132" s="25"/>
      <c r="L132" s="25"/>
      <c r="M132" s="25"/>
      <c r="N132" s="25"/>
      <c r="O132" s="25"/>
      <c r="P132" s="25"/>
      <c r="Q132" s="25"/>
      <c r="R132" s="25"/>
      <c r="S132" s="25"/>
      <c r="T132" s="25"/>
      <c r="U132" s="25"/>
      <c r="V132" s="25"/>
      <c r="W132" s="25"/>
      <c r="X132" s="25"/>
      <c r="Y132" s="25"/>
    </row>
    <row r="133" spans="1:25" s="360" customFormat="1" ht="30" customHeight="1">
      <c r="A133" s="906" t="s">
        <v>186</v>
      </c>
      <c r="B133" s="912" t="s">
        <v>144</v>
      </c>
      <c r="C133" s="913"/>
      <c r="D133" s="913"/>
      <c r="E133" s="913"/>
      <c r="F133" s="414"/>
      <c r="G133" s="483"/>
      <c r="H133" s="413"/>
      <c r="I133" s="414"/>
      <c r="J133" s="25"/>
      <c r="K133" s="25"/>
      <c r="L133" s="25"/>
      <c r="M133" s="25"/>
      <c r="N133" s="25"/>
      <c r="O133" s="25"/>
      <c r="P133" s="25"/>
      <c r="Q133" s="25"/>
      <c r="R133" s="25"/>
      <c r="S133" s="25"/>
      <c r="T133" s="25"/>
      <c r="U133" s="25"/>
      <c r="V133" s="25"/>
      <c r="W133" s="25"/>
      <c r="X133" s="25"/>
      <c r="Y133" s="25"/>
    </row>
    <row r="134" spans="1:25" s="360" customFormat="1" ht="34.5" customHeight="1">
      <c r="A134" s="907"/>
      <c r="B134" s="896" t="s">
        <v>145</v>
      </c>
      <c r="C134" s="897"/>
      <c r="D134" s="897"/>
      <c r="E134" s="898"/>
      <c r="F134" s="545" t="s">
        <v>188</v>
      </c>
      <c r="G134" s="545" t="s">
        <v>188</v>
      </c>
      <c r="H134" s="485"/>
      <c r="I134" s="544" t="s">
        <v>188</v>
      </c>
      <c r="J134" s="25"/>
      <c r="K134" s="25"/>
      <c r="L134" s="25"/>
      <c r="M134" s="25"/>
      <c r="N134" s="25"/>
      <c r="O134" s="25"/>
      <c r="P134" s="25"/>
      <c r="Q134" s="25"/>
      <c r="R134" s="25"/>
      <c r="S134" s="25"/>
      <c r="T134" s="25"/>
      <c r="U134" s="25"/>
      <c r="V134" s="25"/>
      <c r="W134" s="25"/>
      <c r="X134" s="25"/>
      <c r="Y134" s="25"/>
    </row>
    <row r="135" spans="1:25" s="360" customFormat="1" ht="14.25" customHeight="1">
      <c r="A135" s="405"/>
      <c r="B135" s="489"/>
      <c r="C135" s="490"/>
      <c r="D135" s="490"/>
      <c r="E135" s="550"/>
      <c r="F135" s="70"/>
      <c r="G135" s="70"/>
      <c r="H135" s="70"/>
      <c r="I135" s="70"/>
      <c r="J135" s="25"/>
      <c r="K135" s="25"/>
      <c r="L135" s="25"/>
      <c r="M135" s="25"/>
      <c r="N135" s="25"/>
      <c r="O135" s="25"/>
      <c r="P135" s="25"/>
      <c r="Q135" s="25"/>
      <c r="R135" s="25"/>
      <c r="S135" s="25"/>
      <c r="T135" s="25"/>
      <c r="U135" s="25"/>
      <c r="V135" s="25"/>
      <c r="W135" s="25"/>
      <c r="X135" s="25"/>
      <c r="Y135" s="25"/>
    </row>
    <row r="136" spans="1:25" s="360" customFormat="1" ht="45" customHeight="1">
      <c r="A136" s="548">
        <v>5</v>
      </c>
      <c r="B136" s="903" t="s">
        <v>189</v>
      </c>
      <c r="C136" s="903"/>
      <c r="D136" s="903"/>
      <c r="E136" s="903"/>
      <c r="F136" s="903"/>
      <c r="G136" s="903"/>
      <c r="H136" s="903"/>
      <c r="I136" s="522"/>
      <c r="J136" s="25"/>
      <c r="K136" s="25"/>
      <c r="L136" s="25"/>
      <c r="M136" s="25"/>
      <c r="N136" s="25"/>
      <c r="O136" s="25"/>
      <c r="P136" s="25"/>
      <c r="Q136" s="25"/>
      <c r="R136" s="25"/>
      <c r="S136" s="25" t="s">
        <v>27</v>
      </c>
      <c r="T136" s="25"/>
      <c r="U136" s="25"/>
      <c r="V136" s="25"/>
      <c r="W136" s="25"/>
      <c r="X136" s="25"/>
      <c r="Y136" s="25"/>
    </row>
    <row r="137" spans="1:25" s="360" customFormat="1" ht="12.75" customHeight="1">
      <c r="A137" s="543"/>
      <c r="B137" s="904"/>
      <c r="C137" s="905"/>
      <c r="D137" s="905"/>
      <c r="E137" s="905"/>
      <c r="F137" s="533"/>
      <c r="G137" s="539"/>
      <c r="H137" s="539"/>
      <c r="I137" s="542"/>
      <c r="J137" s="25"/>
      <c r="K137" s="25"/>
      <c r="L137" s="25"/>
      <c r="M137" s="25"/>
      <c r="N137" s="25"/>
      <c r="O137" s="25"/>
      <c r="P137" s="25"/>
      <c r="Q137" s="25"/>
      <c r="R137" s="25"/>
      <c r="S137" s="25" t="s">
        <v>31</v>
      </c>
      <c r="T137" s="25"/>
      <c r="U137" s="25"/>
      <c r="V137" s="25"/>
      <c r="W137" s="25"/>
      <c r="X137" s="25"/>
      <c r="Y137" s="25"/>
    </row>
    <row r="138" spans="1:25" s="360" customFormat="1" ht="52.5" customHeight="1">
      <c r="A138" s="548">
        <v>6</v>
      </c>
      <c r="B138" s="903" t="s">
        <v>190</v>
      </c>
      <c r="C138" s="903"/>
      <c r="D138" s="903"/>
      <c r="E138" s="903"/>
      <c r="F138" s="903"/>
      <c r="G138" s="903"/>
      <c r="H138" s="903"/>
      <c r="I138" s="522"/>
      <c r="J138" s="25"/>
      <c r="K138" s="25"/>
      <c r="L138" s="25"/>
      <c r="M138" s="25"/>
      <c r="N138" s="25"/>
      <c r="O138" s="25"/>
      <c r="P138" s="25"/>
      <c r="Q138" s="25"/>
      <c r="R138" s="25"/>
      <c r="S138" s="25"/>
      <c r="T138" s="25"/>
      <c r="U138" s="25"/>
      <c r="V138" s="25"/>
      <c r="W138" s="25"/>
      <c r="X138" s="25"/>
      <c r="Y138" s="25"/>
    </row>
    <row r="139" spans="1:25" s="360" customFormat="1" ht="12" customHeight="1">
      <c r="A139" s="543"/>
      <c r="B139" s="904"/>
      <c r="C139" s="905"/>
      <c r="D139" s="905"/>
      <c r="E139" s="905"/>
      <c r="F139" s="533"/>
      <c r="G139" s="539"/>
      <c r="H139" s="539"/>
      <c r="I139" s="542"/>
      <c r="J139" s="25"/>
      <c r="K139" s="25"/>
      <c r="L139" s="25"/>
      <c r="M139" s="25"/>
      <c r="N139" s="25"/>
      <c r="O139" s="25"/>
      <c r="P139" s="25"/>
      <c r="Q139" s="25"/>
      <c r="R139" s="25"/>
      <c r="S139" s="25"/>
      <c r="T139" s="25"/>
      <c r="U139" s="25"/>
      <c r="V139" s="25"/>
      <c r="W139" s="25"/>
      <c r="X139" s="25"/>
      <c r="Y139" s="25"/>
    </row>
    <row r="140" spans="1:25" s="360" customFormat="1" ht="72" customHeight="1">
      <c r="A140" s="548">
        <v>7</v>
      </c>
      <c r="B140" s="903" t="s">
        <v>191</v>
      </c>
      <c r="C140" s="903"/>
      <c r="D140" s="903"/>
      <c r="E140" s="903"/>
      <c r="F140" s="903"/>
      <c r="G140" s="903"/>
      <c r="H140" s="903"/>
      <c r="I140" s="522"/>
      <c r="J140" s="25"/>
      <c r="K140" s="25"/>
      <c r="L140" s="25"/>
      <c r="M140" s="25"/>
      <c r="N140" s="25"/>
      <c r="O140" s="25"/>
      <c r="P140" s="25"/>
      <c r="Q140" s="25"/>
      <c r="R140" s="25"/>
      <c r="S140" s="25"/>
      <c r="T140" s="25"/>
      <c r="U140" s="25"/>
      <c r="V140" s="25"/>
      <c r="W140" s="25"/>
      <c r="X140" s="25"/>
      <c r="Y140" s="25"/>
    </row>
    <row r="141" spans="1:25" s="360" customFormat="1" ht="10.5" customHeight="1">
      <c r="A141" s="543"/>
      <c r="B141" s="904"/>
      <c r="C141" s="905"/>
      <c r="D141" s="905"/>
      <c r="E141" s="905"/>
      <c r="F141" s="533"/>
      <c r="G141" s="539"/>
      <c r="H141" s="539"/>
      <c r="I141" s="542"/>
      <c r="J141" s="25"/>
      <c r="K141" s="25"/>
      <c r="L141" s="25"/>
      <c r="M141" s="25"/>
      <c r="N141" s="25"/>
      <c r="O141" s="25"/>
      <c r="P141" s="25"/>
      <c r="Q141" s="25"/>
      <c r="R141" s="25"/>
      <c r="S141" s="25"/>
      <c r="T141" s="25"/>
      <c r="U141" s="25"/>
      <c r="V141" s="25"/>
      <c r="W141" s="25"/>
      <c r="X141" s="25"/>
      <c r="Y141" s="25"/>
    </row>
    <row r="142" spans="1:25" s="360" customFormat="1" ht="42" customHeight="1">
      <c r="A142" s="548">
        <v>8</v>
      </c>
      <c r="B142" s="897" t="s">
        <v>148</v>
      </c>
      <c r="C142" s="897"/>
      <c r="D142" s="897"/>
      <c r="E142" s="897"/>
      <c r="F142" s="410"/>
      <c r="G142" s="411"/>
      <c r="H142" s="412"/>
      <c r="I142" s="412"/>
      <c r="J142" s="25"/>
      <c r="K142" s="25"/>
      <c r="L142" s="25"/>
      <c r="M142" s="25"/>
      <c r="N142" s="25"/>
      <c r="O142" s="25"/>
      <c r="P142" s="25"/>
      <c r="Q142" s="25"/>
      <c r="R142" s="25"/>
      <c r="S142" s="25"/>
      <c r="T142" s="25"/>
      <c r="U142" s="25"/>
      <c r="V142" s="25"/>
      <c r="W142" s="25"/>
      <c r="X142" s="25"/>
      <c r="Y142" s="25"/>
    </row>
    <row r="143" spans="1:25" s="360" customFormat="1" ht="21.75" customHeight="1">
      <c r="A143" s="46"/>
      <c r="B143" s="46"/>
      <c r="C143" s="46"/>
      <c r="D143" s="46"/>
      <c r="E143" s="46"/>
      <c r="F143" s="46"/>
      <c r="G143" s="46"/>
      <c r="H143" s="46"/>
      <c r="I143" s="46"/>
      <c r="J143" s="46"/>
    </row>
    <row r="144" spans="1:25" ht="27" customHeight="1">
      <c r="A144" s="547">
        <v>2.5</v>
      </c>
      <c r="B144" s="930" t="s">
        <v>192</v>
      </c>
      <c r="C144" s="930"/>
      <c r="D144" s="930"/>
      <c r="E144" s="930"/>
      <c r="F144" s="930"/>
      <c r="G144" s="930"/>
      <c r="H144" s="930"/>
      <c r="I144" s="930"/>
      <c r="J144" s="376"/>
      <c r="K144" s="376"/>
      <c r="L144" s="376"/>
      <c r="M144" s="418"/>
      <c r="N144" s="376"/>
      <c r="O144" s="376"/>
      <c r="P144" s="376"/>
      <c r="Q144" s="376"/>
      <c r="R144" s="376"/>
      <c r="S144" s="376"/>
      <c r="T144" s="376"/>
      <c r="U144" s="376"/>
      <c r="V144" s="376"/>
      <c r="W144" s="376"/>
      <c r="X144" s="376"/>
    </row>
    <row r="145" spans="1:24" ht="52.5" customHeight="1">
      <c r="A145" s="532"/>
      <c r="B145" s="931" t="s">
        <v>193</v>
      </c>
      <c r="C145" s="931"/>
      <c r="D145" s="931"/>
      <c r="E145" s="931"/>
      <c r="F145" s="931"/>
      <c r="G145" s="931"/>
      <c r="H145" s="931"/>
      <c r="I145" s="931"/>
      <c r="J145" s="376"/>
      <c r="K145" s="376"/>
      <c r="L145" s="376"/>
      <c r="M145" s="418"/>
      <c r="N145" s="376"/>
      <c r="O145" s="376"/>
      <c r="P145" s="376"/>
      <c r="Q145" s="376"/>
      <c r="R145" s="376"/>
      <c r="S145" s="376"/>
      <c r="T145" s="376"/>
      <c r="U145" s="376"/>
      <c r="V145" s="376"/>
      <c r="W145" s="376"/>
      <c r="X145" s="376"/>
    </row>
    <row r="146" spans="1:24" ht="34.5" customHeight="1">
      <c r="A146" s="532" t="s">
        <v>152</v>
      </c>
      <c r="B146" s="932" t="s">
        <v>194</v>
      </c>
      <c r="C146" s="932"/>
      <c r="D146" s="932"/>
      <c r="E146" s="932"/>
      <c r="F146" s="933"/>
      <c r="G146" s="933"/>
      <c r="H146" s="933"/>
      <c r="I146" s="911"/>
      <c r="J146" s="376"/>
      <c r="K146" s="376"/>
      <c r="L146" s="376"/>
      <c r="M146" s="418"/>
      <c r="N146" s="376"/>
      <c r="O146" s="376"/>
      <c r="P146" s="376"/>
      <c r="Q146" s="376"/>
      <c r="R146" s="376"/>
      <c r="S146" s="376"/>
      <c r="T146" s="376"/>
      <c r="U146" s="376"/>
      <c r="V146" s="376"/>
      <c r="W146" s="376"/>
      <c r="X146" s="376"/>
    </row>
    <row r="147" spans="1:24" ht="87.75" customHeight="1">
      <c r="A147" s="532" t="s">
        <v>154</v>
      </c>
      <c r="B147" s="934" t="s">
        <v>195</v>
      </c>
      <c r="C147" s="935"/>
      <c r="D147" s="935"/>
      <c r="E147" s="936"/>
      <c r="F147" s="910"/>
      <c r="G147" s="933"/>
      <c r="H147" s="933"/>
      <c r="I147" s="911"/>
      <c r="J147" s="376"/>
      <c r="K147" s="376"/>
      <c r="L147" s="376"/>
      <c r="M147" s="418"/>
      <c r="N147" s="376"/>
      <c r="O147" s="376"/>
      <c r="P147" s="376"/>
      <c r="Q147" s="376"/>
      <c r="R147" s="376"/>
      <c r="S147" s="376"/>
      <c r="T147" s="376"/>
      <c r="U147" s="376"/>
      <c r="V147" s="376"/>
      <c r="W147" s="376"/>
      <c r="X147" s="376"/>
    </row>
    <row r="148" spans="1:24" ht="51.75" customHeight="1">
      <c r="A148" s="532" t="s">
        <v>156</v>
      </c>
      <c r="B148" s="937" t="s">
        <v>196</v>
      </c>
      <c r="C148" s="937"/>
      <c r="D148" s="937"/>
      <c r="E148" s="938"/>
      <c r="F148" s="933"/>
      <c r="G148" s="933"/>
      <c r="H148" s="933"/>
      <c r="I148" s="911"/>
      <c r="J148" s="376"/>
      <c r="K148" s="376"/>
      <c r="L148" s="376"/>
      <c r="M148" s="418"/>
      <c r="N148" s="376"/>
      <c r="O148" s="376"/>
      <c r="P148" s="376"/>
      <c r="Q148" s="376"/>
      <c r="R148" s="376"/>
      <c r="S148" s="376"/>
      <c r="T148" s="376"/>
      <c r="U148" s="376"/>
      <c r="V148" s="376"/>
      <c r="W148" s="376"/>
      <c r="X148" s="376"/>
    </row>
    <row r="149" spans="1:24" ht="24.75" customHeight="1">
      <c r="A149" s="532"/>
      <c r="B149" s="917" t="s">
        <v>197</v>
      </c>
      <c r="C149" s="918"/>
      <c r="D149" s="918"/>
      <c r="E149" s="918"/>
      <c r="F149" s="918"/>
      <c r="G149" s="918"/>
      <c r="H149" s="918"/>
      <c r="I149" s="939"/>
      <c r="J149" s="295"/>
      <c r="K149" s="295"/>
      <c r="L149" s="295"/>
      <c r="M149" s="295"/>
      <c r="N149" s="295"/>
      <c r="O149" s="295"/>
      <c r="P149" s="295"/>
      <c r="Q149" s="295"/>
      <c r="R149" s="295"/>
      <c r="S149" s="295"/>
      <c r="T149" s="295"/>
      <c r="U149" s="295"/>
      <c r="V149" s="295"/>
      <c r="W149" s="295"/>
      <c r="X149" s="295"/>
    </row>
    <row r="150" spans="1:24" ht="36" customHeight="1">
      <c r="A150" s="532">
        <v>1</v>
      </c>
      <c r="B150" s="908" t="s">
        <v>159</v>
      </c>
      <c r="C150" s="908"/>
      <c r="D150" s="908"/>
      <c r="E150" s="925"/>
      <c r="F150" s="410"/>
      <c r="G150" s="910"/>
      <c r="H150" s="911"/>
      <c r="I150" s="412"/>
      <c r="J150" s="295"/>
      <c r="K150" s="295"/>
      <c r="L150" s="295"/>
      <c r="M150" s="295"/>
      <c r="N150" s="295"/>
      <c r="O150" s="295"/>
      <c r="P150" s="295"/>
      <c r="Q150" s="295"/>
      <c r="R150" s="295"/>
      <c r="S150" s="295"/>
      <c r="T150" s="295"/>
      <c r="U150" s="295"/>
      <c r="V150" s="295"/>
      <c r="W150" s="295"/>
      <c r="X150" s="295"/>
    </row>
    <row r="151" spans="1:24" ht="42" customHeight="1">
      <c r="A151" s="532">
        <v>2</v>
      </c>
      <c r="B151" s="908" t="s">
        <v>134</v>
      </c>
      <c r="C151" s="908"/>
      <c r="D151" s="908"/>
      <c r="E151" s="925"/>
      <c r="F151" s="410"/>
      <c r="G151" s="910"/>
      <c r="H151" s="911"/>
      <c r="I151" s="412"/>
      <c r="J151" s="295"/>
      <c r="K151" s="295"/>
      <c r="L151" s="295"/>
      <c r="M151" s="295"/>
      <c r="N151" s="295"/>
      <c r="O151" s="295"/>
      <c r="P151" s="295"/>
      <c r="Q151" s="295"/>
      <c r="R151" s="295"/>
      <c r="S151" s="295"/>
      <c r="T151" s="295"/>
      <c r="U151" s="295"/>
      <c r="V151" s="295"/>
      <c r="W151" s="295"/>
      <c r="X151" s="295"/>
    </row>
    <row r="152" spans="1:24" ht="33" customHeight="1">
      <c r="A152" s="549">
        <v>3</v>
      </c>
      <c r="B152" s="926"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26"/>
      <c r="D152" s="926"/>
      <c r="E152" s="927"/>
      <c r="F152" s="410"/>
      <c r="G152" s="910"/>
      <c r="H152" s="911"/>
      <c r="I152" s="412"/>
      <c r="J152" s="295"/>
      <c r="K152" s="295"/>
      <c r="L152" s="295"/>
      <c r="M152" s="295"/>
      <c r="N152" s="295"/>
      <c r="O152" s="295"/>
      <c r="P152" s="295"/>
      <c r="Q152" s="295"/>
      <c r="R152" s="295"/>
      <c r="S152" s="295"/>
      <c r="T152" s="295"/>
      <c r="U152" s="295"/>
      <c r="V152" s="295"/>
      <c r="W152" s="295"/>
      <c r="X152" s="295"/>
    </row>
    <row r="153" spans="1:24" ht="31.5" customHeight="1">
      <c r="A153" s="555"/>
      <c r="B153" s="928"/>
      <c r="C153" s="928"/>
      <c r="D153" s="928"/>
      <c r="E153" s="929"/>
      <c r="F153" s="410"/>
      <c r="G153" s="910"/>
      <c r="H153" s="911"/>
      <c r="I153" s="412"/>
      <c r="J153" s="295"/>
      <c r="K153" s="295"/>
      <c r="L153" s="295"/>
      <c r="M153" s="295"/>
      <c r="N153" s="295"/>
      <c r="O153" s="295"/>
      <c r="P153" s="295"/>
      <c r="Q153" s="295"/>
      <c r="R153" s="295"/>
      <c r="S153" s="295"/>
      <c r="T153" s="295"/>
      <c r="U153" s="295"/>
      <c r="V153" s="295"/>
      <c r="W153" s="295"/>
      <c r="X153" s="295"/>
    </row>
    <row r="154" spans="1:24" ht="28.5" customHeight="1">
      <c r="A154" s="555"/>
      <c r="B154" s="928"/>
      <c r="C154" s="928"/>
      <c r="D154" s="928"/>
      <c r="E154" s="929"/>
      <c r="F154" s="410"/>
      <c r="G154" s="910"/>
      <c r="H154" s="911"/>
      <c r="I154" s="412"/>
      <c r="J154" s="295"/>
      <c r="K154" s="295"/>
      <c r="L154" s="295"/>
      <c r="M154" s="295"/>
      <c r="N154" s="295"/>
      <c r="O154" s="295"/>
      <c r="P154" s="295"/>
      <c r="Q154" s="295"/>
      <c r="R154" s="295"/>
      <c r="S154" s="295"/>
      <c r="T154" s="295"/>
      <c r="U154" s="295"/>
      <c r="V154" s="295"/>
      <c r="W154" s="295"/>
      <c r="X154" s="295"/>
    </row>
    <row r="155" spans="1:24" ht="32.25" customHeight="1">
      <c r="A155" s="555"/>
      <c r="B155" s="928"/>
      <c r="C155" s="928"/>
      <c r="D155" s="928"/>
      <c r="E155" s="929"/>
      <c r="F155" s="410"/>
      <c r="G155" s="910"/>
      <c r="H155" s="911"/>
      <c r="I155" s="412"/>
      <c r="J155" s="295"/>
      <c r="K155" s="295"/>
      <c r="L155" s="295"/>
      <c r="M155" s="295"/>
      <c r="N155" s="295"/>
      <c r="O155" s="295"/>
      <c r="P155" s="295"/>
      <c r="Q155" s="295"/>
      <c r="R155" s="295"/>
      <c r="S155" s="295"/>
      <c r="T155" s="295"/>
      <c r="U155" s="295"/>
      <c r="V155" s="295"/>
      <c r="W155" s="295"/>
      <c r="X155" s="295"/>
    </row>
    <row r="156" spans="1:24" ht="35.25" customHeight="1">
      <c r="A156" s="555"/>
      <c r="B156" s="921" t="s">
        <v>136</v>
      </c>
      <c r="C156" s="921"/>
      <c r="D156" s="921"/>
      <c r="E156" s="922"/>
      <c r="F156" s="410"/>
      <c r="G156" s="910"/>
      <c r="H156" s="911"/>
      <c r="I156" s="412"/>
      <c r="J156" s="295"/>
      <c r="K156" s="295"/>
      <c r="L156" s="295"/>
      <c r="M156" s="295"/>
      <c r="N156" s="295"/>
      <c r="O156" s="295"/>
      <c r="P156" s="295"/>
      <c r="Q156" s="295"/>
      <c r="R156" s="295"/>
      <c r="S156" s="295"/>
      <c r="T156" s="295"/>
      <c r="U156" s="295"/>
      <c r="V156" s="295"/>
      <c r="W156" s="295"/>
      <c r="X156" s="295"/>
    </row>
    <row r="157" spans="1:24" ht="35.25" customHeight="1">
      <c r="A157" s="555"/>
      <c r="B157" s="921" t="s">
        <v>137</v>
      </c>
      <c r="C157" s="921"/>
      <c r="D157" s="921"/>
      <c r="E157" s="922"/>
      <c r="F157" s="410"/>
      <c r="G157" s="910"/>
      <c r="H157" s="911"/>
      <c r="I157" s="412"/>
      <c r="J157" s="295"/>
      <c r="K157" s="295"/>
      <c r="L157" s="295"/>
      <c r="M157" s="295"/>
      <c r="N157" s="295"/>
      <c r="O157" s="295"/>
      <c r="P157" s="295"/>
      <c r="Q157" s="295"/>
      <c r="R157" s="295"/>
      <c r="S157" s="295"/>
      <c r="T157" s="295"/>
      <c r="U157" s="295"/>
      <c r="V157" s="295"/>
      <c r="W157" s="295"/>
      <c r="X157" s="295"/>
    </row>
    <row r="158" spans="1:24" ht="41.25" customHeight="1">
      <c r="A158" s="563"/>
      <c r="B158" s="923" t="s">
        <v>138</v>
      </c>
      <c r="C158" s="923"/>
      <c r="D158" s="923"/>
      <c r="E158" s="924"/>
      <c r="F158" s="410"/>
      <c r="G158" s="910"/>
      <c r="H158" s="911"/>
      <c r="I158" s="412"/>
      <c r="J158" s="295"/>
      <c r="K158" s="295"/>
      <c r="L158" s="295"/>
      <c r="M158" s="295"/>
      <c r="N158" s="295"/>
      <c r="O158" s="295"/>
      <c r="P158" s="295"/>
      <c r="Q158" s="295"/>
      <c r="R158" s="295"/>
      <c r="S158" s="295"/>
      <c r="T158" s="295"/>
      <c r="U158" s="295"/>
      <c r="V158" s="295"/>
      <c r="W158" s="295"/>
      <c r="X158" s="295"/>
    </row>
    <row r="159" spans="1:24" ht="21.75" customHeight="1">
      <c r="A159" s="543" t="s">
        <v>161</v>
      </c>
      <c r="B159" s="917" t="s">
        <v>198</v>
      </c>
      <c r="C159" s="918"/>
      <c r="D159" s="918"/>
      <c r="E159" s="918"/>
      <c r="F159" s="533"/>
      <c r="G159" s="533"/>
      <c r="H159" s="533"/>
      <c r="I159" s="533"/>
      <c r="J159" s="295"/>
      <c r="K159" s="295"/>
      <c r="L159" s="295"/>
      <c r="M159" s="295"/>
      <c r="N159" s="295"/>
      <c r="O159" s="295"/>
      <c r="P159" s="295"/>
      <c r="Q159" s="295"/>
      <c r="R159" s="295"/>
      <c r="S159" s="295"/>
      <c r="T159" s="295"/>
      <c r="U159" s="295"/>
      <c r="V159" s="295"/>
      <c r="W159" s="295"/>
      <c r="X159" s="295"/>
    </row>
    <row r="160" spans="1:24" ht="44.25" customHeight="1">
      <c r="A160" s="532" t="s">
        <v>175</v>
      </c>
      <c r="B160" s="908" t="s">
        <v>199</v>
      </c>
      <c r="C160" s="908"/>
      <c r="D160" s="908"/>
      <c r="E160" s="909"/>
      <c r="F160" s="412"/>
      <c r="G160" s="910"/>
      <c r="H160" s="911"/>
      <c r="I160" s="412"/>
      <c r="J160" s="295"/>
      <c r="K160" s="295"/>
      <c r="L160" s="295"/>
      <c r="M160" s="295"/>
      <c r="N160" s="295"/>
      <c r="O160" s="295"/>
      <c r="P160" s="295"/>
      <c r="Q160" s="295"/>
      <c r="R160" s="295"/>
      <c r="S160" s="295"/>
      <c r="T160" s="295"/>
      <c r="U160" s="295"/>
      <c r="V160" s="295"/>
      <c r="W160" s="295"/>
      <c r="X160" s="295"/>
    </row>
    <row r="161" spans="1:24" ht="41.25" customHeight="1">
      <c r="A161" s="532" t="s">
        <v>177</v>
      </c>
      <c r="B161" s="919" t="s">
        <v>200</v>
      </c>
      <c r="C161" s="919"/>
      <c r="D161" s="919"/>
      <c r="E161" s="920"/>
      <c r="F161" s="412"/>
      <c r="G161" s="910"/>
      <c r="H161" s="911"/>
      <c r="I161" s="412"/>
      <c r="J161" s="295"/>
      <c r="K161" s="295"/>
      <c r="L161" s="295"/>
      <c r="M161" s="295"/>
      <c r="N161" s="295"/>
      <c r="O161" s="295"/>
      <c r="P161" s="295"/>
      <c r="Q161" s="295"/>
      <c r="R161" s="295"/>
      <c r="S161" s="295"/>
      <c r="T161" s="295"/>
      <c r="U161" s="295"/>
      <c r="V161" s="295"/>
      <c r="W161" s="295"/>
      <c r="X161" s="295"/>
    </row>
    <row r="162" spans="1:24" ht="37.5" customHeight="1">
      <c r="A162" s="532" t="s">
        <v>179</v>
      </c>
      <c r="B162" s="908" t="s">
        <v>164</v>
      </c>
      <c r="C162" s="908"/>
      <c r="D162" s="908"/>
      <c r="E162" s="909"/>
      <c r="F162" s="412"/>
      <c r="G162" s="910"/>
      <c r="H162" s="911"/>
      <c r="I162" s="412"/>
      <c r="J162" s="295"/>
      <c r="K162" s="295"/>
      <c r="L162" s="295"/>
      <c r="M162" s="295"/>
      <c r="N162" s="295"/>
      <c r="O162" s="295"/>
      <c r="P162" s="295"/>
      <c r="Q162" s="295"/>
      <c r="R162" s="295"/>
      <c r="S162" s="295"/>
      <c r="T162" s="295"/>
      <c r="U162" s="295"/>
      <c r="V162" s="295"/>
      <c r="W162" s="295"/>
      <c r="X162" s="295"/>
    </row>
    <row r="163" spans="1:24" ht="32.25" customHeight="1">
      <c r="A163" s="532" t="s">
        <v>181</v>
      </c>
      <c r="B163" s="908" t="s">
        <v>142</v>
      </c>
      <c r="C163" s="908"/>
      <c r="D163" s="908"/>
      <c r="E163" s="909"/>
      <c r="F163" s="412"/>
      <c r="G163" s="910"/>
      <c r="H163" s="911"/>
      <c r="I163" s="412"/>
      <c r="J163" s="295"/>
      <c r="K163" s="295"/>
      <c r="L163" s="295"/>
      <c r="M163" s="295"/>
      <c r="N163" s="295"/>
      <c r="O163" s="295"/>
      <c r="P163" s="295"/>
      <c r="Q163" s="295"/>
      <c r="R163" s="295"/>
      <c r="S163" s="295"/>
      <c r="T163" s="295"/>
      <c r="U163" s="295"/>
      <c r="V163" s="295"/>
      <c r="W163" s="295"/>
      <c r="X163" s="295"/>
    </row>
    <row r="164" spans="1:24" ht="37.5" customHeight="1">
      <c r="A164" s="532" t="s">
        <v>182</v>
      </c>
      <c r="B164" s="908" t="s">
        <v>168</v>
      </c>
      <c r="C164" s="908"/>
      <c r="D164" s="908"/>
      <c r="E164" s="909"/>
      <c r="F164" s="412"/>
      <c r="G164" s="910"/>
      <c r="H164" s="911"/>
      <c r="I164" s="412"/>
      <c r="J164" s="295"/>
      <c r="K164" s="295"/>
      <c r="L164" s="295"/>
      <c r="M164" s="295"/>
      <c r="N164" s="295"/>
      <c r="O164" s="295"/>
      <c r="P164" s="295"/>
      <c r="Q164" s="295"/>
      <c r="R164" s="295"/>
      <c r="S164" s="295"/>
      <c r="T164" s="295"/>
      <c r="U164" s="295"/>
      <c r="V164" s="295"/>
      <c r="W164" s="295"/>
      <c r="X164" s="295"/>
    </row>
    <row r="165" spans="1:24" ht="44.25" customHeight="1">
      <c r="A165" s="532" t="s">
        <v>184</v>
      </c>
      <c r="B165" s="908" t="s">
        <v>170</v>
      </c>
      <c r="C165" s="908"/>
      <c r="D165" s="908"/>
      <c r="E165" s="909"/>
      <c r="F165" s="412"/>
      <c r="G165" s="910"/>
      <c r="H165" s="911"/>
      <c r="I165" s="412"/>
      <c r="J165" s="295"/>
      <c r="K165" s="295"/>
      <c r="L165" s="295"/>
      <c r="M165" s="295"/>
      <c r="N165" s="295"/>
      <c r="O165" s="295"/>
      <c r="P165" s="295"/>
      <c r="Q165" s="295"/>
      <c r="R165" s="295"/>
      <c r="S165" s="295"/>
      <c r="T165" s="295"/>
      <c r="U165" s="295"/>
      <c r="V165" s="295"/>
      <c r="W165" s="295"/>
      <c r="X165" s="295"/>
    </row>
    <row r="166" spans="1:24" ht="39.75" customHeight="1">
      <c r="A166" s="532" t="s">
        <v>186</v>
      </c>
      <c r="B166" s="908" t="s">
        <v>201</v>
      </c>
      <c r="C166" s="908"/>
      <c r="D166" s="908"/>
      <c r="E166" s="909"/>
      <c r="F166" s="412"/>
      <c r="G166" s="910"/>
      <c r="H166" s="911"/>
      <c r="I166" s="529"/>
      <c r="J166" s="295"/>
      <c r="K166" s="295"/>
      <c r="L166" s="295"/>
      <c r="M166" s="295"/>
      <c r="N166" s="295"/>
      <c r="O166" s="295"/>
      <c r="P166" s="295"/>
      <c r="Q166" s="295"/>
      <c r="R166" s="295"/>
      <c r="S166" s="295"/>
      <c r="T166" s="295"/>
      <c r="U166" s="295"/>
      <c r="V166" s="295"/>
      <c r="W166" s="295"/>
      <c r="X166" s="295"/>
    </row>
    <row r="167" spans="1:24" ht="49.5" customHeight="1">
      <c r="A167" s="906" t="s">
        <v>202</v>
      </c>
      <c r="B167" s="912" t="s">
        <v>144</v>
      </c>
      <c r="C167" s="913"/>
      <c r="D167" s="913"/>
      <c r="E167" s="914"/>
      <c r="F167" s="556"/>
      <c r="G167" s="483"/>
      <c r="H167" s="413"/>
      <c r="I167" s="414"/>
      <c r="J167" s="295"/>
      <c r="K167" s="295"/>
      <c r="L167" s="295"/>
      <c r="M167" s="295"/>
      <c r="N167" s="295"/>
      <c r="O167" s="295"/>
      <c r="P167" s="295"/>
      <c r="Q167" s="295"/>
      <c r="R167" s="295"/>
      <c r="S167" s="295"/>
      <c r="T167" s="295"/>
      <c r="U167" s="295"/>
      <c r="V167" s="295"/>
      <c r="W167" s="295"/>
      <c r="X167" s="295"/>
    </row>
    <row r="168" spans="1:24" ht="20.25" customHeight="1">
      <c r="A168" s="907"/>
      <c r="B168" s="896" t="s">
        <v>145</v>
      </c>
      <c r="C168" s="897"/>
      <c r="D168" s="897"/>
      <c r="E168" s="898"/>
      <c r="F168" s="537" t="s">
        <v>172</v>
      </c>
      <c r="G168" s="508" t="s">
        <v>172</v>
      </c>
      <c r="H168" s="415"/>
      <c r="I168" s="537" t="s">
        <v>172</v>
      </c>
      <c r="J168" s="295"/>
      <c r="K168" s="295"/>
      <c r="L168" s="295"/>
      <c r="M168" s="295"/>
      <c r="N168" s="295"/>
      <c r="O168" s="295"/>
      <c r="P168" s="295"/>
      <c r="Q168" s="295"/>
      <c r="R168" s="295"/>
      <c r="S168" s="295"/>
      <c r="T168" s="295"/>
      <c r="U168" s="295"/>
      <c r="V168" s="295"/>
      <c r="W168" s="295"/>
      <c r="X168" s="295"/>
    </row>
    <row r="169" spans="1:24" ht="19.5" customHeight="1">
      <c r="A169" s="532"/>
      <c r="B169" s="915" t="s">
        <v>149</v>
      </c>
      <c r="C169" s="915"/>
      <c r="D169" s="915"/>
      <c r="E169" s="915"/>
      <c r="F169" s="915"/>
      <c r="G169" s="915"/>
      <c r="H169" s="915"/>
      <c r="I169" s="916"/>
      <c r="J169" s="295"/>
      <c r="K169" s="295"/>
      <c r="L169" s="295"/>
      <c r="M169" s="295"/>
      <c r="N169" s="295"/>
      <c r="O169" s="295"/>
      <c r="P169" s="295"/>
      <c r="Q169" s="295"/>
      <c r="R169" s="295"/>
      <c r="S169" s="295"/>
      <c r="T169" s="295"/>
      <c r="U169" s="295"/>
      <c r="V169" s="295"/>
      <c r="W169" s="295"/>
      <c r="X169" s="295"/>
    </row>
    <row r="170" spans="1:24" ht="24.75" customHeight="1">
      <c r="A170" s="547" t="s">
        <v>173</v>
      </c>
      <c r="B170" s="917" t="s">
        <v>174</v>
      </c>
      <c r="C170" s="918"/>
      <c r="D170" s="918"/>
      <c r="E170" s="918"/>
      <c r="F170" s="533"/>
      <c r="G170" s="534"/>
      <c r="H170" s="534"/>
      <c r="I170" s="535"/>
      <c r="J170" s="295"/>
      <c r="K170" s="295"/>
      <c r="L170" s="295"/>
      <c r="M170" s="295"/>
      <c r="N170" s="295"/>
      <c r="O170" s="295"/>
      <c r="P170" s="295"/>
      <c r="Q170" s="295"/>
      <c r="R170" s="295"/>
      <c r="S170" s="295"/>
      <c r="T170" s="295"/>
      <c r="U170" s="295"/>
      <c r="V170" s="295"/>
      <c r="W170" s="295"/>
      <c r="X170" s="295"/>
    </row>
    <row r="171" spans="1:24" ht="40.5" customHeight="1">
      <c r="A171" s="532" t="s">
        <v>175</v>
      </c>
      <c r="B171" s="908" t="s">
        <v>203</v>
      </c>
      <c r="C171" s="908"/>
      <c r="D171" s="908"/>
      <c r="E171" s="909"/>
      <c r="F171" s="529"/>
      <c r="G171" s="910"/>
      <c r="H171" s="911"/>
      <c r="I171" s="529"/>
      <c r="J171" s="295"/>
      <c r="K171" s="295"/>
      <c r="L171" s="295"/>
      <c r="M171" s="295"/>
      <c r="N171" s="295"/>
      <c r="O171" s="295"/>
      <c r="P171" s="295"/>
      <c r="Q171" s="295"/>
      <c r="R171" s="295"/>
      <c r="S171" s="295"/>
      <c r="T171" s="295"/>
      <c r="U171" s="295"/>
      <c r="V171" s="295"/>
      <c r="W171" s="295"/>
      <c r="X171" s="295"/>
    </row>
    <row r="172" spans="1:24" ht="30" customHeight="1">
      <c r="A172" s="532" t="s">
        <v>177</v>
      </c>
      <c r="B172" s="908" t="s">
        <v>178</v>
      </c>
      <c r="C172" s="908"/>
      <c r="D172" s="908"/>
      <c r="E172" s="909"/>
      <c r="F172" s="413"/>
      <c r="G172" s="397"/>
      <c r="H172" s="521"/>
      <c r="I172" s="536"/>
      <c r="J172" s="295"/>
      <c r="K172" s="295"/>
      <c r="L172" s="295"/>
      <c r="M172" s="295"/>
      <c r="N172" s="295"/>
      <c r="O172" s="295"/>
      <c r="P172" s="295"/>
      <c r="Q172" s="295"/>
      <c r="R172" s="295"/>
      <c r="S172" s="295"/>
      <c r="T172" s="295"/>
      <c r="U172" s="295"/>
      <c r="V172" s="295"/>
      <c r="W172" s="295"/>
      <c r="X172" s="295"/>
    </row>
    <row r="173" spans="1:24" ht="35.25" customHeight="1">
      <c r="A173" s="532" t="s">
        <v>179</v>
      </c>
      <c r="B173" s="919" t="s">
        <v>204</v>
      </c>
      <c r="C173" s="919"/>
      <c r="D173" s="919"/>
      <c r="E173" s="920"/>
      <c r="F173" s="412"/>
      <c r="G173" s="910"/>
      <c r="H173" s="911"/>
      <c r="I173" s="412"/>
      <c r="J173" s="295"/>
      <c r="K173" s="295"/>
      <c r="L173" s="295"/>
      <c r="M173" s="295"/>
      <c r="N173" s="295"/>
      <c r="O173" s="295"/>
      <c r="P173" s="295"/>
      <c r="Q173" s="295"/>
      <c r="R173" s="295"/>
      <c r="S173" s="295"/>
      <c r="T173" s="295"/>
      <c r="U173" s="295"/>
      <c r="V173" s="295"/>
      <c r="W173" s="295"/>
      <c r="X173" s="295"/>
    </row>
    <row r="174" spans="1:24" ht="31.5" customHeight="1">
      <c r="A174" s="532" t="s">
        <v>181</v>
      </c>
      <c r="B174" s="908" t="s">
        <v>142</v>
      </c>
      <c r="C174" s="908"/>
      <c r="D174" s="908"/>
      <c r="E174" s="909"/>
      <c r="F174" s="412"/>
      <c r="G174" s="910"/>
      <c r="H174" s="911"/>
      <c r="I174" s="412"/>
      <c r="J174" s="295"/>
      <c r="K174" s="295"/>
      <c r="L174" s="295"/>
      <c r="M174" s="295"/>
      <c r="N174" s="295"/>
      <c r="O174" s="295"/>
      <c r="P174" s="295"/>
      <c r="Q174" s="295"/>
      <c r="R174" s="295"/>
      <c r="S174" s="295"/>
      <c r="T174" s="295"/>
      <c r="U174" s="295"/>
      <c r="V174" s="295"/>
      <c r="W174" s="295"/>
      <c r="X174" s="295"/>
    </row>
    <row r="175" spans="1:24" ht="33" customHeight="1">
      <c r="A175" s="532" t="s">
        <v>182</v>
      </c>
      <c r="B175" s="908" t="s">
        <v>183</v>
      </c>
      <c r="C175" s="908"/>
      <c r="D175" s="908"/>
      <c r="E175" s="909"/>
      <c r="F175" s="412"/>
      <c r="G175" s="910"/>
      <c r="H175" s="911"/>
      <c r="I175" s="412"/>
      <c r="J175" s="295"/>
      <c r="K175" s="295"/>
      <c r="L175" s="295"/>
      <c r="M175" s="295"/>
      <c r="N175" s="295"/>
      <c r="O175" s="295"/>
      <c r="P175" s="295"/>
      <c r="Q175" s="295"/>
      <c r="R175" s="295"/>
      <c r="S175" s="295"/>
      <c r="T175" s="295"/>
      <c r="U175" s="295"/>
      <c r="V175" s="295"/>
      <c r="W175" s="295"/>
      <c r="X175" s="295"/>
    </row>
    <row r="176" spans="1:24" ht="44.25" customHeight="1">
      <c r="A176" s="532" t="s">
        <v>184</v>
      </c>
      <c r="B176" s="908" t="s">
        <v>185</v>
      </c>
      <c r="C176" s="908"/>
      <c r="D176" s="908"/>
      <c r="E176" s="909"/>
      <c r="F176" s="412"/>
      <c r="G176" s="910"/>
      <c r="H176" s="911"/>
      <c r="I176" s="412"/>
      <c r="J176" s="295"/>
      <c r="K176" s="295"/>
      <c r="L176" s="295"/>
      <c r="M176" s="295"/>
      <c r="N176" s="295"/>
      <c r="O176" s="295"/>
      <c r="P176" s="295"/>
      <c r="Q176" s="295"/>
      <c r="R176" s="295"/>
      <c r="S176" s="295"/>
      <c r="T176" s="295"/>
      <c r="U176" s="295"/>
      <c r="V176" s="295"/>
      <c r="W176" s="295"/>
      <c r="X176" s="295"/>
    </row>
    <row r="177" spans="1:24" ht="37.5" customHeight="1">
      <c r="A177" s="532" t="s">
        <v>186</v>
      </c>
      <c r="B177" s="908" t="s">
        <v>205</v>
      </c>
      <c r="C177" s="908"/>
      <c r="D177" s="908"/>
      <c r="E177" s="909"/>
      <c r="F177" s="412"/>
      <c r="G177" s="910"/>
      <c r="H177" s="911"/>
      <c r="I177" s="412"/>
      <c r="J177" s="295"/>
      <c r="K177" s="295"/>
      <c r="L177" s="295"/>
      <c r="M177" s="295"/>
      <c r="N177" s="295"/>
      <c r="O177" s="295"/>
      <c r="P177" s="295"/>
      <c r="Q177" s="295"/>
      <c r="R177" s="295"/>
      <c r="S177" s="295"/>
      <c r="T177" s="295"/>
      <c r="U177" s="295"/>
      <c r="V177" s="295"/>
      <c r="W177" s="295"/>
      <c r="X177" s="295"/>
    </row>
    <row r="178" spans="1:24" ht="33" customHeight="1">
      <c r="A178" s="906" t="s">
        <v>202</v>
      </c>
      <c r="B178" s="912" t="s">
        <v>144</v>
      </c>
      <c r="C178" s="913"/>
      <c r="D178" s="913"/>
      <c r="E178" s="914"/>
      <c r="F178" s="414"/>
      <c r="G178" s="483"/>
      <c r="H178" s="413"/>
      <c r="I178" s="414"/>
    </row>
    <row r="179" spans="1:24" ht="39" customHeight="1">
      <c r="A179" s="907"/>
      <c r="B179" s="896" t="s">
        <v>145</v>
      </c>
      <c r="C179" s="897"/>
      <c r="D179" s="897"/>
      <c r="E179" s="898"/>
      <c r="F179" s="545" t="s">
        <v>188</v>
      </c>
      <c r="G179" s="545" t="s">
        <v>188</v>
      </c>
      <c r="H179" s="485"/>
      <c r="I179" s="545" t="s">
        <v>188</v>
      </c>
    </row>
    <row r="180" spans="1:24" ht="16.5" customHeight="1">
      <c r="A180" s="69"/>
      <c r="B180" s="480"/>
      <c r="C180" s="480"/>
      <c r="D180" s="480"/>
      <c r="E180" s="480"/>
      <c r="F180" s="480"/>
      <c r="G180" s="480"/>
      <c r="H180" s="480"/>
      <c r="I180" s="480"/>
    </row>
    <row r="181" spans="1:24" ht="53.25" customHeight="1">
      <c r="A181" s="532">
        <v>5</v>
      </c>
      <c r="B181" s="903" t="s">
        <v>206</v>
      </c>
      <c r="C181" s="903"/>
      <c r="D181" s="903"/>
      <c r="E181" s="903"/>
      <c r="F181" s="903"/>
      <c r="G181" s="903"/>
      <c r="H181" s="903"/>
      <c r="I181" s="523"/>
    </row>
    <row r="182" spans="1:24" ht="9" customHeight="1">
      <c r="A182" s="402"/>
      <c r="B182" s="899"/>
      <c r="C182" s="899"/>
      <c r="D182" s="899"/>
      <c r="E182" s="899"/>
      <c r="F182" s="899"/>
      <c r="G182" s="899"/>
      <c r="H182" s="899"/>
      <c r="I182" s="899"/>
    </row>
    <row r="183" spans="1:24" ht="61.5" customHeight="1">
      <c r="A183" s="532">
        <v>6</v>
      </c>
      <c r="B183" s="903" t="s">
        <v>207</v>
      </c>
      <c r="C183" s="903"/>
      <c r="D183" s="903"/>
      <c r="E183" s="903"/>
      <c r="F183" s="903"/>
      <c r="G183" s="903"/>
      <c r="H183" s="903"/>
      <c r="I183" s="523"/>
    </row>
    <row r="184" spans="1:24" ht="15.75" customHeight="1">
      <c r="A184" s="900"/>
      <c r="B184" s="901"/>
      <c r="C184" s="901"/>
      <c r="D184" s="901"/>
      <c r="E184" s="901"/>
      <c r="F184" s="901"/>
      <c r="G184" s="901"/>
      <c r="H184" s="901"/>
      <c r="I184" s="902"/>
    </row>
    <row r="185" spans="1:24" ht="72" customHeight="1">
      <c r="A185" s="532">
        <v>7</v>
      </c>
      <c r="B185" s="903" t="s">
        <v>208</v>
      </c>
      <c r="C185" s="903"/>
      <c r="D185" s="903"/>
      <c r="E185" s="903"/>
      <c r="F185" s="903"/>
      <c r="G185" s="903"/>
      <c r="H185" s="903"/>
      <c r="I185" s="523"/>
    </row>
    <row r="186" spans="1:24" ht="45.75" customHeight="1">
      <c r="A186" s="538">
        <v>8</v>
      </c>
      <c r="B186" s="897" t="s">
        <v>148</v>
      </c>
      <c r="C186" s="897"/>
      <c r="D186" s="897"/>
      <c r="E186" s="898"/>
      <c r="F186" s="487"/>
      <c r="G186" s="567"/>
      <c r="H186" s="568"/>
      <c r="I186" s="487"/>
    </row>
    <row r="187" spans="1:24" ht="12.75" customHeight="1">
      <c r="A187" s="420"/>
      <c r="B187" s="310"/>
      <c r="C187" s="310"/>
      <c r="D187" s="310"/>
      <c r="E187" s="310"/>
      <c r="F187" s="310"/>
      <c r="G187" s="310"/>
      <c r="H187" s="310"/>
      <c r="I187" s="312"/>
      <c r="M187" s="559"/>
    </row>
    <row r="188" spans="1:24" ht="24" customHeight="1">
      <c r="A188" s="564">
        <v>3</v>
      </c>
      <c r="B188" s="883" t="s">
        <v>209</v>
      </c>
      <c r="C188" s="883"/>
      <c r="D188" s="883"/>
      <c r="E188" s="883"/>
      <c r="F188" s="883"/>
      <c r="G188" s="883"/>
      <c r="H188" s="883"/>
      <c r="I188" s="883"/>
      <c r="M188" s="570"/>
    </row>
    <row r="189" spans="1:24" ht="24" customHeight="1">
      <c r="A189" s="402" t="s">
        <v>82</v>
      </c>
      <c r="B189" s="884" t="s">
        <v>210</v>
      </c>
      <c r="C189" s="884"/>
      <c r="D189" s="884"/>
      <c r="E189" s="884"/>
      <c r="F189" s="884"/>
      <c r="G189" s="884"/>
      <c r="H189" s="884"/>
      <c r="I189" s="884"/>
      <c r="M189" s="569"/>
    </row>
    <row r="190" spans="1:24" ht="73.5" customHeight="1">
      <c r="A190" s="402" t="s">
        <v>211</v>
      </c>
      <c r="B190" s="885" t="s">
        <v>212</v>
      </c>
      <c r="C190" s="885"/>
      <c r="D190" s="885"/>
      <c r="E190" s="885"/>
      <c r="F190" s="885"/>
      <c r="G190" s="885"/>
      <c r="H190" s="885"/>
      <c r="I190" s="885"/>
      <c r="M190" s="309"/>
    </row>
    <row r="191" spans="1:24" ht="30.75" customHeight="1">
      <c r="A191" s="402" t="s">
        <v>213</v>
      </c>
      <c r="B191" s="886" t="s">
        <v>214</v>
      </c>
      <c r="C191" s="886"/>
      <c r="D191" s="886"/>
      <c r="E191" s="886"/>
      <c r="F191" s="886"/>
      <c r="G191" s="886"/>
      <c r="H191" s="886"/>
      <c r="I191" s="886"/>
      <c r="M191" s="309"/>
    </row>
    <row r="192" spans="1:24" ht="230.25" customHeight="1">
      <c r="A192" s="402"/>
      <c r="B192" s="887" t="s">
        <v>215</v>
      </c>
      <c r="C192" s="887"/>
      <c r="D192" s="887"/>
      <c r="E192" s="887"/>
      <c r="F192" s="887"/>
      <c r="G192" s="887"/>
      <c r="H192" s="887"/>
      <c r="I192" s="887"/>
      <c r="M192" s="309"/>
    </row>
    <row r="193" spans="1:13" ht="10.5" customHeight="1">
      <c r="A193" s="402"/>
      <c r="B193" s="565"/>
      <c r="C193" s="565"/>
      <c r="D193" s="565"/>
      <c r="E193" s="565"/>
      <c r="F193" s="565"/>
      <c r="G193" s="565"/>
      <c r="H193" s="565"/>
      <c r="I193" s="565"/>
      <c r="M193" s="309"/>
    </row>
    <row r="194" spans="1:13" ht="66.75" customHeight="1">
      <c r="A194" s="402"/>
      <c r="B194" s="888" t="s">
        <v>216</v>
      </c>
      <c r="C194" s="889"/>
      <c r="D194" s="889"/>
      <c r="E194" s="889"/>
      <c r="F194" s="889"/>
      <c r="G194" s="889"/>
      <c r="H194" s="889"/>
      <c r="I194" s="889"/>
      <c r="M194" s="309"/>
    </row>
    <row r="195" spans="1:13" ht="12" customHeight="1">
      <c r="A195" s="402"/>
      <c r="B195" s="890"/>
      <c r="C195" s="890"/>
      <c r="D195" s="890"/>
      <c r="E195" s="890"/>
      <c r="F195" s="890"/>
      <c r="G195" s="890"/>
      <c r="H195" s="890"/>
      <c r="I195" s="890"/>
      <c r="M195" s="309"/>
    </row>
    <row r="196" spans="1:13" ht="44.25" customHeight="1">
      <c r="A196" s="532"/>
      <c r="B196" s="891" t="s">
        <v>217</v>
      </c>
      <c r="C196" s="892"/>
      <c r="D196" s="892"/>
      <c r="E196" s="892"/>
      <c r="F196" s="892"/>
      <c r="G196" s="892"/>
      <c r="H196" s="892"/>
      <c r="I196" s="893"/>
      <c r="M196" s="309"/>
    </row>
    <row r="197" spans="1:13" ht="23.25" customHeight="1">
      <c r="A197" s="532"/>
      <c r="B197" s="525"/>
      <c r="C197" s="526"/>
      <c r="D197" s="526"/>
      <c r="E197" s="526"/>
      <c r="F197" s="526"/>
      <c r="G197" s="526"/>
      <c r="H197" s="526"/>
      <c r="I197" s="526"/>
      <c r="M197" s="309"/>
    </row>
    <row r="198" spans="1:13" ht="20.25" customHeight="1">
      <c r="A198" s="558">
        <v>4</v>
      </c>
      <c r="B198" s="894" t="s">
        <v>218</v>
      </c>
      <c r="C198" s="895"/>
      <c r="D198" s="895"/>
      <c r="E198" s="895"/>
      <c r="F198" s="895"/>
      <c r="G198" s="895"/>
      <c r="H198" s="895"/>
      <c r="I198" s="560"/>
      <c r="M198" s="309" t="str">
        <f>M21</f>
        <v>2 or more</v>
      </c>
    </row>
    <row r="199" spans="1:13" ht="29.25" customHeight="1">
      <c r="A199" s="557">
        <v>4.0999999999999996</v>
      </c>
      <c r="B199" s="1016" t="s">
        <v>98</v>
      </c>
      <c r="C199" s="1017"/>
      <c r="D199" s="1017"/>
      <c r="E199" s="1018"/>
      <c r="F199" s="1019"/>
      <c r="G199" s="1019"/>
      <c r="H199" s="1020"/>
      <c r="I199" s="312"/>
    </row>
    <row r="200" spans="1:13" ht="25.5" customHeight="1">
      <c r="A200" s="557" t="s">
        <v>219</v>
      </c>
      <c r="B200" s="871" t="s">
        <v>220</v>
      </c>
      <c r="C200" s="861"/>
      <c r="D200" s="861"/>
      <c r="E200" s="861"/>
      <c r="F200" s="861"/>
      <c r="G200" s="861"/>
      <c r="H200" s="861"/>
      <c r="I200" s="312"/>
    </row>
    <row r="201" spans="1:13" ht="39.75" customHeight="1">
      <c r="A201" s="423"/>
      <c r="B201" s="424"/>
      <c r="C201" s="424"/>
      <c r="D201" s="388" t="s">
        <v>221</v>
      </c>
      <c r="E201" s="520"/>
      <c r="F201" s="850" t="s">
        <v>222</v>
      </c>
      <c r="G201" s="851"/>
      <c r="H201" s="852"/>
      <c r="I201" s="312"/>
    </row>
    <row r="202" spans="1:13" ht="17.25" customHeight="1">
      <c r="A202" s="425" t="s">
        <v>223</v>
      </c>
      <c r="B202" s="1021" t="s">
        <v>224</v>
      </c>
      <c r="C202" s="1021"/>
      <c r="D202" s="426"/>
      <c r="E202" s="478"/>
      <c r="F202" s="878"/>
      <c r="G202" s="879"/>
      <c r="H202" s="880"/>
      <c r="I202" s="312"/>
    </row>
    <row r="203" spans="1:13" ht="37.5" customHeight="1">
      <c r="A203" s="425"/>
      <c r="B203" s="867" t="s">
        <v>225</v>
      </c>
      <c r="C203" s="881"/>
      <c r="D203" s="882"/>
      <c r="E203" s="427"/>
      <c r="F203" s="847"/>
      <c r="G203" s="848"/>
      <c r="H203" s="849"/>
      <c r="I203" s="312"/>
    </row>
    <row r="204" spans="1:13" ht="15.75" hidden="1" customHeight="1">
      <c r="A204" s="425">
        <v>1</v>
      </c>
      <c r="B204" s="1014" t="s">
        <v>226</v>
      </c>
      <c r="C204" s="1022"/>
      <c r="D204" s="431"/>
      <c r="E204" s="477"/>
      <c r="F204" s="847"/>
      <c r="G204" s="848"/>
      <c r="H204" s="849"/>
      <c r="I204" s="312"/>
    </row>
    <row r="205" spans="1:13" ht="25.5" customHeight="1">
      <c r="A205" s="425">
        <v>1</v>
      </c>
      <c r="B205" s="847"/>
      <c r="C205" s="849"/>
      <c r="D205" s="431"/>
      <c r="E205" s="422"/>
      <c r="F205" s="847"/>
      <c r="G205" s="848"/>
      <c r="H205" s="849"/>
    </row>
    <row r="206" spans="1:13" ht="29.25" customHeight="1">
      <c r="A206" s="425">
        <v>2</v>
      </c>
      <c r="B206" s="847"/>
      <c r="C206" s="849"/>
      <c r="D206" s="431"/>
      <c r="E206" s="422"/>
      <c r="F206" s="847"/>
      <c r="G206" s="848"/>
      <c r="H206" s="849"/>
      <c r="I206" s="312"/>
    </row>
    <row r="207" spans="1:13" ht="28.5" customHeight="1">
      <c r="A207" s="425">
        <v>3</v>
      </c>
      <c r="B207" s="847"/>
      <c r="C207" s="849"/>
      <c r="D207" s="431"/>
      <c r="E207" s="422"/>
      <c r="F207" s="847"/>
      <c r="G207" s="848"/>
      <c r="H207" s="849"/>
      <c r="I207" s="312"/>
    </row>
    <row r="208" spans="1:13" ht="32.25" customHeight="1">
      <c r="A208" s="425">
        <v>4</v>
      </c>
      <c r="B208" s="847"/>
      <c r="C208" s="849"/>
      <c r="D208" s="431"/>
      <c r="E208" s="422"/>
      <c r="F208" s="847"/>
      <c r="G208" s="848"/>
      <c r="H208" s="849"/>
      <c r="I208" s="312"/>
    </row>
    <row r="209" spans="1:9" ht="35.25" customHeight="1">
      <c r="A209" s="425">
        <v>5</v>
      </c>
      <c r="B209" s="847"/>
      <c r="C209" s="849"/>
      <c r="D209" s="431"/>
      <c r="E209" s="422"/>
      <c r="F209" s="847"/>
      <c r="G209" s="848"/>
      <c r="H209" s="849"/>
      <c r="I209" s="312"/>
    </row>
    <row r="210" spans="1:9" ht="29.25" customHeight="1">
      <c r="A210" s="390"/>
      <c r="B210" s="421"/>
      <c r="C210" s="422"/>
      <c r="D210" s="422"/>
      <c r="E210" s="422"/>
      <c r="F210" s="422"/>
      <c r="G210" s="422"/>
      <c r="H210" s="422"/>
      <c r="I210" s="312"/>
    </row>
    <row r="211" spans="1:9" ht="20.25" customHeight="1">
      <c r="A211" s="423" t="s">
        <v>88</v>
      </c>
      <c r="B211" s="871" t="s">
        <v>227</v>
      </c>
      <c r="C211" s="861"/>
      <c r="D211" s="861"/>
      <c r="E211" s="861"/>
      <c r="F211" s="861"/>
      <c r="G211" s="861"/>
      <c r="H211" s="861"/>
      <c r="I211" s="312"/>
    </row>
    <row r="212" spans="1:9" ht="47.25" customHeight="1">
      <c r="A212" s="423"/>
      <c r="B212" s="439"/>
      <c r="C212" s="424"/>
      <c r="D212" s="388" t="s">
        <v>228</v>
      </c>
      <c r="E212" s="520"/>
      <c r="F212" s="850" t="s">
        <v>222</v>
      </c>
      <c r="G212" s="851"/>
      <c r="H212" s="852"/>
      <c r="I212" s="312"/>
    </row>
    <row r="213" spans="1:9" ht="17.25" customHeight="1">
      <c r="A213" s="425" t="s">
        <v>223</v>
      </c>
      <c r="B213" s="877" t="s">
        <v>224</v>
      </c>
      <c r="C213" s="866"/>
      <c r="D213" s="440"/>
      <c r="E213" s="478"/>
      <c r="F213" s="878"/>
      <c r="G213" s="879"/>
      <c r="H213" s="880"/>
      <c r="I213" s="312"/>
    </row>
    <row r="214" spans="1:9" ht="34.5" customHeight="1">
      <c r="A214" s="425"/>
      <c r="B214" s="867" t="s">
        <v>225</v>
      </c>
      <c r="C214" s="881"/>
      <c r="D214" s="882"/>
      <c r="E214" s="427"/>
      <c r="F214" s="878"/>
      <c r="G214" s="879"/>
      <c r="H214" s="880"/>
      <c r="I214" s="312"/>
    </row>
    <row r="215" spans="1:9" ht="30" customHeight="1">
      <c r="A215" s="425">
        <v>1</v>
      </c>
      <c r="B215" s="847"/>
      <c r="C215" s="849"/>
      <c r="D215" s="431"/>
      <c r="E215" s="422"/>
      <c r="F215" s="847"/>
      <c r="G215" s="848"/>
      <c r="H215" s="849"/>
      <c r="I215" s="312"/>
    </row>
    <row r="216" spans="1:9" ht="28.5" customHeight="1">
      <c r="A216" s="425">
        <v>2</v>
      </c>
      <c r="B216" s="847"/>
      <c r="C216" s="849"/>
      <c r="D216" s="431"/>
      <c r="E216" s="422"/>
      <c r="F216" s="847"/>
      <c r="G216" s="848"/>
      <c r="H216" s="849"/>
    </row>
    <row r="217" spans="1:9" ht="27.75" customHeight="1">
      <c r="A217" s="425">
        <v>3</v>
      </c>
      <c r="B217" s="847"/>
      <c r="C217" s="849"/>
      <c r="D217" s="431"/>
      <c r="E217" s="422"/>
      <c r="F217" s="847"/>
      <c r="G217" s="848"/>
      <c r="H217" s="849"/>
      <c r="I217" s="312"/>
    </row>
    <row r="218" spans="1:9" ht="30" customHeight="1">
      <c r="A218" s="425">
        <v>4</v>
      </c>
      <c r="B218" s="847"/>
      <c r="C218" s="849"/>
      <c r="D218" s="431"/>
      <c r="E218" s="422"/>
      <c r="F218" s="847"/>
      <c r="G218" s="848"/>
      <c r="H218" s="849"/>
      <c r="I218" s="312"/>
    </row>
    <row r="219" spans="1:9" ht="30.75" customHeight="1">
      <c r="A219" s="425">
        <v>5</v>
      </c>
      <c r="B219" s="847"/>
      <c r="C219" s="849"/>
      <c r="D219" s="431"/>
      <c r="E219" s="422"/>
      <c r="F219" s="847"/>
      <c r="G219" s="848"/>
      <c r="H219" s="849"/>
      <c r="I219" s="312"/>
    </row>
    <row r="220" spans="1:9" ht="51" customHeight="1">
      <c r="A220" s="425"/>
      <c r="B220" s="853" t="s">
        <v>229</v>
      </c>
      <c r="C220" s="854"/>
      <c r="D220" s="431"/>
      <c r="E220" s="491"/>
      <c r="F220" s="422"/>
      <c r="G220" s="422"/>
      <c r="H220" s="479"/>
      <c r="I220" s="312"/>
    </row>
    <row r="221" spans="1:9" ht="16.5" customHeight="1">
      <c r="A221" s="420"/>
      <c r="B221" s="310"/>
      <c r="C221" s="310"/>
      <c r="D221" s="417"/>
      <c r="E221" s="417"/>
      <c r="F221" s="417"/>
      <c r="G221" s="417"/>
      <c r="H221" s="417"/>
      <c r="I221" s="312"/>
    </row>
    <row r="222" spans="1:9" ht="16.5" customHeight="1">
      <c r="A222" s="423" t="s">
        <v>230</v>
      </c>
      <c r="B222" s="855" t="s">
        <v>231</v>
      </c>
      <c r="C222" s="856"/>
      <c r="D222" s="441"/>
      <c r="E222" s="857"/>
      <c r="F222" s="858"/>
      <c r="G222" s="859"/>
      <c r="H222" s="860"/>
      <c r="I222" s="312"/>
    </row>
    <row r="223" spans="1:9" ht="34.5" customHeight="1">
      <c r="A223" s="423"/>
      <c r="B223" s="861"/>
      <c r="C223" s="855"/>
      <c r="D223" s="442" t="s">
        <v>232</v>
      </c>
      <c r="E223" s="862" t="s">
        <v>222</v>
      </c>
      <c r="F223" s="863"/>
      <c r="G223" s="863"/>
      <c r="H223" s="864"/>
      <c r="I223" s="312"/>
    </row>
    <row r="224" spans="1:9" ht="56.25" customHeight="1">
      <c r="A224" s="425"/>
      <c r="B224" s="845" t="s">
        <v>233</v>
      </c>
      <c r="C224" s="846"/>
      <c r="D224" s="431"/>
      <c r="E224" s="847"/>
      <c r="F224" s="848"/>
      <c r="G224" s="848"/>
      <c r="H224" s="849"/>
    </row>
    <row r="225" spans="1:9" ht="15.75" customHeight="1">
      <c r="A225" s="425"/>
      <c r="B225" s="865" t="s">
        <v>234</v>
      </c>
      <c r="C225" s="866"/>
      <c r="D225" s="440"/>
      <c r="E225" s="867"/>
      <c r="F225" s="868"/>
      <c r="G225" s="869"/>
      <c r="H225" s="870"/>
      <c r="I225" s="312"/>
    </row>
    <row r="226" spans="1:9" ht="79.5" customHeight="1">
      <c r="A226" s="492"/>
      <c r="B226" s="845" t="s">
        <v>235</v>
      </c>
      <c r="C226" s="846"/>
      <c r="D226" s="431"/>
      <c r="E226" s="847"/>
      <c r="F226" s="848"/>
      <c r="G226" s="848"/>
      <c r="H226" s="849"/>
      <c r="I226" s="312"/>
    </row>
    <row r="227" spans="1:9" ht="14.25" customHeight="1">
      <c r="A227" s="494"/>
      <c r="B227" s="376"/>
      <c r="C227" s="376"/>
      <c r="D227" s="376"/>
      <c r="G227" s="376"/>
    </row>
    <row r="228" spans="1:9" ht="23.25" customHeight="1">
      <c r="A228" s="558">
        <v>5</v>
      </c>
      <c r="B228" s="894" t="s">
        <v>236</v>
      </c>
      <c r="C228" s="895"/>
      <c r="D228" s="895"/>
      <c r="E228" s="895"/>
      <c r="F228" s="895"/>
      <c r="G228" s="895"/>
      <c r="H228" s="895"/>
      <c r="I228" s="561"/>
    </row>
    <row r="229" spans="1:9" ht="32.25" customHeight="1">
      <c r="A229" s="557">
        <v>5.0999999999999996</v>
      </c>
      <c r="B229" s="1016" t="s">
        <v>98</v>
      </c>
      <c r="C229" s="1017"/>
      <c r="D229" s="1017"/>
      <c r="E229" s="1018"/>
      <c r="F229" s="1019"/>
      <c r="G229" s="1019"/>
      <c r="H229" s="1020"/>
    </row>
    <row r="230" spans="1:9" ht="23.25" customHeight="1">
      <c r="A230" s="557" t="s">
        <v>219</v>
      </c>
      <c r="B230" s="871" t="s">
        <v>220</v>
      </c>
      <c r="C230" s="861"/>
      <c r="D230" s="861"/>
      <c r="E230" s="861"/>
      <c r="F230" s="861"/>
      <c r="G230" s="861"/>
      <c r="H230" s="861"/>
    </row>
    <row r="231" spans="1:9" ht="14.25" customHeight="1">
      <c r="A231" s="423"/>
      <c r="B231" s="424"/>
      <c r="C231" s="424"/>
      <c r="D231" s="388"/>
      <c r="E231" s="872"/>
      <c r="F231" s="874" t="s">
        <v>222</v>
      </c>
      <c r="G231" s="875"/>
      <c r="H231" s="876"/>
    </row>
    <row r="232" spans="1:9" ht="47.25" customHeight="1">
      <c r="A232" s="423"/>
      <c r="B232" s="424"/>
      <c r="C232" s="424"/>
      <c r="D232" s="388" t="s">
        <v>221</v>
      </c>
      <c r="E232" s="873"/>
      <c r="F232" s="850"/>
      <c r="G232" s="851"/>
      <c r="H232" s="852"/>
    </row>
    <row r="233" spans="1:9" ht="23.25" customHeight="1">
      <c r="A233" s="425" t="s">
        <v>223</v>
      </c>
      <c r="B233" s="1021" t="s">
        <v>224</v>
      </c>
      <c r="C233" s="1021"/>
      <c r="D233" s="426"/>
      <c r="E233" s="478"/>
      <c r="F233" s="878"/>
      <c r="G233" s="879"/>
      <c r="H233" s="880"/>
    </row>
    <row r="234" spans="1:9" ht="42.75" customHeight="1">
      <c r="A234" s="425"/>
      <c r="B234" s="867" t="s">
        <v>225</v>
      </c>
      <c r="C234" s="881"/>
      <c r="D234" s="882"/>
      <c r="E234" s="427"/>
      <c r="F234" s="847"/>
      <c r="G234" s="848"/>
      <c r="H234" s="849"/>
    </row>
    <row r="235" spans="1:9" ht="27" hidden="1" customHeight="1">
      <c r="A235" s="425">
        <v>1</v>
      </c>
      <c r="B235" s="1014" t="s">
        <v>226</v>
      </c>
      <c r="C235" s="1022"/>
      <c r="D235" s="431"/>
      <c r="E235" s="477"/>
      <c r="F235" s="847"/>
      <c r="G235" s="848"/>
      <c r="H235" s="849"/>
    </row>
    <row r="236" spans="1:9" ht="24" customHeight="1">
      <c r="A236" s="425">
        <v>1</v>
      </c>
      <c r="B236" s="847"/>
      <c r="C236" s="849"/>
      <c r="D236" s="431"/>
      <c r="E236" s="422"/>
      <c r="F236" s="847"/>
      <c r="G236" s="848"/>
      <c r="H236" s="849"/>
    </row>
    <row r="237" spans="1:9" ht="26.25" customHeight="1">
      <c r="A237" s="425">
        <v>2</v>
      </c>
      <c r="B237" s="847"/>
      <c r="C237" s="849"/>
      <c r="D237" s="431"/>
      <c r="E237" s="422"/>
      <c r="F237" s="847"/>
      <c r="G237" s="848"/>
      <c r="H237" s="849"/>
    </row>
    <row r="238" spans="1:9" ht="23.25" customHeight="1">
      <c r="A238" s="425">
        <v>3</v>
      </c>
      <c r="B238" s="847"/>
      <c r="C238" s="849"/>
      <c r="D238" s="431"/>
      <c r="E238" s="422"/>
      <c r="F238" s="847"/>
      <c r="G238" s="848"/>
      <c r="H238" s="849"/>
    </row>
    <row r="239" spans="1:9" ht="22.5" customHeight="1">
      <c r="A239" s="425">
        <v>4</v>
      </c>
      <c r="B239" s="847"/>
      <c r="C239" s="849"/>
      <c r="D239" s="431"/>
      <c r="E239" s="422"/>
      <c r="F239" s="847"/>
      <c r="G239" s="848"/>
      <c r="H239" s="849"/>
    </row>
    <row r="240" spans="1:9" ht="26.25" customHeight="1">
      <c r="A240" s="425">
        <v>5</v>
      </c>
      <c r="B240" s="847"/>
      <c r="C240" s="849"/>
      <c r="D240" s="431"/>
      <c r="E240" s="422"/>
      <c r="F240" s="847"/>
      <c r="G240" s="848"/>
      <c r="H240" s="849"/>
    </row>
    <row r="241" spans="1:8" ht="14.25" customHeight="1">
      <c r="A241" s="390"/>
      <c r="B241" s="421"/>
      <c r="C241" s="422"/>
      <c r="D241" s="422"/>
      <c r="E241" s="422"/>
      <c r="F241" s="422"/>
      <c r="G241" s="422"/>
      <c r="H241" s="422"/>
    </row>
    <row r="242" spans="1:8" ht="21.75" customHeight="1">
      <c r="A242" s="423" t="s">
        <v>88</v>
      </c>
      <c r="B242" s="871" t="s">
        <v>227</v>
      </c>
      <c r="C242" s="861"/>
      <c r="D242" s="861"/>
      <c r="E242" s="861"/>
      <c r="F242" s="861"/>
      <c r="G242" s="861"/>
      <c r="H242" s="861"/>
    </row>
    <row r="243" spans="1:8" ht="21.75" customHeight="1">
      <c r="A243" s="423"/>
      <c r="B243" s="439"/>
      <c r="C243" s="424"/>
      <c r="D243" s="388"/>
      <c r="E243" s="872"/>
      <c r="F243" s="874" t="s">
        <v>222</v>
      </c>
      <c r="G243" s="875"/>
      <c r="H243" s="876"/>
    </row>
    <row r="244" spans="1:8" ht="43.5" customHeight="1">
      <c r="A244" s="423"/>
      <c r="B244" s="439"/>
      <c r="C244" s="424"/>
      <c r="D244" s="388" t="s">
        <v>228</v>
      </c>
      <c r="E244" s="873"/>
      <c r="F244" s="850"/>
      <c r="G244" s="851"/>
      <c r="H244" s="852"/>
    </row>
    <row r="245" spans="1:8" ht="23.25" customHeight="1">
      <c r="A245" s="425" t="s">
        <v>223</v>
      </c>
      <c r="B245" s="877" t="s">
        <v>224</v>
      </c>
      <c r="C245" s="866"/>
      <c r="D245" s="440"/>
      <c r="E245" s="478"/>
      <c r="F245" s="878"/>
      <c r="G245" s="879"/>
      <c r="H245" s="880"/>
    </row>
    <row r="246" spans="1:8" ht="44.25" customHeight="1">
      <c r="A246" s="425"/>
      <c r="B246" s="867" t="s">
        <v>225</v>
      </c>
      <c r="C246" s="881"/>
      <c r="D246" s="882"/>
      <c r="E246" s="427"/>
      <c r="F246" s="878"/>
      <c r="G246" s="879"/>
      <c r="H246" s="880"/>
    </row>
    <row r="247" spans="1:8" ht="23.25" customHeight="1">
      <c r="A247" s="425">
        <v>1</v>
      </c>
      <c r="B247" s="847"/>
      <c r="C247" s="849"/>
      <c r="D247" s="431"/>
      <c r="E247" s="422"/>
      <c r="F247" s="847"/>
      <c r="G247" s="848"/>
      <c r="H247" s="849"/>
    </row>
    <row r="248" spans="1:8" ht="30" customHeight="1">
      <c r="A248" s="425">
        <v>2</v>
      </c>
      <c r="B248" s="847"/>
      <c r="C248" s="849"/>
      <c r="D248" s="431"/>
      <c r="E248" s="422"/>
      <c r="F248" s="847"/>
      <c r="G248" s="848"/>
      <c r="H248" s="849"/>
    </row>
    <row r="249" spans="1:8" ht="27.75" customHeight="1">
      <c r="A249" s="425">
        <v>3</v>
      </c>
      <c r="B249" s="847"/>
      <c r="C249" s="849"/>
      <c r="D249" s="431"/>
      <c r="E249" s="422"/>
      <c r="F249" s="847"/>
      <c r="G249" s="848"/>
      <c r="H249" s="849"/>
    </row>
    <row r="250" spans="1:8" ht="27" customHeight="1">
      <c r="A250" s="425">
        <v>4</v>
      </c>
      <c r="B250" s="847"/>
      <c r="C250" s="849"/>
      <c r="D250" s="431"/>
      <c r="E250" s="422"/>
      <c r="F250" s="847"/>
      <c r="G250" s="848"/>
      <c r="H250" s="849"/>
    </row>
    <row r="251" spans="1:8" ht="27.75" customHeight="1">
      <c r="A251" s="425">
        <v>5</v>
      </c>
      <c r="B251" s="847"/>
      <c r="C251" s="849"/>
      <c r="D251" s="431"/>
      <c r="E251" s="422"/>
      <c r="F251" s="847"/>
      <c r="G251" s="848"/>
      <c r="H251" s="849"/>
    </row>
    <row r="252" spans="1:8" ht="47.25" customHeight="1">
      <c r="A252" s="425"/>
      <c r="B252" s="853" t="s">
        <v>229</v>
      </c>
      <c r="C252" s="854"/>
      <c r="D252" s="431"/>
      <c r="E252" s="491"/>
      <c r="F252" s="422"/>
      <c r="G252" s="422"/>
      <c r="H252" s="479"/>
    </row>
    <row r="253" spans="1:8" ht="14.25" customHeight="1">
      <c r="A253" s="420"/>
      <c r="B253" s="310"/>
      <c r="C253" s="310"/>
      <c r="D253" s="417"/>
      <c r="E253" s="417"/>
      <c r="F253" s="417"/>
      <c r="G253" s="417"/>
      <c r="H253" s="417"/>
    </row>
    <row r="254" spans="1:8" ht="14.25" customHeight="1">
      <c r="A254" s="423" t="s">
        <v>230</v>
      </c>
      <c r="B254" s="855" t="s">
        <v>231</v>
      </c>
      <c r="C254" s="856"/>
      <c r="D254" s="441"/>
      <c r="E254" s="857"/>
      <c r="F254" s="858"/>
      <c r="G254" s="859"/>
      <c r="H254" s="860"/>
    </row>
    <row r="255" spans="1:8" ht="39.75" customHeight="1">
      <c r="A255" s="423"/>
      <c r="B255" s="861"/>
      <c r="C255" s="855"/>
      <c r="D255" s="442" t="s">
        <v>232</v>
      </c>
      <c r="E255" s="862" t="s">
        <v>222</v>
      </c>
      <c r="F255" s="863"/>
      <c r="G255" s="863"/>
      <c r="H255" s="864"/>
    </row>
    <row r="256" spans="1:8" ht="59.25" customHeight="1">
      <c r="A256" s="425"/>
      <c r="B256" s="845" t="s">
        <v>233</v>
      </c>
      <c r="C256" s="846"/>
      <c r="D256" s="431"/>
      <c r="E256" s="847"/>
      <c r="F256" s="848"/>
      <c r="G256" s="848"/>
      <c r="H256" s="849"/>
    </row>
    <row r="257" spans="1:9" ht="21" customHeight="1">
      <c r="A257" s="425"/>
      <c r="B257" s="865" t="s">
        <v>234</v>
      </c>
      <c r="C257" s="866"/>
      <c r="D257" s="440"/>
      <c r="E257" s="867"/>
      <c r="F257" s="868"/>
      <c r="G257" s="869"/>
      <c r="H257" s="870"/>
    </row>
    <row r="258" spans="1:9" ht="57" customHeight="1">
      <c r="A258" s="492"/>
      <c r="B258" s="845" t="s">
        <v>235</v>
      </c>
      <c r="C258" s="846"/>
      <c r="D258" s="431"/>
      <c r="E258" s="847"/>
      <c r="F258" s="848"/>
      <c r="G258" s="848"/>
      <c r="H258" s="849"/>
    </row>
    <row r="259" spans="1:9" ht="14.25" customHeight="1">
      <c r="A259" s="494"/>
      <c r="B259" s="376"/>
      <c r="C259" s="376"/>
      <c r="D259" s="376"/>
      <c r="G259" s="376"/>
    </row>
    <row r="260" spans="1:9" ht="19.5" hidden="1" customHeight="1">
      <c r="A260" s="493"/>
      <c r="B260" s="861" t="e">
        <f>IF(AND(#REF!=2,M198=1),"Name of Other Partner of JV",IF(AND(#REF!=2,M198="2 or more"),"Name of Other Partner-1 of JV",""))</f>
        <v>#REF!</v>
      </c>
      <c r="C260" s="861"/>
      <c r="D260" s="861"/>
      <c r="E260" s="871" t="e">
        <f>'[11]Name of Bidder'!C18</f>
        <v>#REF!</v>
      </c>
      <c r="F260" s="861"/>
      <c r="G260" s="861"/>
      <c r="H260" s="855"/>
      <c r="I260" s="312"/>
    </row>
    <row r="261" spans="1:9" ht="29.25" hidden="1" customHeight="1">
      <c r="A261" s="390" t="s">
        <v>219</v>
      </c>
      <c r="B261" s="871" t="s">
        <v>220</v>
      </c>
      <c r="C261" s="861"/>
      <c r="D261" s="861"/>
      <c r="E261" s="861"/>
      <c r="F261" s="861"/>
      <c r="G261" s="861"/>
      <c r="H261" s="861"/>
      <c r="I261" s="312"/>
    </row>
    <row r="262" spans="1:9" ht="19.5" hidden="1" customHeight="1">
      <c r="A262" s="423"/>
      <c r="B262" s="439"/>
      <c r="C262" s="443"/>
      <c r="D262" s="444"/>
      <c r="E262" s="874" t="s">
        <v>237</v>
      </c>
      <c r="F262" s="876" t="s">
        <v>238</v>
      </c>
      <c r="G262" s="874" t="s">
        <v>222</v>
      </c>
      <c r="H262" s="876"/>
      <c r="I262" s="312"/>
    </row>
    <row r="263" spans="1:9" ht="47.25" hidden="1" customHeight="1">
      <c r="A263" s="423"/>
      <c r="B263" s="439"/>
      <c r="C263" s="443"/>
      <c r="D263" s="389" t="s">
        <v>239</v>
      </c>
      <c r="E263" s="1009"/>
      <c r="F263" s="1010"/>
      <c r="G263" s="1009"/>
      <c r="H263" s="1010"/>
      <c r="I263" s="312"/>
    </row>
    <row r="264" spans="1:9" ht="17.25" hidden="1" customHeight="1">
      <c r="A264" s="425" t="s">
        <v>223</v>
      </c>
      <c r="B264" s="867" t="s">
        <v>224</v>
      </c>
      <c r="C264" s="868"/>
      <c r="D264" s="445"/>
      <c r="E264" s="995"/>
      <c r="F264" s="996"/>
      <c r="G264" s="995"/>
      <c r="H264" s="996"/>
      <c r="I264" s="312"/>
    </row>
    <row r="265" spans="1:9" ht="17.25" hidden="1" customHeight="1">
      <c r="A265" s="425"/>
      <c r="B265" s="867" t="s">
        <v>240</v>
      </c>
      <c r="C265" s="881"/>
      <c r="D265" s="868"/>
      <c r="E265" s="427" t="s">
        <v>27</v>
      </c>
      <c r="F265" s="428"/>
      <c r="G265" s="428"/>
      <c r="H265" s="429"/>
      <c r="I265" s="312"/>
    </row>
    <row r="266" spans="1:9" ht="15.75" hidden="1" customHeight="1">
      <c r="A266" s="425">
        <v>1</v>
      </c>
      <c r="B266" s="1014" t="s">
        <v>241</v>
      </c>
      <c r="C266" s="1015"/>
      <c r="D266" s="433"/>
      <c r="E266" s="434"/>
      <c r="F266" s="435"/>
      <c r="G266" s="1003"/>
      <c r="H266" s="1004"/>
      <c r="I266" s="312"/>
    </row>
    <row r="267" spans="1:9" ht="15.75" hidden="1" customHeight="1">
      <c r="A267" s="425">
        <v>2</v>
      </c>
      <c r="B267" s="1014" t="s">
        <v>242</v>
      </c>
      <c r="C267" s="1015"/>
      <c r="D267" s="433"/>
      <c r="E267" s="434"/>
      <c r="F267" s="435"/>
      <c r="G267" s="1003"/>
      <c r="H267" s="1004"/>
    </row>
    <row r="268" spans="1:9" ht="15.75" hidden="1" customHeight="1">
      <c r="A268" s="425">
        <v>3</v>
      </c>
      <c r="B268" s="430" t="s">
        <v>243</v>
      </c>
      <c r="C268" s="432"/>
      <c r="D268" s="433"/>
      <c r="E268" s="434"/>
      <c r="F268" s="435"/>
      <c r="G268" s="1003"/>
      <c r="H268" s="1004"/>
      <c r="I268" s="312"/>
    </row>
    <row r="269" spans="1:9" ht="16.5" hidden="1" customHeight="1">
      <c r="A269" s="425">
        <v>4</v>
      </c>
      <c r="B269" s="430" t="s">
        <v>244</v>
      </c>
      <c r="C269" s="432"/>
      <c r="D269" s="433"/>
      <c r="E269" s="434"/>
      <c r="F269" s="435"/>
      <c r="G269" s="1003"/>
      <c r="H269" s="1004"/>
      <c r="I269" s="312"/>
    </row>
    <row r="270" spans="1:9" hidden="1">
      <c r="A270" s="425">
        <v>5</v>
      </c>
      <c r="B270" s="430" t="s">
        <v>245</v>
      </c>
      <c r="C270" s="432"/>
      <c r="D270" s="433"/>
      <c r="E270" s="434"/>
      <c r="F270" s="435"/>
      <c r="G270" s="1003"/>
      <c r="H270" s="1004"/>
      <c r="I270" s="312"/>
    </row>
    <row r="271" spans="1:9" ht="19.5" hidden="1" customHeight="1">
      <c r="A271" s="425">
        <v>6</v>
      </c>
      <c r="B271" s="430" t="s">
        <v>246</v>
      </c>
      <c r="C271" s="432"/>
      <c r="D271" s="436"/>
      <c r="E271" s="437"/>
      <c r="F271" s="438"/>
      <c r="G271" s="1005"/>
      <c r="H271" s="1006"/>
      <c r="I271" s="312"/>
    </row>
    <row r="272" spans="1:9" ht="32.25" hidden="1" customHeight="1">
      <c r="A272" s="420"/>
      <c r="B272" s="1007" t="s">
        <v>247</v>
      </c>
      <c r="C272" s="1007"/>
      <c r="D272" s="1007"/>
      <c r="E272" s="1007"/>
      <c r="F272" s="1007"/>
      <c r="G272" s="1007"/>
      <c r="H272" s="1008"/>
      <c r="I272" s="312"/>
    </row>
    <row r="273" spans="1:9" ht="32.25" hidden="1" customHeight="1">
      <c r="A273" s="390"/>
      <c r="B273" s="446"/>
      <c r="C273" s="446"/>
      <c r="D273" s="446"/>
      <c r="E273" s="446"/>
      <c r="F273" s="446"/>
      <c r="G273" s="446"/>
      <c r="H273" s="446"/>
      <c r="I273" s="312"/>
    </row>
    <row r="274" spans="1:9" ht="32.25" hidden="1" customHeight="1">
      <c r="A274" s="390"/>
      <c r="B274" s="446"/>
      <c r="C274" s="446"/>
      <c r="D274" s="446"/>
      <c r="E274" s="446"/>
      <c r="F274" s="446"/>
      <c r="G274" s="446"/>
      <c r="H274" s="446"/>
      <c r="I274" s="312"/>
    </row>
    <row r="275" spans="1:9" ht="32.25" hidden="1" customHeight="1">
      <c r="A275" s="390"/>
      <c r="B275" s="446"/>
      <c r="C275" s="446"/>
      <c r="D275" s="446"/>
      <c r="E275" s="446"/>
      <c r="F275" s="446"/>
      <c r="G275" s="446"/>
      <c r="H275" s="446"/>
      <c r="I275" s="312"/>
    </row>
    <row r="276" spans="1:9" ht="32.25" hidden="1" customHeight="1">
      <c r="A276" s="390"/>
      <c r="B276" s="446"/>
      <c r="C276" s="446"/>
      <c r="D276" s="446"/>
      <c r="E276" s="446"/>
      <c r="F276" s="446"/>
      <c r="G276" s="446"/>
      <c r="H276" s="446"/>
      <c r="I276" s="312"/>
    </row>
    <row r="277" spans="1:9" ht="20.25" hidden="1" customHeight="1">
      <c r="A277" s="423" t="s">
        <v>88</v>
      </c>
      <c r="B277" s="871" t="s">
        <v>227</v>
      </c>
      <c r="C277" s="861"/>
      <c r="D277" s="861"/>
      <c r="E277" s="861"/>
      <c r="F277" s="861"/>
      <c r="G277" s="861"/>
      <c r="H277" s="861"/>
      <c r="I277" s="312"/>
    </row>
    <row r="278" spans="1:9" ht="19.5" hidden="1" customHeight="1">
      <c r="A278" s="423"/>
      <c r="B278" s="447"/>
      <c r="C278" s="443"/>
      <c r="D278" s="444"/>
      <c r="E278" s="874" t="s">
        <v>237</v>
      </c>
      <c r="F278" s="876" t="s">
        <v>238</v>
      </c>
      <c r="G278" s="874" t="s">
        <v>222</v>
      </c>
      <c r="H278" s="876"/>
      <c r="I278" s="312"/>
    </row>
    <row r="279" spans="1:9" ht="47.25" hidden="1" customHeight="1">
      <c r="A279" s="423"/>
      <c r="B279" s="447"/>
      <c r="C279" s="443"/>
      <c r="D279" s="389" t="s">
        <v>248</v>
      </c>
      <c r="E279" s="1009"/>
      <c r="F279" s="1010"/>
      <c r="G279" s="1009"/>
      <c r="H279" s="1010"/>
      <c r="I279" s="312"/>
    </row>
    <row r="280" spans="1:9" ht="17.25" hidden="1" customHeight="1">
      <c r="A280" s="425" t="s">
        <v>223</v>
      </c>
      <c r="B280" s="882" t="s">
        <v>224</v>
      </c>
      <c r="C280" s="877"/>
      <c r="D280" s="448"/>
      <c r="E280" s="995"/>
      <c r="F280" s="996"/>
      <c r="G280" s="997"/>
      <c r="H280" s="998"/>
      <c r="I280" s="312"/>
    </row>
    <row r="281" spans="1:9" ht="17.25" hidden="1" customHeight="1">
      <c r="A281" s="425"/>
      <c r="B281" s="881" t="s">
        <v>240</v>
      </c>
      <c r="C281" s="881"/>
      <c r="D281" s="882"/>
      <c r="E281" s="427" t="s">
        <v>27</v>
      </c>
      <c r="F281" s="428"/>
      <c r="G281" s="428"/>
      <c r="H281" s="429"/>
      <c r="I281" s="312"/>
    </row>
    <row r="282" spans="1:9" ht="15.75" hidden="1" customHeight="1">
      <c r="A282" s="425">
        <v>1</v>
      </c>
      <c r="B282" s="999" t="s">
        <v>241</v>
      </c>
      <c r="C282" s="1000"/>
      <c r="D282" s="451"/>
      <c r="E282" s="452"/>
      <c r="F282" s="453"/>
      <c r="G282" s="1001"/>
      <c r="H282" s="1002"/>
      <c r="I282" s="312"/>
    </row>
    <row r="283" spans="1:9" ht="15.75" hidden="1" customHeight="1">
      <c r="A283" s="425">
        <v>2</v>
      </c>
      <c r="B283" s="999" t="s">
        <v>242</v>
      </c>
      <c r="C283" s="1000"/>
      <c r="D283" s="454"/>
      <c r="E283" s="434"/>
      <c r="F283" s="435"/>
      <c r="G283" s="989"/>
      <c r="H283" s="990"/>
    </row>
    <row r="284" spans="1:9" ht="15.75" hidden="1" customHeight="1">
      <c r="A284" s="425">
        <v>3</v>
      </c>
      <c r="B284" s="449" t="s">
        <v>243</v>
      </c>
      <c r="C284" s="450"/>
      <c r="D284" s="454"/>
      <c r="E284" s="434"/>
      <c r="F284" s="435"/>
      <c r="G284" s="989"/>
      <c r="H284" s="990"/>
      <c r="I284" s="312"/>
    </row>
    <row r="285" spans="1:9" ht="16.5" hidden="1" customHeight="1">
      <c r="A285" s="425">
        <v>4</v>
      </c>
      <c r="B285" s="449" t="s">
        <v>244</v>
      </c>
      <c r="C285" s="450"/>
      <c r="D285" s="454"/>
      <c r="E285" s="434"/>
      <c r="F285" s="435"/>
      <c r="G285" s="989"/>
      <c r="H285" s="990"/>
      <c r="I285" s="312"/>
    </row>
    <row r="286" spans="1:9" ht="15.75" hidden="1" customHeight="1">
      <c r="A286" s="425">
        <v>5</v>
      </c>
      <c r="B286" s="449" t="s">
        <v>245</v>
      </c>
      <c r="C286" s="450"/>
      <c r="D286" s="454"/>
      <c r="E286" s="434"/>
      <c r="F286" s="435"/>
      <c r="G286" s="989"/>
      <c r="H286" s="990"/>
      <c r="I286" s="312"/>
    </row>
    <row r="287" spans="1:9" hidden="1">
      <c r="A287" s="425">
        <v>6</v>
      </c>
      <c r="B287" s="449" t="s">
        <v>246</v>
      </c>
      <c r="C287" s="450"/>
      <c r="D287" s="455"/>
      <c r="E287" s="437"/>
      <c r="F287" s="438"/>
      <c r="G287" s="991"/>
      <c r="H287" s="992"/>
      <c r="I287" s="312"/>
    </row>
    <row r="288" spans="1:9" ht="49.5" hidden="1" customHeight="1">
      <c r="A288" s="425"/>
      <c r="B288" s="1013" t="s">
        <v>247</v>
      </c>
      <c r="C288" s="1007"/>
      <c r="D288" s="1007"/>
      <c r="E288" s="1007"/>
      <c r="F288" s="1007"/>
      <c r="G288" s="1007"/>
      <c r="H288" s="1008"/>
      <c r="I288" s="312"/>
    </row>
    <row r="289" spans="1:9" ht="16.5" hidden="1" customHeight="1">
      <c r="A289" s="456"/>
      <c r="B289" s="310"/>
      <c r="C289" s="310"/>
      <c r="D289" s="417"/>
      <c r="E289" s="417"/>
      <c r="F289" s="417"/>
      <c r="G289" s="417"/>
      <c r="H289" s="417"/>
      <c r="I289" s="312"/>
    </row>
    <row r="290" spans="1:9" ht="16.5" hidden="1" customHeight="1">
      <c r="A290" s="423" t="s">
        <v>230</v>
      </c>
      <c r="B290" s="855" t="s">
        <v>231</v>
      </c>
      <c r="C290" s="856"/>
      <c r="D290" s="441"/>
      <c r="E290" s="857"/>
      <c r="F290" s="858"/>
      <c r="G290" s="859"/>
      <c r="H290" s="860"/>
      <c r="I290" s="312"/>
    </row>
    <row r="291" spans="1:9" ht="28.5" hidden="1" customHeight="1">
      <c r="A291" s="423"/>
      <c r="B291" s="861"/>
      <c r="C291" s="855"/>
      <c r="D291" s="442"/>
      <c r="E291" s="862" t="s">
        <v>249</v>
      </c>
      <c r="F291" s="864"/>
      <c r="G291" s="987" t="s">
        <v>237</v>
      </c>
      <c r="H291" s="988"/>
      <c r="I291" s="312"/>
    </row>
    <row r="292" spans="1:9" ht="56.25" hidden="1" customHeight="1">
      <c r="A292" s="425"/>
      <c r="B292" s="845" t="s">
        <v>233</v>
      </c>
      <c r="C292" s="846"/>
      <c r="D292" s="431"/>
      <c r="E292" s="983"/>
      <c r="F292" s="984"/>
      <c r="G292" s="985"/>
      <c r="H292" s="985"/>
    </row>
    <row r="293" spans="1:9" ht="15.75" hidden="1" customHeight="1">
      <c r="A293" s="425"/>
      <c r="B293" s="865" t="s">
        <v>234</v>
      </c>
      <c r="C293" s="866"/>
      <c r="D293" s="440"/>
      <c r="E293" s="867"/>
      <c r="F293" s="868"/>
      <c r="G293" s="869"/>
      <c r="H293" s="870"/>
      <c r="I293" s="312"/>
    </row>
    <row r="294" spans="1:9" ht="66.75" hidden="1" customHeight="1">
      <c r="A294" s="425"/>
      <c r="B294" s="845" t="s">
        <v>235</v>
      </c>
      <c r="C294" s="846"/>
      <c r="D294" s="431"/>
      <c r="E294" s="983"/>
      <c r="F294" s="984"/>
      <c r="G294" s="985"/>
      <c r="H294" s="985"/>
      <c r="I294" s="312"/>
    </row>
    <row r="295" spans="1:9" ht="20.25" hidden="1" customHeight="1">
      <c r="A295" s="425"/>
      <c r="B295" s="457"/>
      <c r="C295" s="457"/>
      <c r="D295" s="458"/>
      <c r="E295" s="458"/>
      <c r="F295" s="458"/>
      <c r="G295" s="458"/>
      <c r="H295" s="458"/>
      <c r="I295" s="312"/>
    </row>
    <row r="296" spans="1:9" ht="32.25" hidden="1" customHeight="1">
      <c r="A296" s="390"/>
      <c r="B296" s="861" t="e">
        <f>IF(AND(#REF!=2,M198="2 or more"),"Name of Other Partner-2 of JV", "")</f>
        <v>#REF!</v>
      </c>
      <c r="C296" s="861"/>
      <c r="D296" s="861"/>
      <c r="E296" s="871" t="e">
        <f>'[11]Name of Bidder'!C23</f>
        <v>#REF!</v>
      </c>
      <c r="F296" s="861"/>
      <c r="G296" s="861"/>
      <c r="H296" s="855"/>
      <c r="I296" s="312"/>
    </row>
    <row r="297" spans="1:9" ht="29.25" hidden="1" customHeight="1">
      <c r="A297" s="390" t="s">
        <v>219</v>
      </c>
      <c r="B297" s="871" t="s">
        <v>220</v>
      </c>
      <c r="C297" s="861"/>
      <c r="D297" s="861"/>
      <c r="E297" s="861"/>
      <c r="F297" s="861"/>
      <c r="G297" s="861"/>
      <c r="H297" s="861"/>
      <c r="I297" s="312"/>
    </row>
    <row r="298" spans="1:9" ht="19.5" hidden="1" customHeight="1">
      <c r="A298" s="423"/>
      <c r="B298" s="439"/>
      <c r="C298" s="443"/>
      <c r="D298" s="444"/>
      <c r="E298" s="874" t="s">
        <v>237</v>
      </c>
      <c r="F298" s="876" t="s">
        <v>238</v>
      </c>
      <c r="G298" s="874" t="s">
        <v>222</v>
      </c>
      <c r="H298" s="876"/>
      <c r="I298" s="312"/>
    </row>
    <row r="299" spans="1:9" ht="47.25" hidden="1" customHeight="1">
      <c r="A299" s="423"/>
      <c r="B299" s="439"/>
      <c r="C299" s="443"/>
      <c r="D299" s="389" t="s">
        <v>239</v>
      </c>
      <c r="E299" s="1009"/>
      <c r="F299" s="1010"/>
      <c r="G299" s="1009"/>
      <c r="H299" s="1010"/>
      <c r="I299" s="312"/>
    </row>
    <row r="300" spans="1:9" ht="17.25" hidden="1" customHeight="1">
      <c r="A300" s="425" t="s">
        <v>223</v>
      </c>
      <c r="B300" s="867" t="s">
        <v>224</v>
      </c>
      <c r="C300" s="868"/>
      <c r="D300" s="445"/>
      <c r="E300" s="995"/>
      <c r="F300" s="996"/>
      <c r="G300" s="995"/>
      <c r="H300" s="996"/>
      <c r="I300" s="312"/>
    </row>
    <row r="301" spans="1:9" ht="17.25" hidden="1" customHeight="1">
      <c r="A301" s="425"/>
      <c r="B301" s="867" t="s">
        <v>240</v>
      </c>
      <c r="C301" s="881"/>
      <c r="D301" s="868"/>
      <c r="E301" s="427" t="s">
        <v>27</v>
      </c>
      <c r="F301" s="428"/>
      <c r="G301" s="428"/>
      <c r="H301" s="429"/>
      <c r="I301" s="312"/>
    </row>
    <row r="302" spans="1:9" ht="15.75" hidden="1" customHeight="1">
      <c r="A302" s="425">
        <v>1</v>
      </c>
      <c r="B302" s="999" t="s">
        <v>241</v>
      </c>
      <c r="C302" s="1000"/>
      <c r="D302" s="459"/>
      <c r="E302" s="452"/>
      <c r="F302" s="453"/>
      <c r="G302" s="1011"/>
      <c r="H302" s="1012"/>
      <c r="I302" s="312"/>
    </row>
    <row r="303" spans="1:9" ht="15.75" hidden="1" customHeight="1">
      <c r="A303" s="425">
        <v>2</v>
      </c>
      <c r="B303" s="999" t="s">
        <v>242</v>
      </c>
      <c r="C303" s="1000"/>
      <c r="D303" s="433"/>
      <c r="E303" s="434"/>
      <c r="F303" s="435"/>
      <c r="G303" s="1003"/>
      <c r="H303" s="1004"/>
    </row>
    <row r="304" spans="1:9" ht="15.75" hidden="1" customHeight="1">
      <c r="A304" s="425">
        <v>3</v>
      </c>
      <c r="B304" s="449" t="s">
        <v>243</v>
      </c>
      <c r="C304" s="450"/>
      <c r="D304" s="433"/>
      <c r="E304" s="434"/>
      <c r="F304" s="435"/>
      <c r="G304" s="1003"/>
      <c r="H304" s="1004"/>
      <c r="I304" s="312"/>
    </row>
    <row r="305" spans="1:9" ht="16.5" hidden="1" customHeight="1">
      <c r="A305" s="425">
        <v>4</v>
      </c>
      <c r="B305" s="449" t="s">
        <v>244</v>
      </c>
      <c r="C305" s="450"/>
      <c r="D305" s="433"/>
      <c r="E305" s="434"/>
      <c r="F305" s="435"/>
      <c r="G305" s="1003"/>
      <c r="H305" s="1004"/>
      <c r="I305" s="312"/>
    </row>
    <row r="306" spans="1:9" ht="15.75" hidden="1" customHeight="1">
      <c r="A306" s="425">
        <v>5</v>
      </c>
      <c r="B306" s="449" t="s">
        <v>245</v>
      </c>
      <c r="C306" s="450"/>
      <c r="D306" s="433"/>
      <c r="E306" s="434"/>
      <c r="F306" s="435"/>
      <c r="G306" s="1003"/>
      <c r="H306" s="1004"/>
      <c r="I306" s="312"/>
    </row>
    <row r="307" spans="1:9" hidden="1">
      <c r="A307" s="425">
        <v>6</v>
      </c>
      <c r="B307" s="449" t="s">
        <v>246</v>
      </c>
      <c r="C307" s="450"/>
      <c r="D307" s="436"/>
      <c r="E307" s="437"/>
      <c r="F307" s="438"/>
      <c r="G307" s="1005"/>
      <c r="H307" s="1006"/>
      <c r="I307" s="312"/>
    </row>
    <row r="308" spans="1:9" ht="32.25" hidden="1" customHeight="1">
      <c r="A308" s="420"/>
      <c r="B308" s="1007" t="s">
        <v>247</v>
      </c>
      <c r="C308" s="1007"/>
      <c r="D308" s="1007"/>
      <c r="E308" s="1007"/>
      <c r="F308" s="1007"/>
      <c r="G308" s="1007"/>
      <c r="H308" s="1008"/>
      <c r="I308" s="312"/>
    </row>
    <row r="309" spans="1:9" ht="32.25" hidden="1" customHeight="1">
      <c r="A309" s="390"/>
      <c r="B309" s="446"/>
      <c r="C309" s="446"/>
      <c r="D309" s="446"/>
      <c r="E309" s="446"/>
      <c r="F309" s="446"/>
      <c r="G309" s="446"/>
      <c r="H309" s="446"/>
      <c r="I309" s="312"/>
    </row>
    <row r="310" spans="1:9" ht="20.25" hidden="1" customHeight="1">
      <c r="A310" s="423" t="s">
        <v>88</v>
      </c>
      <c r="B310" s="871" t="s">
        <v>227</v>
      </c>
      <c r="C310" s="861"/>
      <c r="D310" s="861"/>
      <c r="E310" s="861"/>
      <c r="F310" s="861"/>
      <c r="G310" s="861"/>
      <c r="H310" s="861"/>
      <c r="I310" s="312"/>
    </row>
    <row r="311" spans="1:9" ht="19.5" hidden="1" customHeight="1">
      <c r="A311" s="423"/>
      <c r="B311" s="447"/>
      <c r="C311" s="443"/>
      <c r="D311" s="444"/>
      <c r="E311" s="874" t="s">
        <v>237</v>
      </c>
      <c r="F311" s="876" t="s">
        <v>238</v>
      </c>
      <c r="G311" s="874" t="s">
        <v>222</v>
      </c>
      <c r="H311" s="876"/>
      <c r="I311" s="312"/>
    </row>
    <row r="312" spans="1:9" ht="47.25" hidden="1" customHeight="1">
      <c r="A312" s="423"/>
      <c r="B312" s="447"/>
      <c r="C312" s="443"/>
      <c r="D312" s="389" t="s">
        <v>248</v>
      </c>
      <c r="E312" s="1009"/>
      <c r="F312" s="1010"/>
      <c r="G312" s="1009"/>
      <c r="H312" s="1010"/>
      <c r="I312" s="312"/>
    </row>
    <row r="313" spans="1:9" ht="17.25" hidden="1" customHeight="1">
      <c r="A313" s="425" t="s">
        <v>223</v>
      </c>
      <c r="B313" s="882" t="s">
        <v>224</v>
      </c>
      <c r="C313" s="877"/>
      <c r="D313" s="448"/>
      <c r="E313" s="995"/>
      <c r="F313" s="996"/>
      <c r="G313" s="997"/>
      <c r="H313" s="998"/>
      <c r="I313" s="312"/>
    </row>
    <row r="314" spans="1:9" ht="17.25" hidden="1" customHeight="1">
      <c r="A314" s="425"/>
      <c r="B314" s="881" t="s">
        <v>240</v>
      </c>
      <c r="C314" s="881"/>
      <c r="D314" s="882"/>
      <c r="E314" s="427" t="s">
        <v>27</v>
      </c>
      <c r="F314" s="428"/>
      <c r="G314" s="428"/>
      <c r="H314" s="429"/>
      <c r="I314" s="312"/>
    </row>
    <row r="315" spans="1:9" ht="15.75" hidden="1" customHeight="1">
      <c r="A315" s="425">
        <v>1</v>
      </c>
      <c r="B315" s="999" t="s">
        <v>241</v>
      </c>
      <c r="C315" s="1000"/>
      <c r="D315" s="451"/>
      <c r="E315" s="452"/>
      <c r="F315" s="453"/>
      <c r="G315" s="1001"/>
      <c r="H315" s="1002"/>
      <c r="I315" s="312"/>
    </row>
    <row r="316" spans="1:9" ht="15.75" hidden="1" customHeight="1">
      <c r="A316" s="425">
        <v>2</v>
      </c>
      <c r="B316" s="999" t="s">
        <v>242</v>
      </c>
      <c r="C316" s="1000"/>
      <c r="D316" s="454"/>
      <c r="E316" s="434"/>
      <c r="F316" s="435"/>
      <c r="G316" s="989"/>
      <c r="H316" s="990"/>
    </row>
    <row r="317" spans="1:9" ht="15.75" hidden="1" customHeight="1">
      <c r="A317" s="425">
        <v>3</v>
      </c>
      <c r="B317" s="449" t="s">
        <v>243</v>
      </c>
      <c r="C317" s="450"/>
      <c r="D317" s="454"/>
      <c r="E317" s="434"/>
      <c r="F317" s="435"/>
      <c r="G317" s="989"/>
      <c r="H317" s="990"/>
      <c r="I317" s="312"/>
    </row>
    <row r="318" spans="1:9" ht="16.5" hidden="1" customHeight="1">
      <c r="A318" s="425">
        <v>4</v>
      </c>
      <c r="B318" s="449" t="s">
        <v>244</v>
      </c>
      <c r="C318" s="450"/>
      <c r="D318" s="454"/>
      <c r="E318" s="434"/>
      <c r="F318" s="435"/>
      <c r="G318" s="989"/>
      <c r="H318" s="990"/>
      <c r="I318" s="312"/>
    </row>
    <row r="319" spans="1:9" ht="15.75" hidden="1" customHeight="1">
      <c r="A319" s="425">
        <v>5</v>
      </c>
      <c r="B319" s="449" t="s">
        <v>245</v>
      </c>
      <c r="C319" s="450"/>
      <c r="D319" s="454"/>
      <c r="E319" s="434"/>
      <c r="F319" s="435"/>
      <c r="G319" s="989"/>
      <c r="H319" s="990"/>
      <c r="I319" s="312"/>
    </row>
    <row r="320" spans="1:9" ht="15.75" hidden="1" customHeight="1">
      <c r="A320" s="425">
        <v>6</v>
      </c>
      <c r="B320" s="449" t="s">
        <v>246</v>
      </c>
      <c r="C320" s="450"/>
      <c r="D320" s="454"/>
      <c r="E320" s="434"/>
      <c r="F320" s="435"/>
      <c r="G320" s="989"/>
      <c r="H320" s="990"/>
      <c r="I320" s="312"/>
    </row>
    <row r="321" spans="1:9" ht="32.25" hidden="1" customHeight="1">
      <c r="A321" s="425"/>
      <c r="B321" s="854" t="s">
        <v>229</v>
      </c>
      <c r="C321" s="854"/>
      <c r="D321" s="455"/>
      <c r="E321" s="437"/>
      <c r="F321" s="438"/>
      <c r="G321" s="991"/>
      <c r="H321" s="992"/>
      <c r="I321" s="312"/>
    </row>
    <row r="322" spans="1:9" ht="32.25" hidden="1" customHeight="1">
      <c r="A322" s="420"/>
      <c r="B322" s="993" t="s">
        <v>247</v>
      </c>
      <c r="C322" s="993"/>
      <c r="D322" s="993"/>
      <c r="E322" s="993"/>
      <c r="F322" s="993"/>
      <c r="G322" s="993"/>
      <c r="H322" s="994"/>
      <c r="I322" s="312"/>
    </row>
    <row r="323" spans="1:9" ht="16.5" hidden="1" customHeight="1">
      <c r="A323" s="420"/>
      <c r="B323" s="310"/>
      <c r="C323" s="310"/>
      <c r="D323" s="417"/>
      <c r="E323" s="417"/>
      <c r="F323" s="417"/>
      <c r="G323" s="417"/>
      <c r="H323" s="417"/>
      <c r="I323" s="312"/>
    </row>
    <row r="324" spans="1:9" ht="16.5" hidden="1" customHeight="1">
      <c r="A324" s="423" t="s">
        <v>230</v>
      </c>
      <c r="B324" s="856" t="s">
        <v>231</v>
      </c>
      <c r="C324" s="856"/>
      <c r="D324" s="441"/>
      <c r="E324" s="857"/>
      <c r="F324" s="858"/>
      <c r="G324" s="859"/>
      <c r="H324" s="860"/>
      <c r="I324" s="312"/>
    </row>
    <row r="325" spans="1:9" ht="28.5" hidden="1" customHeight="1">
      <c r="A325" s="423"/>
      <c r="B325" s="871"/>
      <c r="C325" s="855"/>
      <c r="D325" s="442"/>
      <c r="E325" s="862" t="s">
        <v>249</v>
      </c>
      <c r="F325" s="864"/>
      <c r="G325" s="987" t="s">
        <v>237</v>
      </c>
      <c r="H325" s="988"/>
      <c r="I325" s="312"/>
    </row>
    <row r="326" spans="1:9" ht="56.25" hidden="1" customHeight="1">
      <c r="A326" s="425"/>
      <c r="B326" s="846" t="s">
        <v>233</v>
      </c>
      <c r="C326" s="846"/>
      <c r="D326" s="431"/>
      <c r="E326" s="983"/>
      <c r="F326" s="984"/>
      <c r="G326" s="985"/>
      <c r="H326" s="985"/>
    </row>
    <row r="327" spans="1:9" ht="15.75" hidden="1" customHeight="1">
      <c r="A327" s="425"/>
      <c r="B327" s="866" t="s">
        <v>234</v>
      </c>
      <c r="C327" s="866"/>
      <c r="D327" s="440"/>
      <c r="E327" s="867"/>
      <c r="F327" s="868"/>
      <c r="G327" s="869"/>
      <c r="H327" s="870"/>
      <c r="I327" s="312"/>
    </row>
    <row r="328" spans="1:9" ht="49.5" hidden="1" customHeight="1">
      <c r="A328" s="425"/>
      <c r="B328" s="846" t="s">
        <v>235</v>
      </c>
      <c r="C328" s="846"/>
      <c r="D328" s="431"/>
      <c r="E328" s="983"/>
      <c r="F328" s="984"/>
      <c r="G328" s="985"/>
      <c r="H328" s="985"/>
      <c r="I328" s="312"/>
    </row>
    <row r="329" spans="1:9" ht="22.5" hidden="1" customHeight="1">
      <c r="A329" s="420"/>
      <c r="B329" s="457"/>
      <c r="C329" s="457"/>
      <c r="D329" s="458"/>
      <c r="E329" s="458"/>
      <c r="F329" s="458"/>
      <c r="G329" s="458"/>
      <c r="H329" s="458"/>
      <c r="I329" s="312"/>
    </row>
    <row r="330" spans="1:9" ht="17.25" hidden="1" customHeight="1">
      <c r="A330" s="460" t="s">
        <v>250</v>
      </c>
      <c r="B330" s="986" t="s">
        <v>251</v>
      </c>
      <c r="C330" s="986"/>
      <c r="D330" s="986"/>
      <c r="E330" s="986"/>
      <c r="F330" s="986"/>
      <c r="G330" s="986"/>
      <c r="H330" s="986"/>
      <c r="I330" s="312"/>
    </row>
    <row r="331" spans="1:9" ht="12" hidden="1" customHeight="1">
      <c r="A331" s="312"/>
      <c r="B331" s="376"/>
      <c r="C331" s="376"/>
      <c r="D331" s="376"/>
      <c r="E331" s="376"/>
      <c r="F331" s="376"/>
      <c r="G331" s="376"/>
      <c r="H331" s="312"/>
      <c r="I331" s="312"/>
    </row>
    <row r="332" spans="1:9" ht="75" hidden="1" customHeight="1">
      <c r="A332" s="461"/>
      <c r="B332" s="980" t="s">
        <v>252</v>
      </c>
      <c r="C332" s="980"/>
      <c r="D332" s="980"/>
      <c r="E332" s="980"/>
      <c r="F332" s="980"/>
      <c r="G332" s="980"/>
      <c r="H332" s="980"/>
      <c r="I332" s="312"/>
    </row>
    <row r="333" spans="1:9" ht="185.25" hidden="1" customHeight="1">
      <c r="A333" s="420"/>
      <c r="B333" s="981" t="s">
        <v>253</v>
      </c>
      <c r="C333" s="981"/>
      <c r="D333" s="981"/>
      <c r="E333" s="981"/>
      <c r="F333" s="981"/>
      <c r="G333" s="981"/>
      <c r="H333" s="981"/>
    </row>
    <row r="334" spans="1:9" ht="40.15" hidden="1" customHeight="1">
      <c r="A334" s="420"/>
      <c r="B334" s="980"/>
      <c r="C334" s="980"/>
      <c r="D334" s="980"/>
      <c r="E334" s="980"/>
      <c r="F334" s="980"/>
      <c r="G334" s="980"/>
      <c r="H334" s="980"/>
      <c r="I334" s="312"/>
    </row>
    <row r="335" spans="1:9" ht="9" hidden="1" customHeight="1">
      <c r="A335" s="312"/>
      <c r="B335" s="312"/>
      <c r="C335" s="312"/>
      <c r="D335" s="312"/>
      <c r="E335" s="312"/>
      <c r="F335" s="312"/>
      <c r="G335" s="312"/>
      <c r="H335" s="312"/>
      <c r="I335" s="312"/>
    </row>
    <row r="336" spans="1:9" ht="33.75" hidden="1" customHeight="1">
      <c r="A336" s="420"/>
      <c r="B336" s="980"/>
      <c r="C336" s="980"/>
      <c r="D336" s="980"/>
      <c r="E336" s="980"/>
      <c r="F336" s="980"/>
      <c r="G336" s="980"/>
      <c r="H336" s="980"/>
      <c r="I336" s="312"/>
    </row>
    <row r="337" spans="1:9" hidden="1">
      <c r="B337" s="376"/>
      <c r="C337" s="376"/>
      <c r="D337" s="376"/>
      <c r="E337" s="376"/>
      <c r="F337" s="376"/>
      <c r="G337" s="376"/>
    </row>
    <row r="338" spans="1:9" ht="42" hidden="1" customHeight="1">
      <c r="A338" s="419"/>
      <c r="B338" s="980"/>
      <c r="C338" s="980"/>
      <c r="D338" s="980"/>
      <c r="E338" s="980"/>
      <c r="F338" s="980"/>
      <c r="G338" s="980"/>
      <c r="H338" s="980"/>
      <c r="I338" s="312"/>
    </row>
    <row r="339" spans="1:9" hidden="1">
      <c r="A339" s="312"/>
      <c r="B339" s="312"/>
      <c r="C339" s="312"/>
      <c r="D339" s="312"/>
      <c r="E339" s="312"/>
      <c r="F339" s="312"/>
      <c r="G339" s="312"/>
      <c r="H339" s="312"/>
      <c r="I339" s="312"/>
    </row>
    <row r="340" spans="1:9" ht="19.5" hidden="1" customHeight="1">
      <c r="A340" s="419"/>
      <c r="B340" s="980" t="s">
        <v>254</v>
      </c>
      <c r="C340" s="980"/>
      <c r="D340" s="980"/>
      <c r="E340" s="980"/>
      <c r="F340" s="980"/>
      <c r="G340" s="980"/>
      <c r="H340" s="980"/>
      <c r="I340" s="312"/>
    </row>
    <row r="341" spans="1:9" hidden="1">
      <c r="A341" s="312"/>
      <c r="B341" s="376"/>
      <c r="C341" s="376"/>
      <c r="D341" s="376"/>
      <c r="E341" s="376"/>
      <c r="F341" s="376"/>
      <c r="G341" s="376"/>
      <c r="H341" s="312"/>
      <c r="I341" s="312"/>
    </row>
    <row r="342" spans="1:9" ht="40.15" hidden="1" customHeight="1">
      <c r="A342" s="419" t="s">
        <v>255</v>
      </c>
      <c r="B342" s="981" t="s">
        <v>256</v>
      </c>
      <c r="C342" s="981"/>
      <c r="D342" s="981"/>
      <c r="E342" s="981"/>
      <c r="F342" s="981"/>
      <c r="G342" s="981"/>
      <c r="H342" s="981"/>
      <c r="I342" s="312"/>
    </row>
    <row r="343" spans="1:9" hidden="1">
      <c r="A343" s="312"/>
      <c r="B343" s="376"/>
      <c r="C343" s="376"/>
      <c r="D343" s="376"/>
      <c r="E343" s="376"/>
      <c r="F343" s="376"/>
      <c r="G343" s="376"/>
      <c r="H343" s="312"/>
      <c r="I343" s="312"/>
    </row>
    <row r="344" spans="1:9" ht="90" hidden="1" customHeight="1">
      <c r="A344" s="419" t="s">
        <v>257</v>
      </c>
      <c r="B344" s="981" t="s">
        <v>258</v>
      </c>
      <c r="C344" s="981"/>
      <c r="D344" s="981"/>
      <c r="E344" s="981"/>
      <c r="F344" s="981"/>
      <c r="G344" s="981"/>
      <c r="H344" s="981"/>
    </row>
    <row r="345" spans="1:9" hidden="1">
      <c r="A345" s="312"/>
      <c r="B345" s="312"/>
      <c r="C345" s="312"/>
      <c r="D345" s="312"/>
      <c r="E345" s="312"/>
      <c r="F345" s="312"/>
      <c r="G345" s="312"/>
      <c r="H345" s="312"/>
      <c r="I345" s="312"/>
    </row>
    <row r="346" spans="1:9" ht="48" hidden="1" customHeight="1">
      <c r="A346" s="419" t="s">
        <v>259</v>
      </c>
      <c r="B346" s="980" t="s">
        <v>260</v>
      </c>
      <c r="C346" s="980"/>
      <c r="D346" s="980"/>
      <c r="E346" s="980"/>
      <c r="F346" s="980"/>
      <c r="G346" s="980"/>
      <c r="H346" s="980"/>
      <c r="I346" s="312"/>
    </row>
    <row r="347" spans="1:9" ht="17.25" hidden="1" customHeight="1">
      <c r="A347" s="312"/>
      <c r="B347" s="312"/>
      <c r="C347" s="312"/>
      <c r="D347" s="311"/>
      <c r="E347" s="312"/>
      <c r="F347" s="312"/>
      <c r="G347" s="312"/>
      <c r="H347" s="312"/>
      <c r="I347" s="312"/>
    </row>
    <row r="348" spans="1:9" ht="21" hidden="1" customHeight="1">
      <c r="A348" s="419" t="s">
        <v>261</v>
      </c>
      <c r="B348" s="980" t="s">
        <v>262</v>
      </c>
      <c r="C348" s="980"/>
      <c r="D348" s="980"/>
      <c r="E348" s="980"/>
      <c r="F348" s="980"/>
      <c r="G348" s="980"/>
      <c r="H348" s="980"/>
      <c r="I348" s="312"/>
    </row>
    <row r="349" spans="1:9" ht="29.25" hidden="1" customHeight="1">
      <c r="A349" s="419"/>
      <c r="B349" s="982" t="s">
        <v>263</v>
      </c>
      <c r="C349" s="982"/>
      <c r="D349" s="982"/>
      <c r="E349" s="982"/>
      <c r="F349" s="982"/>
      <c r="G349" s="982"/>
      <c r="H349" s="982"/>
      <c r="I349" s="312"/>
    </row>
    <row r="350" spans="1:9" ht="17.25" hidden="1" customHeight="1">
      <c r="A350" s="419"/>
      <c r="B350" s="462"/>
      <c r="C350" s="462"/>
      <c r="D350" s="462"/>
      <c r="E350" s="462"/>
      <c r="F350" s="462"/>
      <c r="G350" s="462"/>
      <c r="H350" s="462"/>
    </row>
    <row r="351" spans="1:9" ht="72" hidden="1" customHeight="1">
      <c r="A351" s="420">
        <v>4.0999999999999996</v>
      </c>
      <c r="B351" s="968" t="s">
        <v>264</v>
      </c>
      <c r="C351" s="968"/>
      <c r="D351" s="968"/>
      <c r="E351" s="968"/>
      <c r="F351" s="968"/>
      <c r="G351" s="968"/>
      <c r="H351" s="968"/>
    </row>
    <row r="352" spans="1:9" ht="16.5" hidden="1" customHeight="1">
      <c r="A352" s="375" t="s">
        <v>80</v>
      </c>
      <c r="B352" s="979" t="str">
        <f>"For  " &amp;B199</f>
        <v>For  Name of the Bidder</v>
      </c>
      <c r="C352" s="979"/>
      <c r="D352" s="979"/>
      <c r="E352" s="979"/>
      <c r="F352" s="979"/>
      <c r="G352" s="312"/>
      <c r="H352" s="312"/>
      <c r="I352" s="312"/>
    </row>
    <row r="353" spans="1:9" ht="15.75" hidden="1" customHeight="1">
      <c r="A353" s="312"/>
      <c r="B353" s="463" t="s">
        <v>74</v>
      </c>
      <c r="C353" s="975"/>
      <c r="D353" s="976"/>
      <c r="E353" s="976"/>
      <c r="F353" s="976"/>
      <c r="G353" s="976"/>
      <c r="H353" s="977"/>
      <c r="I353" s="312"/>
    </row>
    <row r="354" spans="1:9" ht="15.75" hidden="1" customHeight="1">
      <c r="A354" s="312"/>
      <c r="B354" s="463" t="s">
        <v>75</v>
      </c>
      <c r="C354" s="975"/>
      <c r="D354" s="976"/>
      <c r="E354" s="976"/>
      <c r="F354" s="976"/>
      <c r="G354" s="976"/>
      <c r="H354" s="977"/>
      <c r="I354" s="312"/>
    </row>
    <row r="355" spans="1:9" ht="15.75" hidden="1" customHeight="1">
      <c r="A355" s="312"/>
      <c r="B355" s="463" t="s">
        <v>76</v>
      </c>
      <c r="C355" s="975"/>
      <c r="D355" s="976"/>
      <c r="E355" s="976"/>
      <c r="F355" s="976"/>
      <c r="G355" s="976"/>
      <c r="H355" s="977"/>
      <c r="I355" s="312"/>
    </row>
    <row r="356" spans="1:9" ht="15.75" hidden="1" customHeight="1">
      <c r="A356" s="312"/>
      <c r="B356" s="463" t="s">
        <v>166</v>
      </c>
      <c r="C356" s="975"/>
      <c r="D356" s="976"/>
      <c r="E356" s="976"/>
      <c r="F356" s="976"/>
      <c r="G356" s="976"/>
      <c r="H356" s="977"/>
      <c r="I356" s="312"/>
    </row>
    <row r="357" spans="1:9" ht="15.75" hidden="1" customHeight="1">
      <c r="A357" s="312"/>
      <c r="B357" s="463" t="s">
        <v>167</v>
      </c>
      <c r="C357" s="975"/>
      <c r="D357" s="976"/>
      <c r="E357" s="976"/>
      <c r="F357" s="976"/>
      <c r="G357" s="976"/>
      <c r="H357" s="977"/>
      <c r="I357" s="312"/>
    </row>
    <row r="358" spans="1:9" ht="15.75" hidden="1" customHeight="1">
      <c r="A358" s="312"/>
      <c r="B358" s="463" t="s">
        <v>169</v>
      </c>
      <c r="C358" s="975"/>
      <c r="D358" s="976"/>
      <c r="E358" s="976"/>
      <c r="F358" s="976"/>
      <c r="G358" s="976"/>
      <c r="H358" s="977"/>
      <c r="I358" s="312"/>
    </row>
    <row r="359" spans="1:9" ht="15.75" hidden="1" customHeight="1">
      <c r="A359" s="312"/>
      <c r="B359" s="463" t="s">
        <v>171</v>
      </c>
      <c r="C359" s="975"/>
      <c r="D359" s="976"/>
      <c r="E359" s="976"/>
      <c r="F359" s="976"/>
      <c r="G359" s="976"/>
      <c r="H359" s="977"/>
      <c r="I359" s="312"/>
    </row>
    <row r="360" spans="1:9" ht="15.75" hidden="1" customHeight="1">
      <c r="A360" s="312"/>
      <c r="B360" s="463" t="s">
        <v>265</v>
      </c>
      <c r="C360" s="975"/>
      <c r="D360" s="976"/>
      <c r="E360" s="976"/>
      <c r="F360" s="976"/>
      <c r="G360" s="976"/>
      <c r="H360" s="977"/>
      <c r="I360" s="312"/>
    </row>
    <row r="361" spans="1:9" ht="15.75" hidden="1" customHeight="1">
      <c r="A361" s="312"/>
      <c r="B361" s="463" t="s">
        <v>266</v>
      </c>
      <c r="C361" s="975"/>
      <c r="D361" s="976"/>
      <c r="E361" s="976"/>
      <c r="F361" s="976"/>
      <c r="G361" s="976"/>
      <c r="H361" s="977"/>
      <c r="I361" s="312"/>
    </row>
    <row r="362" spans="1:9" ht="15.75" hidden="1" customHeight="1">
      <c r="A362" s="312"/>
      <c r="B362" s="463" t="s">
        <v>267</v>
      </c>
      <c r="C362" s="975"/>
      <c r="D362" s="976"/>
      <c r="E362" s="976"/>
      <c r="F362" s="976"/>
      <c r="G362" s="976"/>
      <c r="H362" s="977"/>
      <c r="I362" s="312"/>
    </row>
    <row r="363" spans="1:9" hidden="1">
      <c r="A363" s="312"/>
      <c r="B363" s="312"/>
      <c r="C363" s="312"/>
      <c r="D363" s="312"/>
      <c r="E363" s="312"/>
      <c r="F363" s="312"/>
      <c r="G363" s="312"/>
      <c r="H363" s="312"/>
      <c r="I363" s="312"/>
    </row>
    <row r="364" spans="1:9" ht="16.5" hidden="1" customHeight="1">
      <c r="A364" s="375" t="s">
        <v>88</v>
      </c>
      <c r="B364" s="979" t="e">
        <f>"For  " &amp;B260</f>
        <v>#REF!</v>
      </c>
      <c r="C364" s="979"/>
      <c r="D364" s="979"/>
      <c r="E364" s="979"/>
      <c r="F364" s="979"/>
      <c r="G364" s="312"/>
      <c r="H364" s="312"/>
      <c r="I364" s="312"/>
    </row>
    <row r="365" spans="1:9" ht="15.75" hidden="1" customHeight="1">
      <c r="A365" s="312"/>
      <c r="B365" s="463" t="s">
        <v>74</v>
      </c>
      <c r="C365" s="975"/>
      <c r="D365" s="976"/>
      <c r="E365" s="976"/>
      <c r="F365" s="976"/>
      <c r="G365" s="976"/>
      <c r="H365" s="977"/>
      <c r="I365" s="312"/>
    </row>
    <row r="366" spans="1:9" ht="15.75" hidden="1" customHeight="1">
      <c r="A366" s="312"/>
      <c r="B366" s="463" t="s">
        <v>75</v>
      </c>
      <c r="C366" s="975"/>
      <c r="D366" s="976"/>
      <c r="E366" s="976"/>
      <c r="F366" s="976"/>
      <c r="G366" s="976"/>
      <c r="H366" s="977"/>
      <c r="I366" s="312"/>
    </row>
    <row r="367" spans="1:9" ht="15.75" hidden="1" customHeight="1">
      <c r="A367" s="312"/>
      <c r="B367" s="463" t="s">
        <v>76</v>
      </c>
      <c r="C367" s="975"/>
      <c r="D367" s="976"/>
      <c r="E367" s="976"/>
      <c r="F367" s="976"/>
      <c r="G367" s="976"/>
      <c r="H367" s="977"/>
      <c r="I367" s="312"/>
    </row>
    <row r="368" spans="1:9" ht="15.75" hidden="1" customHeight="1">
      <c r="A368" s="312"/>
      <c r="B368" s="463" t="s">
        <v>166</v>
      </c>
      <c r="C368" s="975"/>
      <c r="D368" s="976"/>
      <c r="E368" s="976"/>
      <c r="F368" s="976"/>
      <c r="G368" s="976"/>
      <c r="H368" s="977"/>
      <c r="I368" s="312"/>
    </row>
    <row r="369" spans="1:9" ht="15.75" hidden="1" customHeight="1">
      <c r="A369" s="312"/>
      <c r="B369" s="463" t="s">
        <v>167</v>
      </c>
      <c r="C369" s="975"/>
      <c r="D369" s="976"/>
      <c r="E369" s="976"/>
      <c r="F369" s="976"/>
      <c r="G369" s="976"/>
      <c r="H369" s="977"/>
      <c r="I369" s="312"/>
    </row>
    <row r="370" spans="1:9" ht="15.75" hidden="1" customHeight="1">
      <c r="A370" s="312"/>
      <c r="B370" s="463" t="s">
        <v>169</v>
      </c>
      <c r="C370" s="975"/>
      <c r="D370" s="976"/>
      <c r="E370" s="976"/>
      <c r="F370" s="976"/>
      <c r="G370" s="976"/>
      <c r="H370" s="977"/>
      <c r="I370" s="312"/>
    </row>
    <row r="371" spans="1:9" ht="15.75" hidden="1" customHeight="1">
      <c r="A371" s="312"/>
      <c r="B371" s="463" t="s">
        <v>171</v>
      </c>
      <c r="C371" s="975"/>
      <c r="D371" s="976"/>
      <c r="E371" s="976"/>
      <c r="F371" s="976"/>
      <c r="G371" s="976"/>
      <c r="H371" s="977"/>
      <c r="I371" s="312"/>
    </row>
    <row r="372" spans="1:9" ht="15.75" hidden="1" customHeight="1">
      <c r="A372" s="312"/>
      <c r="B372" s="463" t="s">
        <v>265</v>
      </c>
      <c r="C372" s="975"/>
      <c r="D372" s="976"/>
      <c r="E372" s="976"/>
      <c r="F372" s="976"/>
      <c r="G372" s="976"/>
      <c r="H372" s="977"/>
      <c r="I372" s="312"/>
    </row>
    <row r="373" spans="1:9" ht="15.75" hidden="1" customHeight="1">
      <c r="A373" s="312"/>
      <c r="B373" s="463" t="s">
        <v>266</v>
      </c>
      <c r="C373" s="975"/>
      <c r="D373" s="976"/>
      <c r="E373" s="976"/>
      <c r="F373" s="976"/>
      <c r="G373" s="976"/>
      <c r="H373" s="977"/>
      <c r="I373" s="312"/>
    </row>
    <row r="374" spans="1:9" ht="15.75" hidden="1" customHeight="1">
      <c r="A374" s="312"/>
      <c r="B374" s="463" t="s">
        <v>267</v>
      </c>
      <c r="C374" s="975"/>
      <c r="D374" s="976"/>
      <c r="E374" s="976"/>
      <c r="F374" s="976"/>
      <c r="G374" s="976"/>
      <c r="H374" s="977"/>
      <c r="I374" s="312"/>
    </row>
    <row r="375" spans="1:9" hidden="1">
      <c r="A375" s="312"/>
      <c r="B375" s="464"/>
      <c r="C375" s="465"/>
      <c r="D375" s="465"/>
      <c r="E375" s="465"/>
      <c r="F375" s="465"/>
      <c r="G375" s="465"/>
      <c r="H375" s="465"/>
      <c r="I375" s="312"/>
    </row>
    <row r="376" spans="1:9" ht="16.5" hidden="1" customHeight="1">
      <c r="A376" s="375" t="s">
        <v>230</v>
      </c>
      <c r="B376" s="979" t="e">
        <f>"For  "&amp;B296</f>
        <v>#REF!</v>
      </c>
      <c r="C376" s="979"/>
      <c r="D376" s="979"/>
      <c r="E376" s="979"/>
      <c r="F376" s="979"/>
      <c r="G376" s="312"/>
      <c r="H376" s="312"/>
      <c r="I376" s="312"/>
    </row>
    <row r="377" spans="1:9" ht="15.75" hidden="1" customHeight="1">
      <c r="A377" s="312"/>
      <c r="B377" s="463" t="s">
        <v>74</v>
      </c>
      <c r="C377" s="975"/>
      <c r="D377" s="976"/>
      <c r="E377" s="976"/>
      <c r="F377" s="976"/>
      <c r="G377" s="976"/>
      <c r="H377" s="977"/>
      <c r="I377" s="312"/>
    </row>
    <row r="378" spans="1:9" ht="15.75" hidden="1" customHeight="1">
      <c r="A378" s="312"/>
      <c r="B378" s="463" t="s">
        <v>75</v>
      </c>
      <c r="C378" s="975"/>
      <c r="D378" s="976"/>
      <c r="E378" s="976"/>
      <c r="F378" s="976"/>
      <c r="G378" s="976"/>
      <c r="H378" s="977"/>
      <c r="I378" s="312"/>
    </row>
    <row r="379" spans="1:9" ht="15.75" hidden="1" customHeight="1">
      <c r="A379" s="312"/>
      <c r="B379" s="463" t="s">
        <v>76</v>
      </c>
      <c r="C379" s="975"/>
      <c r="D379" s="976"/>
      <c r="E379" s="976"/>
      <c r="F379" s="976"/>
      <c r="G379" s="976"/>
      <c r="H379" s="977"/>
      <c r="I379" s="312"/>
    </row>
    <row r="380" spans="1:9" ht="15.75" hidden="1" customHeight="1">
      <c r="A380" s="312"/>
      <c r="B380" s="463" t="s">
        <v>166</v>
      </c>
      <c r="C380" s="975"/>
      <c r="D380" s="976"/>
      <c r="E380" s="976"/>
      <c r="F380" s="976"/>
      <c r="G380" s="976"/>
      <c r="H380" s="977"/>
      <c r="I380" s="312"/>
    </row>
    <row r="381" spans="1:9" ht="15.75" hidden="1" customHeight="1">
      <c r="A381" s="312"/>
      <c r="B381" s="463" t="s">
        <v>167</v>
      </c>
      <c r="C381" s="975"/>
      <c r="D381" s="976"/>
      <c r="E381" s="976"/>
      <c r="F381" s="976"/>
      <c r="G381" s="976"/>
      <c r="H381" s="977"/>
      <c r="I381" s="312"/>
    </row>
    <row r="382" spans="1:9" ht="15.75" hidden="1" customHeight="1">
      <c r="A382" s="312"/>
      <c r="B382" s="463" t="s">
        <v>169</v>
      </c>
      <c r="C382" s="975"/>
      <c r="D382" s="976"/>
      <c r="E382" s="976"/>
      <c r="F382" s="976"/>
      <c r="G382" s="976"/>
      <c r="H382" s="977"/>
      <c r="I382" s="312"/>
    </row>
    <row r="383" spans="1:9" ht="15.75" hidden="1" customHeight="1">
      <c r="A383" s="312"/>
      <c r="B383" s="463" t="s">
        <v>171</v>
      </c>
      <c r="C383" s="975"/>
      <c r="D383" s="976"/>
      <c r="E383" s="976"/>
      <c r="F383" s="976"/>
      <c r="G383" s="976"/>
      <c r="H383" s="977"/>
      <c r="I383" s="312"/>
    </row>
    <row r="384" spans="1:9" ht="15.75" hidden="1" customHeight="1">
      <c r="A384" s="312"/>
      <c r="B384" s="463" t="s">
        <v>265</v>
      </c>
      <c r="C384" s="975"/>
      <c r="D384" s="976"/>
      <c r="E384" s="976"/>
      <c r="F384" s="976"/>
      <c r="G384" s="976"/>
      <c r="H384" s="977"/>
      <c r="I384" s="312"/>
    </row>
    <row r="385" spans="1:12" ht="15.75" hidden="1" customHeight="1">
      <c r="A385" s="312"/>
      <c r="B385" s="463" t="s">
        <v>266</v>
      </c>
      <c r="C385" s="975"/>
      <c r="D385" s="976"/>
      <c r="E385" s="976"/>
      <c r="F385" s="976"/>
      <c r="G385" s="976"/>
      <c r="H385" s="977"/>
      <c r="I385" s="312"/>
    </row>
    <row r="386" spans="1:12" ht="15.75" hidden="1" customHeight="1">
      <c r="A386" s="312"/>
      <c r="B386" s="463" t="s">
        <v>267</v>
      </c>
      <c r="C386" s="975"/>
      <c r="D386" s="976"/>
      <c r="E386" s="976"/>
      <c r="F386" s="976"/>
      <c r="G386" s="976"/>
      <c r="H386" s="977"/>
      <c r="I386" s="312"/>
    </row>
    <row r="387" spans="1:12" ht="27.75" customHeight="1">
      <c r="A387" s="566" t="s">
        <v>268</v>
      </c>
      <c r="B387" s="978" t="s">
        <v>269</v>
      </c>
      <c r="C387" s="978"/>
      <c r="D387" s="978"/>
      <c r="E387" s="978"/>
      <c r="F387" s="978"/>
      <c r="G387" s="978"/>
      <c r="H387" s="978"/>
      <c r="I387" s="312"/>
    </row>
    <row r="388" spans="1:12" ht="42" customHeight="1">
      <c r="A388" s="376">
        <v>6.1</v>
      </c>
      <c r="B388" s="968" t="s">
        <v>270</v>
      </c>
      <c r="C388" s="968"/>
      <c r="D388" s="968"/>
      <c r="E388" s="968"/>
      <c r="F388" s="968"/>
      <c r="G388" s="968"/>
      <c r="H388" s="968"/>
    </row>
    <row r="389" spans="1:12" ht="105.75" customHeight="1">
      <c r="A389" s="312"/>
      <c r="B389" s="420" t="s">
        <v>271</v>
      </c>
      <c r="C389" s="968" t="s">
        <v>272</v>
      </c>
      <c r="D389" s="968"/>
      <c r="E389" s="968"/>
      <c r="F389" s="968"/>
      <c r="G389" s="968"/>
      <c r="H389" s="968"/>
      <c r="I389" s="466"/>
    </row>
    <row r="390" spans="1:12" ht="78" customHeight="1">
      <c r="A390" s="312"/>
      <c r="B390" s="420" t="s">
        <v>273</v>
      </c>
      <c r="C390" s="968" t="s">
        <v>274</v>
      </c>
      <c r="D390" s="968"/>
      <c r="E390" s="968"/>
      <c r="F390" s="968"/>
      <c r="G390" s="968"/>
      <c r="H390" s="968"/>
      <c r="I390" s="312"/>
    </row>
    <row r="391" spans="1:12" ht="9" customHeight="1">
      <c r="A391" s="312"/>
      <c r="B391" s="312"/>
      <c r="C391" s="312"/>
      <c r="D391" s="312"/>
      <c r="E391" s="312"/>
      <c r="F391" s="312"/>
      <c r="G391" s="312"/>
      <c r="H391" s="312"/>
      <c r="I391" s="312"/>
    </row>
    <row r="392" spans="1:12" ht="23.25" customHeight="1">
      <c r="A392" s="376">
        <v>6.2</v>
      </c>
      <c r="B392" s="968" t="s">
        <v>275</v>
      </c>
      <c r="C392" s="968"/>
      <c r="D392" s="968"/>
      <c r="E392" s="968"/>
      <c r="F392" s="968"/>
      <c r="G392" s="968"/>
      <c r="H392" s="968"/>
    </row>
    <row r="393" spans="1:12" ht="10.5" customHeight="1">
      <c r="A393" s="312"/>
      <c r="B393" s="312"/>
      <c r="C393" s="312"/>
      <c r="D393" s="312"/>
      <c r="E393" s="312"/>
      <c r="F393" s="312"/>
      <c r="G393" s="312"/>
      <c r="H393" s="312"/>
      <c r="I393" s="312"/>
    </row>
    <row r="394" spans="1:12" ht="24" customHeight="1">
      <c r="A394" s="261"/>
      <c r="B394" s="968" t="s">
        <v>276</v>
      </c>
      <c r="C394" s="968"/>
      <c r="D394" s="968"/>
      <c r="E394" s="968"/>
      <c r="F394" s="968"/>
      <c r="G394" s="968"/>
      <c r="H394" s="968"/>
      <c r="I394" s="312"/>
    </row>
    <row r="395" spans="1:12" ht="32.25" customHeight="1">
      <c r="A395" s="467"/>
      <c r="B395" s="969"/>
      <c r="C395" s="970"/>
      <c r="D395" s="468" t="s">
        <v>277</v>
      </c>
      <c r="E395" s="971"/>
      <c r="F395" s="972"/>
      <c r="G395" s="972"/>
      <c r="H395" s="972"/>
      <c r="I395" s="312"/>
    </row>
    <row r="396" spans="1:12" ht="50.25" customHeight="1">
      <c r="A396" s="469" t="s">
        <v>80</v>
      </c>
      <c r="B396" s="877" t="s">
        <v>278</v>
      </c>
      <c r="C396" s="877"/>
      <c r="D396" s="289" t="s">
        <v>279</v>
      </c>
      <c r="E396" s="312"/>
      <c r="F396" s="312"/>
      <c r="G396" s="312"/>
      <c r="H396" s="312"/>
      <c r="I396" s="312"/>
    </row>
    <row r="397" spans="1:12" ht="21" customHeight="1">
      <c r="A397" s="470"/>
      <c r="B397" s="973" t="s">
        <v>280</v>
      </c>
      <c r="C397" s="974"/>
      <c r="D397" s="471"/>
      <c r="E397" s="312"/>
      <c r="F397" s="312"/>
      <c r="G397" s="312"/>
      <c r="H397" s="312"/>
      <c r="I397" s="295"/>
      <c r="J397" s="472"/>
      <c r="K397" s="473"/>
    </row>
    <row r="398" spans="1:12" ht="23.25" customHeight="1">
      <c r="A398" s="470"/>
      <c r="B398" s="973" t="s">
        <v>281</v>
      </c>
      <c r="C398" s="974"/>
      <c r="D398" s="471"/>
      <c r="E398" s="312"/>
      <c r="F398" s="312"/>
      <c r="G398" s="312"/>
      <c r="H398" s="312"/>
      <c r="J398" s="474"/>
      <c r="K398" s="475"/>
    </row>
    <row r="399" spans="1:12" ht="21.75" customHeight="1">
      <c r="A399" s="470"/>
      <c r="B399" s="973" t="s">
        <v>282</v>
      </c>
      <c r="C399" s="974"/>
      <c r="D399" s="471"/>
      <c r="E399" s="312"/>
      <c r="F399" s="312"/>
      <c r="G399" s="312"/>
      <c r="H399" s="312"/>
      <c r="I399" s="295"/>
      <c r="J399" s="472"/>
      <c r="K399" s="473"/>
      <c r="L399" s="295"/>
    </row>
    <row r="400" spans="1:12" ht="20.25" customHeight="1">
      <c r="A400" s="470"/>
      <c r="B400" s="973" t="s">
        <v>283</v>
      </c>
      <c r="C400" s="974"/>
      <c r="D400" s="471"/>
      <c r="E400" s="312"/>
      <c r="F400" s="312"/>
      <c r="G400" s="312"/>
      <c r="H400" s="312"/>
      <c r="I400" s="295"/>
      <c r="J400" s="472"/>
      <c r="K400" s="473"/>
      <c r="L400" s="295"/>
    </row>
    <row r="401" spans="1:12" ht="21.75" customHeight="1">
      <c r="A401" s="470"/>
      <c r="B401" s="878" t="s">
        <v>284</v>
      </c>
      <c r="C401" s="880"/>
      <c r="D401" s="471"/>
      <c r="E401" s="312"/>
      <c r="F401" s="312"/>
      <c r="G401" s="312"/>
      <c r="H401" s="312"/>
      <c r="I401" s="295"/>
      <c r="J401" s="472"/>
      <c r="K401" s="473"/>
      <c r="L401" s="295"/>
    </row>
    <row r="402" spans="1:12" ht="16.5" customHeight="1">
      <c r="A402" s="312"/>
      <c r="B402" s="312"/>
      <c r="C402" s="312"/>
      <c r="D402" s="312"/>
      <c r="E402" s="312"/>
      <c r="F402" s="312"/>
      <c r="G402" s="312"/>
      <c r="H402" s="312"/>
      <c r="I402" s="312"/>
    </row>
    <row r="403" spans="1:12">
      <c r="A403" s="312"/>
      <c r="B403" s="312"/>
      <c r="C403" s="312"/>
      <c r="D403" s="312"/>
      <c r="E403" s="312"/>
      <c r="F403" s="312"/>
      <c r="G403" s="312"/>
      <c r="H403" s="312"/>
      <c r="I403" s="312"/>
    </row>
    <row r="405" spans="1:12" ht="16.5">
      <c r="B405" s="293" t="s">
        <v>62</v>
      </c>
      <c r="C405" s="476" t="str">
        <f>'Names of Bidder'!D36&amp;"-"&amp; 'Names of Bidder'!E36&amp;"-" &amp;'Names of Bidder'!F36</f>
        <v>--</v>
      </c>
      <c r="F405" s="292" t="s">
        <v>63</v>
      </c>
      <c r="G405" s="293" t="str">
        <f>IF('Names of Bidder'!D33=0, "", 'Names of Bidder'!D33)</f>
        <v/>
      </c>
      <c r="H405" s="293"/>
      <c r="I405" s="293"/>
    </row>
    <row r="406" spans="1:12" ht="16.5">
      <c r="B406" s="293" t="s">
        <v>64</v>
      </c>
      <c r="C406" s="476" t="str">
        <f>IF('Names of Bidder'!D37=0, "", 'Names of Bidder'!D37)</f>
        <v/>
      </c>
      <c r="F406" s="292" t="s">
        <v>65</v>
      </c>
      <c r="G406" s="293" t="str">
        <f>IF('Names of Bidder'!D34=0, "", 'Names of Bidder'!D34)</f>
        <v/>
      </c>
      <c r="H406" s="293"/>
      <c r="I406" s="293"/>
    </row>
  </sheetData>
  <sheetProtection formatColumns="0" formatRows="0" selectLockedCells="1"/>
  <customSheetViews>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7"/>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905" t="str">
        <f>'Attach 3(JV)'!A1</f>
        <v>Specification No.: CC/NT/W-TR/DOM/A04/24/02715</v>
      </c>
      <c r="B1" s="905"/>
      <c r="C1" s="905"/>
      <c r="D1" s="905"/>
      <c r="E1" s="254" t="str">
        <f>"Attachment-3(QR) " &amp; 'Attach 3(JV)'!AT1</f>
        <v xml:space="preserve">Attachment-3(QR) </v>
      </c>
    </row>
    <row r="2" spans="1:9" ht="5.25" customHeight="1"/>
    <row r="3" spans="1:9" ht="93.75" customHeight="1">
      <c r="A3" s="1055" t="str">
        <f>'Attach 3(JV)'!A3</f>
        <v>400kV Transformer Package LOT-4TR-01-Bulk for 4x500 MVA, 400/220/33KV 3-Ph Transformers under Bulk Procurement of 765kV and 400kV class Transformers and Reactors of various Capacities</v>
      </c>
      <c r="B3" s="1056"/>
      <c r="C3" s="1056"/>
      <c r="D3" s="1056"/>
      <c r="E3" s="1056"/>
      <c r="F3" s="13"/>
      <c r="G3" s="14"/>
      <c r="H3" s="13"/>
    </row>
    <row r="4" spans="1:9" ht="20.100000000000001" customHeight="1">
      <c r="A4" s="15"/>
      <c r="H4" s="17"/>
      <c r="I4" s="2"/>
    </row>
    <row r="5" spans="1:9" ht="20.100000000000001" customHeight="1">
      <c r="A5" s="838" t="s">
        <v>67</v>
      </c>
      <c r="B5" s="838"/>
      <c r="C5" s="838"/>
      <c r="D5" s="838"/>
      <c r="E5" s="838"/>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4" t="str">
        <f>'Attach 3(JV)'!A8</f>
        <v/>
      </c>
      <c r="B8" s="844"/>
      <c r="C8" s="844"/>
      <c r="D8" s="844"/>
      <c r="E8" s="94" t="str">
        <f>'Attach 3(JV)'!E8</f>
        <v>Contract Services</v>
      </c>
      <c r="H8" s="17"/>
      <c r="I8" s="2"/>
    </row>
    <row r="9" spans="1:9" ht="20.100000000000001" customHeight="1">
      <c r="A9" s="4" t="s">
        <v>54</v>
      </c>
      <c r="B9" s="841">
        <f>'Attach 3(JV)'!B9</f>
        <v>0</v>
      </c>
      <c r="C9" s="841"/>
      <c r="D9" s="841"/>
      <c r="E9" s="94" t="str">
        <f>'Attach 3(JV)'!E9</f>
        <v>Power Grid Corporation of India Ltd.,</v>
      </c>
      <c r="H9" s="17"/>
      <c r="I9" s="2"/>
    </row>
    <row r="10" spans="1:9" ht="20.100000000000001" customHeight="1">
      <c r="A10" s="4" t="s">
        <v>56</v>
      </c>
      <c r="B10" s="1058">
        <f>'Attach 3(JV)'!B10</f>
        <v>0</v>
      </c>
      <c r="C10" s="1058"/>
      <c r="D10" s="1058"/>
      <c r="E10" s="94" t="str">
        <f>'Attach 3(JV)'!E10</f>
        <v>"Saudamini", Plot No. 2, Sector 29</v>
      </c>
      <c r="H10" s="17"/>
      <c r="I10" s="2"/>
    </row>
    <row r="11" spans="1:9" ht="20.100000000000001" customHeight="1">
      <c r="B11" s="1058">
        <f>'Attach 3(JV)'!B11</f>
        <v>0</v>
      </c>
      <c r="C11" s="1058"/>
      <c r="D11" s="1058"/>
      <c r="E11" s="94" t="str">
        <f>'Attach 3(JV)'!E11</f>
        <v>Gurugram (Haryana) - 122001</v>
      </c>
    </row>
    <row r="12" spans="1:9" ht="20.100000000000001" customHeight="1">
      <c r="A12" s="19"/>
      <c r="B12" s="1058">
        <f>'Attach 3(JV)'!B12</f>
        <v>0</v>
      </c>
      <c r="C12" s="1058"/>
      <c r="D12" s="1058"/>
      <c r="E12" s="5"/>
    </row>
    <row r="13" spans="1:9" ht="20.100000000000001" customHeight="1">
      <c r="A13" s="16" t="s">
        <v>60</v>
      </c>
    </row>
    <row r="14" spans="1:9" ht="20.100000000000001" customHeight="1">
      <c r="A14" s="19"/>
    </row>
    <row r="15" spans="1:9" ht="27.75" customHeight="1">
      <c r="A15" s="1057" t="s">
        <v>285</v>
      </c>
      <c r="B15" s="1057"/>
      <c r="C15" s="1057"/>
      <c r="D15" s="1057"/>
      <c r="E15" s="1057"/>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39"/>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4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8"/>
  <sheetViews>
    <sheetView showGridLines="0" showZeros="0" tabSelected="1" view="pageBreakPreview" topLeftCell="A109" zoomScale="80" zoomScaleNormal="100" zoomScaleSheetLayoutView="80" workbookViewId="0">
      <selection activeCell="I132" sqref="I132"/>
    </sheetView>
  </sheetViews>
  <sheetFormatPr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4" style="264" customWidth="1"/>
    <col min="7" max="7" width="19.7109375" style="264" customWidth="1"/>
    <col min="8" max="8" width="18" style="264" customWidth="1"/>
    <col min="9" max="9" width="25.855468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3" width="0" style="264" hidden="1" customWidth="1"/>
    <col min="24" max="24" width="4.7109375" style="264" hidden="1" customWidth="1"/>
    <col min="25" max="256" width="9.140625" style="264"/>
    <col min="257" max="257" width="14.28515625" style="264" customWidth="1"/>
    <col min="258" max="258" width="13.85546875" style="264" customWidth="1"/>
    <col min="259" max="259" width="11.42578125" style="264" customWidth="1"/>
    <col min="260" max="260" width="27.85546875" style="264" customWidth="1"/>
    <col min="261" max="261" width="14.42578125" style="264" customWidth="1"/>
    <col min="262" max="262" width="21" style="264" customWidth="1"/>
    <col min="263" max="263" width="19.7109375" style="264" customWidth="1"/>
    <col min="264" max="264" width="18" style="264" customWidth="1"/>
    <col min="265" max="265" width="23.140625" style="264" customWidth="1"/>
    <col min="266" max="280" width="0" style="264" hidden="1" customWidth="1"/>
    <col min="281" max="512" width="9.140625" style="264"/>
    <col min="513" max="513" width="14.28515625" style="264" customWidth="1"/>
    <col min="514" max="514" width="13.85546875" style="264" customWidth="1"/>
    <col min="515" max="515" width="11.42578125" style="264" customWidth="1"/>
    <col min="516" max="516" width="27.85546875" style="264" customWidth="1"/>
    <col min="517" max="517" width="14.42578125" style="264" customWidth="1"/>
    <col min="518" max="518" width="21" style="264" customWidth="1"/>
    <col min="519" max="519" width="19.7109375" style="264" customWidth="1"/>
    <col min="520" max="520" width="18" style="264" customWidth="1"/>
    <col min="521" max="521" width="23.140625" style="264" customWidth="1"/>
    <col min="522" max="536" width="0" style="264" hidden="1" customWidth="1"/>
    <col min="537" max="768" width="9.140625" style="264"/>
    <col min="769" max="769" width="14.28515625" style="264" customWidth="1"/>
    <col min="770" max="770" width="13.85546875" style="264" customWidth="1"/>
    <col min="771" max="771" width="11.42578125" style="264" customWidth="1"/>
    <col min="772" max="772" width="27.85546875" style="264" customWidth="1"/>
    <col min="773" max="773" width="14.42578125" style="264" customWidth="1"/>
    <col min="774" max="774" width="21" style="264" customWidth="1"/>
    <col min="775" max="775" width="19.7109375" style="264" customWidth="1"/>
    <col min="776" max="776" width="18" style="264" customWidth="1"/>
    <col min="777" max="777" width="23.140625" style="264" customWidth="1"/>
    <col min="778" max="792" width="0" style="264" hidden="1" customWidth="1"/>
    <col min="793" max="1024" width="9.140625" style="264"/>
    <col min="1025" max="1025" width="14.28515625" style="264" customWidth="1"/>
    <col min="1026" max="1026" width="13.85546875" style="264" customWidth="1"/>
    <col min="1027" max="1027" width="11.42578125" style="264" customWidth="1"/>
    <col min="1028" max="1028" width="27.85546875" style="264" customWidth="1"/>
    <col min="1029" max="1029" width="14.42578125" style="264" customWidth="1"/>
    <col min="1030" max="1030" width="21" style="264" customWidth="1"/>
    <col min="1031" max="1031" width="19.7109375" style="264" customWidth="1"/>
    <col min="1032" max="1032" width="18" style="264" customWidth="1"/>
    <col min="1033" max="1033" width="23.140625" style="264" customWidth="1"/>
    <col min="1034" max="1048" width="0" style="264" hidden="1" customWidth="1"/>
    <col min="1049" max="1280" width="9.140625" style="264"/>
    <col min="1281" max="1281" width="14.28515625" style="264" customWidth="1"/>
    <col min="1282" max="1282" width="13.85546875" style="264" customWidth="1"/>
    <col min="1283" max="1283" width="11.42578125" style="264" customWidth="1"/>
    <col min="1284" max="1284" width="27.85546875" style="264" customWidth="1"/>
    <col min="1285" max="1285" width="14.42578125" style="264" customWidth="1"/>
    <col min="1286" max="1286" width="21" style="264" customWidth="1"/>
    <col min="1287" max="1287" width="19.7109375" style="264" customWidth="1"/>
    <col min="1288" max="1288" width="18" style="264" customWidth="1"/>
    <col min="1289" max="1289" width="23.140625" style="264" customWidth="1"/>
    <col min="1290" max="1304" width="0" style="264" hidden="1" customWidth="1"/>
    <col min="1305" max="1536" width="9.140625" style="264"/>
    <col min="1537" max="1537" width="14.28515625" style="264" customWidth="1"/>
    <col min="1538" max="1538" width="13.85546875" style="264" customWidth="1"/>
    <col min="1539" max="1539" width="11.42578125" style="264" customWidth="1"/>
    <col min="1540" max="1540" width="27.85546875" style="264" customWidth="1"/>
    <col min="1541" max="1541" width="14.42578125" style="264" customWidth="1"/>
    <col min="1542" max="1542" width="21" style="264" customWidth="1"/>
    <col min="1543" max="1543" width="19.7109375" style="264" customWidth="1"/>
    <col min="1544" max="1544" width="18" style="264" customWidth="1"/>
    <col min="1545" max="1545" width="23.140625" style="264" customWidth="1"/>
    <col min="1546" max="1560" width="0" style="264" hidden="1" customWidth="1"/>
    <col min="1561" max="1792" width="9.140625" style="264"/>
    <col min="1793" max="1793" width="14.28515625" style="264" customWidth="1"/>
    <col min="1794" max="1794" width="13.85546875" style="264" customWidth="1"/>
    <col min="1795" max="1795" width="11.42578125" style="264" customWidth="1"/>
    <col min="1796" max="1796" width="27.85546875" style="264" customWidth="1"/>
    <col min="1797" max="1797" width="14.42578125" style="264" customWidth="1"/>
    <col min="1798" max="1798" width="21" style="264" customWidth="1"/>
    <col min="1799" max="1799" width="19.7109375" style="264" customWidth="1"/>
    <col min="1800" max="1800" width="18" style="264" customWidth="1"/>
    <col min="1801" max="1801" width="23.140625" style="264" customWidth="1"/>
    <col min="1802" max="1816" width="0" style="264" hidden="1" customWidth="1"/>
    <col min="1817" max="2048" width="9.140625" style="264"/>
    <col min="2049" max="2049" width="14.28515625" style="264" customWidth="1"/>
    <col min="2050" max="2050" width="13.85546875" style="264" customWidth="1"/>
    <col min="2051" max="2051" width="11.42578125" style="264" customWidth="1"/>
    <col min="2052" max="2052" width="27.85546875" style="264" customWidth="1"/>
    <col min="2053" max="2053" width="14.42578125" style="264" customWidth="1"/>
    <col min="2054" max="2054" width="21" style="264" customWidth="1"/>
    <col min="2055" max="2055" width="19.7109375" style="264" customWidth="1"/>
    <col min="2056" max="2056" width="18" style="264" customWidth="1"/>
    <col min="2057" max="2057" width="23.140625" style="264" customWidth="1"/>
    <col min="2058" max="2072" width="0" style="264" hidden="1" customWidth="1"/>
    <col min="2073" max="2304" width="9.140625" style="264"/>
    <col min="2305" max="2305" width="14.28515625" style="264" customWidth="1"/>
    <col min="2306" max="2306" width="13.85546875" style="264" customWidth="1"/>
    <col min="2307" max="2307" width="11.42578125" style="264" customWidth="1"/>
    <col min="2308" max="2308" width="27.85546875" style="264" customWidth="1"/>
    <col min="2309" max="2309" width="14.42578125" style="264" customWidth="1"/>
    <col min="2310" max="2310" width="21" style="264" customWidth="1"/>
    <col min="2311" max="2311" width="19.7109375" style="264" customWidth="1"/>
    <col min="2312" max="2312" width="18" style="264" customWidth="1"/>
    <col min="2313" max="2313" width="23.140625" style="264" customWidth="1"/>
    <col min="2314" max="2328" width="0" style="264" hidden="1" customWidth="1"/>
    <col min="2329" max="2560" width="9.140625" style="264"/>
    <col min="2561" max="2561" width="14.28515625" style="264" customWidth="1"/>
    <col min="2562" max="2562" width="13.85546875" style="264" customWidth="1"/>
    <col min="2563" max="2563" width="11.42578125" style="264" customWidth="1"/>
    <col min="2564" max="2564" width="27.85546875" style="264" customWidth="1"/>
    <col min="2565" max="2565" width="14.42578125" style="264" customWidth="1"/>
    <col min="2566" max="2566" width="21" style="264" customWidth="1"/>
    <col min="2567" max="2567" width="19.7109375" style="264" customWidth="1"/>
    <col min="2568" max="2568" width="18" style="264" customWidth="1"/>
    <col min="2569" max="2569" width="23.140625" style="264" customWidth="1"/>
    <col min="2570" max="2584" width="0" style="264" hidden="1" customWidth="1"/>
    <col min="2585" max="2816" width="9.140625" style="264"/>
    <col min="2817" max="2817" width="14.28515625" style="264" customWidth="1"/>
    <col min="2818" max="2818" width="13.85546875" style="264" customWidth="1"/>
    <col min="2819" max="2819" width="11.42578125" style="264" customWidth="1"/>
    <col min="2820" max="2820" width="27.85546875" style="264" customWidth="1"/>
    <col min="2821" max="2821" width="14.42578125" style="264" customWidth="1"/>
    <col min="2822" max="2822" width="21" style="264" customWidth="1"/>
    <col min="2823" max="2823" width="19.7109375" style="264" customWidth="1"/>
    <col min="2824" max="2824" width="18" style="264" customWidth="1"/>
    <col min="2825" max="2825" width="23.140625" style="264" customWidth="1"/>
    <col min="2826" max="2840" width="0" style="264" hidden="1" customWidth="1"/>
    <col min="2841" max="3072" width="9.140625" style="264"/>
    <col min="3073" max="3073" width="14.28515625" style="264" customWidth="1"/>
    <col min="3074" max="3074" width="13.85546875" style="264" customWidth="1"/>
    <col min="3075" max="3075" width="11.42578125" style="264" customWidth="1"/>
    <col min="3076" max="3076" width="27.85546875" style="264" customWidth="1"/>
    <col min="3077" max="3077" width="14.42578125" style="264" customWidth="1"/>
    <col min="3078" max="3078" width="21" style="264" customWidth="1"/>
    <col min="3079" max="3079" width="19.7109375" style="264" customWidth="1"/>
    <col min="3080" max="3080" width="18" style="264" customWidth="1"/>
    <col min="3081" max="3081" width="23.140625" style="264" customWidth="1"/>
    <col min="3082" max="3096" width="0" style="264" hidden="1" customWidth="1"/>
    <col min="3097" max="3328" width="9.140625" style="264"/>
    <col min="3329" max="3329" width="14.28515625" style="264" customWidth="1"/>
    <col min="3330" max="3330" width="13.85546875" style="264" customWidth="1"/>
    <col min="3331" max="3331" width="11.42578125" style="264" customWidth="1"/>
    <col min="3332" max="3332" width="27.85546875" style="264" customWidth="1"/>
    <col min="3333" max="3333" width="14.42578125" style="264" customWidth="1"/>
    <col min="3334" max="3334" width="21" style="264" customWidth="1"/>
    <col min="3335" max="3335" width="19.7109375" style="264" customWidth="1"/>
    <col min="3336" max="3336" width="18" style="264" customWidth="1"/>
    <col min="3337" max="3337" width="23.140625" style="264" customWidth="1"/>
    <col min="3338" max="3352" width="0" style="264" hidden="1" customWidth="1"/>
    <col min="3353" max="3584" width="9.140625" style="264"/>
    <col min="3585" max="3585" width="14.28515625" style="264" customWidth="1"/>
    <col min="3586" max="3586" width="13.85546875" style="264" customWidth="1"/>
    <col min="3587" max="3587" width="11.42578125" style="264" customWidth="1"/>
    <col min="3588" max="3588" width="27.85546875" style="264" customWidth="1"/>
    <col min="3589" max="3589" width="14.42578125" style="264" customWidth="1"/>
    <col min="3590" max="3590" width="21" style="264" customWidth="1"/>
    <col min="3591" max="3591" width="19.7109375" style="264" customWidth="1"/>
    <col min="3592" max="3592" width="18" style="264" customWidth="1"/>
    <col min="3593" max="3593" width="23.140625" style="264" customWidth="1"/>
    <col min="3594" max="3608" width="0" style="264" hidden="1" customWidth="1"/>
    <col min="3609" max="3840" width="9.140625" style="264"/>
    <col min="3841" max="3841" width="14.28515625" style="264" customWidth="1"/>
    <col min="3842" max="3842" width="13.85546875" style="264" customWidth="1"/>
    <col min="3843" max="3843" width="11.42578125" style="264" customWidth="1"/>
    <col min="3844" max="3844" width="27.85546875" style="264" customWidth="1"/>
    <col min="3845" max="3845" width="14.42578125" style="264" customWidth="1"/>
    <col min="3846" max="3846" width="21" style="264" customWidth="1"/>
    <col min="3847" max="3847" width="19.7109375" style="264" customWidth="1"/>
    <col min="3848" max="3848" width="18" style="264" customWidth="1"/>
    <col min="3849" max="3849" width="23.140625" style="264" customWidth="1"/>
    <col min="3850" max="3864" width="0" style="264" hidden="1" customWidth="1"/>
    <col min="3865" max="4096" width="9.140625" style="264"/>
    <col min="4097" max="4097" width="14.28515625" style="264" customWidth="1"/>
    <col min="4098" max="4098" width="13.85546875" style="264" customWidth="1"/>
    <col min="4099" max="4099" width="11.42578125" style="264" customWidth="1"/>
    <col min="4100" max="4100" width="27.85546875" style="264" customWidth="1"/>
    <col min="4101" max="4101" width="14.42578125" style="264" customWidth="1"/>
    <col min="4102" max="4102" width="21" style="264" customWidth="1"/>
    <col min="4103" max="4103" width="19.7109375" style="264" customWidth="1"/>
    <col min="4104" max="4104" width="18" style="264" customWidth="1"/>
    <col min="4105" max="4105" width="23.140625" style="264" customWidth="1"/>
    <col min="4106" max="4120" width="0" style="264" hidden="1" customWidth="1"/>
    <col min="4121" max="4352" width="9.140625" style="264"/>
    <col min="4353" max="4353" width="14.28515625" style="264" customWidth="1"/>
    <col min="4354" max="4354" width="13.85546875" style="264" customWidth="1"/>
    <col min="4355" max="4355" width="11.42578125" style="264" customWidth="1"/>
    <col min="4356" max="4356" width="27.85546875" style="264" customWidth="1"/>
    <col min="4357" max="4357" width="14.42578125" style="264" customWidth="1"/>
    <col min="4358" max="4358" width="21" style="264" customWidth="1"/>
    <col min="4359" max="4359" width="19.7109375" style="264" customWidth="1"/>
    <col min="4360" max="4360" width="18" style="264" customWidth="1"/>
    <col min="4361" max="4361" width="23.140625" style="264" customWidth="1"/>
    <col min="4362" max="4376" width="0" style="264" hidden="1" customWidth="1"/>
    <col min="4377" max="4608" width="9.140625" style="264"/>
    <col min="4609" max="4609" width="14.28515625" style="264" customWidth="1"/>
    <col min="4610" max="4610" width="13.85546875" style="264" customWidth="1"/>
    <col min="4611" max="4611" width="11.42578125" style="264" customWidth="1"/>
    <col min="4612" max="4612" width="27.85546875" style="264" customWidth="1"/>
    <col min="4613" max="4613" width="14.42578125" style="264" customWidth="1"/>
    <col min="4614" max="4614" width="21" style="264" customWidth="1"/>
    <col min="4615" max="4615" width="19.7109375" style="264" customWidth="1"/>
    <col min="4616" max="4616" width="18" style="264" customWidth="1"/>
    <col min="4617" max="4617" width="23.140625" style="264" customWidth="1"/>
    <col min="4618" max="4632" width="0" style="264" hidden="1" customWidth="1"/>
    <col min="4633" max="4864" width="9.140625" style="264"/>
    <col min="4865" max="4865" width="14.28515625" style="264" customWidth="1"/>
    <col min="4866" max="4866" width="13.85546875" style="264" customWidth="1"/>
    <col min="4867" max="4867" width="11.42578125" style="264" customWidth="1"/>
    <col min="4868" max="4868" width="27.85546875" style="264" customWidth="1"/>
    <col min="4869" max="4869" width="14.42578125" style="264" customWidth="1"/>
    <col min="4870" max="4870" width="21" style="264" customWidth="1"/>
    <col min="4871" max="4871" width="19.7109375" style="264" customWidth="1"/>
    <col min="4872" max="4872" width="18" style="264" customWidth="1"/>
    <col min="4873" max="4873" width="23.140625" style="264" customWidth="1"/>
    <col min="4874" max="4888" width="0" style="264" hidden="1" customWidth="1"/>
    <col min="4889" max="5120" width="9.140625" style="264"/>
    <col min="5121" max="5121" width="14.28515625" style="264" customWidth="1"/>
    <col min="5122" max="5122" width="13.85546875" style="264" customWidth="1"/>
    <col min="5123" max="5123" width="11.42578125" style="264" customWidth="1"/>
    <col min="5124" max="5124" width="27.85546875" style="264" customWidth="1"/>
    <col min="5125" max="5125" width="14.42578125" style="264" customWidth="1"/>
    <col min="5126" max="5126" width="21" style="264" customWidth="1"/>
    <col min="5127" max="5127" width="19.7109375" style="264" customWidth="1"/>
    <col min="5128" max="5128" width="18" style="264" customWidth="1"/>
    <col min="5129" max="5129" width="23.140625" style="264" customWidth="1"/>
    <col min="5130" max="5144" width="0" style="264" hidden="1" customWidth="1"/>
    <col min="5145" max="5376" width="9.140625" style="264"/>
    <col min="5377" max="5377" width="14.28515625" style="264" customWidth="1"/>
    <col min="5378" max="5378" width="13.85546875" style="264" customWidth="1"/>
    <col min="5379" max="5379" width="11.42578125" style="264" customWidth="1"/>
    <col min="5380" max="5380" width="27.85546875" style="264" customWidth="1"/>
    <col min="5381" max="5381" width="14.42578125" style="264" customWidth="1"/>
    <col min="5382" max="5382" width="21" style="264" customWidth="1"/>
    <col min="5383" max="5383" width="19.7109375" style="264" customWidth="1"/>
    <col min="5384" max="5384" width="18" style="264" customWidth="1"/>
    <col min="5385" max="5385" width="23.140625" style="264" customWidth="1"/>
    <col min="5386" max="5400" width="0" style="264" hidden="1" customWidth="1"/>
    <col min="5401" max="5632" width="9.140625" style="264"/>
    <col min="5633" max="5633" width="14.28515625" style="264" customWidth="1"/>
    <col min="5634" max="5634" width="13.85546875" style="264" customWidth="1"/>
    <col min="5635" max="5635" width="11.42578125" style="264" customWidth="1"/>
    <col min="5636" max="5636" width="27.85546875" style="264" customWidth="1"/>
    <col min="5637" max="5637" width="14.42578125" style="264" customWidth="1"/>
    <col min="5638" max="5638" width="21" style="264" customWidth="1"/>
    <col min="5639" max="5639" width="19.7109375" style="264" customWidth="1"/>
    <col min="5640" max="5640" width="18" style="264" customWidth="1"/>
    <col min="5641" max="5641" width="23.140625" style="264" customWidth="1"/>
    <col min="5642" max="5656" width="0" style="264" hidden="1" customWidth="1"/>
    <col min="5657" max="5888" width="9.140625" style="264"/>
    <col min="5889" max="5889" width="14.28515625" style="264" customWidth="1"/>
    <col min="5890" max="5890" width="13.85546875" style="264" customWidth="1"/>
    <col min="5891" max="5891" width="11.42578125" style="264" customWidth="1"/>
    <col min="5892" max="5892" width="27.85546875" style="264" customWidth="1"/>
    <col min="5893" max="5893" width="14.42578125" style="264" customWidth="1"/>
    <col min="5894" max="5894" width="21" style="264" customWidth="1"/>
    <col min="5895" max="5895" width="19.7109375" style="264" customWidth="1"/>
    <col min="5896" max="5896" width="18" style="264" customWidth="1"/>
    <col min="5897" max="5897" width="23.140625" style="264" customWidth="1"/>
    <col min="5898" max="5912" width="0" style="264" hidden="1" customWidth="1"/>
    <col min="5913" max="6144" width="9.140625" style="264"/>
    <col min="6145" max="6145" width="14.28515625" style="264" customWidth="1"/>
    <col min="6146" max="6146" width="13.85546875" style="264" customWidth="1"/>
    <col min="6147" max="6147" width="11.42578125" style="264" customWidth="1"/>
    <col min="6148" max="6148" width="27.85546875" style="264" customWidth="1"/>
    <col min="6149" max="6149" width="14.42578125" style="264" customWidth="1"/>
    <col min="6150" max="6150" width="21" style="264" customWidth="1"/>
    <col min="6151" max="6151" width="19.7109375" style="264" customWidth="1"/>
    <col min="6152" max="6152" width="18" style="264" customWidth="1"/>
    <col min="6153" max="6153" width="23.140625" style="264" customWidth="1"/>
    <col min="6154" max="6168" width="0" style="264" hidden="1" customWidth="1"/>
    <col min="6169" max="6400" width="9.140625" style="264"/>
    <col min="6401" max="6401" width="14.28515625" style="264" customWidth="1"/>
    <col min="6402" max="6402" width="13.85546875" style="264" customWidth="1"/>
    <col min="6403" max="6403" width="11.42578125" style="264" customWidth="1"/>
    <col min="6404" max="6404" width="27.85546875" style="264" customWidth="1"/>
    <col min="6405" max="6405" width="14.42578125" style="264" customWidth="1"/>
    <col min="6406" max="6406" width="21" style="264" customWidth="1"/>
    <col min="6407" max="6407" width="19.7109375" style="264" customWidth="1"/>
    <col min="6408" max="6408" width="18" style="264" customWidth="1"/>
    <col min="6409" max="6409" width="23.140625" style="264" customWidth="1"/>
    <col min="6410" max="6424" width="0" style="264" hidden="1" customWidth="1"/>
    <col min="6425" max="6656" width="9.140625" style="264"/>
    <col min="6657" max="6657" width="14.28515625" style="264" customWidth="1"/>
    <col min="6658" max="6658" width="13.85546875" style="264" customWidth="1"/>
    <col min="6659" max="6659" width="11.42578125" style="264" customWidth="1"/>
    <col min="6660" max="6660" width="27.85546875" style="264" customWidth="1"/>
    <col min="6661" max="6661" width="14.42578125" style="264" customWidth="1"/>
    <col min="6662" max="6662" width="21" style="264" customWidth="1"/>
    <col min="6663" max="6663" width="19.7109375" style="264" customWidth="1"/>
    <col min="6664" max="6664" width="18" style="264" customWidth="1"/>
    <col min="6665" max="6665" width="23.140625" style="264" customWidth="1"/>
    <col min="6666" max="6680" width="0" style="264" hidden="1" customWidth="1"/>
    <col min="6681" max="6912" width="9.140625" style="264"/>
    <col min="6913" max="6913" width="14.28515625" style="264" customWidth="1"/>
    <col min="6914" max="6914" width="13.85546875" style="264" customWidth="1"/>
    <col min="6915" max="6915" width="11.42578125" style="264" customWidth="1"/>
    <col min="6916" max="6916" width="27.85546875" style="264" customWidth="1"/>
    <col min="6917" max="6917" width="14.42578125" style="264" customWidth="1"/>
    <col min="6918" max="6918" width="21" style="264" customWidth="1"/>
    <col min="6919" max="6919" width="19.7109375" style="264" customWidth="1"/>
    <col min="6920" max="6920" width="18" style="264" customWidth="1"/>
    <col min="6921" max="6921" width="23.140625" style="264" customWidth="1"/>
    <col min="6922" max="6936" width="0" style="264" hidden="1" customWidth="1"/>
    <col min="6937" max="7168" width="9.140625" style="264"/>
    <col min="7169" max="7169" width="14.28515625" style="264" customWidth="1"/>
    <col min="7170" max="7170" width="13.85546875" style="264" customWidth="1"/>
    <col min="7171" max="7171" width="11.42578125" style="264" customWidth="1"/>
    <col min="7172" max="7172" width="27.85546875" style="264" customWidth="1"/>
    <col min="7173" max="7173" width="14.42578125" style="264" customWidth="1"/>
    <col min="7174" max="7174" width="21" style="264" customWidth="1"/>
    <col min="7175" max="7175" width="19.7109375" style="264" customWidth="1"/>
    <col min="7176" max="7176" width="18" style="264" customWidth="1"/>
    <col min="7177" max="7177" width="23.140625" style="264" customWidth="1"/>
    <col min="7178" max="7192" width="0" style="264" hidden="1" customWidth="1"/>
    <col min="7193" max="7424" width="9.140625" style="264"/>
    <col min="7425" max="7425" width="14.28515625" style="264" customWidth="1"/>
    <col min="7426" max="7426" width="13.85546875" style="264" customWidth="1"/>
    <col min="7427" max="7427" width="11.42578125" style="264" customWidth="1"/>
    <col min="7428" max="7428" width="27.85546875" style="264" customWidth="1"/>
    <col min="7429" max="7429" width="14.42578125" style="264" customWidth="1"/>
    <col min="7430" max="7430" width="21" style="264" customWidth="1"/>
    <col min="7431" max="7431" width="19.7109375" style="264" customWidth="1"/>
    <col min="7432" max="7432" width="18" style="264" customWidth="1"/>
    <col min="7433" max="7433" width="23.140625" style="264" customWidth="1"/>
    <col min="7434" max="7448" width="0" style="264" hidden="1" customWidth="1"/>
    <col min="7449" max="7680" width="9.140625" style="264"/>
    <col min="7681" max="7681" width="14.28515625" style="264" customWidth="1"/>
    <col min="7682" max="7682" width="13.85546875" style="264" customWidth="1"/>
    <col min="7683" max="7683" width="11.42578125" style="264" customWidth="1"/>
    <col min="7684" max="7684" width="27.85546875" style="264" customWidth="1"/>
    <col min="7685" max="7685" width="14.42578125" style="264" customWidth="1"/>
    <col min="7686" max="7686" width="21" style="264" customWidth="1"/>
    <col min="7687" max="7687" width="19.7109375" style="264" customWidth="1"/>
    <col min="7688" max="7688" width="18" style="264" customWidth="1"/>
    <col min="7689" max="7689" width="23.140625" style="264" customWidth="1"/>
    <col min="7690" max="7704" width="0" style="264" hidden="1" customWidth="1"/>
    <col min="7705" max="7936" width="9.140625" style="264"/>
    <col min="7937" max="7937" width="14.28515625" style="264" customWidth="1"/>
    <col min="7938" max="7938" width="13.85546875" style="264" customWidth="1"/>
    <col min="7939" max="7939" width="11.42578125" style="264" customWidth="1"/>
    <col min="7940" max="7940" width="27.85546875" style="264" customWidth="1"/>
    <col min="7941" max="7941" width="14.42578125" style="264" customWidth="1"/>
    <col min="7942" max="7942" width="21" style="264" customWidth="1"/>
    <col min="7943" max="7943" width="19.7109375" style="264" customWidth="1"/>
    <col min="7944" max="7944" width="18" style="264" customWidth="1"/>
    <col min="7945" max="7945" width="23.140625" style="264" customWidth="1"/>
    <col min="7946" max="7960" width="0" style="264" hidden="1" customWidth="1"/>
    <col min="7961" max="8192" width="9.140625" style="264"/>
    <col min="8193" max="8193" width="14.28515625" style="264" customWidth="1"/>
    <col min="8194" max="8194" width="13.85546875" style="264" customWidth="1"/>
    <col min="8195" max="8195" width="11.42578125" style="264" customWidth="1"/>
    <col min="8196" max="8196" width="27.85546875" style="264" customWidth="1"/>
    <col min="8197" max="8197" width="14.42578125" style="264" customWidth="1"/>
    <col min="8198" max="8198" width="21" style="264" customWidth="1"/>
    <col min="8199" max="8199" width="19.7109375" style="264" customWidth="1"/>
    <col min="8200" max="8200" width="18" style="264" customWidth="1"/>
    <col min="8201" max="8201" width="23.140625" style="264" customWidth="1"/>
    <col min="8202" max="8216" width="0" style="264" hidden="1" customWidth="1"/>
    <col min="8217" max="8448" width="9.140625" style="264"/>
    <col min="8449" max="8449" width="14.28515625" style="264" customWidth="1"/>
    <col min="8450" max="8450" width="13.85546875" style="264" customWidth="1"/>
    <col min="8451" max="8451" width="11.42578125" style="264" customWidth="1"/>
    <col min="8452" max="8452" width="27.85546875" style="264" customWidth="1"/>
    <col min="8453" max="8453" width="14.42578125" style="264" customWidth="1"/>
    <col min="8454" max="8454" width="21" style="264" customWidth="1"/>
    <col min="8455" max="8455" width="19.7109375" style="264" customWidth="1"/>
    <col min="8456" max="8456" width="18" style="264" customWidth="1"/>
    <col min="8457" max="8457" width="23.140625" style="264" customWidth="1"/>
    <col min="8458" max="8472" width="0" style="264" hidden="1" customWidth="1"/>
    <col min="8473" max="8704" width="9.140625" style="264"/>
    <col min="8705" max="8705" width="14.28515625" style="264" customWidth="1"/>
    <col min="8706" max="8706" width="13.85546875" style="264" customWidth="1"/>
    <col min="8707" max="8707" width="11.42578125" style="264" customWidth="1"/>
    <col min="8708" max="8708" width="27.85546875" style="264" customWidth="1"/>
    <col min="8709" max="8709" width="14.42578125" style="264" customWidth="1"/>
    <col min="8710" max="8710" width="21" style="264" customWidth="1"/>
    <col min="8711" max="8711" width="19.7109375" style="264" customWidth="1"/>
    <col min="8712" max="8712" width="18" style="264" customWidth="1"/>
    <col min="8713" max="8713" width="23.140625" style="264" customWidth="1"/>
    <col min="8714" max="8728" width="0" style="264" hidden="1" customWidth="1"/>
    <col min="8729" max="8960" width="9.140625" style="264"/>
    <col min="8961" max="8961" width="14.28515625" style="264" customWidth="1"/>
    <col min="8962" max="8962" width="13.85546875" style="264" customWidth="1"/>
    <col min="8963" max="8963" width="11.42578125" style="264" customWidth="1"/>
    <col min="8964" max="8964" width="27.85546875" style="264" customWidth="1"/>
    <col min="8965" max="8965" width="14.42578125" style="264" customWidth="1"/>
    <col min="8966" max="8966" width="21" style="264" customWidth="1"/>
    <col min="8967" max="8967" width="19.7109375" style="264" customWidth="1"/>
    <col min="8968" max="8968" width="18" style="264" customWidth="1"/>
    <col min="8969" max="8969" width="23.140625" style="264" customWidth="1"/>
    <col min="8970" max="8984" width="0" style="264" hidden="1" customWidth="1"/>
    <col min="8985" max="9216" width="9.140625" style="264"/>
    <col min="9217" max="9217" width="14.28515625" style="264" customWidth="1"/>
    <col min="9218" max="9218" width="13.85546875" style="264" customWidth="1"/>
    <col min="9219" max="9219" width="11.42578125" style="264" customWidth="1"/>
    <col min="9220" max="9220" width="27.85546875" style="264" customWidth="1"/>
    <col min="9221" max="9221" width="14.42578125" style="264" customWidth="1"/>
    <col min="9222" max="9222" width="21" style="264" customWidth="1"/>
    <col min="9223" max="9223" width="19.7109375" style="264" customWidth="1"/>
    <col min="9224" max="9224" width="18" style="264" customWidth="1"/>
    <col min="9225" max="9225" width="23.140625" style="264" customWidth="1"/>
    <col min="9226" max="9240" width="0" style="264" hidden="1" customWidth="1"/>
    <col min="9241" max="9472" width="9.140625" style="264"/>
    <col min="9473" max="9473" width="14.28515625" style="264" customWidth="1"/>
    <col min="9474" max="9474" width="13.85546875" style="264" customWidth="1"/>
    <col min="9475" max="9475" width="11.42578125" style="264" customWidth="1"/>
    <col min="9476" max="9476" width="27.85546875" style="264" customWidth="1"/>
    <col min="9477" max="9477" width="14.42578125" style="264" customWidth="1"/>
    <col min="9478" max="9478" width="21" style="264" customWidth="1"/>
    <col min="9479" max="9479" width="19.7109375" style="264" customWidth="1"/>
    <col min="9480" max="9480" width="18" style="264" customWidth="1"/>
    <col min="9481" max="9481" width="23.140625" style="264" customWidth="1"/>
    <col min="9482" max="9496" width="0" style="264" hidden="1" customWidth="1"/>
    <col min="9497" max="9728" width="9.140625" style="264"/>
    <col min="9729" max="9729" width="14.28515625" style="264" customWidth="1"/>
    <col min="9730" max="9730" width="13.85546875" style="264" customWidth="1"/>
    <col min="9731" max="9731" width="11.42578125" style="264" customWidth="1"/>
    <col min="9732" max="9732" width="27.85546875" style="264" customWidth="1"/>
    <col min="9733" max="9733" width="14.42578125" style="264" customWidth="1"/>
    <col min="9734" max="9734" width="21" style="264" customWidth="1"/>
    <col min="9735" max="9735" width="19.7109375" style="264" customWidth="1"/>
    <col min="9736" max="9736" width="18" style="264" customWidth="1"/>
    <col min="9737" max="9737" width="23.140625" style="264" customWidth="1"/>
    <col min="9738" max="9752" width="0" style="264" hidden="1" customWidth="1"/>
    <col min="9753" max="9984" width="9.140625" style="264"/>
    <col min="9985" max="9985" width="14.28515625" style="264" customWidth="1"/>
    <col min="9986" max="9986" width="13.85546875" style="264" customWidth="1"/>
    <col min="9987" max="9987" width="11.42578125" style="264" customWidth="1"/>
    <col min="9988" max="9988" width="27.85546875" style="264" customWidth="1"/>
    <col min="9989" max="9989" width="14.42578125" style="264" customWidth="1"/>
    <col min="9990" max="9990" width="21" style="264" customWidth="1"/>
    <col min="9991" max="9991" width="19.7109375" style="264" customWidth="1"/>
    <col min="9992" max="9992" width="18" style="264" customWidth="1"/>
    <col min="9993" max="9993" width="23.140625" style="264" customWidth="1"/>
    <col min="9994" max="10008" width="0" style="264" hidden="1" customWidth="1"/>
    <col min="10009" max="10240" width="9.140625" style="264"/>
    <col min="10241" max="10241" width="14.28515625" style="264" customWidth="1"/>
    <col min="10242" max="10242" width="13.85546875" style="264" customWidth="1"/>
    <col min="10243" max="10243" width="11.42578125" style="264" customWidth="1"/>
    <col min="10244" max="10244" width="27.85546875" style="264" customWidth="1"/>
    <col min="10245" max="10245" width="14.42578125" style="264" customWidth="1"/>
    <col min="10246" max="10246" width="21" style="264" customWidth="1"/>
    <col min="10247" max="10247" width="19.7109375" style="264" customWidth="1"/>
    <col min="10248" max="10248" width="18" style="264" customWidth="1"/>
    <col min="10249" max="10249" width="23.140625" style="264" customWidth="1"/>
    <col min="10250" max="10264" width="0" style="264" hidden="1" customWidth="1"/>
    <col min="10265" max="10496" width="9.140625" style="264"/>
    <col min="10497" max="10497" width="14.28515625" style="264" customWidth="1"/>
    <col min="10498" max="10498" width="13.85546875" style="264" customWidth="1"/>
    <col min="10499" max="10499" width="11.42578125" style="264" customWidth="1"/>
    <col min="10500" max="10500" width="27.85546875" style="264" customWidth="1"/>
    <col min="10501" max="10501" width="14.42578125" style="264" customWidth="1"/>
    <col min="10502" max="10502" width="21" style="264" customWidth="1"/>
    <col min="10503" max="10503" width="19.7109375" style="264" customWidth="1"/>
    <col min="10504" max="10504" width="18" style="264" customWidth="1"/>
    <col min="10505" max="10505" width="23.140625" style="264" customWidth="1"/>
    <col min="10506" max="10520" width="0" style="264" hidden="1" customWidth="1"/>
    <col min="10521" max="10752" width="9.140625" style="264"/>
    <col min="10753" max="10753" width="14.28515625" style="264" customWidth="1"/>
    <col min="10754" max="10754" width="13.85546875" style="264" customWidth="1"/>
    <col min="10755" max="10755" width="11.42578125" style="264" customWidth="1"/>
    <col min="10756" max="10756" width="27.85546875" style="264" customWidth="1"/>
    <col min="10757" max="10757" width="14.42578125" style="264" customWidth="1"/>
    <col min="10758" max="10758" width="21" style="264" customWidth="1"/>
    <col min="10759" max="10759" width="19.7109375" style="264" customWidth="1"/>
    <col min="10760" max="10760" width="18" style="264" customWidth="1"/>
    <col min="10761" max="10761" width="23.140625" style="264" customWidth="1"/>
    <col min="10762" max="10776" width="0" style="264" hidden="1" customWidth="1"/>
    <col min="10777" max="11008" width="9.140625" style="264"/>
    <col min="11009" max="11009" width="14.28515625" style="264" customWidth="1"/>
    <col min="11010" max="11010" width="13.85546875" style="264" customWidth="1"/>
    <col min="11011" max="11011" width="11.42578125" style="264" customWidth="1"/>
    <col min="11012" max="11012" width="27.85546875" style="264" customWidth="1"/>
    <col min="11013" max="11013" width="14.42578125" style="264" customWidth="1"/>
    <col min="11014" max="11014" width="21" style="264" customWidth="1"/>
    <col min="11015" max="11015" width="19.7109375" style="264" customWidth="1"/>
    <col min="11016" max="11016" width="18" style="264" customWidth="1"/>
    <col min="11017" max="11017" width="23.140625" style="264" customWidth="1"/>
    <col min="11018" max="11032" width="0" style="264" hidden="1" customWidth="1"/>
    <col min="11033" max="11264" width="9.140625" style="264"/>
    <col min="11265" max="11265" width="14.28515625" style="264" customWidth="1"/>
    <col min="11266" max="11266" width="13.85546875" style="264" customWidth="1"/>
    <col min="11267" max="11267" width="11.42578125" style="264" customWidth="1"/>
    <col min="11268" max="11268" width="27.85546875" style="264" customWidth="1"/>
    <col min="11269" max="11269" width="14.42578125" style="264" customWidth="1"/>
    <col min="11270" max="11270" width="21" style="264" customWidth="1"/>
    <col min="11271" max="11271" width="19.7109375" style="264" customWidth="1"/>
    <col min="11272" max="11272" width="18" style="264" customWidth="1"/>
    <col min="11273" max="11273" width="23.140625" style="264" customWidth="1"/>
    <col min="11274" max="11288" width="0" style="264" hidden="1" customWidth="1"/>
    <col min="11289" max="11520" width="9.140625" style="264"/>
    <col min="11521" max="11521" width="14.28515625" style="264" customWidth="1"/>
    <col min="11522" max="11522" width="13.85546875" style="264" customWidth="1"/>
    <col min="11523" max="11523" width="11.42578125" style="264" customWidth="1"/>
    <col min="11524" max="11524" width="27.85546875" style="264" customWidth="1"/>
    <col min="11525" max="11525" width="14.42578125" style="264" customWidth="1"/>
    <col min="11526" max="11526" width="21" style="264" customWidth="1"/>
    <col min="11527" max="11527" width="19.7109375" style="264" customWidth="1"/>
    <col min="11528" max="11528" width="18" style="264" customWidth="1"/>
    <col min="11529" max="11529" width="23.140625" style="264" customWidth="1"/>
    <col min="11530" max="11544" width="0" style="264" hidden="1" customWidth="1"/>
    <col min="11545" max="11776" width="9.140625" style="264"/>
    <col min="11777" max="11777" width="14.28515625" style="264" customWidth="1"/>
    <col min="11778" max="11778" width="13.85546875" style="264" customWidth="1"/>
    <col min="11779" max="11779" width="11.42578125" style="264" customWidth="1"/>
    <col min="11780" max="11780" width="27.85546875" style="264" customWidth="1"/>
    <col min="11781" max="11781" width="14.42578125" style="264" customWidth="1"/>
    <col min="11782" max="11782" width="21" style="264" customWidth="1"/>
    <col min="11783" max="11783" width="19.7109375" style="264" customWidth="1"/>
    <col min="11784" max="11784" width="18" style="264" customWidth="1"/>
    <col min="11785" max="11785" width="23.140625" style="264" customWidth="1"/>
    <col min="11786" max="11800" width="0" style="264" hidden="1" customWidth="1"/>
    <col min="11801" max="12032" width="9.140625" style="264"/>
    <col min="12033" max="12033" width="14.28515625" style="264" customWidth="1"/>
    <col min="12034" max="12034" width="13.85546875" style="264" customWidth="1"/>
    <col min="12035" max="12035" width="11.42578125" style="264" customWidth="1"/>
    <col min="12036" max="12036" width="27.85546875" style="264" customWidth="1"/>
    <col min="12037" max="12037" width="14.42578125" style="264" customWidth="1"/>
    <col min="12038" max="12038" width="21" style="264" customWidth="1"/>
    <col min="12039" max="12039" width="19.7109375" style="264" customWidth="1"/>
    <col min="12040" max="12040" width="18" style="264" customWidth="1"/>
    <col min="12041" max="12041" width="23.140625" style="264" customWidth="1"/>
    <col min="12042" max="12056" width="0" style="264" hidden="1" customWidth="1"/>
    <col min="12057" max="12288" width="9.140625" style="264"/>
    <col min="12289" max="12289" width="14.28515625" style="264" customWidth="1"/>
    <col min="12290" max="12290" width="13.85546875" style="264" customWidth="1"/>
    <col min="12291" max="12291" width="11.42578125" style="264" customWidth="1"/>
    <col min="12292" max="12292" width="27.85546875" style="264" customWidth="1"/>
    <col min="12293" max="12293" width="14.42578125" style="264" customWidth="1"/>
    <col min="12294" max="12294" width="21" style="264" customWidth="1"/>
    <col min="12295" max="12295" width="19.7109375" style="264" customWidth="1"/>
    <col min="12296" max="12296" width="18" style="264" customWidth="1"/>
    <col min="12297" max="12297" width="23.140625" style="264" customWidth="1"/>
    <col min="12298" max="12312" width="0" style="264" hidden="1" customWidth="1"/>
    <col min="12313" max="12544" width="9.140625" style="264"/>
    <col min="12545" max="12545" width="14.28515625" style="264" customWidth="1"/>
    <col min="12546" max="12546" width="13.85546875" style="264" customWidth="1"/>
    <col min="12547" max="12547" width="11.42578125" style="264" customWidth="1"/>
    <col min="12548" max="12548" width="27.85546875" style="264" customWidth="1"/>
    <col min="12549" max="12549" width="14.42578125" style="264" customWidth="1"/>
    <col min="12550" max="12550" width="21" style="264" customWidth="1"/>
    <col min="12551" max="12551" width="19.7109375" style="264" customWidth="1"/>
    <col min="12552" max="12552" width="18" style="264" customWidth="1"/>
    <col min="12553" max="12553" width="23.140625" style="264" customWidth="1"/>
    <col min="12554" max="12568" width="0" style="264" hidden="1" customWidth="1"/>
    <col min="12569" max="12800" width="9.140625" style="264"/>
    <col min="12801" max="12801" width="14.28515625" style="264" customWidth="1"/>
    <col min="12802" max="12802" width="13.85546875" style="264" customWidth="1"/>
    <col min="12803" max="12803" width="11.42578125" style="264" customWidth="1"/>
    <col min="12804" max="12804" width="27.85546875" style="264" customWidth="1"/>
    <col min="12805" max="12805" width="14.42578125" style="264" customWidth="1"/>
    <col min="12806" max="12806" width="21" style="264" customWidth="1"/>
    <col min="12807" max="12807" width="19.7109375" style="264" customWidth="1"/>
    <col min="12808" max="12808" width="18" style="264" customWidth="1"/>
    <col min="12809" max="12809" width="23.140625" style="264" customWidth="1"/>
    <col min="12810" max="12824" width="0" style="264" hidden="1" customWidth="1"/>
    <col min="12825" max="13056" width="9.140625" style="264"/>
    <col min="13057" max="13057" width="14.28515625" style="264" customWidth="1"/>
    <col min="13058" max="13058" width="13.85546875" style="264" customWidth="1"/>
    <col min="13059" max="13059" width="11.42578125" style="264" customWidth="1"/>
    <col min="13060" max="13060" width="27.85546875" style="264" customWidth="1"/>
    <col min="13061" max="13061" width="14.42578125" style="264" customWidth="1"/>
    <col min="13062" max="13062" width="21" style="264" customWidth="1"/>
    <col min="13063" max="13063" width="19.7109375" style="264" customWidth="1"/>
    <col min="13064" max="13064" width="18" style="264" customWidth="1"/>
    <col min="13065" max="13065" width="23.140625" style="264" customWidth="1"/>
    <col min="13066" max="13080" width="0" style="264" hidden="1" customWidth="1"/>
    <col min="13081" max="13312" width="9.140625" style="264"/>
    <col min="13313" max="13313" width="14.28515625" style="264" customWidth="1"/>
    <col min="13314" max="13314" width="13.85546875" style="264" customWidth="1"/>
    <col min="13315" max="13315" width="11.42578125" style="264" customWidth="1"/>
    <col min="13316" max="13316" width="27.85546875" style="264" customWidth="1"/>
    <col min="13317" max="13317" width="14.42578125" style="264" customWidth="1"/>
    <col min="13318" max="13318" width="21" style="264" customWidth="1"/>
    <col min="13319" max="13319" width="19.7109375" style="264" customWidth="1"/>
    <col min="13320" max="13320" width="18" style="264" customWidth="1"/>
    <col min="13321" max="13321" width="23.140625" style="264" customWidth="1"/>
    <col min="13322" max="13336" width="0" style="264" hidden="1" customWidth="1"/>
    <col min="13337" max="13568" width="9.140625" style="264"/>
    <col min="13569" max="13569" width="14.28515625" style="264" customWidth="1"/>
    <col min="13570" max="13570" width="13.85546875" style="264" customWidth="1"/>
    <col min="13571" max="13571" width="11.42578125" style="264" customWidth="1"/>
    <col min="13572" max="13572" width="27.85546875" style="264" customWidth="1"/>
    <col min="13573" max="13573" width="14.42578125" style="264" customWidth="1"/>
    <col min="13574" max="13574" width="21" style="264" customWidth="1"/>
    <col min="13575" max="13575" width="19.7109375" style="264" customWidth="1"/>
    <col min="13576" max="13576" width="18" style="264" customWidth="1"/>
    <col min="13577" max="13577" width="23.140625" style="264" customWidth="1"/>
    <col min="13578" max="13592" width="0" style="264" hidden="1" customWidth="1"/>
    <col min="13593" max="13824" width="9.140625" style="264"/>
    <col min="13825" max="13825" width="14.28515625" style="264" customWidth="1"/>
    <col min="13826" max="13826" width="13.85546875" style="264" customWidth="1"/>
    <col min="13827" max="13827" width="11.42578125" style="264" customWidth="1"/>
    <col min="13828" max="13828" width="27.85546875" style="264" customWidth="1"/>
    <col min="13829" max="13829" width="14.42578125" style="264" customWidth="1"/>
    <col min="13830" max="13830" width="21" style="264" customWidth="1"/>
    <col min="13831" max="13831" width="19.7109375" style="264" customWidth="1"/>
    <col min="13832" max="13832" width="18" style="264" customWidth="1"/>
    <col min="13833" max="13833" width="23.140625" style="264" customWidth="1"/>
    <col min="13834" max="13848" width="0" style="264" hidden="1" customWidth="1"/>
    <col min="13849" max="14080" width="9.140625" style="264"/>
    <col min="14081" max="14081" width="14.28515625" style="264" customWidth="1"/>
    <col min="14082" max="14082" width="13.85546875" style="264" customWidth="1"/>
    <col min="14083" max="14083" width="11.42578125" style="264" customWidth="1"/>
    <col min="14084" max="14084" width="27.85546875" style="264" customWidth="1"/>
    <col min="14085" max="14085" width="14.42578125" style="264" customWidth="1"/>
    <col min="14086" max="14086" width="21" style="264" customWidth="1"/>
    <col min="14087" max="14087" width="19.7109375" style="264" customWidth="1"/>
    <col min="14088" max="14088" width="18" style="264" customWidth="1"/>
    <col min="14089" max="14089" width="23.140625" style="264" customWidth="1"/>
    <col min="14090" max="14104" width="0" style="264" hidden="1" customWidth="1"/>
    <col min="14105" max="14336" width="9.140625" style="264"/>
    <col min="14337" max="14337" width="14.28515625" style="264" customWidth="1"/>
    <col min="14338" max="14338" width="13.85546875" style="264" customWidth="1"/>
    <col min="14339" max="14339" width="11.42578125" style="264" customWidth="1"/>
    <col min="14340" max="14340" width="27.85546875" style="264" customWidth="1"/>
    <col min="14341" max="14341" width="14.42578125" style="264" customWidth="1"/>
    <col min="14342" max="14342" width="21" style="264" customWidth="1"/>
    <col min="14343" max="14343" width="19.7109375" style="264" customWidth="1"/>
    <col min="14344" max="14344" width="18" style="264" customWidth="1"/>
    <col min="14345" max="14345" width="23.140625" style="264" customWidth="1"/>
    <col min="14346" max="14360" width="0" style="264" hidden="1" customWidth="1"/>
    <col min="14361" max="14592" width="9.140625" style="264"/>
    <col min="14593" max="14593" width="14.28515625" style="264" customWidth="1"/>
    <col min="14594" max="14594" width="13.85546875" style="264" customWidth="1"/>
    <col min="14595" max="14595" width="11.42578125" style="264" customWidth="1"/>
    <col min="14596" max="14596" width="27.85546875" style="264" customWidth="1"/>
    <col min="14597" max="14597" width="14.42578125" style="264" customWidth="1"/>
    <col min="14598" max="14598" width="21" style="264" customWidth="1"/>
    <col min="14599" max="14599" width="19.7109375" style="264" customWidth="1"/>
    <col min="14600" max="14600" width="18" style="264" customWidth="1"/>
    <col min="14601" max="14601" width="23.140625" style="264" customWidth="1"/>
    <col min="14602" max="14616" width="0" style="264" hidden="1" customWidth="1"/>
    <col min="14617" max="14848" width="9.140625" style="264"/>
    <col min="14849" max="14849" width="14.28515625" style="264" customWidth="1"/>
    <col min="14850" max="14850" width="13.85546875" style="264" customWidth="1"/>
    <col min="14851" max="14851" width="11.42578125" style="264" customWidth="1"/>
    <col min="14852" max="14852" width="27.85546875" style="264" customWidth="1"/>
    <col min="14853" max="14853" width="14.42578125" style="264" customWidth="1"/>
    <col min="14854" max="14854" width="21" style="264" customWidth="1"/>
    <col min="14855" max="14855" width="19.7109375" style="264" customWidth="1"/>
    <col min="14856" max="14856" width="18" style="264" customWidth="1"/>
    <col min="14857" max="14857" width="23.140625" style="264" customWidth="1"/>
    <col min="14858" max="14872" width="0" style="264" hidden="1" customWidth="1"/>
    <col min="14873" max="15104" width="9.140625" style="264"/>
    <col min="15105" max="15105" width="14.28515625" style="264" customWidth="1"/>
    <col min="15106" max="15106" width="13.85546875" style="264" customWidth="1"/>
    <col min="15107" max="15107" width="11.42578125" style="264" customWidth="1"/>
    <col min="15108" max="15108" width="27.85546875" style="264" customWidth="1"/>
    <col min="15109" max="15109" width="14.42578125" style="264" customWidth="1"/>
    <col min="15110" max="15110" width="21" style="264" customWidth="1"/>
    <col min="15111" max="15111" width="19.7109375" style="264" customWidth="1"/>
    <col min="15112" max="15112" width="18" style="264" customWidth="1"/>
    <col min="15113" max="15113" width="23.140625" style="264" customWidth="1"/>
    <col min="15114" max="15128" width="0" style="264" hidden="1" customWidth="1"/>
    <col min="15129" max="15360" width="9.140625" style="264"/>
    <col min="15361" max="15361" width="14.28515625" style="264" customWidth="1"/>
    <col min="15362" max="15362" width="13.85546875" style="264" customWidth="1"/>
    <col min="15363" max="15363" width="11.42578125" style="264" customWidth="1"/>
    <col min="15364" max="15364" width="27.85546875" style="264" customWidth="1"/>
    <col min="15365" max="15365" width="14.42578125" style="264" customWidth="1"/>
    <col min="15366" max="15366" width="21" style="264" customWidth="1"/>
    <col min="15367" max="15367" width="19.7109375" style="264" customWidth="1"/>
    <col min="15368" max="15368" width="18" style="264" customWidth="1"/>
    <col min="15369" max="15369" width="23.140625" style="264" customWidth="1"/>
    <col min="15370" max="15384" width="0" style="264" hidden="1" customWidth="1"/>
    <col min="15385" max="15616" width="9.140625" style="264"/>
    <col min="15617" max="15617" width="14.28515625" style="264" customWidth="1"/>
    <col min="15618" max="15618" width="13.85546875" style="264" customWidth="1"/>
    <col min="15619" max="15619" width="11.42578125" style="264" customWidth="1"/>
    <col min="15620" max="15620" width="27.85546875" style="264" customWidth="1"/>
    <col min="15621" max="15621" width="14.42578125" style="264" customWidth="1"/>
    <col min="15622" max="15622" width="21" style="264" customWidth="1"/>
    <col min="15623" max="15623" width="19.7109375" style="264" customWidth="1"/>
    <col min="15624" max="15624" width="18" style="264" customWidth="1"/>
    <col min="15625" max="15625" width="23.140625" style="264" customWidth="1"/>
    <col min="15626" max="15640" width="0" style="264" hidden="1" customWidth="1"/>
    <col min="15641" max="15872" width="9.140625" style="264"/>
    <col min="15873" max="15873" width="14.28515625" style="264" customWidth="1"/>
    <col min="15874" max="15874" width="13.85546875" style="264" customWidth="1"/>
    <col min="15875" max="15875" width="11.42578125" style="264" customWidth="1"/>
    <col min="15876" max="15876" width="27.85546875" style="264" customWidth="1"/>
    <col min="15877" max="15877" width="14.42578125" style="264" customWidth="1"/>
    <col min="15878" max="15878" width="21" style="264" customWidth="1"/>
    <col min="15879" max="15879" width="19.7109375" style="264" customWidth="1"/>
    <col min="15880" max="15880" width="18" style="264" customWidth="1"/>
    <col min="15881" max="15881" width="23.140625" style="264" customWidth="1"/>
    <col min="15882" max="15896" width="0" style="264" hidden="1" customWidth="1"/>
    <col min="15897" max="16128" width="9.140625" style="264"/>
    <col min="16129" max="16129" width="14.28515625" style="264" customWidth="1"/>
    <col min="16130" max="16130" width="13.85546875" style="264" customWidth="1"/>
    <col min="16131" max="16131" width="11.42578125" style="264" customWidth="1"/>
    <col min="16132" max="16132" width="27.85546875" style="264" customWidth="1"/>
    <col min="16133" max="16133" width="14.42578125" style="264" customWidth="1"/>
    <col min="16134" max="16134" width="21" style="264" customWidth="1"/>
    <col min="16135" max="16135" width="19.7109375" style="264" customWidth="1"/>
    <col min="16136" max="16136" width="18" style="264" customWidth="1"/>
    <col min="16137" max="16137" width="23.140625" style="264" customWidth="1"/>
    <col min="16138" max="16152" width="0" style="264" hidden="1" customWidth="1"/>
    <col min="16153" max="16384" width="9.140625" style="264"/>
  </cols>
  <sheetData>
    <row r="1" spans="1:9" ht="24" customHeight="1">
      <c r="A1" s="297" t="str">
        <f>'Attach 3(JV)'!A1:D1</f>
        <v>Specification No.: CC/NT/W-TR/DOM/A04/24/02715</v>
      </c>
      <c r="B1" s="313"/>
      <c r="C1" s="313"/>
      <c r="D1" s="313"/>
      <c r="E1" s="313"/>
      <c r="F1" s="313"/>
      <c r="G1" s="313"/>
      <c r="H1" s="262"/>
      <c r="I1" s="262" t="str">
        <f>"Attachment-3(QR) " &amp; '[14]Attach 3(JV)'!AU1</f>
        <v xml:space="preserve">Attachment-3(QR) </v>
      </c>
    </row>
    <row r="2" spans="1:9" ht="15.75" customHeight="1"/>
    <row r="3" spans="1:9" ht="62.25" customHeight="1">
      <c r="A3" s="1129" t="str">
        <f>'Attach 3(JV)'!A3:E3</f>
        <v>400kV Transformer Package LOT-4TR-01-Bulk for 4x500 MVA, 400/220/33KV 3-Ph Transformers under Bulk Procurement of 765kV and 400kV class Transformers and Reactors of various Capacities</v>
      </c>
      <c r="B3" s="1129"/>
      <c r="C3" s="1129"/>
      <c r="D3" s="1129"/>
      <c r="E3" s="1129"/>
      <c r="F3" s="1129"/>
      <c r="G3" s="1129"/>
      <c r="H3" s="1129"/>
      <c r="I3" s="1129"/>
    </row>
    <row r="5" spans="1:9" ht="21.75" customHeight="1">
      <c r="A5" s="1052" t="s">
        <v>67</v>
      </c>
      <c r="B5" s="1052"/>
      <c r="C5" s="1052"/>
      <c r="D5" s="1052"/>
      <c r="E5" s="1052"/>
      <c r="F5" s="1052"/>
      <c r="G5" s="1052"/>
      <c r="H5" s="1052"/>
      <c r="I5" s="1052"/>
    </row>
    <row r="7" spans="1:9" ht="16.5">
      <c r="A7" s="269" t="str">
        <f>'Attach 3(JV)'!A7</f>
        <v>Bidder’s Name and Address  :</v>
      </c>
      <c r="F7" s="271"/>
      <c r="H7" s="293" t="str">
        <f>'[15]Attach 3(JV)'!E7</f>
        <v>To:</v>
      </c>
    </row>
    <row r="8" spans="1:9" ht="32.25" customHeight="1">
      <c r="A8" s="1053" t="str">
        <f>IF('[16]Names of Bidder'!D6= "JV (Joint Venture)", "JV of " &amp; Z8, "")</f>
        <v/>
      </c>
      <c r="B8" s="1053"/>
      <c r="C8" s="1053"/>
      <c r="D8" s="1053"/>
      <c r="F8" s="377"/>
      <c r="H8" s="295" t="str">
        <f>'[15]Attach 3(JV)'!E8</f>
        <v>Contract Services</v>
      </c>
    </row>
    <row r="9" spans="1:9" ht="18" customHeight="1">
      <c r="A9" s="269" t="s">
        <v>68</v>
      </c>
      <c r="B9" s="1054">
        <f>'Attach 3(JV)'!B9:D9</f>
        <v>0</v>
      </c>
      <c r="C9" s="1054"/>
      <c r="F9" s="377"/>
      <c r="H9" s="295" t="str">
        <f>'[15]Attach 3(JV)'!E9</f>
        <v>Power Grid Corporation of India Ltd.,</v>
      </c>
    </row>
    <row r="10" spans="1:9" ht="18" customHeight="1">
      <c r="A10" s="269" t="s">
        <v>69</v>
      </c>
      <c r="B10" s="1054">
        <f>'Attach 3(JV)'!B10:D10</f>
        <v>0</v>
      </c>
      <c r="C10" s="1054"/>
      <c r="F10" s="377"/>
      <c r="H10" s="295" t="str">
        <f>'[15]Attach 3(JV)'!E10</f>
        <v>"Saudamini", Plot No. 2, Sector 29</v>
      </c>
    </row>
    <row r="11" spans="1:9" ht="17.25" customHeight="1">
      <c r="B11" s="1054">
        <f>'Attach 3(JV)'!B11:D11</f>
        <v>0</v>
      </c>
      <c r="C11" s="1054"/>
      <c r="F11" s="377"/>
      <c r="H11" s="295" t="str">
        <f>'Attach 3(JV)'!E11</f>
        <v>Gurugram (Haryana) - 122001</v>
      </c>
    </row>
    <row r="12" spans="1:9" ht="18" customHeight="1">
      <c r="B12" s="1054">
        <f>'Attach 3(JV)'!B12:D12</f>
        <v>0</v>
      </c>
      <c r="C12" s="1054"/>
    </row>
    <row r="14" spans="1:9">
      <c r="A14" s="264" t="s">
        <v>60</v>
      </c>
    </row>
    <row r="16" spans="1:9" ht="96.75" customHeight="1">
      <c r="A16" s="978" t="s">
        <v>70</v>
      </c>
      <c r="B16" s="978"/>
      <c r="C16" s="978"/>
      <c r="D16" s="978"/>
      <c r="E16" s="978"/>
      <c r="F16" s="978"/>
      <c r="G16" s="978"/>
      <c r="H16" s="978"/>
      <c r="I16" s="978"/>
    </row>
    <row r="17" spans="1:13" ht="9.75" customHeight="1"/>
    <row r="18" spans="1:13" ht="17.25" customHeight="1">
      <c r="A18" s="378" t="s">
        <v>71</v>
      </c>
      <c r="B18" s="978" t="s">
        <v>72</v>
      </c>
      <c r="C18" s="978"/>
      <c r="D18" s="978"/>
      <c r="E18" s="978"/>
      <c r="F18" s="978"/>
      <c r="M18" s="379"/>
    </row>
    <row r="19" spans="1:13" ht="17.25" hidden="1" customHeight="1">
      <c r="A19" s="378" t="s">
        <v>71</v>
      </c>
      <c r="B19" s="978" t="s">
        <v>73</v>
      </c>
      <c r="C19" s="978"/>
      <c r="D19" s="978"/>
      <c r="E19" s="978"/>
      <c r="F19" s="978"/>
      <c r="G19" s="978"/>
      <c r="H19" s="978"/>
      <c r="M19" s="379"/>
    </row>
    <row r="20" spans="1:13" ht="16.5" hidden="1">
      <c r="A20" s="380" t="s">
        <v>74</v>
      </c>
      <c r="B20" s="1049">
        <f>'[15]Name of Bidder'!C13</f>
        <v>0</v>
      </c>
      <c r="C20" s="1049"/>
      <c r="D20" s="1049"/>
      <c r="E20" s="1049"/>
      <c r="F20" s="1049"/>
      <c r="G20" s="1049"/>
      <c r="H20" s="1049"/>
      <c r="M20" s="309">
        <f>'[15]Name of Bidder'!F6</f>
        <v>2</v>
      </c>
    </row>
    <row r="21" spans="1:13" ht="16.5" hidden="1">
      <c r="A21" s="380" t="s">
        <v>75</v>
      </c>
      <c r="B21" s="1049">
        <f>'[15]Name of Bidder'!C18</f>
        <v>0</v>
      </c>
      <c r="C21" s="1049"/>
      <c r="D21" s="1049"/>
      <c r="E21" s="1049"/>
      <c r="F21" s="1049"/>
      <c r="G21" s="1049"/>
      <c r="H21" s="1049"/>
      <c r="M21" s="309" t="str">
        <f>'[15]Name of Bidder'!F8</f>
        <v>2 or more</v>
      </c>
    </row>
    <row r="22" spans="1:13" ht="17.25" hidden="1" customHeight="1">
      <c r="A22" s="380" t="s">
        <v>76</v>
      </c>
      <c r="B22" s="1049">
        <f>'[15]Name of Bidder'!C23</f>
        <v>0</v>
      </c>
      <c r="C22" s="1049"/>
      <c r="D22" s="1049"/>
      <c r="E22" s="1049"/>
      <c r="F22" s="1049"/>
      <c r="G22" s="1049"/>
      <c r="H22" s="1049"/>
      <c r="I22" s="312"/>
    </row>
    <row r="23" spans="1:13" ht="15.75" hidden="1" customHeight="1">
      <c r="B23" s="571" t="s">
        <v>77</v>
      </c>
    </row>
    <row r="24" spans="1:13" ht="15.75" customHeight="1">
      <c r="A24" s="572"/>
    </row>
    <row r="25" spans="1:13" ht="25.5" hidden="1" customHeight="1">
      <c r="A25" s="978" t="s">
        <v>78</v>
      </c>
      <c r="B25" s="978"/>
      <c r="C25" s="978"/>
      <c r="D25" s="978"/>
      <c r="E25" s="978"/>
      <c r="F25" s="978"/>
      <c r="G25" s="978"/>
      <c r="H25" s="978"/>
    </row>
    <row r="26" spans="1:13" ht="8.25" customHeight="1">
      <c r="A26" s="590"/>
      <c r="B26" s="590"/>
      <c r="C26" s="590"/>
      <c r="D26" s="590"/>
      <c r="E26" s="590"/>
      <c r="F26" s="590"/>
      <c r="G26" s="590"/>
      <c r="H26" s="590"/>
    </row>
    <row r="27" spans="1:13" ht="43.5" customHeight="1">
      <c r="A27" s="968" t="s">
        <v>79</v>
      </c>
      <c r="B27" s="968"/>
      <c r="C27" s="968"/>
      <c r="D27" s="968"/>
      <c r="E27" s="968"/>
      <c r="F27" s="968"/>
      <c r="G27" s="968"/>
      <c r="H27" s="968"/>
      <c r="I27" s="312"/>
    </row>
    <row r="28" spans="1:13" ht="26.25" customHeight="1">
      <c r="A28" s="383" t="s">
        <v>80</v>
      </c>
      <c r="B28" s="968" t="s">
        <v>81</v>
      </c>
      <c r="C28" s="968"/>
      <c r="D28" s="968"/>
      <c r="E28" s="968"/>
      <c r="F28" s="968"/>
      <c r="G28" s="968"/>
      <c r="H28" s="968"/>
      <c r="I28" s="312"/>
    </row>
    <row r="29" spans="1:13" ht="26.25" customHeight="1">
      <c r="A29" s="384" t="s">
        <v>82</v>
      </c>
      <c r="B29" s="1042" t="s">
        <v>83</v>
      </c>
      <c r="C29" s="1042"/>
      <c r="D29" s="1042"/>
      <c r="E29" s="1042"/>
      <c r="F29" s="1042"/>
      <c r="G29" s="1042"/>
      <c r="H29" s="1042"/>
    </row>
    <row r="30" spans="1:13" ht="26.25" customHeight="1">
      <c r="A30" s="384" t="s">
        <v>84</v>
      </c>
      <c r="B30" s="1042" t="s">
        <v>85</v>
      </c>
      <c r="C30" s="1042"/>
      <c r="D30" s="1042"/>
      <c r="E30" s="1042"/>
      <c r="F30" s="1042"/>
      <c r="G30" s="1042"/>
      <c r="H30" s="1042"/>
    </row>
    <row r="31" spans="1:13" ht="41.25" customHeight="1">
      <c r="A31" s="384" t="s">
        <v>86</v>
      </c>
      <c r="B31" s="1042" t="s">
        <v>87</v>
      </c>
      <c r="C31" s="1042"/>
      <c r="D31" s="1042"/>
      <c r="E31" s="1042"/>
      <c r="F31" s="1042"/>
      <c r="G31" s="1042"/>
      <c r="H31" s="1042"/>
    </row>
    <row r="32" spans="1:13" ht="9.75" customHeight="1">
      <c r="A32" s="384"/>
      <c r="B32" s="312"/>
      <c r="C32" s="312"/>
      <c r="D32" s="312"/>
      <c r="E32" s="312"/>
      <c r="F32" s="312"/>
      <c r="G32" s="312"/>
      <c r="H32" s="312"/>
      <c r="I32" s="312"/>
    </row>
    <row r="33" spans="1:9" ht="25.5" customHeight="1">
      <c r="A33" s="383" t="s">
        <v>88</v>
      </c>
      <c r="B33" s="1043" t="s">
        <v>89</v>
      </c>
      <c r="C33" s="1043"/>
      <c r="D33" s="1043"/>
      <c r="E33" s="1043"/>
      <c r="F33" s="1043"/>
      <c r="G33" s="1043"/>
      <c r="H33" s="1043"/>
      <c r="I33" s="312"/>
    </row>
    <row r="34" spans="1:9" ht="24.75" customHeight="1">
      <c r="A34" s="384" t="s">
        <v>82</v>
      </c>
      <c r="B34" s="968" t="s">
        <v>90</v>
      </c>
      <c r="C34" s="968"/>
      <c r="D34" s="968"/>
      <c r="E34" s="968"/>
      <c r="F34" s="968"/>
      <c r="G34" s="968"/>
      <c r="H34" s="968"/>
      <c r="I34" s="312"/>
    </row>
    <row r="35" spans="1:9" ht="24.75" hidden="1" customHeight="1">
      <c r="A35" s="384" t="s">
        <v>84</v>
      </c>
      <c r="B35" s="968" t="s">
        <v>91</v>
      </c>
      <c r="C35" s="968"/>
      <c r="D35" s="968"/>
      <c r="E35" s="968"/>
      <c r="F35" s="968"/>
      <c r="G35" s="968"/>
      <c r="H35" s="968"/>
      <c r="I35" s="312"/>
    </row>
    <row r="36" spans="1:9" ht="12" customHeight="1">
      <c r="A36" s="312"/>
      <c r="B36" s="312"/>
      <c r="C36" s="312"/>
      <c r="D36" s="312"/>
      <c r="E36" s="312"/>
      <c r="F36" s="312"/>
      <c r="G36" s="312"/>
      <c r="H36" s="312"/>
      <c r="I36" s="312"/>
    </row>
    <row r="37" spans="1:9" s="387" customFormat="1" ht="24.75" customHeight="1">
      <c r="A37" s="385" t="s">
        <v>92</v>
      </c>
      <c r="B37" s="1044" t="s">
        <v>93</v>
      </c>
      <c r="C37" s="1044"/>
      <c r="D37" s="1044"/>
      <c r="E37" s="1044"/>
      <c r="F37" s="1044"/>
      <c r="G37" s="1044"/>
      <c r="H37" s="1044"/>
      <c r="I37" s="386"/>
    </row>
    <row r="38" spans="1:9" ht="24" customHeight="1">
      <c r="A38" s="312"/>
      <c r="B38" s="1043" t="s">
        <v>94</v>
      </c>
      <c r="C38" s="1043"/>
      <c r="D38" s="1043"/>
      <c r="E38" s="1043"/>
      <c r="F38" s="1043"/>
      <c r="G38" s="1043"/>
      <c r="H38" s="1043"/>
      <c r="I38" s="312"/>
    </row>
    <row r="39" spans="1:9" ht="54" customHeight="1">
      <c r="A39" s="312"/>
      <c r="B39" s="968" t="s">
        <v>95</v>
      </c>
      <c r="C39" s="968"/>
      <c r="D39" s="968"/>
      <c r="E39" s="968"/>
      <c r="F39" s="968"/>
      <c r="G39" s="968"/>
      <c r="H39" s="968"/>
      <c r="I39" s="312"/>
    </row>
    <row r="40" spans="1:9" ht="15.75" customHeight="1">
      <c r="A40" s="872" t="s">
        <v>96</v>
      </c>
      <c r="B40" s="874" t="s">
        <v>97</v>
      </c>
      <c r="C40" s="876"/>
      <c r="D40" s="1048" t="s">
        <v>98</v>
      </c>
      <c r="E40" s="1048"/>
      <c r="F40" s="1048"/>
      <c r="G40" s="312"/>
      <c r="H40" s="312"/>
    </row>
    <row r="41" spans="1:9" ht="19.5" customHeight="1">
      <c r="A41" s="1045"/>
      <c r="B41" s="1046"/>
      <c r="C41" s="1047"/>
      <c r="D41" s="1048"/>
      <c r="E41" s="1048"/>
      <c r="F41" s="1048"/>
      <c r="G41" s="312"/>
      <c r="H41" s="312"/>
      <c r="I41" s="312"/>
    </row>
    <row r="42" spans="1:9" ht="20.25" customHeight="1">
      <c r="A42" s="873"/>
      <c r="B42" s="850"/>
      <c r="C42" s="852"/>
      <c r="D42" s="1048"/>
      <c r="E42" s="1048"/>
      <c r="F42" s="1048"/>
      <c r="G42" s="312"/>
      <c r="H42" s="312"/>
      <c r="I42" s="312"/>
    </row>
    <row r="43" spans="1:9" ht="30.75" customHeight="1">
      <c r="A43" s="390">
        <v>1</v>
      </c>
      <c r="B43" s="1021" t="s">
        <v>99</v>
      </c>
      <c r="C43" s="1021"/>
      <c r="D43" s="878">
        <f>'Names of Bidder'!D10:G10</f>
        <v>0</v>
      </c>
      <c r="E43" s="879"/>
      <c r="F43" s="880"/>
      <c r="G43" s="312"/>
      <c r="H43" s="312"/>
      <c r="I43" s="312"/>
    </row>
    <row r="44" spans="1:9" ht="15.75" customHeight="1">
      <c r="A44" s="1035">
        <v>2</v>
      </c>
      <c r="B44" s="1038" t="s">
        <v>100</v>
      </c>
      <c r="C44" s="882"/>
      <c r="D44" s="847"/>
      <c r="E44" s="848"/>
      <c r="F44" s="849"/>
      <c r="G44" s="312"/>
      <c r="H44" s="312"/>
      <c r="I44" s="312"/>
    </row>
    <row r="45" spans="1:9" ht="15.75" customHeight="1">
      <c r="A45" s="1036"/>
      <c r="B45" s="1039"/>
      <c r="C45" s="865"/>
      <c r="D45" s="847"/>
      <c r="E45" s="848"/>
      <c r="F45" s="849"/>
      <c r="G45" s="312"/>
      <c r="H45" s="312"/>
      <c r="I45" s="312"/>
    </row>
    <row r="46" spans="1:9" ht="15.75" customHeight="1">
      <c r="A46" s="1037"/>
      <c r="B46" s="1040"/>
      <c r="C46" s="1041"/>
      <c r="D46" s="847"/>
      <c r="E46" s="848"/>
      <c r="F46" s="849"/>
      <c r="G46" s="312"/>
      <c r="H46" s="312"/>
      <c r="I46" s="312"/>
    </row>
    <row r="47" spans="1:9" ht="18.75" customHeight="1">
      <c r="A47" s="390">
        <v>3</v>
      </c>
      <c r="B47" s="1021" t="s">
        <v>101</v>
      </c>
      <c r="C47" s="1021"/>
      <c r="D47" s="847"/>
      <c r="E47" s="848"/>
      <c r="F47" s="849"/>
      <c r="G47" s="312"/>
      <c r="H47" s="312"/>
      <c r="I47" s="312"/>
    </row>
    <row r="48" spans="1:9" ht="20.25" customHeight="1">
      <c r="A48" s="390">
        <v>4</v>
      </c>
      <c r="B48" s="1021" t="s">
        <v>102</v>
      </c>
      <c r="C48" s="1021"/>
      <c r="D48" s="847"/>
      <c r="E48" s="848"/>
      <c r="F48" s="849"/>
      <c r="G48" s="312"/>
      <c r="H48" s="312"/>
      <c r="I48" s="312"/>
    </row>
    <row r="49" spans="1:10" ht="19.5" customHeight="1">
      <c r="A49" s="391">
        <v>5</v>
      </c>
      <c r="B49" s="1021" t="s">
        <v>103</v>
      </c>
      <c r="C49" s="1021"/>
      <c r="D49" s="847"/>
      <c r="E49" s="848"/>
      <c r="F49" s="849"/>
      <c r="G49" s="312"/>
      <c r="H49" s="312"/>
    </row>
    <row r="50" spans="1:10" ht="51.75" customHeight="1">
      <c r="A50" s="390">
        <v>6</v>
      </c>
      <c r="B50" s="1021" t="s">
        <v>104</v>
      </c>
      <c r="C50" s="1021"/>
      <c r="D50" s="847"/>
      <c r="E50" s="848"/>
      <c r="F50" s="849"/>
      <c r="G50" s="312"/>
      <c r="H50" s="312"/>
      <c r="I50" s="312"/>
    </row>
    <row r="51" spans="1:10" ht="49.5" customHeight="1">
      <c r="A51" s="390">
        <v>7</v>
      </c>
      <c r="B51" s="1021" t="s">
        <v>105</v>
      </c>
      <c r="C51" s="1021"/>
      <c r="D51" s="847"/>
      <c r="E51" s="848"/>
      <c r="F51" s="849"/>
      <c r="G51" s="312"/>
      <c r="H51" s="312"/>
      <c r="I51" s="312"/>
    </row>
    <row r="52" spans="1:10" ht="18" customHeight="1">
      <c r="A52" s="390">
        <v>8</v>
      </c>
      <c r="B52" s="1021" t="s">
        <v>106</v>
      </c>
      <c r="C52" s="1021"/>
      <c r="D52" s="847"/>
      <c r="E52" s="848"/>
      <c r="F52" s="849"/>
      <c r="G52" s="312"/>
      <c r="H52" s="312"/>
      <c r="I52" s="312"/>
    </row>
    <row r="53" spans="1:10" ht="18" customHeight="1">
      <c r="A53" s="392"/>
      <c r="B53" s="393" t="s">
        <v>107</v>
      </c>
      <c r="C53" s="394"/>
      <c r="D53" s="847"/>
      <c r="E53" s="848"/>
      <c r="F53" s="849"/>
      <c r="G53" s="312"/>
      <c r="H53" s="312"/>
      <c r="I53" s="312"/>
    </row>
    <row r="54" spans="1:10" ht="18" customHeight="1">
      <c r="A54" s="392"/>
      <c r="B54" s="393" t="s">
        <v>108</v>
      </c>
      <c r="C54" s="394"/>
      <c r="D54" s="847"/>
      <c r="E54" s="848"/>
      <c r="F54" s="849"/>
      <c r="G54" s="312"/>
      <c r="H54" s="312"/>
      <c r="I54" s="312"/>
    </row>
    <row r="55" spans="1:10" ht="18" customHeight="1">
      <c r="A55" s="395"/>
      <c r="B55" s="393" t="s">
        <v>109</v>
      </c>
      <c r="C55" s="396"/>
      <c r="D55" s="847"/>
      <c r="E55" s="848"/>
      <c r="F55" s="849"/>
      <c r="G55" s="312"/>
      <c r="H55" s="312"/>
    </row>
    <row r="56" spans="1:10" ht="13.5" customHeight="1">
      <c r="A56" s="312"/>
      <c r="B56" s="312"/>
      <c r="C56" s="312"/>
      <c r="D56" s="312"/>
      <c r="E56" s="312"/>
      <c r="F56" s="312"/>
      <c r="G56" s="312"/>
      <c r="H56" s="312"/>
      <c r="I56" s="312"/>
    </row>
    <row r="57" spans="1:10" s="574" customFormat="1" ht="47.25" customHeight="1">
      <c r="A57" s="390">
        <v>9</v>
      </c>
      <c r="B57" s="1030" t="s">
        <v>110</v>
      </c>
      <c r="C57" s="1031"/>
      <c r="D57" s="1031"/>
      <c r="E57" s="1031"/>
      <c r="F57" s="1032"/>
      <c r="G57" s="587"/>
      <c r="H57" s="398"/>
      <c r="I57" s="573"/>
      <c r="J57" s="573"/>
    </row>
    <row r="58" spans="1:10" s="574" customFormat="1" ht="42" customHeight="1">
      <c r="A58" s="390">
        <v>10</v>
      </c>
      <c r="B58" s="1030" t="s">
        <v>111</v>
      </c>
      <c r="C58" s="1031"/>
      <c r="D58" s="1031"/>
      <c r="E58" s="1031"/>
      <c r="F58" s="1032"/>
      <c r="G58" s="587"/>
      <c r="H58" s="398"/>
      <c r="I58" s="573"/>
      <c r="J58" s="573"/>
    </row>
    <row r="59" spans="1:10" s="574" customFormat="1" ht="16.5">
      <c r="A59" s="573"/>
      <c r="B59" s="573"/>
      <c r="C59" s="573"/>
      <c r="D59" s="573"/>
      <c r="E59" s="573"/>
      <c r="F59" s="573"/>
      <c r="G59" s="573"/>
      <c r="H59" s="573"/>
      <c r="I59" s="573"/>
      <c r="J59" s="573"/>
    </row>
    <row r="60" spans="1:10" s="574" customFormat="1" ht="16.5">
      <c r="A60" s="573"/>
      <c r="B60" s="573"/>
      <c r="C60" s="573"/>
      <c r="D60" s="573"/>
      <c r="E60" s="573"/>
      <c r="F60" s="573"/>
      <c r="G60" s="573"/>
      <c r="H60" s="573"/>
      <c r="I60" s="573"/>
      <c r="J60" s="573"/>
    </row>
    <row r="61" spans="1:10" s="574" customFormat="1" ht="24" customHeight="1">
      <c r="A61" s="672">
        <v>2</v>
      </c>
      <c r="B61" s="1134" t="s">
        <v>286</v>
      </c>
      <c r="C61" s="1134"/>
      <c r="D61" s="1134"/>
      <c r="E61" s="1134"/>
      <c r="F61" s="1134"/>
      <c r="G61" s="1134"/>
      <c r="H61" s="1134"/>
      <c r="I61" s="1134"/>
      <c r="J61" s="573"/>
    </row>
    <row r="62" spans="1:10" s="574" customFormat="1" ht="16.5">
      <c r="A62" s="673"/>
      <c r="B62" s="673"/>
      <c r="C62" s="673"/>
      <c r="D62" s="673"/>
      <c r="E62" s="673"/>
      <c r="F62" s="673"/>
      <c r="G62" s="673"/>
      <c r="H62" s="673"/>
      <c r="I62" s="673"/>
      <c r="J62" s="573"/>
    </row>
    <row r="63" spans="1:10" s="574" customFormat="1" ht="24.75" customHeight="1">
      <c r="A63" s="674" t="s">
        <v>113</v>
      </c>
      <c r="B63" s="1135" t="s">
        <v>114</v>
      </c>
      <c r="C63" s="1135"/>
      <c r="D63" s="1135"/>
      <c r="E63" s="1135"/>
      <c r="F63" s="1135"/>
      <c r="G63" s="1135"/>
      <c r="H63" s="1135"/>
      <c r="I63" s="1135"/>
      <c r="J63" s="573"/>
    </row>
    <row r="64" spans="1:10" s="574" customFormat="1" ht="10.5" customHeight="1">
      <c r="A64" s="673"/>
      <c r="B64" s="673"/>
      <c r="C64" s="673"/>
      <c r="D64" s="673"/>
      <c r="E64" s="673"/>
      <c r="F64" s="673"/>
      <c r="G64" s="673"/>
      <c r="H64" s="673"/>
      <c r="I64" s="673"/>
      <c r="J64" s="573"/>
    </row>
    <row r="65" spans="1:25" s="574" customFormat="1" ht="101.45" customHeight="1">
      <c r="A65" s="670" t="s">
        <v>115</v>
      </c>
      <c r="B65" s="1131" t="s">
        <v>1053</v>
      </c>
      <c r="C65" s="1132"/>
      <c r="D65" s="1132"/>
      <c r="E65" s="1132"/>
      <c r="F65" s="1132"/>
      <c r="G65" s="1132"/>
      <c r="H65" s="1132"/>
      <c r="I65" s="1132"/>
    </row>
    <row r="66" spans="1:25" s="574" customFormat="1" ht="24.6" customHeight="1">
      <c r="A66" s="671"/>
      <c r="B66" s="1130" t="s">
        <v>149</v>
      </c>
      <c r="C66" s="1130"/>
      <c r="D66" s="1130"/>
      <c r="E66" s="1130"/>
      <c r="F66" s="1130"/>
      <c r="G66" s="1130"/>
      <c r="H66" s="1130"/>
      <c r="I66" s="1130"/>
      <c r="J66" s="573"/>
    </row>
    <row r="67" spans="1:25" s="574" customFormat="1" ht="252.75" customHeight="1">
      <c r="A67" s="670" t="s">
        <v>117</v>
      </c>
      <c r="B67" s="1131" t="s">
        <v>1034</v>
      </c>
      <c r="C67" s="1132"/>
      <c r="D67" s="1132"/>
      <c r="E67" s="1132"/>
      <c r="F67" s="1132"/>
      <c r="G67" s="1132"/>
      <c r="H67" s="1132"/>
      <c r="I67" s="1132"/>
      <c r="J67" s="573"/>
    </row>
    <row r="68" spans="1:25" s="574" customFormat="1" ht="30" customHeight="1">
      <c r="A68" s="671"/>
      <c r="B68" s="1130"/>
      <c r="C68" s="1130"/>
      <c r="D68" s="1130"/>
      <c r="E68" s="1130"/>
      <c r="F68" s="1130"/>
      <c r="G68" s="1130"/>
      <c r="H68" s="1130"/>
      <c r="I68" s="1130"/>
      <c r="J68" s="573"/>
    </row>
    <row r="69" spans="1:25" s="574" customFormat="1" ht="9" customHeight="1">
      <c r="A69" s="670"/>
      <c r="B69" s="1132"/>
      <c r="C69" s="1132"/>
      <c r="D69" s="1132"/>
      <c r="E69" s="1132"/>
      <c r="F69" s="1132"/>
      <c r="G69" s="1132"/>
      <c r="H69" s="1132"/>
      <c r="I69" s="1132"/>
      <c r="J69" s="573"/>
    </row>
    <row r="70" spans="1:25" s="574" customFormat="1" ht="64.5" customHeight="1">
      <c r="A70" s="670"/>
      <c r="B70" s="1132" t="s">
        <v>1035</v>
      </c>
      <c r="C70" s="1132"/>
      <c r="D70" s="1132"/>
      <c r="E70" s="1132"/>
      <c r="F70" s="1132"/>
      <c r="G70" s="1132"/>
      <c r="H70" s="1132"/>
      <c r="I70" s="1132"/>
      <c r="J70" s="573"/>
    </row>
    <row r="71" spans="1:25" s="574" customFormat="1" ht="16.5">
      <c r="A71" s="573"/>
      <c r="B71" s="573"/>
      <c r="C71" s="573"/>
      <c r="D71" s="573"/>
      <c r="E71" s="573"/>
      <c r="F71" s="573"/>
      <c r="G71" s="573"/>
      <c r="H71" s="573"/>
      <c r="I71" s="573"/>
      <c r="J71" s="573"/>
    </row>
    <row r="72" spans="1:25" s="574" customFormat="1" ht="57" customHeight="1">
      <c r="A72" s="591" t="s">
        <v>119</v>
      </c>
      <c r="B72" s="1133" t="s">
        <v>287</v>
      </c>
      <c r="C72" s="1133"/>
      <c r="D72" s="1133"/>
      <c r="E72" s="1133"/>
      <c r="F72" s="1133"/>
      <c r="G72" s="1133"/>
      <c r="H72" s="1133"/>
      <c r="I72" s="1133"/>
      <c r="J72" s="573"/>
    </row>
    <row r="73" spans="1:25" s="574" customFormat="1" ht="54.75" customHeight="1">
      <c r="B73" s="1133" t="s">
        <v>125</v>
      </c>
      <c r="C73" s="1133"/>
      <c r="D73" s="1133"/>
      <c r="E73" s="1133"/>
      <c r="F73" s="1133"/>
      <c r="G73" s="1133"/>
      <c r="H73" s="1133"/>
      <c r="I73" s="1133"/>
    </row>
    <row r="74" spans="1:25" s="574" customFormat="1" ht="24" customHeight="1">
      <c r="B74" s="1126" t="s">
        <v>1036</v>
      </c>
      <c r="C74" s="1127"/>
      <c r="D74" s="1127"/>
      <c r="E74" s="1127"/>
      <c r="F74" s="1127"/>
      <c r="G74" s="1127"/>
      <c r="H74" s="1127"/>
      <c r="I74" s="1127"/>
      <c r="J74" s="1136"/>
    </row>
    <row r="75" spans="1:25" s="574" customFormat="1" ht="14.25" customHeight="1">
      <c r="A75" s="573"/>
      <c r="B75" s="1099"/>
      <c r="C75" s="1100"/>
      <c r="D75" s="1100"/>
      <c r="E75" s="1100"/>
      <c r="F75" s="1100"/>
      <c r="G75" s="1100"/>
      <c r="H75" s="1100"/>
      <c r="I75" s="1100"/>
      <c r="J75" s="1128"/>
    </row>
    <row r="76" spans="1:25" s="574" customFormat="1" ht="15.75" customHeight="1">
      <c r="A76" s="573"/>
      <c r="B76" s="582"/>
      <c r="C76" s="583"/>
      <c r="D76" s="583"/>
      <c r="E76" s="583"/>
      <c r="F76" s="583"/>
      <c r="G76" s="583"/>
      <c r="H76" s="583"/>
      <c r="I76" s="583"/>
      <c r="J76" s="573"/>
    </row>
    <row r="77" spans="1:25" s="574" customFormat="1" ht="38.25" customHeight="1">
      <c r="A77" s="686">
        <v>1</v>
      </c>
      <c r="B77" s="1115" t="s">
        <v>33</v>
      </c>
      <c r="C77" s="1116"/>
      <c r="D77" s="1116"/>
      <c r="E77" s="1116"/>
      <c r="F77" s="1137">
        <v>0</v>
      </c>
      <c r="G77" s="1137"/>
      <c r="H77" s="1137"/>
      <c r="I77" s="1137"/>
      <c r="J77" s="575"/>
      <c r="K77" s="575"/>
      <c r="L77" s="575"/>
      <c r="M77" s="575"/>
      <c r="N77" s="576" t="e">
        <f>'[17]Name of Bidder'!D17</f>
        <v>#REF!</v>
      </c>
      <c r="O77" s="575"/>
      <c r="P77" s="575"/>
      <c r="Q77" s="575"/>
      <c r="R77" s="575"/>
      <c r="S77" s="575"/>
      <c r="T77" s="575"/>
      <c r="U77" s="575"/>
      <c r="V77" s="575"/>
      <c r="W77" s="575"/>
      <c r="X77" s="575"/>
      <c r="Y77" s="575"/>
    </row>
    <row r="78" spans="1:25" s="574" customFormat="1" ht="44.25" customHeight="1">
      <c r="A78" s="686">
        <v>2</v>
      </c>
      <c r="B78" s="1125" t="s">
        <v>132</v>
      </c>
      <c r="C78" s="1064"/>
      <c r="D78" s="1064"/>
      <c r="E78" s="1086"/>
      <c r="F78" s="1137"/>
      <c r="G78" s="1137"/>
      <c r="H78" s="1137"/>
      <c r="I78" s="1137"/>
      <c r="J78" s="577"/>
      <c r="K78" s="577"/>
      <c r="L78" s="577"/>
      <c r="M78" s="577"/>
      <c r="N78" s="578" t="e">
        <f>'[17]Name of Bidder'!D27</f>
        <v>#REF!</v>
      </c>
      <c r="O78" s="577"/>
      <c r="P78" s="577"/>
      <c r="Q78" s="577"/>
      <c r="R78" s="577"/>
      <c r="S78" s="577"/>
      <c r="T78" s="577"/>
      <c r="U78" s="577"/>
      <c r="V78" s="577"/>
      <c r="W78" s="577"/>
      <c r="X78" s="577"/>
      <c r="Y78" s="577"/>
    </row>
    <row r="79" spans="1:25" s="574" customFormat="1" ht="44.25" customHeight="1">
      <c r="A79" s="686">
        <v>3</v>
      </c>
      <c r="B79" s="1125" t="s">
        <v>1052</v>
      </c>
      <c r="C79" s="1064"/>
      <c r="D79" s="1064"/>
      <c r="E79" s="1064"/>
      <c r="F79" s="687"/>
      <c r="G79" s="1111"/>
      <c r="H79" s="1110"/>
      <c r="I79" s="687"/>
      <c r="J79" s="577"/>
      <c r="K79" s="577"/>
      <c r="L79" s="577"/>
      <c r="M79" s="577"/>
      <c r="N79" s="683"/>
      <c r="O79" s="577"/>
      <c r="P79" s="577"/>
      <c r="Q79" s="577"/>
      <c r="R79" s="577"/>
      <c r="S79" s="577"/>
      <c r="T79" s="577"/>
      <c r="U79" s="577"/>
      <c r="V79" s="577"/>
      <c r="W79" s="577"/>
      <c r="X79" s="577"/>
      <c r="Y79" s="577"/>
    </row>
    <row r="80" spans="1:25" s="574" customFormat="1" ht="36.75" customHeight="1">
      <c r="A80" s="686">
        <v>4</v>
      </c>
      <c r="B80" s="1125" t="s">
        <v>134</v>
      </c>
      <c r="C80" s="1064"/>
      <c r="D80" s="1064"/>
      <c r="E80" s="1086"/>
      <c r="F80" s="687"/>
      <c r="G80" s="1138"/>
      <c r="H80" s="1138"/>
      <c r="I80" s="688"/>
      <c r="J80" s="577"/>
      <c r="K80" s="577"/>
      <c r="L80" s="577"/>
      <c r="M80" s="577"/>
      <c r="N80" s="577"/>
      <c r="O80" s="577"/>
      <c r="P80" s="577"/>
      <c r="Q80" s="577"/>
      <c r="R80" s="577"/>
      <c r="S80" s="577"/>
      <c r="T80" s="577"/>
      <c r="U80" s="577"/>
      <c r="V80" s="577"/>
      <c r="W80" s="577"/>
      <c r="X80" s="577"/>
      <c r="Y80" s="577"/>
    </row>
    <row r="81" spans="1:25" s="574" customFormat="1" ht="23.25" customHeight="1">
      <c r="A81" s="1068">
        <v>5</v>
      </c>
      <c r="B81" s="1113" t="s">
        <v>135</v>
      </c>
      <c r="C81" s="1087"/>
      <c r="D81" s="1087"/>
      <c r="E81" s="1088"/>
      <c r="F81" s="687"/>
      <c r="G81" s="1138"/>
      <c r="H81" s="1138"/>
      <c r="I81" s="688"/>
      <c r="J81" s="577"/>
      <c r="K81" s="577"/>
      <c r="L81" s="577"/>
      <c r="M81" s="577"/>
      <c r="N81" s="577"/>
      <c r="O81" s="577"/>
      <c r="P81" s="577"/>
      <c r="Q81" s="577"/>
      <c r="R81" s="577"/>
      <c r="S81" s="577"/>
      <c r="T81" s="577"/>
      <c r="U81" s="577"/>
      <c r="V81" s="577"/>
      <c r="W81" s="577"/>
      <c r="X81" s="577"/>
      <c r="Y81" s="577"/>
    </row>
    <row r="82" spans="1:25" s="574" customFormat="1" ht="21" customHeight="1">
      <c r="A82" s="1112"/>
      <c r="B82" s="1114"/>
      <c r="C82" s="1089"/>
      <c r="D82" s="1089"/>
      <c r="E82" s="1090"/>
      <c r="F82" s="687"/>
      <c r="G82" s="1138"/>
      <c r="H82" s="1138"/>
      <c r="I82" s="688"/>
      <c r="J82" s="577"/>
      <c r="K82" s="577"/>
      <c r="L82" s="577"/>
      <c r="M82" s="577"/>
      <c r="N82" s="577"/>
      <c r="O82" s="577"/>
      <c r="P82" s="577"/>
      <c r="Q82" s="577"/>
      <c r="R82" s="577"/>
      <c r="S82" s="577"/>
      <c r="T82" s="577"/>
      <c r="U82" s="577"/>
      <c r="V82" s="577"/>
      <c r="W82" s="577"/>
      <c r="X82" s="577"/>
      <c r="Y82" s="577"/>
    </row>
    <row r="83" spans="1:25" s="574" customFormat="1" ht="20.25" customHeight="1">
      <c r="A83" s="1112"/>
      <c r="B83" s="1114"/>
      <c r="C83" s="1089"/>
      <c r="D83" s="1089"/>
      <c r="E83" s="1090"/>
      <c r="F83" s="687"/>
      <c r="G83" s="1138"/>
      <c r="H83" s="1138"/>
      <c r="I83" s="688"/>
      <c r="J83" s="577"/>
      <c r="K83" s="577"/>
      <c r="L83" s="577"/>
      <c r="M83" s="577"/>
      <c r="N83" s="577"/>
      <c r="O83" s="577"/>
      <c r="P83" s="577"/>
      <c r="Q83" s="577"/>
      <c r="R83" s="577"/>
      <c r="S83" s="577"/>
      <c r="T83" s="577"/>
      <c r="U83" s="577"/>
      <c r="V83" s="577"/>
      <c r="W83" s="577"/>
      <c r="X83" s="577"/>
      <c r="Y83" s="577"/>
    </row>
    <row r="84" spans="1:25" s="574" customFormat="1" ht="21" customHeight="1">
      <c r="A84" s="1112"/>
      <c r="B84" s="1114"/>
      <c r="C84" s="1089"/>
      <c r="D84" s="1089"/>
      <c r="E84" s="1090"/>
      <c r="F84" s="687"/>
      <c r="G84" s="1138"/>
      <c r="H84" s="1138"/>
      <c r="I84" s="688"/>
      <c r="J84" s="577"/>
      <c r="K84" s="577"/>
      <c r="L84" s="577"/>
      <c r="M84" s="577"/>
      <c r="N84" s="577"/>
      <c r="O84" s="577"/>
      <c r="P84" s="577"/>
      <c r="Q84" s="577"/>
      <c r="R84" s="577"/>
      <c r="S84" s="577"/>
      <c r="T84" s="577"/>
      <c r="U84" s="577"/>
      <c r="V84" s="577"/>
      <c r="W84" s="577"/>
      <c r="X84" s="577"/>
      <c r="Y84" s="577"/>
    </row>
    <row r="85" spans="1:25" s="574" customFormat="1" ht="24.95" customHeight="1">
      <c r="A85" s="1112"/>
      <c r="B85" s="579"/>
      <c r="E85" s="588" t="s">
        <v>136</v>
      </c>
      <c r="F85" s="687"/>
      <c r="G85" s="1138"/>
      <c r="H85" s="1138"/>
      <c r="I85" s="688"/>
      <c r="J85" s="577"/>
      <c r="K85" s="577"/>
      <c r="L85" s="577"/>
      <c r="M85" s="577"/>
      <c r="N85" s="577"/>
      <c r="O85" s="577"/>
      <c r="P85" s="577"/>
      <c r="Q85" s="577"/>
      <c r="R85" s="577"/>
      <c r="S85" s="577"/>
      <c r="T85" s="577"/>
      <c r="U85" s="577"/>
      <c r="V85" s="577"/>
      <c r="W85" s="577"/>
      <c r="X85" s="577"/>
      <c r="Y85" s="577"/>
    </row>
    <row r="86" spans="1:25" s="574" customFormat="1" ht="24.95" customHeight="1">
      <c r="A86" s="1112"/>
      <c r="B86" s="579"/>
      <c r="E86" s="588" t="s">
        <v>137</v>
      </c>
      <c r="F86" s="687"/>
      <c r="G86" s="1138"/>
      <c r="H86" s="1138"/>
      <c r="I86" s="688"/>
      <c r="J86" s="577"/>
      <c r="K86" s="577"/>
      <c r="L86" s="577"/>
      <c r="M86" s="577"/>
      <c r="N86" s="577"/>
      <c r="O86" s="577"/>
      <c r="P86" s="577"/>
      <c r="Q86" s="577"/>
      <c r="R86" s="577"/>
      <c r="S86" s="577"/>
      <c r="T86" s="577"/>
      <c r="U86" s="577"/>
      <c r="V86" s="577"/>
      <c r="W86" s="577"/>
      <c r="X86" s="577"/>
      <c r="Y86" s="577"/>
    </row>
    <row r="87" spans="1:25" s="574" customFormat="1" ht="24.95" customHeight="1">
      <c r="A87" s="1069"/>
      <c r="B87" s="580"/>
      <c r="C87" s="581"/>
      <c r="D87" s="581"/>
      <c r="E87" s="589" t="s">
        <v>138</v>
      </c>
      <c r="F87" s="687"/>
      <c r="G87" s="1138"/>
      <c r="H87" s="1138"/>
      <c r="I87" s="688"/>
      <c r="J87" s="577"/>
      <c r="K87" s="577"/>
      <c r="L87" s="577"/>
      <c r="M87" s="577"/>
      <c r="N87" s="577"/>
      <c r="O87" s="577"/>
      <c r="P87" s="577"/>
      <c r="Q87" s="577"/>
      <c r="R87" s="577"/>
      <c r="S87" s="577"/>
      <c r="T87" s="577"/>
      <c r="U87" s="577"/>
      <c r="V87" s="577"/>
      <c r="W87" s="577"/>
      <c r="X87" s="577"/>
      <c r="Y87" s="577"/>
    </row>
    <row r="88" spans="1:25" s="574" customFormat="1" ht="72" customHeight="1">
      <c r="A88" s="686">
        <v>6</v>
      </c>
      <c r="B88" s="1059" t="s">
        <v>1037</v>
      </c>
      <c r="C88" s="1059"/>
      <c r="D88" s="1059"/>
      <c r="E88" s="1059"/>
      <c r="F88" s="689"/>
      <c r="G88" s="690"/>
      <c r="H88" s="691"/>
      <c r="I88" s="691"/>
      <c r="J88" s="577"/>
      <c r="K88" s="577"/>
      <c r="L88" s="577"/>
      <c r="M88" s="577"/>
      <c r="N88" s="577"/>
      <c r="O88" s="577"/>
      <c r="P88" s="577"/>
      <c r="Q88" s="577"/>
      <c r="R88" s="577"/>
      <c r="S88" s="577"/>
      <c r="T88" s="577"/>
      <c r="U88" s="577"/>
      <c r="V88" s="577"/>
      <c r="W88" s="577"/>
      <c r="X88" s="577"/>
      <c r="Y88" s="577"/>
    </row>
    <row r="89" spans="1:25" s="574" customFormat="1" ht="62.25" customHeight="1">
      <c r="A89" s="686">
        <v>7</v>
      </c>
      <c r="B89" s="1059" t="s">
        <v>1038</v>
      </c>
      <c r="C89" s="1059"/>
      <c r="D89" s="1059"/>
      <c r="E89" s="1059"/>
      <c r="F89" s="692"/>
      <c r="G89" s="1066"/>
      <c r="H89" s="1067"/>
      <c r="I89" s="692"/>
      <c r="J89" s="577"/>
      <c r="K89" s="577"/>
      <c r="L89" s="577"/>
      <c r="M89" s="577"/>
      <c r="N89" s="577"/>
      <c r="O89" s="577"/>
      <c r="P89" s="577"/>
      <c r="Q89" s="577"/>
      <c r="R89" s="577"/>
      <c r="S89" s="577"/>
      <c r="T89" s="577"/>
      <c r="U89" s="577"/>
      <c r="V89" s="577"/>
      <c r="W89" s="577"/>
      <c r="X89" s="577"/>
      <c r="Y89" s="577"/>
    </row>
    <row r="90" spans="1:25" s="574" customFormat="1" ht="9.75" customHeight="1">
      <c r="A90" s="686"/>
      <c r="B90" s="1059"/>
      <c r="C90" s="1059"/>
      <c r="D90" s="1059"/>
      <c r="E90" s="1059"/>
      <c r="F90" s="1111"/>
      <c r="G90" s="1110"/>
      <c r="H90" s="1111"/>
      <c r="I90" s="1110"/>
      <c r="J90" s="577"/>
      <c r="K90" s="577"/>
      <c r="L90" s="577"/>
      <c r="M90" s="577"/>
      <c r="N90" s="577"/>
      <c r="O90" s="577"/>
      <c r="P90" s="577"/>
      <c r="Q90" s="577"/>
      <c r="R90" s="577"/>
      <c r="S90" s="577"/>
      <c r="T90" s="577"/>
      <c r="U90" s="577"/>
      <c r="V90" s="577"/>
      <c r="W90" s="577"/>
      <c r="X90" s="577"/>
      <c r="Y90" s="577"/>
    </row>
    <row r="91" spans="1:25" s="574" customFormat="1" ht="27" customHeight="1">
      <c r="A91" s="686">
        <v>8</v>
      </c>
      <c r="B91" s="1059" t="s">
        <v>141</v>
      </c>
      <c r="C91" s="1059"/>
      <c r="D91" s="1059"/>
      <c r="E91" s="1059"/>
      <c r="F91" s="692"/>
      <c r="G91" s="1066"/>
      <c r="H91" s="1067"/>
      <c r="I91" s="691"/>
      <c r="J91" s="577"/>
      <c r="K91" s="577"/>
      <c r="L91" s="577"/>
      <c r="M91" s="577"/>
      <c r="N91" s="577"/>
      <c r="O91" s="577"/>
      <c r="P91" s="577"/>
      <c r="Q91" s="577"/>
      <c r="R91" s="577"/>
      <c r="S91" s="577"/>
      <c r="T91" s="577"/>
      <c r="U91" s="577"/>
      <c r="V91" s="577"/>
      <c r="W91" s="577"/>
      <c r="X91" s="577"/>
      <c r="Y91" s="577"/>
    </row>
    <row r="92" spans="1:25" s="574" customFormat="1" ht="26.25" customHeight="1">
      <c r="A92" s="686">
        <v>9</v>
      </c>
      <c r="B92" s="1059" t="s">
        <v>142</v>
      </c>
      <c r="C92" s="1059"/>
      <c r="D92" s="1059"/>
      <c r="E92" s="1059"/>
      <c r="F92" s="692"/>
      <c r="G92" s="1066"/>
      <c r="H92" s="1067"/>
      <c r="I92" s="691"/>
      <c r="J92" s="577"/>
      <c r="K92" s="577"/>
      <c r="L92" s="577"/>
      <c r="M92" s="577"/>
      <c r="N92" s="577"/>
      <c r="O92" s="577"/>
      <c r="P92" s="577"/>
      <c r="Q92" s="577"/>
      <c r="R92" s="577"/>
      <c r="S92" s="577"/>
      <c r="T92" s="577"/>
      <c r="U92" s="577"/>
      <c r="V92" s="577"/>
      <c r="W92" s="577"/>
      <c r="X92" s="577"/>
      <c r="Y92" s="577"/>
    </row>
    <row r="93" spans="1:25" s="574" customFormat="1" ht="43.5" customHeight="1">
      <c r="A93" s="686">
        <v>10</v>
      </c>
      <c r="B93" s="1059" t="s">
        <v>288</v>
      </c>
      <c r="C93" s="1059"/>
      <c r="D93" s="1059"/>
      <c r="E93" s="1059"/>
      <c r="F93" s="692"/>
      <c r="G93" s="1066"/>
      <c r="H93" s="1067"/>
      <c r="I93" s="691"/>
      <c r="J93" s="577"/>
      <c r="K93" s="577"/>
      <c r="L93" s="577"/>
      <c r="M93" s="577"/>
      <c r="N93" s="577"/>
      <c r="O93" s="577"/>
      <c r="P93" s="577"/>
      <c r="Q93" s="577"/>
      <c r="R93" s="577"/>
      <c r="S93" s="577"/>
      <c r="T93" s="577"/>
      <c r="U93" s="577"/>
      <c r="V93" s="577"/>
      <c r="W93" s="577"/>
      <c r="X93" s="577"/>
      <c r="Y93" s="577"/>
    </row>
    <row r="94" spans="1:25" s="574" customFormat="1" ht="25.5" customHeight="1">
      <c r="A94" s="1068">
        <v>11</v>
      </c>
      <c r="B94" s="1070" t="s">
        <v>289</v>
      </c>
      <c r="C94" s="1071"/>
      <c r="D94" s="1071"/>
      <c r="E94" s="1071"/>
      <c r="F94" s="693"/>
      <c r="G94" s="694"/>
      <c r="H94" s="695"/>
      <c r="I94" s="693"/>
      <c r="J94" s="577"/>
      <c r="K94" s="577"/>
      <c r="L94" s="577"/>
      <c r="M94" s="577"/>
      <c r="N94" s="577"/>
      <c r="O94" s="577"/>
      <c r="P94" s="577"/>
      <c r="Q94" s="577"/>
      <c r="R94" s="577"/>
      <c r="S94" s="577"/>
      <c r="T94" s="577"/>
      <c r="U94" s="577"/>
      <c r="V94" s="577"/>
      <c r="W94" s="577"/>
      <c r="X94" s="577"/>
      <c r="Y94" s="577"/>
    </row>
    <row r="95" spans="1:25" s="574" customFormat="1" ht="83.25" customHeight="1">
      <c r="A95" s="1112"/>
      <c r="B95" s="1073" t="s">
        <v>145</v>
      </c>
      <c r="C95" s="1060"/>
      <c r="D95" s="1060"/>
      <c r="E95" s="1061"/>
      <c r="F95" s="696"/>
      <c r="G95" s="696"/>
      <c r="H95" s="697"/>
      <c r="I95" s="698"/>
      <c r="J95" s="577"/>
      <c r="K95" s="577"/>
      <c r="L95" s="577"/>
      <c r="M95" s="577"/>
      <c r="N95" s="577"/>
      <c r="O95" s="577"/>
      <c r="P95" s="577"/>
      <c r="Q95" s="577"/>
      <c r="R95" s="577"/>
      <c r="S95" s="577"/>
      <c r="T95" s="577"/>
      <c r="U95" s="577"/>
      <c r="V95" s="577"/>
      <c r="W95" s="577"/>
      <c r="X95" s="577"/>
      <c r="Y95" s="577"/>
    </row>
    <row r="96" spans="1:25" s="574" customFormat="1" ht="36.75" customHeight="1">
      <c r="A96" s="686">
        <v>12</v>
      </c>
      <c r="B96" s="1125" t="s">
        <v>148</v>
      </c>
      <c r="C96" s="1064"/>
      <c r="D96" s="1064"/>
      <c r="E96" s="1065"/>
      <c r="F96" s="699"/>
      <c r="G96" s="1062"/>
      <c r="H96" s="1063"/>
      <c r="I96" s="699"/>
      <c r="J96" s="577"/>
      <c r="K96" s="577"/>
      <c r="L96" s="577"/>
      <c r="M96" s="577"/>
      <c r="N96" s="577"/>
      <c r="O96" s="577"/>
      <c r="P96" s="577"/>
      <c r="Q96" s="577"/>
      <c r="R96" s="577"/>
      <c r="S96" s="577"/>
      <c r="T96" s="577"/>
      <c r="U96" s="577"/>
      <c r="V96" s="577"/>
      <c r="W96" s="577"/>
      <c r="X96" s="577"/>
      <c r="Y96" s="577"/>
    </row>
    <row r="97" spans="1:25" s="574" customFormat="1" ht="18.75" customHeight="1">
      <c r="A97" s="575"/>
      <c r="B97" s="700" t="s">
        <v>149</v>
      </c>
      <c r="C97" s="682"/>
      <c r="D97" s="682"/>
      <c r="E97" s="682"/>
      <c r="F97" s="682"/>
      <c r="G97" s="682"/>
      <c r="H97" s="682"/>
      <c r="I97" s="682"/>
      <c r="J97" s="577"/>
      <c r="K97" s="577"/>
      <c r="L97" s="577"/>
      <c r="M97" s="577"/>
      <c r="N97" s="577"/>
      <c r="O97" s="577"/>
      <c r="P97" s="577"/>
      <c r="Q97" s="577"/>
      <c r="R97" s="577"/>
      <c r="S97" s="577"/>
      <c r="T97" s="577"/>
      <c r="U97" s="577"/>
      <c r="V97" s="577"/>
      <c r="W97" s="577"/>
      <c r="X97" s="577"/>
      <c r="Y97" s="577"/>
    </row>
    <row r="98" spans="1:25" s="574" customFormat="1" ht="24" customHeight="1">
      <c r="A98" s="1126" t="s">
        <v>1039</v>
      </c>
      <c r="B98" s="1127"/>
      <c r="C98" s="1127"/>
      <c r="D98" s="1127"/>
      <c r="E98" s="1127"/>
      <c r="F98" s="1127"/>
      <c r="G98" s="1127"/>
      <c r="H98" s="1127"/>
      <c r="I98" s="1127"/>
    </row>
    <row r="99" spans="1:25" s="574" customFormat="1" ht="75" customHeight="1">
      <c r="A99" s="1099" t="s">
        <v>1040</v>
      </c>
      <c r="B99" s="1100"/>
      <c r="C99" s="1100"/>
      <c r="D99" s="1100"/>
      <c r="E99" s="1100"/>
      <c r="F99" s="1100"/>
      <c r="G99" s="1100"/>
      <c r="H99" s="1100"/>
      <c r="I99" s="1128"/>
      <c r="J99" s="573"/>
    </row>
    <row r="100" spans="1:25" s="574" customFormat="1" ht="48.75" customHeight="1">
      <c r="A100" s="701" t="s">
        <v>152</v>
      </c>
      <c r="B100" s="1115" t="s">
        <v>290</v>
      </c>
      <c r="C100" s="1116"/>
      <c r="D100" s="1116"/>
      <c r="E100" s="1116"/>
      <c r="F100" s="1121"/>
      <c r="G100" s="1122"/>
      <c r="H100" s="1122"/>
      <c r="I100" s="1123"/>
      <c r="J100" s="575"/>
      <c r="K100" s="575"/>
      <c r="L100" s="575"/>
      <c r="M100" s="575"/>
      <c r="N100" s="603"/>
      <c r="O100" s="575"/>
      <c r="P100" s="575"/>
      <c r="Q100" s="575"/>
      <c r="R100" s="575"/>
      <c r="S100" s="575"/>
      <c r="T100" s="575"/>
      <c r="U100" s="575"/>
      <c r="V100" s="575"/>
      <c r="W100" s="575"/>
      <c r="X100" s="575"/>
      <c r="Y100" s="575"/>
    </row>
    <row r="101" spans="1:25" s="574" customFormat="1" ht="61.5" customHeight="1">
      <c r="A101" s="701" t="s">
        <v>154</v>
      </c>
      <c r="B101" s="1115" t="s">
        <v>1041</v>
      </c>
      <c r="C101" s="1116"/>
      <c r="D101" s="1116"/>
      <c r="E101" s="1116"/>
      <c r="F101" s="1117"/>
      <c r="G101" s="1109"/>
      <c r="H101" s="1109"/>
      <c r="I101" s="1110"/>
      <c r="J101" s="575"/>
      <c r="K101" s="575"/>
      <c r="L101" s="575"/>
      <c r="M101" s="575"/>
      <c r="N101" s="603"/>
      <c r="O101" s="575"/>
      <c r="P101" s="575"/>
      <c r="Q101" s="575"/>
      <c r="R101" s="575"/>
      <c r="S101" s="575"/>
      <c r="T101" s="575"/>
      <c r="U101" s="575"/>
      <c r="V101" s="575"/>
      <c r="W101" s="575"/>
      <c r="X101" s="575"/>
      <c r="Y101" s="575"/>
    </row>
    <row r="102" spans="1:25" s="574" customFormat="1" ht="54.75" customHeight="1">
      <c r="A102" s="701" t="s">
        <v>156</v>
      </c>
      <c r="B102" s="1118" t="s">
        <v>291</v>
      </c>
      <c r="C102" s="1119"/>
      <c r="D102" s="1119"/>
      <c r="E102" s="1120"/>
      <c r="F102" s="1121"/>
      <c r="G102" s="1122"/>
      <c r="H102" s="1122"/>
      <c r="I102" s="1123"/>
      <c r="J102" s="575"/>
      <c r="K102" s="575"/>
      <c r="L102" s="575"/>
      <c r="M102" s="575"/>
      <c r="N102" s="683"/>
      <c r="O102" s="575"/>
      <c r="P102" s="575"/>
      <c r="Q102" s="575"/>
      <c r="R102" s="575"/>
      <c r="S102" s="575"/>
      <c r="T102" s="575"/>
      <c r="U102" s="575"/>
      <c r="V102" s="575"/>
      <c r="W102" s="575"/>
      <c r="X102" s="575"/>
      <c r="Y102" s="575"/>
    </row>
    <row r="103" spans="1:25" s="574" customFormat="1" ht="27" customHeight="1">
      <c r="A103" s="686" t="s">
        <v>292</v>
      </c>
      <c r="B103" s="1124" t="s">
        <v>1042</v>
      </c>
      <c r="C103" s="1124"/>
      <c r="D103" s="1124"/>
      <c r="E103" s="1124"/>
      <c r="F103" s="1124"/>
      <c r="G103" s="1124"/>
      <c r="H103" s="1124"/>
      <c r="I103" s="1124"/>
      <c r="J103" s="577"/>
      <c r="K103" s="577"/>
      <c r="L103" s="577"/>
      <c r="M103" s="577"/>
      <c r="N103" s="577"/>
      <c r="O103" s="577"/>
      <c r="P103" s="577"/>
      <c r="Q103" s="577"/>
      <c r="R103" s="577"/>
      <c r="S103" s="577"/>
      <c r="T103" s="577"/>
      <c r="U103" s="577"/>
      <c r="V103" s="577"/>
      <c r="W103" s="577"/>
      <c r="X103" s="577"/>
      <c r="Y103" s="577"/>
    </row>
    <row r="104" spans="1:25" s="574" customFormat="1" ht="38.25" customHeight="1">
      <c r="A104" s="686">
        <v>1</v>
      </c>
      <c r="B104" s="1125" t="s">
        <v>159</v>
      </c>
      <c r="C104" s="1064"/>
      <c r="D104" s="1064"/>
      <c r="E104" s="1086"/>
      <c r="F104" s="699"/>
      <c r="G104" s="1066"/>
      <c r="H104" s="1067"/>
      <c r="I104" s="691"/>
      <c r="J104" s="577"/>
      <c r="K104" s="577"/>
      <c r="L104" s="577"/>
      <c r="M104" s="577"/>
      <c r="N104" s="683"/>
      <c r="O104" s="577"/>
      <c r="P104" s="577"/>
      <c r="Q104" s="577"/>
      <c r="R104" s="577"/>
      <c r="S104" s="577"/>
      <c r="T104" s="577"/>
      <c r="U104" s="577"/>
      <c r="V104" s="577"/>
      <c r="W104" s="577"/>
      <c r="X104" s="577"/>
      <c r="Y104" s="577"/>
    </row>
    <row r="105" spans="1:25" s="574" customFormat="1" ht="35.25" customHeight="1">
      <c r="A105" s="686">
        <v>2</v>
      </c>
      <c r="B105" s="1125" t="s">
        <v>134</v>
      </c>
      <c r="C105" s="1064"/>
      <c r="D105" s="1064"/>
      <c r="E105" s="1064"/>
      <c r="F105" s="699"/>
      <c r="G105" s="1066"/>
      <c r="H105" s="1067"/>
      <c r="I105" s="691"/>
      <c r="J105" s="577"/>
      <c r="K105" s="577"/>
      <c r="L105" s="577"/>
      <c r="M105" s="577"/>
      <c r="N105" s="577"/>
      <c r="O105" s="577"/>
      <c r="P105" s="577"/>
      <c r="Q105" s="577"/>
      <c r="R105" s="577"/>
      <c r="S105" s="577"/>
      <c r="T105" s="577"/>
      <c r="U105" s="577"/>
      <c r="V105" s="577"/>
      <c r="W105" s="577"/>
      <c r="X105" s="577"/>
      <c r="Y105" s="577"/>
    </row>
    <row r="106" spans="1:25" s="574" customFormat="1" ht="34.5" customHeight="1">
      <c r="A106" s="1068">
        <v>3</v>
      </c>
      <c r="B106" s="1113" t="s">
        <v>160</v>
      </c>
      <c r="C106" s="1087"/>
      <c r="D106" s="1087"/>
      <c r="E106" s="1087"/>
      <c r="F106" s="699"/>
      <c r="G106" s="1066"/>
      <c r="H106" s="1067"/>
      <c r="I106" s="691"/>
      <c r="J106" s="577"/>
      <c r="K106" s="577"/>
      <c r="L106" s="577"/>
      <c r="M106" s="577"/>
      <c r="N106" s="577"/>
      <c r="O106" s="577"/>
      <c r="P106" s="577"/>
      <c r="Q106" s="577"/>
      <c r="R106" s="577"/>
      <c r="S106" s="577"/>
      <c r="T106" s="577"/>
      <c r="U106" s="577"/>
      <c r="V106" s="577"/>
      <c r="W106" s="577"/>
      <c r="X106" s="577"/>
      <c r="Y106" s="577"/>
    </row>
    <row r="107" spans="1:25" s="574" customFormat="1" ht="27.75" customHeight="1">
      <c r="A107" s="1112"/>
      <c r="B107" s="1114"/>
      <c r="C107" s="1089"/>
      <c r="D107" s="1089"/>
      <c r="E107" s="1089"/>
      <c r="F107" s="699"/>
      <c r="G107" s="1066"/>
      <c r="H107" s="1067"/>
      <c r="I107" s="691"/>
      <c r="J107" s="577"/>
      <c r="K107" s="577"/>
      <c r="L107" s="577"/>
      <c r="M107" s="577"/>
      <c r="N107" s="577"/>
      <c r="O107" s="577"/>
      <c r="P107" s="577"/>
      <c r="Q107" s="577"/>
      <c r="R107" s="577"/>
      <c r="S107" s="577"/>
      <c r="T107" s="577"/>
      <c r="U107" s="577"/>
      <c r="V107" s="577"/>
      <c r="W107" s="577"/>
      <c r="X107" s="577"/>
      <c r="Y107" s="577"/>
    </row>
    <row r="108" spans="1:25" s="574" customFormat="1" ht="31.5" customHeight="1">
      <c r="A108" s="1112"/>
      <c r="B108" s="579"/>
      <c r="E108" s="588" t="s">
        <v>136</v>
      </c>
      <c r="F108" s="699"/>
      <c r="G108" s="1066"/>
      <c r="H108" s="1067"/>
      <c r="I108" s="691"/>
      <c r="J108" s="577"/>
      <c r="K108" s="577"/>
      <c r="L108" s="577"/>
      <c r="M108" s="577"/>
      <c r="N108" s="577"/>
      <c r="O108" s="577"/>
      <c r="P108" s="577"/>
      <c r="Q108" s="577"/>
      <c r="R108" s="577"/>
      <c r="S108" s="577"/>
      <c r="T108" s="577"/>
      <c r="U108" s="577"/>
      <c r="V108" s="577"/>
      <c r="W108" s="577"/>
      <c r="X108" s="577"/>
      <c r="Y108" s="577"/>
    </row>
    <row r="109" spans="1:25" s="574" customFormat="1" ht="31.5" customHeight="1">
      <c r="A109" s="1112"/>
      <c r="B109" s="579"/>
      <c r="E109" s="588" t="s">
        <v>137</v>
      </c>
      <c r="F109" s="699"/>
      <c r="G109" s="1066"/>
      <c r="H109" s="1067"/>
      <c r="I109" s="691"/>
      <c r="J109" s="577"/>
      <c r="K109" s="577"/>
      <c r="L109" s="577"/>
      <c r="M109" s="577"/>
      <c r="N109" s="577"/>
      <c r="O109" s="577"/>
      <c r="P109" s="577"/>
      <c r="Q109" s="577"/>
      <c r="R109" s="577"/>
      <c r="S109" s="577"/>
      <c r="T109" s="577"/>
      <c r="U109" s="577"/>
      <c r="V109" s="577"/>
      <c r="W109" s="577"/>
      <c r="X109" s="577"/>
      <c r="Y109" s="577"/>
    </row>
    <row r="110" spans="1:25" s="574" customFormat="1" ht="30" customHeight="1">
      <c r="A110" s="1069"/>
      <c r="B110" s="580"/>
      <c r="C110" s="581"/>
      <c r="D110" s="581"/>
      <c r="E110" s="589" t="s">
        <v>138</v>
      </c>
      <c r="F110" s="699"/>
      <c r="G110" s="1066"/>
      <c r="H110" s="1067"/>
      <c r="I110" s="691"/>
      <c r="J110" s="577"/>
      <c r="K110" s="577"/>
      <c r="L110" s="577"/>
      <c r="M110" s="577"/>
      <c r="N110" s="577"/>
      <c r="O110" s="577"/>
      <c r="P110" s="577"/>
      <c r="Q110" s="577"/>
      <c r="R110" s="577"/>
      <c r="S110" s="577"/>
      <c r="T110" s="577"/>
      <c r="U110" s="577"/>
      <c r="V110" s="577"/>
      <c r="W110" s="577"/>
      <c r="X110" s="577"/>
      <c r="Y110" s="577"/>
    </row>
    <row r="111" spans="1:25" s="574" customFormat="1" ht="15.75" customHeight="1">
      <c r="A111" s="575"/>
      <c r="B111" s="582"/>
      <c r="C111" s="583"/>
      <c r="D111" s="583"/>
      <c r="E111" s="583"/>
      <c r="F111" s="583"/>
      <c r="G111" s="583"/>
      <c r="H111" s="583"/>
      <c r="I111" s="583"/>
      <c r="J111" s="573"/>
    </row>
    <row r="112" spans="1:25" s="574" customFormat="1" ht="43.9" customHeight="1">
      <c r="A112" s="702" t="s">
        <v>293</v>
      </c>
      <c r="B112" s="1080" t="s">
        <v>294</v>
      </c>
      <c r="C112" s="1081"/>
      <c r="D112" s="1081"/>
      <c r="E112" s="1081"/>
      <c r="F112" s="703"/>
      <c r="G112" s="703"/>
      <c r="H112" s="703"/>
      <c r="I112" s="703"/>
      <c r="J112" s="573"/>
    </row>
    <row r="113" spans="1:25" s="574" customFormat="1" ht="59.25" customHeight="1">
      <c r="A113" s="686" t="s">
        <v>74</v>
      </c>
      <c r="B113" s="1059" t="s">
        <v>1043</v>
      </c>
      <c r="C113" s="1059"/>
      <c r="D113" s="1059"/>
      <c r="E113" s="1059"/>
      <c r="F113" s="691"/>
      <c r="G113" s="1066"/>
      <c r="H113" s="1067"/>
      <c r="I113" s="691"/>
      <c r="J113" s="577"/>
      <c r="K113" s="577"/>
      <c r="L113" s="577"/>
      <c r="M113" s="577"/>
      <c r="N113" s="577"/>
      <c r="O113" s="577"/>
      <c r="P113" s="577"/>
      <c r="Q113" s="577"/>
      <c r="R113" s="577"/>
      <c r="S113" s="577"/>
      <c r="T113" s="577"/>
      <c r="U113" s="577"/>
      <c r="V113" s="577"/>
      <c r="W113" s="577"/>
      <c r="X113" s="577"/>
      <c r="Y113" s="577"/>
    </row>
    <row r="114" spans="1:25" s="574" customFormat="1" ht="42" customHeight="1">
      <c r="A114" s="686" t="s">
        <v>75</v>
      </c>
      <c r="B114" s="1059" t="s">
        <v>164</v>
      </c>
      <c r="C114" s="1108"/>
      <c r="D114" s="1108"/>
      <c r="E114" s="1108"/>
      <c r="F114" s="691"/>
      <c r="G114" s="1066"/>
      <c r="H114" s="1067"/>
      <c r="I114" s="691"/>
      <c r="J114" s="577"/>
      <c r="K114" s="577"/>
      <c r="L114" s="577"/>
      <c r="M114" s="577"/>
      <c r="N114" s="577"/>
      <c r="O114" s="577"/>
      <c r="P114" s="577"/>
      <c r="Q114" s="577"/>
      <c r="R114" s="577"/>
      <c r="S114" s="577"/>
      <c r="T114" s="577"/>
      <c r="U114" s="577"/>
      <c r="V114" s="577"/>
      <c r="W114" s="577"/>
      <c r="X114" s="577"/>
      <c r="Y114" s="577"/>
    </row>
    <row r="115" spans="1:25" s="574" customFormat="1" ht="48" customHeight="1">
      <c r="A115" s="686" t="s">
        <v>76</v>
      </c>
      <c r="B115" s="1059" t="s">
        <v>1044</v>
      </c>
      <c r="C115" s="1059"/>
      <c r="D115" s="1059"/>
      <c r="E115" s="1059"/>
      <c r="F115" s="691"/>
      <c r="G115" s="1066"/>
      <c r="H115" s="1067"/>
      <c r="I115" s="691"/>
      <c r="J115" s="577"/>
      <c r="K115" s="577"/>
      <c r="L115" s="577"/>
      <c r="M115" s="577"/>
      <c r="N115" s="577"/>
      <c r="O115" s="577"/>
      <c r="P115" s="577"/>
      <c r="Q115" s="577"/>
      <c r="R115" s="577"/>
      <c r="S115" s="577"/>
      <c r="T115" s="577"/>
      <c r="U115" s="577"/>
      <c r="V115" s="577"/>
      <c r="W115" s="577"/>
      <c r="X115" s="577"/>
      <c r="Y115" s="577"/>
    </row>
    <row r="116" spans="1:25" s="574" customFormat="1" ht="34.5" hidden="1" customHeight="1">
      <c r="A116" s="686"/>
      <c r="B116" s="1059"/>
      <c r="C116" s="1059"/>
      <c r="D116" s="1059"/>
      <c r="E116" s="1059"/>
      <c r="F116" s="1109"/>
      <c r="G116" s="1110"/>
      <c r="H116" s="1111"/>
      <c r="I116" s="1110"/>
      <c r="J116" s="577"/>
      <c r="K116" s="577"/>
      <c r="L116" s="577"/>
      <c r="M116" s="577"/>
      <c r="N116" s="577"/>
      <c r="O116" s="577"/>
      <c r="P116" s="577"/>
      <c r="Q116" s="577"/>
      <c r="R116" s="577"/>
      <c r="S116" s="577"/>
      <c r="T116" s="577"/>
      <c r="U116" s="577"/>
      <c r="V116" s="577"/>
      <c r="W116" s="577"/>
      <c r="X116" s="577"/>
      <c r="Y116" s="577"/>
    </row>
    <row r="117" spans="1:25" s="574" customFormat="1" ht="38.25" customHeight="1">
      <c r="A117" s="686" t="s">
        <v>166</v>
      </c>
      <c r="B117" s="1059" t="s">
        <v>142</v>
      </c>
      <c r="C117" s="1059"/>
      <c r="D117" s="1059"/>
      <c r="E117" s="1059"/>
      <c r="F117" s="691"/>
      <c r="G117" s="1066"/>
      <c r="H117" s="1067"/>
      <c r="I117" s="691"/>
      <c r="J117" s="577"/>
      <c r="K117" s="577"/>
      <c r="L117" s="577"/>
      <c r="M117" s="577"/>
      <c r="N117" s="577"/>
      <c r="O117" s="577"/>
      <c r="P117" s="577"/>
      <c r="Q117" s="577"/>
      <c r="R117" s="577"/>
      <c r="S117" s="577"/>
      <c r="T117" s="577"/>
      <c r="U117" s="577"/>
      <c r="V117" s="577"/>
      <c r="W117" s="577"/>
      <c r="X117" s="577"/>
      <c r="Y117" s="577"/>
    </row>
    <row r="118" spans="1:25" s="574" customFormat="1" ht="32.25" customHeight="1">
      <c r="A118" s="686" t="s">
        <v>167</v>
      </c>
      <c r="B118" s="1059" t="s">
        <v>295</v>
      </c>
      <c r="C118" s="1059"/>
      <c r="D118" s="1059"/>
      <c r="E118" s="1059"/>
      <c r="F118" s="691"/>
      <c r="G118" s="1066"/>
      <c r="H118" s="1067"/>
      <c r="I118" s="691"/>
      <c r="J118" s="577"/>
      <c r="K118" s="577"/>
      <c r="L118" s="577"/>
      <c r="M118" s="577"/>
      <c r="N118" s="577"/>
      <c r="O118" s="577"/>
      <c r="P118" s="577"/>
      <c r="Q118" s="577"/>
      <c r="R118" s="577"/>
      <c r="S118" s="577"/>
      <c r="T118" s="577"/>
      <c r="U118" s="577"/>
      <c r="V118" s="577"/>
      <c r="W118" s="577"/>
      <c r="X118" s="577"/>
      <c r="Y118" s="577"/>
    </row>
    <row r="119" spans="1:25" s="574" customFormat="1" ht="96" customHeight="1">
      <c r="A119" s="1104" t="s">
        <v>169</v>
      </c>
      <c r="B119" s="1070" t="s">
        <v>144</v>
      </c>
      <c r="C119" s="1071"/>
      <c r="D119" s="1071"/>
      <c r="E119" s="1071"/>
      <c r="F119" s="695"/>
      <c r="G119" s="1407"/>
      <c r="H119" s="1408"/>
      <c r="I119" s="693"/>
      <c r="J119" s="577"/>
      <c r="K119" s="577"/>
      <c r="L119" s="577"/>
      <c r="M119" s="577"/>
      <c r="N119" s="577"/>
      <c r="O119" s="577"/>
      <c r="P119" s="577"/>
      <c r="Q119" s="577"/>
      <c r="R119" s="577"/>
      <c r="S119" s="577"/>
      <c r="T119" s="577"/>
      <c r="U119" s="577"/>
      <c r="V119" s="577"/>
      <c r="W119" s="577"/>
      <c r="X119" s="577"/>
      <c r="Y119" s="577"/>
    </row>
    <row r="120" spans="1:25" s="574" customFormat="1" ht="4.5" customHeight="1">
      <c r="A120" s="1105"/>
      <c r="B120" s="1107" t="s">
        <v>145</v>
      </c>
      <c r="C120" s="1107"/>
      <c r="D120" s="1107"/>
      <c r="E120" s="1107"/>
      <c r="F120" s="704"/>
      <c r="G120" s="705"/>
      <c r="H120" s="704"/>
      <c r="I120" s="706"/>
      <c r="J120" s="577"/>
      <c r="K120" s="577"/>
      <c r="L120" s="577"/>
      <c r="M120" s="577"/>
      <c r="N120" s="577"/>
      <c r="O120" s="577"/>
      <c r="P120" s="577"/>
      <c r="Q120" s="577"/>
      <c r="R120" s="577"/>
      <c r="S120" s="577"/>
      <c r="T120" s="577"/>
      <c r="U120" s="577"/>
      <c r="V120" s="577"/>
      <c r="W120" s="577"/>
      <c r="X120" s="577"/>
      <c r="Y120" s="577"/>
    </row>
    <row r="121" spans="1:25" s="574" customFormat="1" ht="18.75" customHeight="1">
      <c r="A121" s="1106"/>
      <c r="B121" s="1059"/>
      <c r="C121" s="1059"/>
      <c r="D121" s="1059"/>
      <c r="E121" s="1059"/>
      <c r="F121" s="707" t="s">
        <v>172</v>
      </c>
      <c r="G121" s="708" t="s">
        <v>172</v>
      </c>
      <c r="H121" s="709"/>
      <c r="I121" s="710" t="s">
        <v>172</v>
      </c>
      <c r="J121" s="577"/>
      <c r="K121" s="577"/>
      <c r="L121" s="577"/>
      <c r="M121" s="577"/>
      <c r="N121" s="577"/>
      <c r="O121" s="577"/>
      <c r="P121" s="577"/>
      <c r="Q121" s="577"/>
      <c r="R121" s="577"/>
      <c r="S121" s="577"/>
      <c r="T121" s="577"/>
      <c r="U121" s="577"/>
      <c r="V121" s="577"/>
      <c r="W121" s="577"/>
      <c r="X121" s="577"/>
      <c r="Y121" s="577"/>
    </row>
    <row r="122" spans="1:25" s="714" customFormat="1" ht="21.75" hidden="1" customHeight="1">
      <c r="A122" s="711"/>
      <c r="B122" s="712" t="s">
        <v>149</v>
      </c>
      <c r="C122" s="713"/>
      <c r="D122" s="713"/>
      <c r="E122" s="713"/>
      <c r="F122" s="713"/>
      <c r="G122" s="713"/>
      <c r="H122" s="713"/>
      <c r="I122" s="713"/>
      <c r="J122" s="581"/>
    </row>
    <row r="123" spans="1:25" s="574" customFormat="1" ht="36.75" hidden="1" customHeight="1">
      <c r="A123" s="715" t="s">
        <v>296</v>
      </c>
      <c r="B123" s="1099" t="s">
        <v>174</v>
      </c>
      <c r="C123" s="1100"/>
      <c r="D123" s="1100"/>
      <c r="E123" s="1100"/>
      <c r="F123" s="716"/>
      <c r="G123" s="717"/>
      <c r="H123" s="717"/>
      <c r="I123" s="718"/>
      <c r="J123" s="577"/>
      <c r="K123" s="577"/>
      <c r="L123" s="577"/>
      <c r="M123" s="577"/>
      <c r="N123" s="577"/>
      <c r="O123" s="577"/>
      <c r="P123" s="577"/>
      <c r="Q123" s="577"/>
      <c r="R123" s="577"/>
      <c r="S123" s="577"/>
      <c r="T123" s="577"/>
      <c r="U123" s="577"/>
      <c r="V123" s="577"/>
      <c r="W123" s="577"/>
      <c r="X123" s="577"/>
      <c r="Y123" s="577"/>
    </row>
    <row r="124" spans="1:25" s="574" customFormat="1" ht="57.75" hidden="1" customHeight="1">
      <c r="A124" s="686" t="s">
        <v>175</v>
      </c>
      <c r="B124" s="1064" t="s">
        <v>297</v>
      </c>
      <c r="C124" s="1064"/>
      <c r="D124" s="1064"/>
      <c r="E124" s="1065"/>
      <c r="F124" s="692"/>
      <c r="G124" s="1066"/>
      <c r="H124" s="1067"/>
      <c r="I124" s="719"/>
      <c r="J124" s="577"/>
      <c r="K124" s="577"/>
      <c r="L124" s="577"/>
      <c r="M124" s="577"/>
      <c r="N124" s="577"/>
      <c r="O124" s="577"/>
      <c r="P124" s="577"/>
      <c r="Q124" s="577"/>
      <c r="R124" s="577"/>
      <c r="S124" s="577"/>
      <c r="T124" s="577"/>
      <c r="U124" s="577"/>
      <c r="V124" s="577"/>
      <c r="W124" s="577"/>
      <c r="X124" s="577"/>
      <c r="Y124" s="577"/>
    </row>
    <row r="125" spans="1:25" s="574" customFormat="1" ht="48" hidden="1" customHeight="1">
      <c r="A125" s="686" t="s">
        <v>177</v>
      </c>
      <c r="B125" s="1064" t="s">
        <v>298</v>
      </c>
      <c r="C125" s="1064"/>
      <c r="D125" s="1064"/>
      <c r="E125" s="1065"/>
      <c r="F125" s="695"/>
      <c r="G125" s="1066"/>
      <c r="H125" s="1067"/>
      <c r="I125" s="719"/>
      <c r="J125" s="577"/>
      <c r="K125" s="577"/>
      <c r="L125" s="577"/>
      <c r="M125" s="577"/>
      <c r="N125" s="577"/>
      <c r="O125" s="577"/>
      <c r="P125" s="577"/>
      <c r="Q125" s="577"/>
      <c r="R125" s="577"/>
      <c r="S125" s="577"/>
      <c r="T125" s="577"/>
      <c r="U125" s="577"/>
      <c r="V125" s="577"/>
      <c r="W125" s="577"/>
      <c r="X125" s="577"/>
      <c r="Y125" s="577"/>
    </row>
    <row r="126" spans="1:25" s="574" customFormat="1" ht="40.5" hidden="1" customHeight="1">
      <c r="A126" s="686" t="s">
        <v>179</v>
      </c>
      <c r="B126" s="1064" t="s">
        <v>299</v>
      </c>
      <c r="C126" s="1064"/>
      <c r="D126" s="1064"/>
      <c r="E126" s="1065"/>
      <c r="F126" s="691"/>
      <c r="G126" s="1066"/>
      <c r="H126" s="1067"/>
      <c r="I126" s="691"/>
      <c r="J126" s="577"/>
      <c r="K126" s="577"/>
      <c r="L126" s="577"/>
      <c r="M126" s="577"/>
      <c r="N126" s="577"/>
      <c r="O126" s="577"/>
      <c r="P126" s="577"/>
      <c r="Q126" s="577"/>
      <c r="R126" s="577"/>
      <c r="S126" s="577"/>
      <c r="T126" s="577"/>
      <c r="U126" s="577"/>
      <c r="V126" s="577"/>
      <c r="W126" s="577"/>
      <c r="X126" s="577"/>
      <c r="Y126" s="577"/>
    </row>
    <row r="127" spans="1:25" s="574" customFormat="1" ht="24" hidden="1" customHeight="1">
      <c r="A127" s="686" t="s">
        <v>181</v>
      </c>
      <c r="B127" s="1064" t="s">
        <v>142</v>
      </c>
      <c r="C127" s="1064"/>
      <c r="D127" s="1064"/>
      <c r="E127" s="1065"/>
      <c r="F127" s="691"/>
      <c r="G127" s="1066"/>
      <c r="H127" s="1067"/>
      <c r="I127" s="691"/>
      <c r="J127" s="577"/>
      <c r="K127" s="577"/>
      <c r="L127" s="577"/>
      <c r="M127" s="577"/>
      <c r="N127" s="577"/>
      <c r="O127" s="577"/>
      <c r="P127" s="577"/>
      <c r="Q127" s="577"/>
      <c r="R127" s="577"/>
      <c r="S127" s="577"/>
      <c r="T127" s="577"/>
      <c r="U127" s="577"/>
      <c r="V127" s="577"/>
      <c r="W127" s="577"/>
      <c r="X127" s="577"/>
      <c r="Y127" s="577"/>
    </row>
    <row r="128" spans="1:25" s="574" customFormat="1" ht="27" hidden="1" customHeight="1">
      <c r="A128" s="686" t="s">
        <v>182</v>
      </c>
      <c r="B128" s="1064" t="s">
        <v>300</v>
      </c>
      <c r="C128" s="1064"/>
      <c r="D128" s="1064"/>
      <c r="E128" s="1065"/>
      <c r="F128" s="691"/>
      <c r="G128" s="1066"/>
      <c r="H128" s="1067"/>
      <c r="I128" s="691"/>
      <c r="J128" s="577"/>
      <c r="K128" s="577"/>
      <c r="L128" s="577"/>
      <c r="M128" s="577"/>
      <c r="N128" s="577"/>
      <c r="O128" s="577"/>
      <c r="P128" s="577"/>
      <c r="Q128" s="577"/>
      <c r="R128" s="577"/>
      <c r="S128" s="577"/>
      <c r="T128" s="577"/>
      <c r="U128" s="577"/>
      <c r="V128" s="577"/>
      <c r="W128" s="577"/>
      <c r="X128" s="577"/>
      <c r="Y128" s="577"/>
    </row>
    <row r="129" spans="1:25" s="574" customFormat="1" ht="53.25" hidden="1" customHeight="1">
      <c r="A129" s="1068" t="s">
        <v>186</v>
      </c>
      <c r="B129" s="1070" t="s">
        <v>144</v>
      </c>
      <c r="C129" s="1071"/>
      <c r="D129" s="1071"/>
      <c r="E129" s="1071"/>
      <c r="F129" s="693"/>
      <c r="G129" s="694"/>
      <c r="H129" s="695"/>
      <c r="I129" s="693"/>
      <c r="J129" s="577"/>
      <c r="K129" s="577"/>
      <c r="L129" s="577"/>
      <c r="M129" s="577"/>
      <c r="N129" s="577"/>
      <c r="O129" s="577"/>
      <c r="P129" s="577"/>
      <c r="Q129" s="577"/>
      <c r="R129" s="577"/>
      <c r="S129" s="577"/>
      <c r="T129" s="577"/>
      <c r="U129" s="577"/>
      <c r="V129" s="577"/>
      <c r="W129" s="577"/>
      <c r="X129" s="577"/>
      <c r="Y129" s="577"/>
    </row>
    <row r="130" spans="1:25" s="574" customFormat="1" ht="27" hidden="1" customHeight="1">
      <c r="A130" s="1069"/>
      <c r="B130" s="1073" t="s">
        <v>145</v>
      </c>
      <c r="C130" s="1060"/>
      <c r="D130" s="1060"/>
      <c r="E130" s="1061"/>
      <c r="F130" s="720"/>
      <c r="G130" s="720"/>
      <c r="H130" s="721"/>
      <c r="I130" s="722"/>
      <c r="J130" s="577"/>
      <c r="K130" s="577"/>
      <c r="L130" s="577"/>
      <c r="M130" s="577"/>
      <c r="N130" s="577"/>
      <c r="O130" s="577"/>
      <c r="P130" s="577"/>
      <c r="Q130" s="577"/>
      <c r="R130" s="577"/>
      <c r="S130" s="577"/>
      <c r="T130" s="577"/>
      <c r="U130" s="577"/>
      <c r="V130" s="577"/>
      <c r="W130" s="577"/>
      <c r="X130" s="577"/>
      <c r="Y130" s="577"/>
    </row>
    <row r="131" spans="1:25" s="574" customFormat="1" ht="14.25" customHeight="1">
      <c r="A131" s="575"/>
      <c r="B131" s="723"/>
      <c r="C131" s="724"/>
      <c r="D131" s="724"/>
      <c r="E131" s="725"/>
      <c r="F131" s="583"/>
      <c r="G131" s="583"/>
      <c r="H131" s="583"/>
      <c r="I131" s="583"/>
      <c r="J131" s="577"/>
      <c r="K131" s="577"/>
      <c r="L131" s="577"/>
      <c r="M131" s="577"/>
      <c r="N131" s="577"/>
      <c r="O131" s="577"/>
      <c r="P131" s="577"/>
      <c r="Q131" s="577"/>
      <c r="R131" s="577"/>
      <c r="S131" s="577"/>
      <c r="T131" s="577"/>
      <c r="U131" s="577"/>
      <c r="V131" s="577"/>
      <c r="W131" s="577"/>
      <c r="X131" s="577"/>
      <c r="Y131" s="577"/>
    </row>
    <row r="132" spans="1:25" s="574" customFormat="1" ht="45" customHeight="1">
      <c r="A132" s="686">
        <v>4</v>
      </c>
      <c r="B132" s="1059" t="s">
        <v>1045</v>
      </c>
      <c r="C132" s="1059"/>
      <c r="D132" s="1059"/>
      <c r="E132" s="1059"/>
      <c r="F132" s="1059"/>
      <c r="G132" s="1059"/>
      <c r="H132" s="1059"/>
      <c r="I132" s="685"/>
      <c r="J132" s="577"/>
      <c r="K132" s="577"/>
      <c r="L132" s="577"/>
      <c r="M132" s="577"/>
      <c r="N132" s="577"/>
      <c r="O132" s="577"/>
      <c r="P132" s="577"/>
      <c r="Q132" s="577"/>
      <c r="R132" s="577"/>
      <c r="S132" s="577" t="s">
        <v>27</v>
      </c>
      <c r="T132" s="577"/>
      <c r="U132" s="577"/>
      <c r="V132" s="577"/>
      <c r="W132" s="577"/>
      <c r="X132" s="577"/>
      <c r="Y132" s="577"/>
    </row>
    <row r="133" spans="1:25" s="574" customFormat="1" ht="12.75" customHeight="1">
      <c r="A133" s="715"/>
      <c r="B133" s="1099"/>
      <c r="C133" s="1100"/>
      <c r="D133" s="1100"/>
      <c r="E133" s="1100"/>
      <c r="F133" s="716"/>
      <c r="G133" s="717"/>
      <c r="H133" s="717"/>
      <c r="I133" s="718"/>
      <c r="J133" s="577"/>
      <c r="K133" s="577"/>
      <c r="L133" s="577"/>
      <c r="M133" s="577"/>
      <c r="N133" s="577"/>
      <c r="O133" s="577"/>
      <c r="P133" s="577"/>
      <c r="Q133" s="577"/>
      <c r="R133" s="577"/>
      <c r="S133" s="577" t="s">
        <v>31</v>
      </c>
      <c r="T133" s="577"/>
      <c r="U133" s="577"/>
      <c r="V133" s="577"/>
      <c r="W133" s="577"/>
      <c r="X133" s="577"/>
      <c r="Y133" s="577"/>
    </row>
    <row r="134" spans="1:25" s="574" customFormat="1" ht="52.5" customHeight="1">
      <c r="A134" s="686">
        <v>5</v>
      </c>
      <c r="B134" s="1059" t="s">
        <v>1046</v>
      </c>
      <c r="C134" s="1059"/>
      <c r="D134" s="1059"/>
      <c r="E134" s="1059"/>
      <c r="F134" s="1059"/>
      <c r="G134" s="1059"/>
      <c r="H134" s="1059"/>
      <c r="I134" s="685"/>
      <c r="J134" s="577"/>
      <c r="K134" s="577"/>
      <c r="L134" s="577"/>
      <c r="M134" s="577"/>
      <c r="N134" s="577"/>
      <c r="O134" s="577"/>
      <c r="P134" s="577"/>
      <c r="Q134" s="577"/>
      <c r="R134" s="577"/>
      <c r="S134" s="577"/>
      <c r="T134" s="577"/>
      <c r="U134" s="577"/>
      <c r="V134" s="577"/>
      <c r="W134" s="577"/>
      <c r="X134" s="577"/>
      <c r="Y134" s="577"/>
    </row>
    <row r="135" spans="1:25" s="574" customFormat="1" ht="12" customHeight="1">
      <c r="A135" s="715"/>
      <c r="B135" s="1099"/>
      <c r="C135" s="1100"/>
      <c r="D135" s="1100"/>
      <c r="E135" s="1100"/>
      <c r="F135" s="716"/>
      <c r="G135" s="717"/>
      <c r="H135" s="717"/>
      <c r="I135" s="718"/>
      <c r="J135" s="577"/>
      <c r="K135" s="577"/>
      <c r="L135" s="577"/>
      <c r="M135" s="577"/>
      <c r="N135" s="577"/>
      <c r="O135" s="577"/>
      <c r="P135" s="577"/>
      <c r="Q135" s="577"/>
      <c r="R135" s="577"/>
      <c r="S135" s="577"/>
      <c r="T135" s="577"/>
      <c r="U135" s="577"/>
      <c r="V135" s="577"/>
      <c r="W135" s="577"/>
      <c r="X135" s="577"/>
      <c r="Y135" s="577"/>
    </row>
    <row r="136" spans="1:25" s="574" customFormat="1" ht="72" customHeight="1">
      <c r="A136" s="686">
        <v>6</v>
      </c>
      <c r="B136" s="1059" t="s">
        <v>1047</v>
      </c>
      <c r="C136" s="1059"/>
      <c r="D136" s="1059"/>
      <c r="E136" s="1059"/>
      <c r="F136" s="1059"/>
      <c r="G136" s="1059"/>
      <c r="H136" s="1059"/>
      <c r="I136" s="685"/>
      <c r="J136" s="577"/>
      <c r="K136" s="577"/>
      <c r="L136" s="577"/>
      <c r="M136" s="577"/>
      <c r="N136" s="577"/>
      <c r="O136" s="577"/>
      <c r="P136" s="577"/>
      <c r="Q136" s="577"/>
      <c r="R136" s="577"/>
      <c r="S136" s="577"/>
      <c r="T136" s="577"/>
      <c r="U136" s="577"/>
      <c r="V136" s="577"/>
      <c r="W136" s="577"/>
      <c r="X136" s="577"/>
      <c r="Y136" s="577"/>
    </row>
    <row r="137" spans="1:25" s="574" customFormat="1" ht="16.5">
      <c r="A137" s="715"/>
      <c r="B137" s="1099"/>
      <c r="C137" s="1100"/>
      <c r="D137" s="1100"/>
      <c r="E137" s="1100"/>
      <c r="F137" s="716"/>
      <c r="G137" s="717"/>
      <c r="H137" s="717"/>
      <c r="I137" s="718"/>
      <c r="J137" s="577"/>
      <c r="K137" s="577"/>
      <c r="L137" s="577"/>
      <c r="M137" s="577"/>
      <c r="N137" s="577"/>
      <c r="O137" s="577"/>
      <c r="P137" s="577"/>
      <c r="Q137" s="577"/>
      <c r="R137" s="577"/>
      <c r="S137" s="577"/>
      <c r="T137" s="577"/>
      <c r="U137" s="577"/>
      <c r="V137" s="577"/>
      <c r="W137" s="577"/>
      <c r="X137" s="577"/>
      <c r="Y137" s="577"/>
    </row>
    <row r="138" spans="1:25" s="574" customFormat="1" ht="42" customHeight="1">
      <c r="A138" s="686">
        <v>7</v>
      </c>
      <c r="B138" s="1060" t="s">
        <v>148</v>
      </c>
      <c r="C138" s="1060"/>
      <c r="D138" s="1060"/>
      <c r="E138" s="1060"/>
      <c r="F138" s="699"/>
      <c r="G138" s="1062"/>
      <c r="H138" s="1063"/>
      <c r="I138" s="699"/>
      <c r="J138" s="577"/>
      <c r="K138" s="577"/>
      <c r="L138" s="577"/>
      <c r="M138" s="577"/>
      <c r="N138" s="577"/>
      <c r="O138" s="577"/>
      <c r="P138" s="577"/>
      <c r="Q138" s="577"/>
      <c r="R138" s="577"/>
      <c r="S138" s="577"/>
      <c r="T138" s="577"/>
      <c r="U138" s="577"/>
      <c r="V138" s="577"/>
      <c r="W138" s="577"/>
      <c r="X138" s="577"/>
      <c r="Y138" s="577"/>
    </row>
    <row r="139" spans="1:25" s="574" customFormat="1" ht="21.75" customHeight="1">
      <c r="A139" s="575"/>
      <c r="B139" s="573"/>
      <c r="C139" s="573"/>
      <c r="D139" s="573"/>
      <c r="E139" s="573"/>
      <c r="F139" s="573"/>
      <c r="G139" s="573"/>
      <c r="H139" s="573"/>
      <c r="I139" s="573"/>
      <c r="J139" s="573"/>
    </row>
    <row r="140" spans="1:25" ht="27" hidden="1" customHeight="1">
      <c r="A140" s="1101" t="s">
        <v>301</v>
      </c>
      <c r="B140" s="1102"/>
      <c r="C140" s="1102"/>
      <c r="D140" s="1102"/>
      <c r="E140" s="1102"/>
      <c r="F140" s="1102"/>
      <c r="G140" s="1102"/>
      <c r="H140" s="1102"/>
      <c r="I140" s="1103"/>
      <c r="J140" s="376"/>
      <c r="K140" s="376"/>
      <c r="L140" s="376"/>
      <c r="M140" s="418"/>
      <c r="N140" s="376"/>
      <c r="O140" s="376"/>
      <c r="P140" s="376"/>
      <c r="Q140" s="376"/>
      <c r="R140" s="376"/>
      <c r="S140" s="376"/>
      <c r="T140" s="376"/>
      <c r="U140" s="376"/>
      <c r="V140" s="376"/>
      <c r="W140" s="376"/>
      <c r="X140" s="376"/>
    </row>
    <row r="141" spans="1:25" ht="52.5" hidden="1" customHeight="1">
      <c r="A141" s="1080" t="s">
        <v>302</v>
      </c>
      <c r="B141" s="1081"/>
      <c r="C141" s="1081"/>
      <c r="D141" s="1081"/>
      <c r="E141" s="1081"/>
      <c r="F141" s="1081"/>
      <c r="G141" s="1081"/>
      <c r="H141" s="1081"/>
      <c r="I141" s="1081"/>
      <c r="J141" s="376"/>
      <c r="K141" s="376"/>
      <c r="L141" s="376"/>
      <c r="M141" s="418"/>
      <c r="N141" s="376"/>
      <c r="O141" s="376"/>
      <c r="P141" s="376"/>
      <c r="Q141" s="376"/>
      <c r="R141" s="376"/>
      <c r="S141" s="376"/>
      <c r="T141" s="376"/>
      <c r="U141" s="376"/>
      <c r="V141" s="376"/>
      <c r="W141" s="376"/>
      <c r="X141" s="376"/>
    </row>
    <row r="142" spans="1:25" ht="34.5" hidden="1" customHeight="1">
      <c r="A142" s="686" t="s">
        <v>152</v>
      </c>
      <c r="B142" s="1091" t="s">
        <v>290</v>
      </c>
      <c r="C142" s="1091"/>
      <c r="D142" s="1091"/>
      <c r="E142" s="1091"/>
      <c r="F142" s="1092"/>
      <c r="G142" s="1092"/>
      <c r="H142" s="1092"/>
      <c r="I142" s="1067"/>
      <c r="J142" s="376"/>
      <c r="K142" s="376"/>
      <c r="L142" s="376"/>
      <c r="M142" s="418"/>
      <c r="N142" s="376"/>
      <c r="O142" s="376"/>
      <c r="P142" s="376"/>
      <c r="Q142" s="376"/>
      <c r="R142" s="376"/>
      <c r="S142" s="376"/>
      <c r="T142" s="376"/>
      <c r="U142" s="376"/>
      <c r="V142" s="376"/>
      <c r="W142" s="376"/>
      <c r="X142" s="376"/>
    </row>
    <row r="143" spans="1:25" ht="97.5" hidden="1" customHeight="1">
      <c r="A143" s="686" t="s">
        <v>154</v>
      </c>
      <c r="B143" s="1093" t="s">
        <v>195</v>
      </c>
      <c r="C143" s="1094"/>
      <c r="D143" s="1094"/>
      <c r="E143" s="1095"/>
      <c r="F143" s="1066"/>
      <c r="G143" s="1092"/>
      <c r="H143" s="1092"/>
      <c r="I143" s="1067"/>
      <c r="J143" s="376"/>
      <c r="K143" s="376"/>
      <c r="L143" s="376"/>
      <c r="M143" s="418"/>
      <c r="N143" s="376"/>
      <c r="O143" s="376"/>
      <c r="P143" s="376"/>
      <c r="Q143" s="376"/>
      <c r="R143" s="376"/>
      <c r="S143" s="376"/>
      <c r="T143" s="376"/>
      <c r="U143" s="376"/>
      <c r="V143" s="376"/>
      <c r="W143" s="376"/>
      <c r="X143" s="376"/>
    </row>
    <row r="144" spans="1:25" ht="63.75" hidden="1" customHeight="1">
      <c r="A144" s="686" t="s">
        <v>156</v>
      </c>
      <c r="B144" s="1096" t="s">
        <v>303</v>
      </c>
      <c r="C144" s="1096"/>
      <c r="D144" s="1096"/>
      <c r="E144" s="1097"/>
      <c r="F144" s="1092"/>
      <c r="G144" s="1092"/>
      <c r="H144" s="1092"/>
      <c r="I144" s="1067"/>
      <c r="J144" s="376"/>
      <c r="K144" s="376"/>
      <c r="L144" s="376"/>
      <c r="M144" s="418"/>
      <c r="N144" s="376"/>
      <c r="O144" s="376"/>
      <c r="P144" s="376"/>
      <c r="Q144" s="376"/>
      <c r="R144" s="376"/>
      <c r="S144" s="376"/>
      <c r="T144" s="376"/>
      <c r="U144" s="376"/>
      <c r="V144" s="376"/>
      <c r="W144" s="376"/>
      <c r="X144" s="376"/>
    </row>
    <row r="145" spans="1:24" ht="24.75" hidden="1" customHeight="1">
      <c r="A145" s="686" t="s">
        <v>304</v>
      </c>
      <c r="B145" s="1080" t="s">
        <v>305</v>
      </c>
      <c r="C145" s="1081"/>
      <c r="D145" s="1081"/>
      <c r="E145" s="1081"/>
      <c r="F145" s="1081"/>
      <c r="G145" s="1081"/>
      <c r="H145" s="1081"/>
      <c r="I145" s="1098"/>
      <c r="J145" s="295"/>
      <c r="K145" s="295"/>
      <c r="L145" s="295"/>
      <c r="M145" s="295"/>
      <c r="N145" s="295"/>
      <c r="O145" s="295"/>
      <c r="P145" s="295"/>
      <c r="Q145" s="295"/>
      <c r="R145" s="295"/>
      <c r="S145" s="295"/>
      <c r="T145" s="295"/>
      <c r="U145" s="295"/>
      <c r="V145" s="295"/>
      <c r="W145" s="295"/>
      <c r="X145" s="295"/>
    </row>
    <row r="146" spans="1:24" ht="36" hidden="1" customHeight="1">
      <c r="A146" s="686">
        <v>1</v>
      </c>
      <c r="B146" s="1064" t="s">
        <v>159</v>
      </c>
      <c r="C146" s="1064"/>
      <c r="D146" s="1064"/>
      <c r="E146" s="1086"/>
      <c r="F146" s="699"/>
      <c r="G146" s="1066"/>
      <c r="H146" s="1067"/>
      <c r="I146" s="691"/>
      <c r="J146" s="295"/>
      <c r="K146" s="295"/>
      <c r="L146" s="295"/>
      <c r="M146" s="295"/>
      <c r="N146" s="295"/>
      <c r="O146" s="295"/>
      <c r="P146" s="295"/>
      <c r="Q146" s="295"/>
      <c r="R146" s="295"/>
      <c r="S146" s="295"/>
      <c r="T146" s="295"/>
      <c r="U146" s="295"/>
      <c r="V146" s="295"/>
      <c r="W146" s="295"/>
      <c r="X146" s="295"/>
    </row>
    <row r="147" spans="1:24" ht="42" hidden="1" customHeight="1">
      <c r="A147" s="686">
        <v>2</v>
      </c>
      <c r="B147" s="1064" t="s">
        <v>134</v>
      </c>
      <c r="C147" s="1064"/>
      <c r="D147" s="1064"/>
      <c r="E147" s="1086"/>
      <c r="F147" s="699"/>
      <c r="G147" s="1066"/>
      <c r="H147" s="1067"/>
      <c r="I147" s="691"/>
      <c r="J147" s="295"/>
      <c r="K147" s="295"/>
      <c r="L147" s="295"/>
      <c r="M147" s="295"/>
      <c r="N147" s="295"/>
      <c r="O147" s="295"/>
      <c r="P147" s="295"/>
      <c r="Q147" s="295"/>
      <c r="R147" s="295"/>
      <c r="S147" s="295"/>
      <c r="T147" s="295"/>
      <c r="U147" s="295"/>
      <c r="V147" s="295"/>
      <c r="W147" s="295"/>
      <c r="X147" s="295"/>
    </row>
    <row r="148" spans="1:24" ht="33" hidden="1" customHeight="1">
      <c r="A148" s="726">
        <v>3</v>
      </c>
      <c r="B148" s="1087" t="s">
        <v>306</v>
      </c>
      <c r="C148" s="1087"/>
      <c r="D148" s="1087"/>
      <c r="E148" s="1088"/>
      <c r="F148" s="699"/>
      <c r="G148" s="1066"/>
      <c r="H148" s="1067"/>
      <c r="I148" s="691"/>
      <c r="J148" s="295"/>
      <c r="K148" s="295"/>
      <c r="L148" s="295"/>
      <c r="M148" s="295"/>
      <c r="N148" s="295"/>
      <c r="O148" s="295"/>
      <c r="P148" s="295"/>
      <c r="Q148" s="295"/>
      <c r="R148" s="295"/>
      <c r="S148" s="295"/>
      <c r="T148" s="295"/>
      <c r="U148" s="295"/>
      <c r="V148" s="295"/>
      <c r="W148" s="295"/>
      <c r="X148" s="295"/>
    </row>
    <row r="149" spans="1:24" ht="31.5" hidden="1" customHeight="1">
      <c r="A149" s="727"/>
      <c r="B149" s="1089"/>
      <c r="C149" s="1089"/>
      <c r="D149" s="1089"/>
      <c r="E149" s="1090"/>
      <c r="F149" s="699"/>
      <c r="G149" s="1066"/>
      <c r="H149" s="1067"/>
      <c r="I149" s="691"/>
      <c r="J149" s="295"/>
      <c r="K149" s="295"/>
      <c r="L149" s="295"/>
      <c r="M149" s="295"/>
      <c r="N149" s="295"/>
      <c r="O149" s="295"/>
      <c r="P149" s="295"/>
      <c r="Q149" s="295"/>
      <c r="R149" s="295"/>
      <c r="S149" s="295"/>
      <c r="T149" s="295"/>
      <c r="U149" s="295"/>
      <c r="V149" s="295"/>
      <c r="W149" s="295"/>
      <c r="X149" s="295"/>
    </row>
    <row r="150" spans="1:24" ht="28.5" hidden="1" customHeight="1">
      <c r="A150" s="727"/>
      <c r="B150" s="1089"/>
      <c r="C150" s="1089"/>
      <c r="D150" s="1089"/>
      <c r="E150" s="1090"/>
      <c r="F150" s="699"/>
      <c r="G150" s="1066"/>
      <c r="H150" s="1067"/>
      <c r="I150" s="691"/>
      <c r="J150" s="295"/>
      <c r="K150" s="295"/>
      <c r="L150" s="295"/>
      <c r="M150" s="295"/>
      <c r="N150" s="295"/>
      <c r="O150" s="295"/>
      <c r="P150" s="295"/>
      <c r="Q150" s="295"/>
      <c r="R150" s="295"/>
      <c r="S150" s="295"/>
      <c r="T150" s="295"/>
      <c r="U150" s="295"/>
      <c r="V150" s="295"/>
      <c r="W150" s="295"/>
      <c r="X150" s="295"/>
    </row>
    <row r="151" spans="1:24" ht="32.25" hidden="1" customHeight="1">
      <c r="A151" s="727"/>
      <c r="B151" s="1089"/>
      <c r="C151" s="1089"/>
      <c r="D151" s="1089"/>
      <c r="E151" s="1090"/>
      <c r="F151" s="699"/>
      <c r="G151" s="1066"/>
      <c r="H151" s="1067"/>
      <c r="I151" s="691"/>
      <c r="J151" s="295"/>
      <c r="K151" s="295"/>
      <c r="L151" s="295"/>
      <c r="M151" s="295"/>
      <c r="N151" s="295"/>
      <c r="O151" s="295"/>
      <c r="P151" s="295"/>
      <c r="Q151" s="295"/>
      <c r="R151" s="295"/>
      <c r="S151" s="295"/>
      <c r="T151" s="295"/>
      <c r="U151" s="295"/>
      <c r="V151" s="295"/>
      <c r="W151" s="295"/>
      <c r="X151" s="295"/>
    </row>
    <row r="152" spans="1:24" ht="35.25" hidden="1" customHeight="1">
      <c r="A152" s="727"/>
      <c r="B152" s="1082" t="s">
        <v>136</v>
      </c>
      <c r="C152" s="1082"/>
      <c r="D152" s="1082"/>
      <c r="E152" s="1083"/>
      <c r="F152" s="699"/>
      <c r="G152" s="1066"/>
      <c r="H152" s="1067"/>
      <c r="I152" s="691"/>
      <c r="J152" s="295"/>
      <c r="K152" s="295"/>
      <c r="L152" s="295"/>
      <c r="M152" s="295"/>
      <c r="N152" s="295"/>
      <c r="O152" s="295"/>
      <c r="P152" s="295"/>
      <c r="Q152" s="295"/>
      <c r="R152" s="295"/>
      <c r="S152" s="295"/>
      <c r="T152" s="295"/>
      <c r="U152" s="295"/>
      <c r="V152" s="295"/>
      <c r="W152" s="295"/>
      <c r="X152" s="295"/>
    </row>
    <row r="153" spans="1:24" ht="35.25" hidden="1" customHeight="1">
      <c r="A153" s="727"/>
      <c r="B153" s="1082" t="s">
        <v>137</v>
      </c>
      <c r="C153" s="1082"/>
      <c r="D153" s="1082"/>
      <c r="E153" s="1083"/>
      <c r="F153" s="699"/>
      <c r="G153" s="1066"/>
      <c r="H153" s="1067"/>
      <c r="I153" s="691"/>
      <c r="J153" s="295"/>
      <c r="K153" s="295"/>
      <c r="L153" s="295"/>
      <c r="M153" s="295"/>
      <c r="N153" s="295"/>
      <c r="O153" s="295"/>
      <c r="P153" s="295"/>
      <c r="Q153" s="295"/>
      <c r="R153" s="295"/>
      <c r="S153" s="295"/>
      <c r="T153" s="295"/>
      <c r="U153" s="295"/>
      <c r="V153" s="295"/>
      <c r="W153" s="295"/>
      <c r="X153" s="295"/>
    </row>
    <row r="154" spans="1:24" ht="41.25" hidden="1" customHeight="1">
      <c r="A154" s="728"/>
      <c r="B154" s="1084" t="s">
        <v>138</v>
      </c>
      <c r="C154" s="1084"/>
      <c r="D154" s="1084"/>
      <c r="E154" s="1085"/>
      <c r="F154" s="699"/>
      <c r="G154" s="1066"/>
      <c r="H154" s="1067"/>
      <c r="I154" s="691"/>
      <c r="J154" s="295"/>
      <c r="K154" s="295"/>
      <c r="L154" s="295"/>
      <c r="M154" s="295"/>
      <c r="N154" s="295"/>
      <c r="O154" s="295"/>
      <c r="P154" s="295"/>
      <c r="Q154" s="295"/>
      <c r="R154" s="295"/>
      <c r="S154" s="295"/>
      <c r="T154" s="295"/>
      <c r="U154" s="295"/>
      <c r="V154" s="295"/>
      <c r="W154" s="295"/>
      <c r="X154" s="295"/>
    </row>
    <row r="155" spans="1:24" ht="34.5" hidden="1" customHeight="1">
      <c r="A155" s="715" t="s">
        <v>307</v>
      </c>
      <c r="B155" s="1080" t="s">
        <v>198</v>
      </c>
      <c r="C155" s="1081"/>
      <c r="D155" s="1081"/>
      <c r="E155" s="1081"/>
      <c r="F155" s="716"/>
      <c r="G155" s="716"/>
      <c r="H155" s="716"/>
      <c r="I155" s="716"/>
      <c r="J155" s="295"/>
      <c r="K155" s="295"/>
      <c r="L155" s="295"/>
      <c r="M155" s="295"/>
      <c r="N155" s="295"/>
      <c r="O155" s="295"/>
      <c r="P155" s="295"/>
      <c r="Q155" s="295"/>
      <c r="R155" s="295"/>
      <c r="S155" s="295"/>
      <c r="T155" s="295"/>
      <c r="U155" s="295"/>
      <c r="V155" s="295"/>
      <c r="W155" s="295"/>
      <c r="X155" s="295"/>
    </row>
    <row r="156" spans="1:24" ht="44.25" hidden="1" customHeight="1">
      <c r="A156" s="686" t="s">
        <v>175</v>
      </c>
      <c r="B156" s="1064" t="s">
        <v>308</v>
      </c>
      <c r="C156" s="1064"/>
      <c r="D156" s="1064"/>
      <c r="E156" s="1065"/>
      <c r="F156" s="691"/>
      <c r="G156" s="1066"/>
      <c r="H156" s="1067"/>
      <c r="I156" s="691"/>
      <c r="J156" s="295"/>
      <c r="K156" s="295"/>
      <c r="L156" s="295"/>
      <c r="M156" s="295"/>
      <c r="N156" s="295"/>
      <c r="O156" s="295"/>
      <c r="P156" s="295"/>
      <c r="Q156" s="295"/>
      <c r="R156" s="295"/>
      <c r="S156" s="295"/>
      <c r="T156" s="295"/>
      <c r="U156" s="295"/>
      <c r="V156" s="295"/>
      <c r="W156" s="295"/>
      <c r="X156" s="295"/>
    </row>
    <row r="157" spans="1:24" ht="41.25" hidden="1" customHeight="1">
      <c r="A157" s="686" t="s">
        <v>177</v>
      </c>
      <c r="B157" s="1064" t="s">
        <v>309</v>
      </c>
      <c r="C157" s="1064"/>
      <c r="D157" s="1064"/>
      <c r="E157" s="1065"/>
      <c r="F157" s="691"/>
      <c r="G157" s="1066"/>
      <c r="H157" s="1067"/>
      <c r="I157" s="691"/>
      <c r="J157" s="295"/>
      <c r="K157" s="295"/>
      <c r="L157" s="295"/>
      <c r="M157" s="295"/>
      <c r="N157" s="295"/>
      <c r="O157" s="295"/>
      <c r="P157" s="295"/>
      <c r="Q157" s="295"/>
      <c r="R157" s="295"/>
      <c r="S157" s="295"/>
      <c r="T157" s="295"/>
      <c r="U157" s="295"/>
      <c r="V157" s="295"/>
      <c r="W157" s="295"/>
      <c r="X157" s="295"/>
    </row>
    <row r="158" spans="1:24" ht="37.5" hidden="1" customHeight="1">
      <c r="A158" s="686" t="s">
        <v>179</v>
      </c>
      <c r="B158" s="1064" t="s">
        <v>164</v>
      </c>
      <c r="C158" s="1064"/>
      <c r="D158" s="1064"/>
      <c r="E158" s="1065"/>
      <c r="F158" s="691"/>
      <c r="G158" s="1066"/>
      <c r="H158" s="1067"/>
      <c r="I158" s="691"/>
      <c r="J158" s="295"/>
      <c r="K158" s="295"/>
      <c r="L158" s="295"/>
      <c r="M158" s="295"/>
      <c r="N158" s="295"/>
      <c r="O158" s="295"/>
      <c r="P158" s="295"/>
      <c r="Q158" s="295"/>
      <c r="R158" s="295"/>
      <c r="S158" s="295"/>
      <c r="T158" s="295"/>
      <c r="U158" s="295"/>
      <c r="V158" s="295"/>
      <c r="W158" s="295"/>
      <c r="X158" s="295"/>
    </row>
    <row r="159" spans="1:24" ht="32.25" hidden="1" customHeight="1">
      <c r="A159" s="686" t="s">
        <v>181</v>
      </c>
      <c r="B159" s="1064" t="s">
        <v>142</v>
      </c>
      <c r="C159" s="1064"/>
      <c r="D159" s="1064"/>
      <c r="E159" s="1065"/>
      <c r="F159" s="691"/>
      <c r="G159" s="1066"/>
      <c r="H159" s="1067"/>
      <c r="I159" s="691"/>
      <c r="J159" s="295"/>
      <c r="K159" s="295"/>
      <c r="L159" s="295"/>
      <c r="M159" s="295"/>
      <c r="N159" s="295"/>
      <c r="O159" s="295"/>
      <c r="P159" s="295"/>
      <c r="Q159" s="295"/>
      <c r="R159" s="295"/>
      <c r="S159" s="295"/>
      <c r="T159" s="295"/>
      <c r="U159" s="295"/>
      <c r="V159" s="295"/>
      <c r="W159" s="295"/>
      <c r="X159" s="295"/>
    </row>
    <row r="160" spans="1:24" ht="37.5" hidden="1" customHeight="1">
      <c r="A160" s="686" t="s">
        <v>182</v>
      </c>
      <c r="B160" s="1064" t="s">
        <v>168</v>
      </c>
      <c r="C160" s="1064"/>
      <c r="D160" s="1064"/>
      <c r="E160" s="1065"/>
      <c r="F160" s="691"/>
      <c r="G160" s="1066"/>
      <c r="H160" s="1067"/>
      <c r="I160" s="691"/>
      <c r="J160" s="295"/>
      <c r="K160" s="295"/>
      <c r="L160" s="295"/>
      <c r="M160" s="295"/>
      <c r="N160" s="295"/>
      <c r="O160" s="295"/>
      <c r="P160" s="295"/>
      <c r="Q160" s="295"/>
      <c r="R160" s="295"/>
      <c r="S160" s="295"/>
      <c r="T160" s="295"/>
      <c r="U160" s="295"/>
      <c r="V160" s="295"/>
      <c r="W160" s="295"/>
      <c r="X160" s="295"/>
    </row>
    <row r="161" spans="1:24" ht="49.5" hidden="1" customHeight="1">
      <c r="A161" s="1068" t="s">
        <v>184</v>
      </c>
      <c r="B161" s="1070" t="s">
        <v>289</v>
      </c>
      <c r="C161" s="1071"/>
      <c r="D161" s="1071"/>
      <c r="E161" s="1072"/>
      <c r="F161" s="729"/>
      <c r="G161" s="694"/>
      <c r="H161" s="695"/>
      <c r="I161" s="693"/>
      <c r="J161" s="295"/>
      <c r="K161" s="295"/>
      <c r="L161" s="295"/>
      <c r="M161" s="295"/>
      <c r="N161" s="295"/>
      <c r="O161" s="295"/>
      <c r="P161" s="295"/>
      <c r="Q161" s="295"/>
      <c r="R161" s="295"/>
      <c r="S161" s="295"/>
      <c r="T161" s="295"/>
      <c r="U161" s="295"/>
      <c r="V161" s="295"/>
      <c r="W161" s="295"/>
      <c r="X161" s="295"/>
    </row>
    <row r="162" spans="1:24" ht="36" hidden="1" customHeight="1">
      <c r="A162" s="1069"/>
      <c r="B162" s="1073" t="s">
        <v>145</v>
      </c>
      <c r="C162" s="1060"/>
      <c r="D162" s="1060"/>
      <c r="E162" s="1061"/>
      <c r="F162" s="730" t="s">
        <v>172</v>
      </c>
      <c r="G162" s="731" t="s">
        <v>172</v>
      </c>
      <c r="H162" s="704"/>
      <c r="I162" s="730" t="s">
        <v>172</v>
      </c>
      <c r="J162" s="295"/>
      <c r="K162" s="295"/>
      <c r="L162" s="295"/>
      <c r="M162" s="295"/>
      <c r="N162" s="295"/>
      <c r="O162" s="295"/>
      <c r="P162" s="295"/>
      <c r="Q162" s="295"/>
      <c r="R162" s="295"/>
      <c r="S162" s="295"/>
      <c r="T162" s="295"/>
      <c r="U162" s="295"/>
      <c r="V162" s="295"/>
      <c r="W162" s="295"/>
      <c r="X162" s="295"/>
    </row>
    <row r="163" spans="1:24" ht="19.5" hidden="1" customHeight="1">
      <c r="A163" s="686"/>
      <c r="B163" s="1078" t="s">
        <v>149</v>
      </c>
      <c r="C163" s="1078"/>
      <c r="D163" s="1078"/>
      <c r="E163" s="1078"/>
      <c r="F163" s="1078"/>
      <c r="G163" s="1078"/>
      <c r="H163" s="1078"/>
      <c r="I163" s="1079"/>
      <c r="J163" s="295"/>
      <c r="K163" s="295"/>
      <c r="L163" s="295"/>
      <c r="M163" s="295"/>
      <c r="N163" s="295"/>
      <c r="O163" s="295"/>
      <c r="P163" s="295"/>
      <c r="Q163" s="295"/>
      <c r="R163" s="295"/>
      <c r="S163" s="295"/>
      <c r="T163" s="295"/>
      <c r="U163" s="295"/>
      <c r="V163" s="295"/>
      <c r="W163" s="295"/>
      <c r="X163" s="295"/>
    </row>
    <row r="164" spans="1:24" ht="39" hidden="1" customHeight="1">
      <c r="A164" s="702" t="s">
        <v>310</v>
      </c>
      <c r="B164" s="1080" t="s">
        <v>174</v>
      </c>
      <c r="C164" s="1081"/>
      <c r="D164" s="1081"/>
      <c r="E164" s="1081"/>
      <c r="F164" s="716"/>
      <c r="G164" s="732"/>
      <c r="H164" s="732"/>
      <c r="I164" s="733"/>
      <c r="J164" s="295"/>
      <c r="K164" s="295"/>
      <c r="L164" s="295"/>
      <c r="M164" s="295"/>
      <c r="N164" s="295"/>
      <c r="O164" s="295"/>
      <c r="P164" s="295"/>
      <c r="Q164" s="295"/>
      <c r="R164" s="295"/>
      <c r="S164" s="295"/>
      <c r="T164" s="295"/>
      <c r="U164" s="295"/>
      <c r="V164" s="295"/>
      <c r="W164" s="295"/>
      <c r="X164" s="295"/>
    </row>
    <row r="165" spans="1:24" ht="40.5" hidden="1" customHeight="1">
      <c r="A165" s="686" t="s">
        <v>175</v>
      </c>
      <c r="B165" s="1064" t="s">
        <v>311</v>
      </c>
      <c r="C165" s="1064"/>
      <c r="D165" s="1064"/>
      <c r="E165" s="1065"/>
      <c r="F165" s="692"/>
      <c r="G165" s="1066"/>
      <c r="H165" s="1067"/>
      <c r="I165" s="692"/>
      <c r="J165" s="295"/>
      <c r="K165" s="295"/>
      <c r="L165" s="295"/>
      <c r="M165" s="295"/>
      <c r="N165" s="295"/>
      <c r="O165" s="295"/>
      <c r="P165" s="295"/>
      <c r="Q165" s="295"/>
      <c r="R165" s="295"/>
      <c r="S165" s="295"/>
      <c r="T165" s="295"/>
      <c r="U165" s="295"/>
      <c r="V165" s="295"/>
      <c r="W165" s="295"/>
      <c r="X165" s="295"/>
    </row>
    <row r="166" spans="1:24" ht="30" hidden="1" customHeight="1">
      <c r="A166" s="686" t="s">
        <v>177</v>
      </c>
      <c r="B166" s="1064" t="s">
        <v>178</v>
      </c>
      <c r="C166" s="1064"/>
      <c r="D166" s="1064"/>
      <c r="E166" s="1065"/>
      <c r="F166" s="695"/>
      <c r="G166" s="587"/>
      <c r="H166" s="684"/>
      <c r="I166" s="719"/>
      <c r="J166" s="295"/>
      <c r="K166" s="295"/>
      <c r="L166" s="295"/>
      <c r="M166" s="295"/>
      <c r="N166" s="295"/>
      <c r="O166" s="295"/>
      <c r="P166" s="295"/>
      <c r="Q166" s="295"/>
      <c r="R166" s="295"/>
      <c r="S166" s="295"/>
      <c r="T166" s="295"/>
      <c r="U166" s="295"/>
      <c r="V166" s="295"/>
      <c r="W166" s="295"/>
      <c r="X166" s="295"/>
    </row>
    <row r="167" spans="1:24" ht="35.25" hidden="1" customHeight="1">
      <c r="A167" s="686" t="s">
        <v>179</v>
      </c>
      <c r="B167" s="1064" t="s">
        <v>312</v>
      </c>
      <c r="C167" s="1064"/>
      <c r="D167" s="1064"/>
      <c r="E167" s="1065"/>
      <c r="F167" s="691"/>
      <c r="G167" s="1066"/>
      <c r="H167" s="1067"/>
      <c r="I167" s="691"/>
      <c r="J167" s="295"/>
      <c r="K167" s="295"/>
      <c r="L167" s="295"/>
      <c r="M167" s="295"/>
      <c r="N167" s="295"/>
      <c r="O167" s="295"/>
      <c r="P167" s="295"/>
      <c r="Q167" s="295"/>
      <c r="R167" s="295"/>
      <c r="S167" s="295"/>
      <c r="T167" s="295"/>
      <c r="U167" s="295"/>
      <c r="V167" s="295"/>
      <c r="W167" s="295"/>
      <c r="X167" s="295"/>
    </row>
    <row r="168" spans="1:24" ht="31.5" hidden="1" customHeight="1">
      <c r="A168" s="686" t="s">
        <v>181</v>
      </c>
      <c r="B168" s="1064" t="s">
        <v>142</v>
      </c>
      <c r="C168" s="1064"/>
      <c r="D168" s="1064"/>
      <c r="E168" s="1065"/>
      <c r="F168" s="691"/>
      <c r="G168" s="1066"/>
      <c r="H168" s="1067"/>
      <c r="I168" s="691"/>
      <c r="J168" s="295"/>
      <c r="K168" s="295"/>
      <c r="L168" s="295"/>
      <c r="M168" s="295"/>
      <c r="N168" s="295"/>
      <c r="O168" s="295"/>
      <c r="P168" s="295"/>
      <c r="Q168" s="295"/>
      <c r="R168" s="295"/>
      <c r="S168" s="295"/>
      <c r="T168" s="295"/>
      <c r="U168" s="295"/>
      <c r="V168" s="295"/>
      <c r="W168" s="295"/>
      <c r="X168" s="295"/>
    </row>
    <row r="169" spans="1:24" ht="33" hidden="1" customHeight="1">
      <c r="A169" s="686" t="s">
        <v>182</v>
      </c>
      <c r="B169" s="1064" t="s">
        <v>183</v>
      </c>
      <c r="C169" s="1064"/>
      <c r="D169" s="1064"/>
      <c r="E169" s="1065"/>
      <c r="F169" s="691"/>
      <c r="G169" s="1066"/>
      <c r="H169" s="1067"/>
      <c r="I169" s="691"/>
      <c r="J169" s="295"/>
      <c r="K169" s="295"/>
      <c r="L169" s="295"/>
      <c r="M169" s="295"/>
      <c r="N169" s="295"/>
      <c r="O169" s="295"/>
      <c r="P169" s="295"/>
      <c r="Q169" s="295"/>
      <c r="R169" s="295"/>
      <c r="S169" s="295"/>
      <c r="T169" s="295"/>
      <c r="U169" s="295"/>
      <c r="V169" s="295"/>
      <c r="W169" s="295"/>
      <c r="X169" s="295"/>
    </row>
    <row r="170" spans="1:24" ht="48" hidden="1" customHeight="1">
      <c r="A170" s="1068" t="s">
        <v>202</v>
      </c>
      <c r="B170" s="1070" t="s">
        <v>144</v>
      </c>
      <c r="C170" s="1071"/>
      <c r="D170" s="1071"/>
      <c r="E170" s="1072"/>
      <c r="F170" s="693"/>
      <c r="G170" s="694"/>
      <c r="H170" s="695"/>
      <c r="I170" s="693"/>
    </row>
    <row r="171" spans="1:24" ht="48" hidden="1" customHeight="1">
      <c r="A171" s="1069"/>
      <c r="B171" s="1073" t="s">
        <v>145</v>
      </c>
      <c r="C171" s="1060"/>
      <c r="D171" s="1060"/>
      <c r="E171" s="1061"/>
      <c r="F171" s="720" t="s">
        <v>188</v>
      </c>
      <c r="G171" s="720" t="s">
        <v>188</v>
      </c>
      <c r="H171" s="721"/>
      <c r="I171" s="720" t="s">
        <v>188</v>
      </c>
    </row>
    <row r="172" spans="1:24" ht="16.5" hidden="1" customHeight="1">
      <c r="A172" s="614"/>
      <c r="B172" s="682"/>
      <c r="C172" s="682"/>
      <c r="D172" s="682"/>
      <c r="E172" s="682"/>
      <c r="F172" s="682"/>
      <c r="G172" s="682"/>
      <c r="H172" s="682"/>
      <c r="I172" s="682"/>
    </row>
    <row r="173" spans="1:24" ht="53.25" hidden="1" customHeight="1">
      <c r="A173" s="686">
        <v>5</v>
      </c>
      <c r="B173" s="1059" t="s">
        <v>313</v>
      </c>
      <c r="C173" s="1059"/>
      <c r="D173" s="1059"/>
      <c r="E173" s="1059"/>
      <c r="F173" s="1059"/>
      <c r="G173" s="1059"/>
      <c r="H173" s="1059"/>
      <c r="I173" s="734"/>
    </row>
    <row r="174" spans="1:24" ht="9" hidden="1" customHeight="1">
      <c r="A174" s="575"/>
      <c r="B174" s="1074"/>
      <c r="C174" s="1074"/>
      <c r="D174" s="1074"/>
      <c r="E174" s="1074"/>
      <c r="F174" s="1074"/>
      <c r="G174" s="1074"/>
      <c r="H174" s="1074"/>
      <c r="I174" s="1074"/>
    </row>
    <row r="175" spans="1:24" ht="61.5" hidden="1" customHeight="1">
      <c r="A175" s="686">
        <v>6</v>
      </c>
      <c r="B175" s="1059" t="s">
        <v>314</v>
      </c>
      <c r="C175" s="1059"/>
      <c r="D175" s="1059"/>
      <c r="E175" s="1059"/>
      <c r="F175" s="1059"/>
      <c r="G175" s="1059"/>
      <c r="H175" s="1059"/>
      <c r="I175" s="734"/>
    </row>
    <row r="176" spans="1:24" ht="15.75" hidden="1" customHeight="1">
      <c r="A176" s="1075"/>
      <c r="B176" s="1076"/>
      <c r="C176" s="1076"/>
      <c r="D176" s="1076"/>
      <c r="E176" s="1076"/>
      <c r="F176" s="1076"/>
      <c r="G176" s="1076"/>
      <c r="H176" s="1076"/>
      <c r="I176" s="1077"/>
    </row>
    <row r="177" spans="1:24" ht="72" hidden="1" customHeight="1">
      <c r="A177" s="686">
        <v>7</v>
      </c>
      <c r="B177" s="1059" t="s">
        <v>315</v>
      </c>
      <c r="C177" s="1059"/>
      <c r="D177" s="1059"/>
      <c r="E177" s="1059"/>
      <c r="F177" s="1059"/>
      <c r="G177" s="1059"/>
      <c r="H177" s="1059"/>
      <c r="I177" s="734"/>
    </row>
    <row r="178" spans="1:24" ht="45.75" hidden="1" customHeight="1">
      <c r="A178" s="735">
        <v>8</v>
      </c>
      <c r="B178" s="1060" t="s">
        <v>148</v>
      </c>
      <c r="C178" s="1060"/>
      <c r="D178" s="1060"/>
      <c r="E178" s="1061"/>
      <c r="F178" s="699"/>
      <c r="G178" s="1062"/>
      <c r="H178" s="1063"/>
      <c r="I178" s="699"/>
    </row>
    <row r="179" spans="1:24" s="574" customFormat="1" ht="12" customHeight="1">
      <c r="A179" s="573"/>
      <c r="B179" s="573"/>
      <c r="C179" s="573"/>
      <c r="D179" s="573"/>
      <c r="E179" s="573"/>
      <c r="F179" s="573"/>
      <c r="G179" s="573"/>
      <c r="H179" s="573"/>
      <c r="I179" s="573"/>
      <c r="J179" s="573"/>
    </row>
    <row r="180" spans="1:24" ht="21" hidden="1" customHeight="1">
      <c r="A180" s="312"/>
      <c r="B180" s="274"/>
      <c r="C180" s="274"/>
      <c r="D180" s="274"/>
      <c r="E180" s="417"/>
      <c r="F180" s="417"/>
      <c r="G180" s="417"/>
      <c r="H180" s="584"/>
      <c r="I180" s="376"/>
      <c r="J180" s="376"/>
      <c r="K180" s="376"/>
      <c r="L180" s="376"/>
      <c r="M180" s="418"/>
      <c r="N180" s="376"/>
      <c r="O180" s="376"/>
      <c r="P180" s="376"/>
      <c r="Q180" s="376"/>
      <c r="R180" s="376"/>
      <c r="S180" s="376"/>
      <c r="T180" s="376"/>
      <c r="U180" s="376"/>
      <c r="V180" s="376"/>
      <c r="W180" s="376"/>
      <c r="X180" s="376"/>
    </row>
    <row r="181" spans="1:24" ht="10.5" hidden="1" customHeight="1">
      <c r="A181" s="312"/>
      <c r="B181" s="274"/>
      <c r="C181" s="274"/>
      <c r="D181" s="274"/>
      <c r="E181" s="417"/>
      <c r="F181" s="417"/>
      <c r="G181" s="417"/>
      <c r="H181" s="584"/>
      <c r="I181" s="376"/>
      <c r="J181" s="376"/>
      <c r="K181" s="376"/>
      <c r="L181" s="376"/>
      <c r="M181" s="418"/>
      <c r="N181" s="376"/>
      <c r="O181" s="376"/>
      <c r="P181" s="376"/>
      <c r="Q181" s="376"/>
      <c r="R181" s="376"/>
      <c r="S181" s="376"/>
      <c r="T181" s="376"/>
      <c r="U181" s="376"/>
      <c r="V181" s="376"/>
      <c r="W181" s="376"/>
      <c r="X181" s="376"/>
    </row>
    <row r="182" spans="1:24" ht="10.5" hidden="1" customHeight="1">
      <c r="A182" s="312"/>
      <c r="B182" s="274"/>
      <c r="C182" s="274"/>
      <c r="D182" s="274"/>
      <c r="E182" s="417"/>
      <c r="F182" s="417"/>
      <c r="G182" s="417"/>
      <c r="H182" s="584"/>
      <c r="I182" s="376"/>
      <c r="J182" s="376"/>
      <c r="K182" s="376"/>
      <c r="L182" s="376"/>
      <c r="M182" s="418"/>
      <c r="N182" s="376"/>
      <c r="O182" s="376"/>
      <c r="P182" s="376"/>
      <c r="Q182" s="376"/>
      <c r="R182" s="376"/>
      <c r="S182" s="376"/>
      <c r="T182" s="376"/>
      <c r="U182" s="376"/>
      <c r="V182" s="376"/>
      <c r="W182" s="376"/>
      <c r="X182" s="376"/>
    </row>
    <row r="183" spans="1:24" ht="10.5" hidden="1" customHeight="1">
      <c r="A183" s="312"/>
      <c r="B183" s="274"/>
      <c r="C183" s="274"/>
      <c r="D183" s="274"/>
      <c r="E183" s="417"/>
      <c r="F183" s="417"/>
      <c r="G183" s="417"/>
      <c r="H183" s="584"/>
      <c r="I183" s="376"/>
      <c r="J183" s="376"/>
      <c r="K183" s="376"/>
      <c r="L183" s="376"/>
      <c r="M183" s="418"/>
      <c r="N183" s="376"/>
      <c r="O183" s="376"/>
      <c r="P183" s="376"/>
      <c r="Q183" s="376"/>
      <c r="R183" s="376"/>
      <c r="S183" s="376"/>
      <c r="T183" s="376"/>
      <c r="U183" s="376"/>
      <c r="V183" s="376"/>
      <c r="W183" s="376"/>
      <c r="X183" s="376"/>
    </row>
    <row r="184" spans="1:24" ht="10.5" hidden="1" customHeight="1">
      <c r="A184" s="312"/>
      <c r="B184" s="274"/>
      <c r="C184" s="274"/>
      <c r="D184" s="274"/>
      <c r="E184" s="417"/>
      <c r="F184" s="417"/>
      <c r="G184" s="417"/>
      <c r="H184" s="584"/>
      <c r="I184" s="376"/>
      <c r="J184" s="376"/>
      <c r="K184" s="376"/>
      <c r="L184" s="376"/>
      <c r="M184" s="418"/>
      <c r="N184" s="376"/>
      <c r="O184" s="376"/>
      <c r="P184" s="376"/>
      <c r="Q184" s="376"/>
      <c r="R184" s="376"/>
      <c r="S184" s="376"/>
      <c r="T184" s="376"/>
      <c r="U184" s="376"/>
      <c r="V184" s="376"/>
      <c r="W184" s="376"/>
      <c r="X184" s="376"/>
    </row>
    <row r="185" spans="1:24" ht="9.75" hidden="1" customHeight="1">
      <c r="A185" s="384"/>
      <c r="B185" s="312"/>
      <c r="C185" s="312"/>
      <c r="D185" s="592"/>
      <c r="E185" s="274"/>
      <c r="F185" s="274"/>
      <c r="G185" s="274"/>
      <c r="H185" s="593"/>
      <c r="I185" s="295"/>
      <c r="J185" s="295"/>
      <c r="K185" s="295"/>
      <c r="L185" s="295"/>
      <c r="M185" s="295"/>
      <c r="N185" s="295"/>
      <c r="O185" s="295"/>
      <c r="P185" s="295"/>
      <c r="Q185" s="295"/>
      <c r="R185" s="295"/>
      <c r="S185" s="295"/>
      <c r="T185" s="295"/>
      <c r="U185" s="295"/>
      <c r="V185" s="295"/>
      <c r="W185" s="295"/>
      <c r="X185" s="295"/>
    </row>
    <row r="186" spans="1:24" ht="15.75" hidden="1" customHeight="1">
      <c r="A186" s="384"/>
      <c r="B186" s="312"/>
      <c r="C186" s="312"/>
      <c r="D186" s="312"/>
      <c r="E186" s="312"/>
      <c r="F186" s="312"/>
      <c r="G186" s="312"/>
      <c r="H186" s="312"/>
      <c r="I186" s="312"/>
    </row>
    <row r="187" spans="1:24" ht="16.5" customHeight="1">
      <c r="A187" s="675" t="s">
        <v>316</v>
      </c>
      <c r="B187" s="1139" t="s">
        <v>317</v>
      </c>
      <c r="C187" s="1139"/>
      <c r="D187" s="1139"/>
      <c r="E187" s="1139"/>
      <c r="F187" s="1139"/>
      <c r="G187" s="1139"/>
      <c r="H187" s="1139"/>
      <c r="I187" s="676"/>
    </row>
    <row r="188" spans="1:24" ht="9" customHeight="1">
      <c r="A188" s="676"/>
      <c r="B188" s="677"/>
      <c r="C188" s="677"/>
      <c r="D188" s="677"/>
      <c r="E188" s="677"/>
      <c r="F188" s="677"/>
      <c r="G188" s="677"/>
      <c r="H188" s="676"/>
      <c r="I188" s="676"/>
    </row>
    <row r="189" spans="1:24" ht="20.100000000000001" customHeight="1">
      <c r="A189" s="678"/>
      <c r="B189" s="1141" t="s">
        <v>318</v>
      </c>
      <c r="C189" s="1141"/>
      <c r="D189" s="1141"/>
      <c r="E189" s="1141"/>
      <c r="F189" s="1141"/>
      <c r="G189" s="1141"/>
      <c r="H189" s="1141"/>
      <c r="I189" s="679"/>
    </row>
    <row r="190" spans="1:24" ht="9" customHeight="1">
      <c r="A190" s="676"/>
      <c r="B190" s="677"/>
      <c r="C190" s="677"/>
      <c r="D190" s="677"/>
      <c r="E190" s="677"/>
      <c r="F190" s="677"/>
      <c r="G190" s="677"/>
      <c r="H190" s="676"/>
      <c r="I190" s="676"/>
    </row>
    <row r="191" spans="1:24" ht="343.5" customHeight="1">
      <c r="A191" s="680"/>
      <c r="B191" s="1142" t="s">
        <v>1048</v>
      </c>
      <c r="C191" s="1142"/>
      <c r="D191" s="1142"/>
      <c r="E191" s="1142"/>
      <c r="F191" s="1142"/>
      <c r="G191" s="1142"/>
      <c r="H191" s="1142"/>
      <c r="I191" s="676"/>
    </row>
    <row r="192" spans="1:24" ht="33.75" customHeight="1">
      <c r="A192" s="680"/>
      <c r="B192" s="1142"/>
      <c r="C192" s="1142"/>
      <c r="D192" s="1142"/>
      <c r="E192" s="1142"/>
      <c r="F192" s="1142"/>
      <c r="G192" s="1142"/>
      <c r="H192" s="1142"/>
      <c r="I192" s="676"/>
    </row>
    <row r="193" spans="1:13" ht="14.25" customHeight="1">
      <c r="A193" s="312"/>
      <c r="B193" s="585"/>
      <c r="C193" s="585"/>
      <c r="D193" s="585"/>
      <c r="E193" s="585"/>
      <c r="F193" s="585"/>
      <c r="G193" s="585"/>
      <c r="H193" s="585"/>
      <c r="I193" s="312"/>
    </row>
    <row r="194" spans="1:13" ht="75" customHeight="1">
      <c r="A194" s="420"/>
      <c r="B194" s="968" t="s">
        <v>319</v>
      </c>
      <c r="C194" s="968"/>
      <c r="D194" s="968"/>
      <c r="E194" s="968"/>
      <c r="F194" s="968"/>
      <c r="G194" s="968"/>
      <c r="H194" s="968"/>
      <c r="I194" s="312"/>
    </row>
    <row r="195" spans="1:13" ht="15.75" hidden="1" customHeight="1">
      <c r="A195" s="420"/>
      <c r="B195" s="310"/>
      <c r="C195" s="310"/>
      <c r="D195" s="310"/>
      <c r="E195" s="310"/>
      <c r="F195" s="310"/>
      <c r="G195" s="310"/>
      <c r="H195" s="310"/>
      <c r="I195" s="312"/>
      <c r="M195" s="309">
        <f>M20</f>
        <v>2</v>
      </c>
    </row>
    <row r="196" spans="1:13" ht="7.5" customHeight="1">
      <c r="A196" s="420"/>
      <c r="B196" s="310"/>
      <c r="C196" s="310"/>
      <c r="D196" s="310"/>
      <c r="E196" s="310"/>
      <c r="F196" s="310"/>
      <c r="G196" s="310"/>
      <c r="H196" s="310"/>
      <c r="I196" s="312"/>
      <c r="M196" s="309"/>
    </row>
    <row r="197" spans="1:13" ht="20.25" customHeight="1">
      <c r="A197" s="586">
        <v>4</v>
      </c>
      <c r="B197" s="1143" t="s">
        <v>218</v>
      </c>
      <c r="C197" s="1143"/>
      <c r="D197" s="1143"/>
      <c r="E197" s="1143"/>
      <c r="F197" s="1143"/>
      <c r="G197" s="1143"/>
      <c r="H197" s="1143"/>
      <c r="I197" s="312"/>
      <c r="M197" s="309" t="str">
        <f>M21</f>
        <v>2 or more</v>
      </c>
    </row>
    <row r="198" spans="1:13" ht="29.25" customHeight="1">
      <c r="A198" s="390"/>
      <c r="B198" s="871" t="str">
        <f>IF(M195=1, "Name of the Bidder", IF(M195=2, "Name of the Bidder", IF(M195=3, "Name of Lead Partner of Joint Venture", "")))</f>
        <v>Name of the Bidder</v>
      </c>
      <c r="C198" s="861"/>
      <c r="D198" s="861"/>
      <c r="E198" s="1144">
        <f>'Names of Bidder'!D10</f>
        <v>0</v>
      </c>
      <c r="F198" s="1145"/>
      <c r="G198" s="1145"/>
      <c r="H198" s="1146"/>
      <c r="I198" s="312"/>
    </row>
    <row r="199" spans="1:13" ht="25.5" customHeight="1">
      <c r="A199" s="390" t="s">
        <v>219</v>
      </c>
      <c r="B199" s="871" t="s">
        <v>220</v>
      </c>
      <c r="C199" s="861"/>
      <c r="D199" s="861"/>
      <c r="E199" s="861"/>
      <c r="F199" s="861"/>
      <c r="G199" s="861"/>
      <c r="H199" s="861"/>
      <c r="I199" s="312"/>
    </row>
    <row r="200" spans="1:13" ht="19.5" customHeight="1">
      <c r="A200" s="423"/>
      <c r="B200" s="424"/>
      <c r="C200" s="424"/>
      <c r="D200" s="388"/>
      <c r="E200" s="872"/>
      <c r="F200" s="874" t="s">
        <v>222</v>
      </c>
      <c r="G200" s="875"/>
      <c r="H200" s="876"/>
      <c r="I200" s="312"/>
    </row>
    <row r="201" spans="1:13" ht="47.25" customHeight="1">
      <c r="A201" s="423"/>
      <c r="B201" s="424"/>
      <c r="C201" s="424"/>
      <c r="D201" s="388" t="s">
        <v>221</v>
      </c>
      <c r="E201" s="873"/>
      <c r="F201" s="850"/>
      <c r="G201" s="851"/>
      <c r="H201" s="852"/>
      <c r="I201" s="312"/>
    </row>
    <row r="202" spans="1:13" ht="17.25" customHeight="1">
      <c r="A202" s="425" t="s">
        <v>223</v>
      </c>
      <c r="B202" s="1021" t="s">
        <v>224</v>
      </c>
      <c r="C202" s="1021"/>
      <c r="D202" s="426"/>
      <c r="E202" s="478"/>
      <c r="F202" s="878"/>
      <c r="G202" s="879"/>
      <c r="H202" s="880"/>
      <c r="I202" s="312"/>
    </row>
    <row r="203" spans="1:13" ht="57" hidden="1" customHeight="1">
      <c r="A203" s="425"/>
      <c r="B203" s="1038" t="s">
        <v>320</v>
      </c>
      <c r="C203" s="1140"/>
      <c r="D203" s="882"/>
      <c r="E203" s="427" t="s">
        <v>27</v>
      </c>
      <c r="F203" s="847"/>
      <c r="G203" s="848"/>
      <c r="H203" s="849"/>
      <c r="I203" s="312"/>
    </row>
    <row r="204" spans="1:13" ht="15.75" customHeight="1">
      <c r="A204" s="641">
        <v>1</v>
      </c>
      <c r="B204" s="646" t="s">
        <v>321</v>
      </c>
      <c r="C204" s="396"/>
      <c r="D204" s="640"/>
      <c r="E204" s="477"/>
      <c r="F204" s="847"/>
      <c r="G204" s="848"/>
      <c r="H204" s="849"/>
      <c r="I204" s="312"/>
    </row>
    <row r="205" spans="1:13" ht="15.75" customHeight="1">
      <c r="A205" s="425">
        <v>2</v>
      </c>
      <c r="B205" s="646" t="s">
        <v>322</v>
      </c>
      <c r="C205" s="396"/>
      <c r="D205" s="433"/>
      <c r="E205" s="594"/>
      <c r="F205" s="847"/>
      <c r="G205" s="848"/>
      <c r="H205" s="849"/>
    </row>
    <row r="206" spans="1:13" ht="15.75" customHeight="1">
      <c r="A206" s="425">
        <v>3</v>
      </c>
      <c r="B206" s="646" t="s">
        <v>323</v>
      </c>
      <c r="C206" s="396"/>
      <c r="D206" s="433"/>
      <c r="E206" s="594"/>
      <c r="F206" s="847"/>
      <c r="G206" s="848"/>
      <c r="H206" s="849"/>
      <c r="I206" s="312"/>
    </row>
    <row r="207" spans="1:13" ht="15.75" customHeight="1">
      <c r="A207" s="425">
        <v>4</v>
      </c>
      <c r="B207" s="646" t="s">
        <v>324</v>
      </c>
      <c r="C207" s="642"/>
      <c r="D207" s="433"/>
      <c r="E207" s="594"/>
      <c r="F207" s="636"/>
      <c r="G207" s="637"/>
      <c r="H207" s="638"/>
      <c r="I207" s="312"/>
    </row>
    <row r="208" spans="1:13" ht="16.5" customHeight="1">
      <c r="A208" s="425">
        <v>5</v>
      </c>
      <c r="B208" s="646" t="s">
        <v>325</v>
      </c>
      <c r="C208" s="432"/>
      <c r="D208" s="433"/>
      <c r="E208" s="594"/>
      <c r="F208" s="847"/>
      <c r="G208" s="848"/>
      <c r="H208" s="849"/>
      <c r="I208" s="312"/>
    </row>
    <row r="209" spans="1:9" hidden="1">
      <c r="A209" s="425">
        <v>6</v>
      </c>
      <c r="B209" s="646" t="s">
        <v>226</v>
      </c>
      <c r="C209" s="432"/>
      <c r="D209" s="433"/>
      <c r="E209" s="594"/>
      <c r="F209" s="847"/>
      <c r="G209" s="848"/>
      <c r="H209" s="849"/>
      <c r="I209" s="312"/>
    </row>
    <row r="210" spans="1:9" ht="29.25" customHeight="1">
      <c r="A210" s="390"/>
      <c r="B210" s="421"/>
      <c r="C210" s="422"/>
      <c r="D210" s="422"/>
      <c r="E210" s="422"/>
      <c r="F210" s="422"/>
      <c r="G210" s="422"/>
      <c r="H210" s="422"/>
      <c r="I210" s="312"/>
    </row>
    <row r="211" spans="1:9" ht="29.25" customHeight="1">
      <c r="A211" s="390"/>
      <c r="B211" s="421"/>
      <c r="C211" s="422"/>
      <c r="D211" s="422"/>
      <c r="E211" s="422"/>
      <c r="F211" s="422"/>
      <c r="G211" s="422"/>
      <c r="H211" s="422"/>
      <c r="I211" s="312"/>
    </row>
    <row r="212" spans="1:9" ht="20.25" customHeight="1">
      <c r="A212" s="423" t="s">
        <v>88</v>
      </c>
      <c r="B212" s="871" t="s">
        <v>227</v>
      </c>
      <c r="C212" s="861"/>
      <c r="D212" s="861"/>
      <c r="E212" s="861"/>
      <c r="F212" s="861"/>
      <c r="G212" s="861"/>
      <c r="H212" s="861"/>
      <c r="I212" s="312"/>
    </row>
    <row r="213" spans="1:9" ht="19.5" customHeight="1">
      <c r="A213" s="423"/>
      <c r="B213" s="439"/>
      <c r="C213" s="424"/>
      <c r="D213" s="388"/>
      <c r="E213" s="872"/>
      <c r="F213" s="874" t="s">
        <v>222</v>
      </c>
      <c r="G213" s="875"/>
      <c r="H213" s="876"/>
      <c r="I213" s="312"/>
    </row>
    <row r="214" spans="1:9" ht="47.25" customHeight="1">
      <c r="A214" s="423"/>
      <c r="B214" s="439"/>
      <c r="C214" s="424"/>
      <c r="D214" s="388" t="s">
        <v>228</v>
      </c>
      <c r="E214" s="873"/>
      <c r="F214" s="850"/>
      <c r="G214" s="851"/>
      <c r="H214" s="852"/>
      <c r="I214" s="312"/>
    </row>
    <row r="215" spans="1:9" ht="17.25" customHeight="1">
      <c r="A215" s="425" t="s">
        <v>223</v>
      </c>
      <c r="B215" s="877" t="s">
        <v>224</v>
      </c>
      <c r="C215" s="866"/>
      <c r="D215" s="440"/>
      <c r="E215" s="478"/>
      <c r="F215" s="878"/>
      <c r="G215" s="879"/>
      <c r="H215" s="880"/>
      <c r="I215" s="312"/>
    </row>
    <row r="216" spans="1:9" ht="58.5" hidden="1" customHeight="1">
      <c r="A216" s="425"/>
      <c r="B216" s="1038" t="s">
        <v>320</v>
      </c>
      <c r="C216" s="1140"/>
      <c r="D216" s="882"/>
      <c r="E216" s="427" t="s">
        <v>27</v>
      </c>
      <c r="F216" s="847"/>
      <c r="G216" s="848"/>
      <c r="H216" s="849"/>
      <c r="I216" s="312"/>
    </row>
    <row r="217" spans="1:9" ht="15.75" customHeight="1">
      <c r="A217" s="641">
        <v>1</v>
      </c>
      <c r="B217" s="646" t="s">
        <v>321</v>
      </c>
      <c r="C217" s="639"/>
      <c r="D217" s="640"/>
      <c r="E217" s="595"/>
      <c r="F217" s="847"/>
      <c r="G217" s="848"/>
      <c r="H217" s="849"/>
      <c r="I217" s="312"/>
    </row>
    <row r="218" spans="1:9" ht="15.75" customHeight="1">
      <c r="A218" s="425">
        <v>2</v>
      </c>
      <c r="B218" s="646" t="s">
        <v>322</v>
      </c>
      <c r="C218" s="639"/>
      <c r="D218" s="431"/>
      <c r="E218" s="595"/>
      <c r="F218" s="847"/>
      <c r="G218" s="848"/>
      <c r="H218" s="849"/>
    </row>
    <row r="219" spans="1:9" ht="15.75" customHeight="1">
      <c r="A219" s="425">
        <v>3</v>
      </c>
      <c r="B219" s="646" t="s">
        <v>323</v>
      </c>
      <c r="C219" s="639"/>
      <c r="D219" s="431"/>
      <c r="E219" s="595"/>
      <c r="F219" s="847"/>
      <c r="G219" s="848"/>
      <c r="H219" s="849"/>
      <c r="I219" s="312"/>
    </row>
    <row r="220" spans="1:9" ht="16.5" customHeight="1">
      <c r="A220" s="425">
        <v>4</v>
      </c>
      <c r="B220" s="646" t="s">
        <v>324</v>
      </c>
      <c r="C220" s="639"/>
      <c r="D220" s="431"/>
      <c r="E220" s="595"/>
      <c r="F220" s="847"/>
      <c r="G220" s="848"/>
      <c r="H220" s="849"/>
      <c r="I220" s="312"/>
    </row>
    <row r="221" spans="1:9" ht="16.5" customHeight="1">
      <c r="A221" s="425">
        <v>5</v>
      </c>
      <c r="B221" s="646" t="s">
        <v>325</v>
      </c>
      <c r="C221" s="643"/>
      <c r="D221" s="431"/>
      <c r="E221" s="595"/>
      <c r="F221" s="636"/>
      <c r="G221" s="637"/>
      <c r="H221" s="638"/>
      <c r="I221" s="312"/>
    </row>
    <row r="222" spans="1:9" ht="16.5" hidden="1" customHeight="1">
      <c r="A222" s="641">
        <v>6</v>
      </c>
      <c r="B222" s="646" t="s">
        <v>226</v>
      </c>
      <c r="C222" s="647"/>
      <c r="D222" s="640"/>
      <c r="E222" s="595"/>
      <c r="F222" s="847"/>
      <c r="G222" s="848"/>
      <c r="H222" s="849"/>
      <c r="I222" s="312"/>
    </row>
    <row r="223" spans="1:9" ht="51" customHeight="1">
      <c r="A223" s="425"/>
      <c r="B223" s="1147" t="s">
        <v>229</v>
      </c>
      <c r="C223" s="1148"/>
      <c r="D223" s="431"/>
      <c r="E223" s="595"/>
      <c r="F223" s="847"/>
      <c r="G223" s="848"/>
      <c r="H223" s="849"/>
      <c r="I223" s="312"/>
    </row>
    <row r="224" spans="1:9" ht="16.5" customHeight="1">
      <c r="A224" s="420"/>
      <c r="B224" s="310"/>
      <c r="C224" s="310"/>
      <c r="D224" s="417"/>
      <c r="E224" s="417"/>
      <c r="F224" s="417"/>
      <c r="G224" s="417"/>
      <c r="H224" s="417"/>
      <c r="I224" s="312"/>
    </row>
    <row r="225" spans="1:9" ht="16.5" customHeight="1">
      <c r="A225" s="423" t="s">
        <v>230</v>
      </c>
      <c r="B225" s="855" t="s">
        <v>231</v>
      </c>
      <c r="C225" s="856"/>
      <c r="D225" s="441"/>
      <c r="E225" s="857"/>
      <c r="F225" s="858"/>
      <c r="G225" s="859"/>
      <c r="H225" s="860"/>
      <c r="I225" s="312"/>
    </row>
    <row r="226" spans="1:9" ht="34.5" customHeight="1">
      <c r="A226" s="423"/>
      <c r="B226" s="861"/>
      <c r="C226" s="855"/>
      <c r="D226" s="442" t="s">
        <v>232</v>
      </c>
      <c r="E226" s="862" t="s">
        <v>222</v>
      </c>
      <c r="F226" s="863"/>
      <c r="G226" s="863"/>
      <c r="H226" s="864"/>
      <c r="I226" s="312"/>
    </row>
    <row r="227" spans="1:9" ht="56.25" customHeight="1">
      <c r="A227" s="425"/>
      <c r="B227" s="845" t="s">
        <v>233</v>
      </c>
      <c r="C227" s="846"/>
      <c r="D227" s="431"/>
      <c r="E227" s="847"/>
      <c r="F227" s="848"/>
      <c r="G227" s="848"/>
      <c r="H227" s="849"/>
    </row>
    <row r="228" spans="1:9" ht="15.75" customHeight="1">
      <c r="A228" s="425"/>
      <c r="B228" s="865" t="s">
        <v>234</v>
      </c>
      <c r="C228" s="866"/>
      <c r="D228" s="440"/>
      <c r="E228" s="867"/>
      <c r="F228" s="868"/>
      <c r="G228" s="869"/>
      <c r="H228" s="870"/>
      <c r="I228" s="312"/>
    </row>
    <row r="229" spans="1:9" ht="79.5" customHeight="1">
      <c r="A229" s="425"/>
      <c r="B229" s="845" t="s">
        <v>235</v>
      </c>
      <c r="C229" s="846"/>
      <c r="D229" s="431"/>
      <c r="E229" s="847"/>
      <c r="F229" s="848"/>
      <c r="G229" s="848"/>
      <c r="H229" s="849"/>
      <c r="I229" s="312"/>
    </row>
    <row r="230" spans="1:9" ht="18" customHeight="1">
      <c r="A230" s="395"/>
      <c r="B230" s="376"/>
      <c r="C230" s="376"/>
      <c r="D230" s="376"/>
      <c r="G230" s="376"/>
    </row>
    <row r="231" spans="1:9" ht="19.5" hidden="1" customHeight="1">
      <c r="A231" s="390"/>
      <c r="B231" s="861" t="str">
        <f>IF(AND(M195=2,M197=1),"Name of Other Partner of JV",IF(AND(M195=2,M197="2 or more"),"Name of Other Partner-1 of JV",""))</f>
        <v>Name of Other Partner-1 of JV</v>
      </c>
      <c r="C231" s="861"/>
      <c r="D231" s="861"/>
      <c r="E231" s="871">
        <f>'[15]Name of Bidder'!C18</f>
        <v>0</v>
      </c>
      <c r="F231" s="861"/>
      <c r="G231" s="861"/>
      <c r="H231" s="855"/>
      <c r="I231" s="312"/>
    </row>
    <row r="232" spans="1:9" ht="29.25" hidden="1" customHeight="1">
      <c r="A232" s="390" t="s">
        <v>219</v>
      </c>
      <c r="B232" s="871" t="s">
        <v>220</v>
      </c>
      <c r="C232" s="861"/>
      <c r="D232" s="861"/>
      <c r="E232" s="861"/>
      <c r="F232" s="861"/>
      <c r="G232" s="861"/>
      <c r="H232" s="861"/>
      <c r="I232" s="312"/>
    </row>
    <row r="233" spans="1:9" ht="19.5" hidden="1" customHeight="1">
      <c r="A233" s="423"/>
      <c r="B233" s="439"/>
      <c r="C233" s="443"/>
      <c r="D233" s="444"/>
      <c r="E233" s="874" t="s">
        <v>237</v>
      </c>
      <c r="F233" s="876" t="s">
        <v>238</v>
      </c>
      <c r="G233" s="874" t="s">
        <v>222</v>
      </c>
      <c r="H233" s="876"/>
      <c r="I233" s="312"/>
    </row>
    <row r="234" spans="1:9" ht="47.25" hidden="1" customHeight="1">
      <c r="A234" s="423"/>
      <c r="B234" s="439"/>
      <c r="C234" s="443"/>
      <c r="D234" s="389" t="s">
        <v>239</v>
      </c>
      <c r="E234" s="1009"/>
      <c r="F234" s="1010"/>
      <c r="G234" s="1009"/>
      <c r="H234" s="1010"/>
      <c r="I234" s="312"/>
    </row>
    <row r="235" spans="1:9" ht="17.25" hidden="1" customHeight="1">
      <c r="A235" s="425" t="s">
        <v>223</v>
      </c>
      <c r="B235" s="867" t="s">
        <v>224</v>
      </c>
      <c r="C235" s="868"/>
      <c r="D235" s="445"/>
      <c r="E235" s="995"/>
      <c r="F235" s="996"/>
      <c r="G235" s="995"/>
      <c r="H235" s="996"/>
      <c r="I235" s="312"/>
    </row>
    <row r="236" spans="1:9" ht="17.25" hidden="1" customHeight="1">
      <c r="A236" s="425"/>
      <c r="B236" s="867" t="s">
        <v>240</v>
      </c>
      <c r="C236" s="881"/>
      <c r="D236" s="868"/>
      <c r="E236" s="427" t="s">
        <v>27</v>
      </c>
      <c r="F236" s="428"/>
      <c r="G236" s="428"/>
      <c r="H236" s="429"/>
      <c r="I236" s="312"/>
    </row>
    <row r="237" spans="1:9" ht="15.75" hidden="1" customHeight="1">
      <c r="A237" s="425">
        <v>1</v>
      </c>
      <c r="B237" s="1014" t="s">
        <v>241</v>
      </c>
      <c r="C237" s="1015"/>
      <c r="D237" s="433"/>
      <c r="E237" s="434"/>
      <c r="F237" s="435"/>
      <c r="G237" s="1003"/>
      <c r="H237" s="1004"/>
      <c r="I237" s="312"/>
    </row>
    <row r="238" spans="1:9" ht="15.75" hidden="1" customHeight="1">
      <c r="A238" s="425">
        <v>2</v>
      </c>
      <c r="B238" s="1014" t="s">
        <v>242</v>
      </c>
      <c r="C238" s="1015"/>
      <c r="D238" s="433"/>
      <c r="E238" s="434"/>
      <c r="F238" s="435"/>
      <c r="G238" s="1003"/>
      <c r="H238" s="1004"/>
    </row>
    <row r="239" spans="1:9" ht="15.75" hidden="1" customHeight="1">
      <c r="A239" s="425">
        <v>3</v>
      </c>
      <c r="B239" s="430" t="s">
        <v>243</v>
      </c>
      <c r="C239" s="432"/>
      <c r="D239" s="433"/>
      <c r="E239" s="434"/>
      <c r="F239" s="435"/>
      <c r="G239" s="1003"/>
      <c r="H239" s="1004"/>
      <c r="I239" s="312"/>
    </row>
    <row r="240" spans="1:9" ht="16.5" hidden="1" customHeight="1">
      <c r="A240" s="425">
        <v>4</v>
      </c>
      <c r="B240" s="430" t="s">
        <v>244</v>
      </c>
      <c r="C240" s="432"/>
      <c r="D240" s="433"/>
      <c r="E240" s="434"/>
      <c r="F240" s="435"/>
      <c r="G240" s="1003"/>
      <c r="H240" s="1004"/>
      <c r="I240" s="312"/>
    </row>
    <row r="241" spans="1:9" hidden="1">
      <c r="A241" s="425">
        <v>5</v>
      </c>
      <c r="B241" s="430" t="s">
        <v>245</v>
      </c>
      <c r="C241" s="432"/>
      <c r="D241" s="433"/>
      <c r="E241" s="434"/>
      <c r="F241" s="435"/>
      <c r="G241" s="1003"/>
      <c r="H241" s="1004"/>
      <c r="I241" s="312"/>
    </row>
    <row r="242" spans="1:9" ht="19.5" hidden="1" customHeight="1">
      <c r="A242" s="425">
        <v>6</v>
      </c>
      <c r="B242" s="430" t="s">
        <v>246</v>
      </c>
      <c r="C242" s="432"/>
      <c r="D242" s="436"/>
      <c r="E242" s="437"/>
      <c r="F242" s="438"/>
      <c r="G242" s="1005"/>
      <c r="H242" s="1006"/>
      <c r="I242" s="312"/>
    </row>
    <row r="243" spans="1:9" ht="32.25" hidden="1" customHeight="1">
      <c r="A243" s="420"/>
      <c r="B243" s="1007" t="s">
        <v>247</v>
      </c>
      <c r="C243" s="1007"/>
      <c r="D243" s="1007"/>
      <c r="E243" s="1007"/>
      <c r="F243" s="1007"/>
      <c r="G243" s="1007"/>
      <c r="H243" s="1008"/>
      <c r="I243" s="312"/>
    </row>
    <row r="244" spans="1:9" ht="32.25" hidden="1" customHeight="1">
      <c r="A244" s="390"/>
      <c r="B244" s="446"/>
      <c r="C244" s="446"/>
      <c r="D244" s="446"/>
      <c r="E244" s="446"/>
      <c r="F244" s="446"/>
      <c r="G244" s="446"/>
      <c r="H244" s="446"/>
      <c r="I244" s="312"/>
    </row>
    <row r="245" spans="1:9" ht="32.25" hidden="1" customHeight="1">
      <c r="A245" s="390"/>
      <c r="B245" s="446"/>
      <c r="C245" s="446"/>
      <c r="D245" s="446"/>
      <c r="E245" s="446"/>
      <c r="F245" s="446"/>
      <c r="G245" s="446"/>
      <c r="H245" s="446"/>
      <c r="I245" s="312"/>
    </row>
    <row r="246" spans="1:9" ht="32.25" hidden="1" customHeight="1">
      <c r="A246" s="390"/>
      <c r="B246" s="446"/>
      <c r="C246" s="446"/>
      <c r="D246" s="446"/>
      <c r="E246" s="446"/>
      <c r="F246" s="446"/>
      <c r="G246" s="446"/>
      <c r="H246" s="446"/>
      <c r="I246" s="312"/>
    </row>
    <row r="247" spans="1:9" ht="32.25" hidden="1" customHeight="1">
      <c r="A247" s="390"/>
      <c r="B247" s="446"/>
      <c r="C247" s="446"/>
      <c r="D247" s="446"/>
      <c r="E247" s="446"/>
      <c r="F247" s="446"/>
      <c r="G247" s="446"/>
      <c r="H247" s="446"/>
      <c r="I247" s="312"/>
    </row>
    <row r="248" spans="1:9" ht="20.25" hidden="1" customHeight="1">
      <c r="A248" s="423" t="s">
        <v>88</v>
      </c>
      <c r="B248" s="871" t="s">
        <v>227</v>
      </c>
      <c r="C248" s="861"/>
      <c r="D248" s="861"/>
      <c r="E248" s="861"/>
      <c r="F248" s="861"/>
      <c r="G248" s="861"/>
      <c r="H248" s="861"/>
      <c r="I248" s="312"/>
    </row>
    <row r="249" spans="1:9" ht="19.5" hidden="1" customHeight="1">
      <c r="A249" s="423"/>
      <c r="B249" s="447"/>
      <c r="C249" s="443"/>
      <c r="D249" s="444"/>
      <c r="E249" s="874" t="s">
        <v>237</v>
      </c>
      <c r="F249" s="876" t="s">
        <v>238</v>
      </c>
      <c r="G249" s="874" t="s">
        <v>222</v>
      </c>
      <c r="H249" s="876"/>
      <c r="I249" s="312"/>
    </row>
    <row r="250" spans="1:9" ht="47.25" hidden="1" customHeight="1">
      <c r="A250" s="423"/>
      <c r="B250" s="447"/>
      <c r="C250" s="443"/>
      <c r="D250" s="389" t="s">
        <v>248</v>
      </c>
      <c r="E250" s="1009"/>
      <c r="F250" s="1010"/>
      <c r="G250" s="1009"/>
      <c r="H250" s="1010"/>
      <c r="I250" s="312"/>
    </row>
    <row r="251" spans="1:9" ht="17.25" hidden="1" customHeight="1">
      <c r="A251" s="425" t="s">
        <v>223</v>
      </c>
      <c r="B251" s="882" t="s">
        <v>224</v>
      </c>
      <c r="C251" s="877"/>
      <c r="D251" s="448"/>
      <c r="E251" s="995"/>
      <c r="F251" s="996"/>
      <c r="G251" s="997"/>
      <c r="H251" s="998"/>
      <c r="I251" s="312"/>
    </row>
    <row r="252" spans="1:9" ht="17.25" hidden="1" customHeight="1">
      <c r="A252" s="425"/>
      <c r="B252" s="881" t="s">
        <v>240</v>
      </c>
      <c r="C252" s="881"/>
      <c r="D252" s="882"/>
      <c r="E252" s="427" t="s">
        <v>27</v>
      </c>
      <c r="F252" s="428"/>
      <c r="G252" s="428"/>
      <c r="H252" s="429"/>
      <c r="I252" s="312"/>
    </row>
    <row r="253" spans="1:9" ht="15.75" hidden="1" customHeight="1">
      <c r="A253" s="425">
        <v>1</v>
      </c>
      <c r="B253" s="999" t="s">
        <v>241</v>
      </c>
      <c r="C253" s="1000"/>
      <c r="D253" s="451"/>
      <c r="E253" s="452"/>
      <c r="F253" s="453"/>
      <c r="G253" s="1001"/>
      <c r="H253" s="1002"/>
      <c r="I253" s="312"/>
    </row>
    <row r="254" spans="1:9" ht="15.75" hidden="1" customHeight="1">
      <c r="A254" s="425">
        <v>2</v>
      </c>
      <c r="B254" s="999" t="s">
        <v>242</v>
      </c>
      <c r="C254" s="1000"/>
      <c r="D254" s="454"/>
      <c r="E254" s="434"/>
      <c r="F254" s="435"/>
      <c r="G254" s="989"/>
      <c r="H254" s="990"/>
    </row>
    <row r="255" spans="1:9" ht="15.75" hidden="1" customHeight="1">
      <c r="A255" s="425">
        <v>3</v>
      </c>
      <c r="B255" s="449" t="s">
        <v>243</v>
      </c>
      <c r="C255" s="450"/>
      <c r="D255" s="454"/>
      <c r="E255" s="434"/>
      <c r="F255" s="435"/>
      <c r="G255" s="989"/>
      <c r="H255" s="990"/>
      <c r="I255" s="312"/>
    </row>
    <row r="256" spans="1:9" ht="16.5" hidden="1" customHeight="1">
      <c r="A256" s="425">
        <v>4</v>
      </c>
      <c r="B256" s="449" t="s">
        <v>244</v>
      </c>
      <c r="C256" s="450"/>
      <c r="D256" s="454"/>
      <c r="E256" s="434"/>
      <c r="F256" s="435"/>
      <c r="G256" s="989"/>
      <c r="H256" s="990"/>
      <c r="I256" s="312"/>
    </row>
    <row r="257" spans="1:9" ht="15.75" hidden="1" customHeight="1">
      <c r="A257" s="425">
        <v>5</v>
      </c>
      <c r="B257" s="449" t="s">
        <v>245</v>
      </c>
      <c r="C257" s="450"/>
      <c r="D257" s="454"/>
      <c r="E257" s="434"/>
      <c r="F257" s="435"/>
      <c r="G257" s="989"/>
      <c r="H257" s="990"/>
      <c r="I257" s="312"/>
    </row>
    <row r="258" spans="1:9" hidden="1">
      <c r="A258" s="425">
        <v>6</v>
      </c>
      <c r="B258" s="449" t="s">
        <v>246</v>
      </c>
      <c r="C258" s="450"/>
      <c r="D258" s="455"/>
      <c r="E258" s="437"/>
      <c r="F258" s="438"/>
      <c r="G258" s="991"/>
      <c r="H258" s="992"/>
      <c r="I258" s="312"/>
    </row>
    <row r="259" spans="1:9" ht="49.5" hidden="1" customHeight="1">
      <c r="A259" s="425"/>
      <c r="B259" s="1013" t="s">
        <v>247</v>
      </c>
      <c r="C259" s="1007"/>
      <c r="D259" s="1007"/>
      <c r="E259" s="1007"/>
      <c r="F259" s="1007"/>
      <c r="G259" s="1007"/>
      <c r="H259" s="1008"/>
      <c r="I259" s="312"/>
    </row>
    <row r="260" spans="1:9" ht="16.5" hidden="1" customHeight="1">
      <c r="A260" s="456"/>
      <c r="B260" s="310"/>
      <c r="C260" s="310"/>
      <c r="D260" s="417"/>
      <c r="E260" s="417"/>
      <c r="F260" s="417"/>
      <c r="G260" s="417"/>
      <c r="H260" s="417"/>
      <c r="I260" s="312"/>
    </row>
    <row r="261" spans="1:9" ht="16.5" hidden="1" customHeight="1">
      <c r="A261" s="423" t="s">
        <v>230</v>
      </c>
      <c r="B261" s="855" t="s">
        <v>231</v>
      </c>
      <c r="C261" s="856"/>
      <c r="D261" s="441"/>
      <c r="E261" s="857"/>
      <c r="F261" s="858"/>
      <c r="G261" s="859"/>
      <c r="H261" s="860"/>
      <c r="I261" s="312"/>
    </row>
    <row r="262" spans="1:9" ht="28.5" hidden="1" customHeight="1">
      <c r="A262" s="423"/>
      <c r="B262" s="861"/>
      <c r="C262" s="855"/>
      <c r="D262" s="442"/>
      <c r="E262" s="862" t="s">
        <v>249</v>
      </c>
      <c r="F262" s="864"/>
      <c r="G262" s="987" t="s">
        <v>237</v>
      </c>
      <c r="H262" s="988"/>
      <c r="I262" s="312"/>
    </row>
    <row r="263" spans="1:9" ht="56.25" hidden="1" customHeight="1">
      <c r="A263" s="425"/>
      <c r="B263" s="845" t="s">
        <v>233</v>
      </c>
      <c r="C263" s="846"/>
      <c r="D263" s="431"/>
      <c r="E263" s="983"/>
      <c r="F263" s="984"/>
      <c r="G263" s="985"/>
      <c r="H263" s="985"/>
    </row>
    <row r="264" spans="1:9" ht="15.75" hidden="1" customHeight="1">
      <c r="A264" s="425"/>
      <c r="B264" s="865" t="s">
        <v>234</v>
      </c>
      <c r="C264" s="866"/>
      <c r="D264" s="440"/>
      <c r="E264" s="867"/>
      <c r="F264" s="868"/>
      <c r="G264" s="869"/>
      <c r="H264" s="870"/>
      <c r="I264" s="312"/>
    </row>
    <row r="265" spans="1:9" ht="66.75" hidden="1" customHeight="1">
      <c r="A265" s="425"/>
      <c r="B265" s="845" t="s">
        <v>235</v>
      </c>
      <c r="C265" s="846"/>
      <c r="D265" s="431"/>
      <c r="E265" s="983"/>
      <c r="F265" s="984"/>
      <c r="G265" s="985"/>
      <c r="H265" s="985"/>
      <c r="I265" s="312"/>
    </row>
    <row r="266" spans="1:9" ht="20.25" hidden="1" customHeight="1">
      <c r="A266" s="425"/>
      <c r="B266" s="457"/>
      <c r="C266" s="457"/>
      <c r="D266" s="458"/>
      <c r="E266" s="458"/>
      <c r="F266" s="458"/>
      <c r="G266" s="458"/>
      <c r="H266" s="458"/>
      <c r="I266" s="312"/>
    </row>
    <row r="267" spans="1:9" ht="32.25" hidden="1" customHeight="1">
      <c r="A267" s="390"/>
      <c r="B267" s="861" t="str">
        <f>IF(AND(M195=2,M197="2 or more"),"Name of Other Partner-2 of JV", "")</f>
        <v>Name of Other Partner-2 of JV</v>
      </c>
      <c r="C267" s="861"/>
      <c r="D267" s="861"/>
      <c r="E267" s="871">
        <f>'[15]Name of Bidder'!C23</f>
        <v>0</v>
      </c>
      <c r="F267" s="861"/>
      <c r="G267" s="861"/>
      <c r="H267" s="855"/>
      <c r="I267" s="312"/>
    </row>
    <row r="268" spans="1:9" ht="29.25" hidden="1" customHeight="1">
      <c r="A268" s="390" t="s">
        <v>219</v>
      </c>
      <c r="B268" s="871" t="s">
        <v>220</v>
      </c>
      <c r="C268" s="861"/>
      <c r="D268" s="861"/>
      <c r="E268" s="861"/>
      <c r="F268" s="861"/>
      <c r="G268" s="861"/>
      <c r="H268" s="861"/>
      <c r="I268" s="312"/>
    </row>
    <row r="269" spans="1:9" ht="19.5" hidden="1" customHeight="1">
      <c r="A269" s="423"/>
      <c r="B269" s="439"/>
      <c r="C269" s="443"/>
      <c r="D269" s="444"/>
      <c r="E269" s="874" t="s">
        <v>237</v>
      </c>
      <c r="F269" s="876" t="s">
        <v>238</v>
      </c>
      <c r="G269" s="874" t="s">
        <v>222</v>
      </c>
      <c r="H269" s="876"/>
      <c r="I269" s="312"/>
    </row>
    <row r="270" spans="1:9" ht="47.25" hidden="1" customHeight="1">
      <c r="A270" s="423"/>
      <c r="B270" s="439"/>
      <c r="C270" s="443"/>
      <c r="D270" s="389" t="s">
        <v>239</v>
      </c>
      <c r="E270" s="1009"/>
      <c r="F270" s="1010"/>
      <c r="G270" s="1009"/>
      <c r="H270" s="1010"/>
      <c r="I270" s="312"/>
    </row>
    <row r="271" spans="1:9" ht="17.25" hidden="1" customHeight="1">
      <c r="A271" s="425" t="s">
        <v>223</v>
      </c>
      <c r="B271" s="867" t="s">
        <v>224</v>
      </c>
      <c r="C271" s="868"/>
      <c r="D271" s="445"/>
      <c r="E271" s="995"/>
      <c r="F271" s="996"/>
      <c r="G271" s="995"/>
      <c r="H271" s="996"/>
      <c r="I271" s="312"/>
    </row>
    <row r="272" spans="1:9" ht="17.25" hidden="1" customHeight="1">
      <c r="A272" s="425"/>
      <c r="B272" s="867" t="s">
        <v>240</v>
      </c>
      <c r="C272" s="881"/>
      <c r="D272" s="868"/>
      <c r="E272" s="427" t="s">
        <v>27</v>
      </c>
      <c r="F272" s="428"/>
      <c r="G272" s="428"/>
      <c r="H272" s="429"/>
      <c r="I272" s="312"/>
    </row>
    <row r="273" spans="1:9" ht="15.75" hidden="1" customHeight="1">
      <c r="A273" s="425">
        <v>1</v>
      </c>
      <c r="B273" s="999" t="s">
        <v>241</v>
      </c>
      <c r="C273" s="1000"/>
      <c r="D273" s="459"/>
      <c r="E273" s="452"/>
      <c r="F273" s="453"/>
      <c r="G273" s="1011"/>
      <c r="H273" s="1012"/>
      <c r="I273" s="312"/>
    </row>
    <row r="274" spans="1:9" ht="15.75" hidden="1" customHeight="1">
      <c r="A274" s="425">
        <v>2</v>
      </c>
      <c r="B274" s="999" t="s">
        <v>242</v>
      </c>
      <c r="C274" s="1000"/>
      <c r="D274" s="433"/>
      <c r="E274" s="434"/>
      <c r="F274" s="435"/>
      <c r="G274" s="1003"/>
      <c r="H274" s="1004"/>
    </row>
    <row r="275" spans="1:9" ht="15.75" hidden="1" customHeight="1">
      <c r="A275" s="425">
        <v>3</v>
      </c>
      <c r="B275" s="449" t="s">
        <v>243</v>
      </c>
      <c r="C275" s="450"/>
      <c r="D275" s="433"/>
      <c r="E275" s="434"/>
      <c r="F275" s="435"/>
      <c r="G275" s="1003"/>
      <c r="H275" s="1004"/>
      <c r="I275" s="312"/>
    </row>
    <row r="276" spans="1:9" ht="16.5" hidden="1" customHeight="1">
      <c r="A276" s="425">
        <v>4</v>
      </c>
      <c r="B276" s="449" t="s">
        <v>244</v>
      </c>
      <c r="C276" s="450"/>
      <c r="D276" s="433"/>
      <c r="E276" s="434"/>
      <c r="F276" s="435"/>
      <c r="G276" s="1003"/>
      <c r="H276" s="1004"/>
      <c r="I276" s="312"/>
    </row>
    <row r="277" spans="1:9" ht="15.75" hidden="1" customHeight="1">
      <c r="A277" s="425">
        <v>5</v>
      </c>
      <c r="B277" s="449" t="s">
        <v>245</v>
      </c>
      <c r="C277" s="450"/>
      <c r="D277" s="433"/>
      <c r="E277" s="434"/>
      <c r="F277" s="435"/>
      <c r="G277" s="1003"/>
      <c r="H277" s="1004"/>
      <c r="I277" s="312"/>
    </row>
    <row r="278" spans="1:9" hidden="1">
      <c r="A278" s="425">
        <v>6</v>
      </c>
      <c r="B278" s="449" t="s">
        <v>246</v>
      </c>
      <c r="C278" s="450"/>
      <c r="D278" s="436"/>
      <c r="E278" s="437"/>
      <c r="F278" s="438"/>
      <c r="G278" s="1005"/>
      <c r="H278" s="1006"/>
      <c r="I278" s="312"/>
    </row>
    <row r="279" spans="1:9" ht="32.25" hidden="1" customHeight="1">
      <c r="A279" s="420"/>
      <c r="B279" s="1007" t="s">
        <v>247</v>
      </c>
      <c r="C279" s="1007"/>
      <c r="D279" s="1007"/>
      <c r="E279" s="1007"/>
      <c r="F279" s="1007"/>
      <c r="G279" s="1007"/>
      <c r="H279" s="1008"/>
      <c r="I279" s="312"/>
    </row>
    <row r="280" spans="1:9" ht="32.25" hidden="1" customHeight="1">
      <c r="A280" s="390"/>
      <c r="B280" s="446"/>
      <c r="C280" s="446"/>
      <c r="D280" s="446"/>
      <c r="E280" s="446"/>
      <c r="F280" s="446"/>
      <c r="G280" s="446"/>
      <c r="H280" s="446"/>
      <c r="I280" s="312"/>
    </row>
    <row r="281" spans="1:9" ht="20.25" hidden="1" customHeight="1">
      <c r="A281" s="423" t="s">
        <v>88</v>
      </c>
      <c r="B281" s="871" t="s">
        <v>227</v>
      </c>
      <c r="C281" s="861"/>
      <c r="D281" s="861"/>
      <c r="E281" s="861"/>
      <c r="F281" s="861"/>
      <c r="G281" s="861"/>
      <c r="H281" s="861"/>
      <c r="I281" s="312"/>
    </row>
    <row r="282" spans="1:9" ht="19.5" hidden="1" customHeight="1">
      <c r="A282" s="423"/>
      <c r="B282" s="447"/>
      <c r="C282" s="443"/>
      <c r="D282" s="444"/>
      <c r="E282" s="874" t="s">
        <v>237</v>
      </c>
      <c r="F282" s="876" t="s">
        <v>238</v>
      </c>
      <c r="G282" s="874" t="s">
        <v>222</v>
      </c>
      <c r="H282" s="876"/>
      <c r="I282" s="312"/>
    </row>
    <row r="283" spans="1:9" ht="47.25" hidden="1" customHeight="1">
      <c r="A283" s="423"/>
      <c r="B283" s="447"/>
      <c r="C283" s="443"/>
      <c r="D283" s="389" t="s">
        <v>248</v>
      </c>
      <c r="E283" s="1009"/>
      <c r="F283" s="1010"/>
      <c r="G283" s="1009"/>
      <c r="H283" s="1010"/>
      <c r="I283" s="312"/>
    </row>
    <row r="284" spans="1:9" ht="17.25" hidden="1" customHeight="1">
      <c r="A284" s="425" t="s">
        <v>223</v>
      </c>
      <c r="B284" s="882" t="s">
        <v>224</v>
      </c>
      <c r="C284" s="877"/>
      <c r="D284" s="448"/>
      <c r="E284" s="995"/>
      <c r="F284" s="996"/>
      <c r="G284" s="997"/>
      <c r="H284" s="998"/>
      <c r="I284" s="312"/>
    </row>
    <row r="285" spans="1:9" ht="17.25" hidden="1" customHeight="1">
      <c r="A285" s="425"/>
      <c r="B285" s="881" t="s">
        <v>240</v>
      </c>
      <c r="C285" s="881"/>
      <c r="D285" s="882"/>
      <c r="E285" s="427" t="s">
        <v>27</v>
      </c>
      <c r="F285" s="428"/>
      <c r="G285" s="428"/>
      <c r="H285" s="429"/>
      <c r="I285" s="312"/>
    </row>
    <row r="286" spans="1:9" ht="15.75" hidden="1" customHeight="1">
      <c r="A286" s="425">
        <v>1</v>
      </c>
      <c r="B286" s="999" t="s">
        <v>241</v>
      </c>
      <c r="C286" s="1000"/>
      <c r="D286" s="451"/>
      <c r="E286" s="452"/>
      <c r="F286" s="453"/>
      <c r="G286" s="1001"/>
      <c r="H286" s="1002"/>
      <c r="I286" s="312"/>
    </row>
    <row r="287" spans="1:9" ht="15.75" hidden="1" customHeight="1">
      <c r="A287" s="425">
        <v>2</v>
      </c>
      <c r="B287" s="999" t="s">
        <v>242</v>
      </c>
      <c r="C287" s="1000"/>
      <c r="D287" s="454"/>
      <c r="E287" s="434"/>
      <c r="F287" s="435"/>
      <c r="G287" s="989"/>
      <c r="H287" s="990"/>
    </row>
    <row r="288" spans="1:9" ht="15.75" hidden="1" customHeight="1">
      <c r="A288" s="425">
        <v>3</v>
      </c>
      <c r="B288" s="449" t="s">
        <v>243</v>
      </c>
      <c r="C288" s="450"/>
      <c r="D288" s="454"/>
      <c r="E288" s="434"/>
      <c r="F288" s="435"/>
      <c r="G288" s="989"/>
      <c r="H288" s="990"/>
      <c r="I288" s="312"/>
    </row>
    <row r="289" spans="1:9" ht="16.5" hidden="1" customHeight="1">
      <c r="A289" s="425">
        <v>4</v>
      </c>
      <c r="B289" s="449" t="s">
        <v>244</v>
      </c>
      <c r="C289" s="450"/>
      <c r="D289" s="454"/>
      <c r="E289" s="434"/>
      <c r="F289" s="435"/>
      <c r="G289" s="989"/>
      <c r="H289" s="990"/>
      <c r="I289" s="312"/>
    </row>
    <row r="290" spans="1:9" ht="15.75" hidden="1" customHeight="1">
      <c r="A290" s="425">
        <v>5</v>
      </c>
      <c r="B290" s="449" t="s">
        <v>245</v>
      </c>
      <c r="C290" s="450"/>
      <c r="D290" s="454"/>
      <c r="E290" s="434"/>
      <c r="F290" s="435"/>
      <c r="G290" s="989"/>
      <c r="H290" s="990"/>
      <c r="I290" s="312"/>
    </row>
    <row r="291" spans="1:9" ht="15.75" hidden="1" customHeight="1">
      <c r="A291" s="425">
        <v>6</v>
      </c>
      <c r="B291" s="449" t="s">
        <v>246</v>
      </c>
      <c r="C291" s="450"/>
      <c r="D291" s="454"/>
      <c r="E291" s="434"/>
      <c r="F291" s="435"/>
      <c r="G291" s="989"/>
      <c r="H291" s="990"/>
      <c r="I291" s="312"/>
    </row>
    <row r="292" spans="1:9" ht="32.25" hidden="1" customHeight="1">
      <c r="A292" s="425"/>
      <c r="B292" s="854" t="s">
        <v>229</v>
      </c>
      <c r="C292" s="854"/>
      <c r="D292" s="455"/>
      <c r="E292" s="437"/>
      <c r="F292" s="438"/>
      <c r="G292" s="991"/>
      <c r="H292" s="992"/>
      <c r="I292" s="312"/>
    </row>
    <row r="293" spans="1:9" ht="32.25" hidden="1" customHeight="1">
      <c r="A293" s="420"/>
      <c r="B293" s="993" t="s">
        <v>247</v>
      </c>
      <c r="C293" s="993"/>
      <c r="D293" s="993"/>
      <c r="E293" s="993"/>
      <c r="F293" s="993"/>
      <c r="G293" s="993"/>
      <c r="H293" s="994"/>
      <c r="I293" s="312"/>
    </row>
    <row r="294" spans="1:9" ht="16.5" hidden="1" customHeight="1">
      <c r="A294" s="420"/>
      <c r="B294" s="310"/>
      <c r="C294" s="310"/>
      <c r="D294" s="417"/>
      <c r="E294" s="417"/>
      <c r="F294" s="417"/>
      <c r="G294" s="417"/>
      <c r="H294" s="417"/>
      <c r="I294" s="312"/>
    </row>
    <row r="295" spans="1:9" ht="16.5" hidden="1" customHeight="1">
      <c r="A295" s="423" t="s">
        <v>230</v>
      </c>
      <c r="B295" s="856" t="s">
        <v>231</v>
      </c>
      <c r="C295" s="856"/>
      <c r="D295" s="441"/>
      <c r="E295" s="857"/>
      <c r="F295" s="858"/>
      <c r="G295" s="859"/>
      <c r="H295" s="860"/>
      <c r="I295" s="312"/>
    </row>
    <row r="296" spans="1:9" ht="28.5" hidden="1" customHeight="1">
      <c r="A296" s="423"/>
      <c r="B296" s="871"/>
      <c r="C296" s="855"/>
      <c r="D296" s="442"/>
      <c r="E296" s="862" t="s">
        <v>249</v>
      </c>
      <c r="F296" s="864"/>
      <c r="G296" s="987" t="s">
        <v>237</v>
      </c>
      <c r="H296" s="988"/>
      <c r="I296" s="312"/>
    </row>
    <row r="297" spans="1:9" ht="56.25" hidden="1" customHeight="1">
      <c r="A297" s="425"/>
      <c r="B297" s="846" t="s">
        <v>233</v>
      </c>
      <c r="C297" s="846"/>
      <c r="D297" s="431"/>
      <c r="E297" s="983"/>
      <c r="F297" s="984"/>
      <c r="G297" s="985"/>
      <c r="H297" s="985"/>
    </row>
    <row r="298" spans="1:9" ht="15.75" hidden="1" customHeight="1">
      <c r="A298" s="425"/>
      <c r="B298" s="866" t="s">
        <v>234</v>
      </c>
      <c r="C298" s="866"/>
      <c r="D298" s="440"/>
      <c r="E298" s="867"/>
      <c r="F298" s="868"/>
      <c r="G298" s="869"/>
      <c r="H298" s="870"/>
      <c r="I298" s="312"/>
    </row>
    <row r="299" spans="1:9" ht="49.5" hidden="1" customHeight="1">
      <c r="A299" s="425"/>
      <c r="B299" s="846" t="s">
        <v>235</v>
      </c>
      <c r="C299" s="846"/>
      <c r="D299" s="431"/>
      <c r="E299" s="983"/>
      <c r="F299" s="984"/>
      <c r="G299" s="985"/>
      <c r="H299" s="985"/>
      <c r="I299" s="312"/>
    </row>
    <row r="300" spans="1:9" ht="22.5" hidden="1" customHeight="1">
      <c r="A300" s="420"/>
      <c r="B300" s="457"/>
      <c r="C300" s="457"/>
      <c r="D300" s="458"/>
      <c r="E300" s="458"/>
      <c r="F300" s="458"/>
      <c r="G300" s="458"/>
      <c r="H300" s="458"/>
      <c r="I300" s="312"/>
    </row>
    <row r="301" spans="1:9" ht="17.25" hidden="1" customHeight="1">
      <c r="A301" s="460" t="s">
        <v>250</v>
      </c>
      <c r="B301" s="986" t="s">
        <v>251</v>
      </c>
      <c r="C301" s="986"/>
      <c r="D301" s="986"/>
      <c r="E301" s="986"/>
      <c r="F301" s="986"/>
      <c r="G301" s="986"/>
      <c r="H301" s="986"/>
      <c r="I301" s="312"/>
    </row>
    <row r="302" spans="1:9" ht="12" hidden="1" customHeight="1">
      <c r="A302" s="312"/>
      <c r="B302" s="376"/>
      <c r="C302" s="376"/>
      <c r="D302" s="376"/>
      <c r="E302" s="376"/>
      <c r="F302" s="376"/>
      <c r="G302" s="376"/>
      <c r="H302" s="312"/>
      <c r="I302" s="312"/>
    </row>
    <row r="303" spans="1:9" ht="75" hidden="1" customHeight="1">
      <c r="A303" s="461"/>
      <c r="B303" s="980" t="s">
        <v>252</v>
      </c>
      <c r="C303" s="980"/>
      <c r="D303" s="980"/>
      <c r="E303" s="980"/>
      <c r="F303" s="980"/>
      <c r="G303" s="980"/>
      <c r="H303" s="980"/>
      <c r="I303" s="312"/>
    </row>
    <row r="304" spans="1:9" ht="185.25" hidden="1" customHeight="1">
      <c r="A304" s="420"/>
      <c r="B304" s="981" t="s">
        <v>253</v>
      </c>
      <c r="C304" s="981"/>
      <c r="D304" s="981"/>
      <c r="E304" s="981"/>
      <c r="F304" s="981"/>
      <c r="G304" s="981"/>
      <c r="H304" s="981"/>
    </row>
    <row r="305" spans="1:9" ht="40.15" hidden="1" customHeight="1">
      <c r="A305" s="420"/>
      <c r="B305" s="980"/>
      <c r="C305" s="980"/>
      <c r="D305" s="980"/>
      <c r="E305" s="980"/>
      <c r="F305" s="980"/>
      <c r="G305" s="980"/>
      <c r="H305" s="980"/>
      <c r="I305" s="312"/>
    </row>
    <row r="306" spans="1:9" ht="9" hidden="1" customHeight="1">
      <c r="A306" s="312"/>
      <c r="B306" s="312"/>
      <c r="C306" s="312"/>
      <c r="D306" s="312"/>
      <c r="E306" s="312"/>
      <c r="F306" s="312"/>
      <c r="G306" s="312"/>
      <c r="H306" s="312"/>
      <c r="I306" s="312"/>
    </row>
    <row r="307" spans="1:9" ht="33.75" hidden="1" customHeight="1">
      <c r="A307" s="420"/>
      <c r="B307" s="980"/>
      <c r="C307" s="980"/>
      <c r="D307" s="980"/>
      <c r="E307" s="980"/>
      <c r="F307" s="980"/>
      <c r="G307" s="980"/>
      <c r="H307" s="980"/>
      <c r="I307" s="312"/>
    </row>
    <row r="308" spans="1:9" hidden="1">
      <c r="B308" s="376"/>
      <c r="C308" s="376"/>
      <c r="D308" s="376"/>
      <c r="E308" s="376"/>
      <c r="F308" s="376"/>
      <c r="G308" s="376"/>
    </row>
    <row r="309" spans="1:9" ht="42" hidden="1" customHeight="1">
      <c r="A309" s="419"/>
      <c r="B309" s="980"/>
      <c r="C309" s="980"/>
      <c r="D309" s="980"/>
      <c r="E309" s="980"/>
      <c r="F309" s="980"/>
      <c r="G309" s="980"/>
      <c r="H309" s="980"/>
      <c r="I309" s="312"/>
    </row>
    <row r="310" spans="1:9" hidden="1">
      <c r="A310" s="312"/>
      <c r="B310" s="312"/>
      <c r="C310" s="312"/>
      <c r="D310" s="312"/>
      <c r="E310" s="312"/>
      <c r="F310" s="312"/>
      <c r="G310" s="312"/>
      <c r="H310" s="312"/>
      <c r="I310" s="312"/>
    </row>
    <row r="311" spans="1:9" ht="19.5" hidden="1" customHeight="1">
      <c r="A311" s="419"/>
      <c r="B311" s="980" t="s">
        <v>254</v>
      </c>
      <c r="C311" s="980"/>
      <c r="D311" s="980"/>
      <c r="E311" s="980"/>
      <c r="F311" s="980"/>
      <c r="G311" s="980"/>
      <c r="H311" s="980"/>
      <c r="I311" s="312"/>
    </row>
    <row r="312" spans="1:9" hidden="1">
      <c r="A312" s="312"/>
      <c r="B312" s="376"/>
      <c r="C312" s="376"/>
      <c r="D312" s="376"/>
      <c r="E312" s="376"/>
      <c r="F312" s="376"/>
      <c r="G312" s="376"/>
      <c r="H312" s="312"/>
      <c r="I312" s="312"/>
    </row>
    <row r="313" spans="1:9" ht="40.15" hidden="1" customHeight="1">
      <c r="A313" s="419" t="s">
        <v>255</v>
      </c>
      <c r="B313" s="981" t="s">
        <v>256</v>
      </c>
      <c r="C313" s="981"/>
      <c r="D313" s="981"/>
      <c r="E313" s="981"/>
      <c r="F313" s="981"/>
      <c r="G313" s="981"/>
      <c r="H313" s="981"/>
      <c r="I313" s="312"/>
    </row>
    <row r="314" spans="1:9" hidden="1">
      <c r="A314" s="312"/>
      <c r="B314" s="376"/>
      <c r="C314" s="376"/>
      <c r="D314" s="376"/>
      <c r="E314" s="376"/>
      <c r="F314" s="376"/>
      <c r="G314" s="376"/>
      <c r="H314" s="312"/>
      <c r="I314" s="312"/>
    </row>
    <row r="315" spans="1:9" ht="90" hidden="1" customHeight="1">
      <c r="A315" s="419" t="s">
        <v>257</v>
      </c>
      <c r="B315" s="981" t="s">
        <v>258</v>
      </c>
      <c r="C315" s="981"/>
      <c r="D315" s="981"/>
      <c r="E315" s="981"/>
      <c r="F315" s="981"/>
      <c r="G315" s="981"/>
      <c r="H315" s="981"/>
    </row>
    <row r="316" spans="1:9" hidden="1">
      <c r="A316" s="312"/>
      <c r="B316" s="312"/>
      <c r="C316" s="312"/>
      <c r="D316" s="312"/>
      <c r="E316" s="312"/>
      <c r="F316" s="312"/>
      <c r="G316" s="312"/>
      <c r="H316" s="312"/>
      <c r="I316" s="312"/>
    </row>
    <row r="317" spans="1:9" ht="48" hidden="1" customHeight="1">
      <c r="A317" s="419" t="s">
        <v>259</v>
      </c>
      <c r="B317" s="980" t="s">
        <v>260</v>
      </c>
      <c r="C317" s="980"/>
      <c r="D317" s="980"/>
      <c r="E317" s="980"/>
      <c r="F317" s="980"/>
      <c r="G317" s="980"/>
      <c r="H317" s="980"/>
      <c r="I317" s="312"/>
    </row>
    <row r="318" spans="1:9" ht="17.25" hidden="1" customHeight="1">
      <c r="A318" s="312"/>
      <c r="B318" s="312"/>
      <c r="C318" s="312"/>
      <c r="D318" s="311"/>
      <c r="E318" s="312"/>
      <c r="F318" s="312"/>
      <c r="G318" s="312"/>
      <c r="H318" s="312"/>
      <c r="I318" s="312"/>
    </row>
    <row r="319" spans="1:9" ht="21" hidden="1" customHeight="1">
      <c r="A319" s="419" t="s">
        <v>261</v>
      </c>
      <c r="B319" s="980" t="s">
        <v>262</v>
      </c>
      <c r="C319" s="980"/>
      <c r="D319" s="980"/>
      <c r="E319" s="980"/>
      <c r="F319" s="980"/>
      <c r="G319" s="980"/>
      <c r="H319" s="980"/>
      <c r="I319" s="312"/>
    </row>
    <row r="320" spans="1:9" ht="29.25" hidden="1" customHeight="1">
      <c r="A320" s="419"/>
      <c r="B320" s="982" t="s">
        <v>263</v>
      </c>
      <c r="C320" s="982"/>
      <c r="D320" s="982"/>
      <c r="E320" s="982"/>
      <c r="F320" s="982"/>
      <c r="G320" s="982"/>
      <c r="H320" s="982"/>
      <c r="I320" s="312"/>
    </row>
    <row r="321" spans="1:9" ht="17.25" hidden="1" customHeight="1">
      <c r="A321" s="419"/>
      <c r="B321" s="462"/>
      <c r="C321" s="462"/>
      <c r="D321" s="462"/>
      <c r="E321" s="462"/>
      <c r="F321" s="462"/>
      <c r="G321" s="462"/>
      <c r="H321" s="462"/>
    </row>
    <row r="322" spans="1:9" ht="72" hidden="1" customHeight="1">
      <c r="A322" s="420">
        <v>4.0999999999999996</v>
      </c>
      <c r="B322" s="968" t="s">
        <v>264</v>
      </c>
      <c r="C322" s="968"/>
      <c r="D322" s="968"/>
      <c r="E322" s="968"/>
      <c r="F322" s="968"/>
      <c r="G322" s="968"/>
      <c r="H322" s="968"/>
    </row>
    <row r="323" spans="1:9" ht="16.5" hidden="1" customHeight="1">
      <c r="A323" s="375" t="s">
        <v>80</v>
      </c>
      <c r="B323" s="979" t="str">
        <f>"For  " &amp;B198</f>
        <v>For  Name of the Bidder</v>
      </c>
      <c r="C323" s="979"/>
      <c r="D323" s="979"/>
      <c r="E323" s="979"/>
      <c r="F323" s="979"/>
      <c r="G323" s="312"/>
      <c r="H323" s="312"/>
      <c r="I323" s="312"/>
    </row>
    <row r="324" spans="1:9" ht="15.75" hidden="1" customHeight="1">
      <c r="A324" s="312"/>
      <c r="B324" s="463" t="s">
        <v>74</v>
      </c>
      <c r="C324" s="975"/>
      <c r="D324" s="976"/>
      <c r="E324" s="976"/>
      <c r="F324" s="976"/>
      <c r="G324" s="976"/>
      <c r="H324" s="977"/>
      <c r="I324" s="312"/>
    </row>
    <row r="325" spans="1:9" ht="15.75" hidden="1" customHeight="1">
      <c r="A325" s="312"/>
      <c r="B325" s="463" t="s">
        <v>75</v>
      </c>
      <c r="C325" s="975"/>
      <c r="D325" s="976"/>
      <c r="E325" s="976"/>
      <c r="F325" s="976"/>
      <c r="G325" s="976"/>
      <c r="H325" s="977"/>
      <c r="I325" s="312"/>
    </row>
    <row r="326" spans="1:9" ht="15.75" hidden="1" customHeight="1">
      <c r="A326" s="312"/>
      <c r="B326" s="463" t="s">
        <v>76</v>
      </c>
      <c r="C326" s="975"/>
      <c r="D326" s="976"/>
      <c r="E326" s="976"/>
      <c r="F326" s="976"/>
      <c r="G326" s="976"/>
      <c r="H326" s="977"/>
      <c r="I326" s="312"/>
    </row>
    <row r="327" spans="1:9" ht="15.75" hidden="1" customHeight="1">
      <c r="A327" s="312"/>
      <c r="B327" s="463" t="s">
        <v>166</v>
      </c>
      <c r="C327" s="975"/>
      <c r="D327" s="976"/>
      <c r="E327" s="976"/>
      <c r="F327" s="976"/>
      <c r="G327" s="976"/>
      <c r="H327" s="977"/>
      <c r="I327" s="312"/>
    </row>
    <row r="328" spans="1:9" ht="15.75" hidden="1" customHeight="1">
      <c r="A328" s="312"/>
      <c r="B328" s="463" t="s">
        <v>167</v>
      </c>
      <c r="C328" s="975"/>
      <c r="D328" s="976"/>
      <c r="E328" s="976"/>
      <c r="F328" s="976"/>
      <c r="G328" s="976"/>
      <c r="H328" s="977"/>
      <c r="I328" s="312"/>
    </row>
    <row r="329" spans="1:9" ht="15.75" hidden="1" customHeight="1">
      <c r="A329" s="312"/>
      <c r="B329" s="463" t="s">
        <v>169</v>
      </c>
      <c r="C329" s="975"/>
      <c r="D329" s="976"/>
      <c r="E329" s="976"/>
      <c r="F329" s="976"/>
      <c r="G329" s="976"/>
      <c r="H329" s="977"/>
      <c r="I329" s="312"/>
    </row>
    <row r="330" spans="1:9" ht="15.75" hidden="1" customHeight="1">
      <c r="A330" s="312"/>
      <c r="B330" s="463" t="s">
        <v>171</v>
      </c>
      <c r="C330" s="975"/>
      <c r="D330" s="976"/>
      <c r="E330" s="976"/>
      <c r="F330" s="976"/>
      <c r="G330" s="976"/>
      <c r="H330" s="977"/>
      <c r="I330" s="312"/>
    </row>
    <row r="331" spans="1:9" ht="15.75" hidden="1" customHeight="1">
      <c r="A331" s="312"/>
      <c r="B331" s="463" t="s">
        <v>265</v>
      </c>
      <c r="C331" s="975"/>
      <c r="D331" s="976"/>
      <c r="E331" s="976"/>
      <c r="F331" s="976"/>
      <c r="G331" s="976"/>
      <c r="H331" s="977"/>
      <c r="I331" s="312"/>
    </row>
    <row r="332" spans="1:9" ht="15.75" hidden="1" customHeight="1">
      <c r="A332" s="312"/>
      <c r="B332" s="463" t="s">
        <v>266</v>
      </c>
      <c r="C332" s="975"/>
      <c r="D332" s="976"/>
      <c r="E332" s="976"/>
      <c r="F332" s="976"/>
      <c r="G332" s="976"/>
      <c r="H332" s="977"/>
      <c r="I332" s="312"/>
    </row>
    <row r="333" spans="1:9" ht="15.75" hidden="1" customHeight="1">
      <c r="A333" s="312"/>
      <c r="B333" s="463" t="s">
        <v>267</v>
      </c>
      <c r="C333" s="975"/>
      <c r="D333" s="976"/>
      <c r="E333" s="976"/>
      <c r="F333" s="976"/>
      <c r="G333" s="976"/>
      <c r="H333" s="977"/>
      <c r="I333" s="312"/>
    </row>
    <row r="334" spans="1:9" hidden="1">
      <c r="A334" s="312"/>
      <c r="B334" s="312"/>
      <c r="C334" s="312"/>
      <c r="D334" s="312"/>
      <c r="E334" s="312"/>
      <c r="F334" s="312"/>
      <c r="G334" s="312"/>
      <c r="H334" s="312"/>
      <c r="I334" s="312"/>
    </row>
    <row r="335" spans="1:9" ht="16.5" hidden="1" customHeight="1">
      <c r="A335" s="375" t="s">
        <v>88</v>
      </c>
      <c r="B335" s="979" t="str">
        <f>"For  " &amp;B231</f>
        <v>For  Name of Other Partner-1 of JV</v>
      </c>
      <c r="C335" s="979"/>
      <c r="D335" s="979"/>
      <c r="E335" s="979"/>
      <c r="F335" s="979"/>
      <c r="G335" s="312"/>
      <c r="H335" s="312"/>
      <c r="I335" s="312"/>
    </row>
    <row r="336" spans="1:9" ht="15.75" hidden="1" customHeight="1">
      <c r="A336" s="312"/>
      <c r="B336" s="463" t="s">
        <v>74</v>
      </c>
      <c r="C336" s="975"/>
      <c r="D336" s="976"/>
      <c r="E336" s="976"/>
      <c r="F336" s="976"/>
      <c r="G336" s="976"/>
      <c r="H336" s="977"/>
      <c r="I336" s="312"/>
    </row>
    <row r="337" spans="1:9" ht="15.75" hidden="1" customHeight="1">
      <c r="A337" s="312"/>
      <c r="B337" s="463" t="s">
        <v>75</v>
      </c>
      <c r="C337" s="975"/>
      <c r="D337" s="976"/>
      <c r="E337" s="976"/>
      <c r="F337" s="976"/>
      <c r="G337" s="976"/>
      <c r="H337" s="977"/>
      <c r="I337" s="312"/>
    </row>
    <row r="338" spans="1:9" ht="15.75" hidden="1" customHeight="1">
      <c r="A338" s="312"/>
      <c r="B338" s="463" t="s">
        <v>76</v>
      </c>
      <c r="C338" s="975"/>
      <c r="D338" s="976"/>
      <c r="E338" s="976"/>
      <c r="F338" s="976"/>
      <c r="G338" s="976"/>
      <c r="H338" s="977"/>
      <c r="I338" s="312"/>
    </row>
    <row r="339" spans="1:9" ht="15.75" hidden="1" customHeight="1">
      <c r="A339" s="312"/>
      <c r="B339" s="463" t="s">
        <v>166</v>
      </c>
      <c r="C339" s="975"/>
      <c r="D339" s="976"/>
      <c r="E339" s="976"/>
      <c r="F339" s="976"/>
      <c r="G339" s="976"/>
      <c r="H339" s="977"/>
      <c r="I339" s="312"/>
    </row>
    <row r="340" spans="1:9" ht="15.75" hidden="1" customHeight="1">
      <c r="A340" s="312"/>
      <c r="B340" s="463" t="s">
        <v>167</v>
      </c>
      <c r="C340" s="975"/>
      <c r="D340" s="976"/>
      <c r="E340" s="976"/>
      <c r="F340" s="976"/>
      <c r="G340" s="976"/>
      <c r="H340" s="977"/>
      <c r="I340" s="312"/>
    </row>
    <row r="341" spans="1:9" ht="15.75" hidden="1" customHeight="1">
      <c r="A341" s="312"/>
      <c r="B341" s="463" t="s">
        <v>169</v>
      </c>
      <c r="C341" s="975"/>
      <c r="D341" s="976"/>
      <c r="E341" s="976"/>
      <c r="F341" s="976"/>
      <c r="G341" s="976"/>
      <c r="H341" s="977"/>
      <c r="I341" s="312"/>
    </row>
    <row r="342" spans="1:9" ht="15.75" hidden="1" customHeight="1">
      <c r="A342" s="312"/>
      <c r="B342" s="463" t="s">
        <v>171</v>
      </c>
      <c r="C342" s="975"/>
      <c r="D342" s="976"/>
      <c r="E342" s="976"/>
      <c r="F342" s="976"/>
      <c r="G342" s="976"/>
      <c r="H342" s="977"/>
      <c r="I342" s="312"/>
    </row>
    <row r="343" spans="1:9" ht="15.75" hidden="1" customHeight="1">
      <c r="A343" s="312"/>
      <c r="B343" s="463" t="s">
        <v>265</v>
      </c>
      <c r="C343" s="975"/>
      <c r="D343" s="976"/>
      <c r="E343" s="976"/>
      <c r="F343" s="976"/>
      <c r="G343" s="976"/>
      <c r="H343" s="977"/>
      <c r="I343" s="312"/>
    </row>
    <row r="344" spans="1:9" ht="15.75" hidden="1" customHeight="1">
      <c r="A344" s="312"/>
      <c r="B344" s="463" t="s">
        <v>266</v>
      </c>
      <c r="C344" s="975"/>
      <c r="D344" s="976"/>
      <c r="E344" s="976"/>
      <c r="F344" s="976"/>
      <c r="G344" s="976"/>
      <c r="H344" s="977"/>
      <c r="I344" s="312"/>
    </row>
    <row r="345" spans="1:9" ht="15.75" hidden="1" customHeight="1">
      <c r="A345" s="312"/>
      <c r="B345" s="463" t="s">
        <v>267</v>
      </c>
      <c r="C345" s="975"/>
      <c r="D345" s="976"/>
      <c r="E345" s="976"/>
      <c r="F345" s="976"/>
      <c r="G345" s="976"/>
      <c r="H345" s="977"/>
      <c r="I345" s="312"/>
    </row>
    <row r="346" spans="1:9" hidden="1">
      <c r="A346" s="312"/>
      <c r="B346" s="464"/>
      <c r="C346" s="465"/>
      <c r="D346" s="465"/>
      <c r="E346" s="465"/>
      <c r="F346" s="465"/>
      <c r="G346" s="465"/>
      <c r="H346" s="465"/>
      <c r="I346" s="312"/>
    </row>
    <row r="347" spans="1:9" ht="16.5" hidden="1" customHeight="1">
      <c r="A347" s="375" t="s">
        <v>230</v>
      </c>
      <c r="B347" s="979" t="str">
        <f>"For  "&amp;B267</f>
        <v>For  Name of Other Partner-2 of JV</v>
      </c>
      <c r="C347" s="979"/>
      <c r="D347" s="979"/>
      <c r="E347" s="979"/>
      <c r="F347" s="979"/>
      <c r="G347" s="312"/>
      <c r="H347" s="312"/>
      <c r="I347" s="312"/>
    </row>
    <row r="348" spans="1:9" ht="15.75" hidden="1" customHeight="1">
      <c r="A348" s="312"/>
      <c r="B348" s="463" t="s">
        <v>74</v>
      </c>
      <c r="C348" s="975"/>
      <c r="D348" s="976"/>
      <c r="E348" s="976"/>
      <c r="F348" s="976"/>
      <c r="G348" s="976"/>
      <c r="H348" s="977"/>
      <c r="I348" s="312"/>
    </row>
    <row r="349" spans="1:9" ht="15.75" hidden="1" customHeight="1">
      <c r="A349" s="312"/>
      <c r="B349" s="463" t="s">
        <v>75</v>
      </c>
      <c r="C349" s="975"/>
      <c r="D349" s="976"/>
      <c r="E349" s="976"/>
      <c r="F349" s="976"/>
      <c r="G349" s="976"/>
      <c r="H349" s="977"/>
      <c r="I349" s="312"/>
    </row>
    <row r="350" spans="1:9" ht="15.75" hidden="1" customHeight="1">
      <c r="A350" s="312"/>
      <c r="B350" s="463" t="s">
        <v>76</v>
      </c>
      <c r="C350" s="975"/>
      <c r="D350" s="976"/>
      <c r="E350" s="976"/>
      <c r="F350" s="976"/>
      <c r="G350" s="976"/>
      <c r="H350" s="977"/>
      <c r="I350" s="312"/>
    </row>
    <row r="351" spans="1:9" ht="15.75" hidden="1" customHeight="1">
      <c r="A351" s="312"/>
      <c r="B351" s="463" t="s">
        <v>166</v>
      </c>
      <c r="C351" s="975"/>
      <c r="D351" s="976"/>
      <c r="E351" s="976"/>
      <c r="F351" s="976"/>
      <c r="G351" s="976"/>
      <c r="H351" s="977"/>
      <c r="I351" s="312"/>
    </row>
    <row r="352" spans="1:9" ht="15.75" hidden="1" customHeight="1">
      <c r="A352" s="312"/>
      <c r="B352" s="463" t="s">
        <v>167</v>
      </c>
      <c r="C352" s="975"/>
      <c r="D352" s="976"/>
      <c r="E352" s="976"/>
      <c r="F352" s="976"/>
      <c r="G352" s="976"/>
      <c r="H352" s="977"/>
      <c r="I352" s="312"/>
    </row>
    <row r="353" spans="1:9" ht="15.75" hidden="1" customHeight="1">
      <c r="A353" s="312"/>
      <c r="B353" s="463" t="s">
        <v>169</v>
      </c>
      <c r="C353" s="975"/>
      <c r="D353" s="976"/>
      <c r="E353" s="976"/>
      <c r="F353" s="976"/>
      <c r="G353" s="976"/>
      <c r="H353" s="977"/>
      <c r="I353" s="312"/>
    </row>
    <row r="354" spans="1:9" ht="15.75" hidden="1" customHeight="1">
      <c r="A354" s="312"/>
      <c r="B354" s="463" t="s">
        <v>171</v>
      </c>
      <c r="C354" s="975"/>
      <c r="D354" s="976"/>
      <c r="E354" s="976"/>
      <c r="F354" s="976"/>
      <c r="G354" s="976"/>
      <c r="H354" s="977"/>
      <c r="I354" s="312"/>
    </row>
    <row r="355" spans="1:9" ht="15.75" hidden="1" customHeight="1">
      <c r="A355" s="312"/>
      <c r="B355" s="463" t="s">
        <v>265</v>
      </c>
      <c r="C355" s="975"/>
      <c r="D355" s="976"/>
      <c r="E355" s="976"/>
      <c r="F355" s="976"/>
      <c r="G355" s="976"/>
      <c r="H355" s="977"/>
      <c r="I355" s="312"/>
    </row>
    <row r="356" spans="1:9" ht="15.75" hidden="1" customHeight="1">
      <c r="A356" s="312"/>
      <c r="B356" s="463" t="s">
        <v>266</v>
      </c>
      <c r="C356" s="975"/>
      <c r="D356" s="976"/>
      <c r="E356" s="976"/>
      <c r="F356" s="976"/>
      <c r="G356" s="976"/>
      <c r="H356" s="977"/>
      <c r="I356" s="312"/>
    </row>
    <row r="357" spans="1:9" ht="15.75" hidden="1" customHeight="1">
      <c r="A357" s="312"/>
      <c r="B357" s="463" t="s">
        <v>267</v>
      </c>
      <c r="C357" s="975"/>
      <c r="D357" s="976"/>
      <c r="E357" s="976"/>
      <c r="F357" s="976"/>
      <c r="G357" s="976"/>
      <c r="H357" s="977"/>
      <c r="I357" s="312"/>
    </row>
    <row r="358" spans="1:9">
      <c r="A358" s="312"/>
      <c r="B358" s="464"/>
      <c r="C358" s="465"/>
      <c r="D358" s="465"/>
      <c r="E358" s="465"/>
      <c r="F358" s="465"/>
      <c r="G358" s="465"/>
      <c r="H358" s="465"/>
      <c r="I358" s="312"/>
    </row>
    <row r="359" spans="1:9" ht="24" customHeight="1">
      <c r="A359" s="460" t="s">
        <v>326</v>
      </c>
      <c r="B359" s="978" t="s">
        <v>269</v>
      </c>
      <c r="C359" s="978"/>
      <c r="D359" s="978"/>
      <c r="E359" s="978"/>
      <c r="F359" s="978"/>
      <c r="G359" s="978"/>
      <c r="H359" s="978"/>
      <c r="I359" s="312"/>
    </row>
    <row r="360" spans="1:9" ht="36" customHeight="1">
      <c r="A360" s="420">
        <v>5.0999999999999996</v>
      </c>
      <c r="B360" s="981" t="s">
        <v>270</v>
      </c>
      <c r="C360" s="981"/>
      <c r="D360" s="981"/>
      <c r="E360" s="981"/>
      <c r="F360" s="981"/>
      <c r="G360" s="981"/>
      <c r="H360" s="981"/>
    </row>
    <row r="361" spans="1:9" ht="105.75" customHeight="1">
      <c r="A361" s="312"/>
      <c r="B361" s="419" t="s">
        <v>271</v>
      </c>
      <c r="C361" s="981" t="s">
        <v>272</v>
      </c>
      <c r="D361" s="981"/>
      <c r="E361" s="981"/>
      <c r="F361" s="981"/>
      <c r="G361" s="981"/>
      <c r="H361" s="981"/>
      <c r="I361" s="466"/>
    </row>
    <row r="362" spans="1:9" ht="78" customHeight="1">
      <c r="A362" s="312"/>
      <c r="B362" s="419" t="s">
        <v>273</v>
      </c>
      <c r="C362" s="981" t="s">
        <v>274</v>
      </c>
      <c r="D362" s="981"/>
      <c r="E362" s="981"/>
      <c r="F362" s="981"/>
      <c r="G362" s="981"/>
      <c r="H362" s="981"/>
      <c r="I362" s="312"/>
    </row>
    <row r="363" spans="1:9" ht="9" customHeight="1">
      <c r="A363" s="312"/>
      <c r="B363" s="312"/>
      <c r="C363" s="312"/>
      <c r="D363" s="312"/>
      <c r="E363" s="312"/>
      <c r="F363" s="312"/>
      <c r="G363" s="312"/>
      <c r="H363" s="312"/>
      <c r="I363" s="312"/>
    </row>
    <row r="364" spans="1:9" ht="36.75" customHeight="1">
      <c r="A364" s="420">
        <v>5.2</v>
      </c>
      <c r="B364" s="968" t="s">
        <v>275</v>
      </c>
      <c r="C364" s="968"/>
      <c r="D364" s="968"/>
      <c r="E364" s="968"/>
      <c r="F364" s="968"/>
      <c r="G364" s="968"/>
      <c r="H364" s="968"/>
    </row>
    <row r="365" spans="1:9" ht="10.5" customHeight="1">
      <c r="A365" s="312"/>
      <c r="B365" s="312"/>
      <c r="C365" s="312"/>
      <c r="D365" s="312"/>
      <c r="E365" s="312"/>
      <c r="F365" s="312"/>
      <c r="G365" s="312"/>
      <c r="H365" s="312"/>
      <c r="I365" s="312"/>
    </row>
    <row r="366" spans="1:9" ht="24" customHeight="1">
      <c r="A366" s="261"/>
      <c r="B366" s="968" t="s">
        <v>276</v>
      </c>
      <c r="C366" s="968"/>
      <c r="D366" s="968"/>
      <c r="E366" s="968"/>
      <c r="F366" s="968"/>
      <c r="G366" s="968"/>
      <c r="H366" s="968"/>
      <c r="I366" s="312"/>
    </row>
    <row r="367" spans="1:9" ht="32.25" customHeight="1">
      <c r="A367" s="467"/>
      <c r="B367" s="969"/>
      <c r="C367" s="970"/>
      <c r="D367" s="468" t="s">
        <v>277</v>
      </c>
      <c r="E367" s="971"/>
      <c r="F367" s="972"/>
      <c r="G367" s="972"/>
      <c r="H367" s="972"/>
      <c r="I367" s="312"/>
    </row>
    <row r="368" spans="1:9" ht="50.25" customHeight="1">
      <c r="A368" s="469" t="s">
        <v>80</v>
      </c>
      <c r="B368" s="877" t="s">
        <v>278</v>
      </c>
      <c r="C368" s="877"/>
      <c r="D368" s="289" t="s">
        <v>279</v>
      </c>
      <c r="E368" s="312"/>
      <c r="F368" s="312"/>
      <c r="G368" s="312"/>
      <c r="H368" s="312"/>
      <c r="I368" s="312"/>
    </row>
    <row r="369" spans="1:12" ht="21" customHeight="1">
      <c r="A369" s="470"/>
      <c r="B369" s="973" t="s">
        <v>280</v>
      </c>
      <c r="C369" s="974"/>
      <c r="D369" s="471"/>
      <c r="E369" s="312"/>
      <c r="F369" s="312"/>
      <c r="G369" s="312"/>
      <c r="H369" s="312"/>
      <c r="I369" s="295"/>
      <c r="J369" s="472"/>
      <c r="K369" s="473"/>
    </row>
    <row r="370" spans="1:12" ht="23.25" customHeight="1">
      <c r="A370" s="470"/>
      <c r="B370" s="973" t="s">
        <v>281</v>
      </c>
      <c r="C370" s="974"/>
      <c r="D370" s="471"/>
      <c r="E370" s="312"/>
      <c r="F370" s="312"/>
      <c r="G370" s="312"/>
      <c r="H370" s="312"/>
      <c r="J370" s="474"/>
      <c r="K370" s="475"/>
    </row>
    <row r="371" spans="1:12" ht="21.75" customHeight="1">
      <c r="A371" s="470"/>
      <c r="B371" s="973" t="s">
        <v>282</v>
      </c>
      <c r="C371" s="974"/>
      <c r="D371" s="471"/>
      <c r="E371" s="312"/>
      <c r="F371" s="312"/>
      <c r="G371" s="312"/>
      <c r="H371" s="312"/>
      <c r="I371" s="295"/>
      <c r="J371" s="472"/>
      <c r="K371" s="473"/>
      <c r="L371" s="295"/>
    </row>
    <row r="372" spans="1:12" ht="20.25" customHeight="1">
      <c r="A372" s="470"/>
      <c r="B372" s="973" t="s">
        <v>283</v>
      </c>
      <c r="C372" s="974"/>
      <c r="D372" s="471"/>
      <c r="E372" s="312"/>
      <c r="F372" s="312"/>
      <c r="G372" s="312"/>
      <c r="H372" s="312"/>
      <c r="I372" s="295"/>
      <c r="J372" s="472"/>
      <c r="K372" s="473"/>
      <c r="L372" s="295"/>
    </row>
    <row r="373" spans="1:12" ht="21.75" customHeight="1">
      <c r="A373" s="470"/>
      <c r="B373" s="878" t="s">
        <v>284</v>
      </c>
      <c r="C373" s="880"/>
      <c r="D373" s="471"/>
      <c r="E373" s="312"/>
      <c r="F373" s="312"/>
      <c r="G373" s="312"/>
      <c r="H373" s="312"/>
      <c r="I373" s="295"/>
      <c r="J373" s="472"/>
      <c r="K373" s="473"/>
      <c r="L373" s="295"/>
    </row>
    <row r="374" spans="1:12" ht="16.5" customHeight="1">
      <c r="A374" s="312"/>
      <c r="B374" s="312"/>
      <c r="C374" s="312"/>
      <c r="D374" s="312"/>
      <c r="E374" s="312"/>
      <c r="F374" s="312"/>
      <c r="G374" s="312"/>
      <c r="H374" s="312"/>
      <c r="I374" s="312"/>
    </row>
    <row r="375" spans="1:12">
      <c r="A375" s="312"/>
      <c r="B375" s="312"/>
      <c r="C375" s="312"/>
      <c r="D375" s="312"/>
      <c r="E375" s="312"/>
      <c r="F375" s="312"/>
      <c r="G375" s="312"/>
      <c r="H375" s="312"/>
      <c r="I375" s="312"/>
    </row>
    <row r="377" spans="1:12" ht="16.5">
      <c r="B377" s="293" t="s">
        <v>62</v>
      </c>
      <c r="C377" s="476" t="str">
        <f>'Attach 3(JV)'!B24</f>
        <v>--</v>
      </c>
      <c r="F377" s="292" t="s">
        <v>63</v>
      </c>
      <c r="G377" s="293" t="str">
        <f>'Attach 3(JV)'!E24</f>
        <v/>
      </c>
      <c r="H377" s="293"/>
      <c r="I377" s="293"/>
    </row>
    <row r="378" spans="1:12" ht="16.5">
      <c r="B378" s="293" t="s">
        <v>64</v>
      </c>
      <c r="C378" s="476" t="str">
        <f>'Attach 3(JV)'!B25</f>
        <v/>
      </c>
      <c r="F378" s="292" t="s">
        <v>65</v>
      </c>
      <c r="G378" s="293" t="str">
        <f>'Attach 3(JV)'!E25</f>
        <v/>
      </c>
      <c r="H378" s="293"/>
      <c r="I378" s="293"/>
    </row>
  </sheetData>
  <sheetProtection algorithmName="SHA-512" hashValue="AIJY5s1glo2NMJhh7lSuNKHPZdRahr22tTu0f6BP53NvOhcE/lQX7SG5lkSG0GNT1O1Jg51y1TrMcHKyGQ767Q==" saltValue="SK4p1XOMXhbZV7W66UFK1Q==" spinCount="100000" sheet="1" formatColumns="0" formatRows="0" selectLockedCells="1"/>
  <customSheetViews>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16"/>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7"/>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8"/>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8">
    <mergeCell ref="B368:C368"/>
    <mergeCell ref="B369:C369"/>
    <mergeCell ref="B370:C370"/>
    <mergeCell ref="B371:C371"/>
    <mergeCell ref="B372:C372"/>
    <mergeCell ref="B373:C373"/>
    <mergeCell ref="C361:H361"/>
    <mergeCell ref="C362:H362"/>
    <mergeCell ref="B364:H364"/>
    <mergeCell ref="B366:H366"/>
    <mergeCell ref="B367:C367"/>
    <mergeCell ref="E367:F367"/>
    <mergeCell ref="G367:H367"/>
    <mergeCell ref="C354:H354"/>
    <mergeCell ref="C355:H355"/>
    <mergeCell ref="C356:H356"/>
    <mergeCell ref="C357:H357"/>
    <mergeCell ref="B359:H359"/>
    <mergeCell ref="B360:H360"/>
    <mergeCell ref="C348:H348"/>
    <mergeCell ref="C349:H349"/>
    <mergeCell ref="C350:H350"/>
    <mergeCell ref="C351:H351"/>
    <mergeCell ref="C352:H352"/>
    <mergeCell ref="C353:H353"/>
    <mergeCell ref="C341:H341"/>
    <mergeCell ref="C342:H342"/>
    <mergeCell ref="C343:H343"/>
    <mergeCell ref="C344:H344"/>
    <mergeCell ref="C345:H345"/>
    <mergeCell ref="B347:F347"/>
    <mergeCell ref="B335:F335"/>
    <mergeCell ref="C336:H336"/>
    <mergeCell ref="C337:H337"/>
    <mergeCell ref="C338:H338"/>
    <mergeCell ref="C339:H339"/>
    <mergeCell ref="C340:H340"/>
    <mergeCell ref="C328:H328"/>
    <mergeCell ref="C329:H329"/>
    <mergeCell ref="C330:H330"/>
    <mergeCell ref="C331:H331"/>
    <mergeCell ref="C332:H332"/>
    <mergeCell ref="C333:H333"/>
    <mergeCell ref="B322:H322"/>
    <mergeCell ref="B323:F323"/>
    <mergeCell ref="C324:H324"/>
    <mergeCell ref="C325:H325"/>
    <mergeCell ref="C326:H326"/>
    <mergeCell ref="C327:H327"/>
    <mergeCell ref="B311:H311"/>
    <mergeCell ref="B313:H313"/>
    <mergeCell ref="B315:H315"/>
    <mergeCell ref="B317:H317"/>
    <mergeCell ref="B319:H319"/>
    <mergeCell ref="B320:H320"/>
    <mergeCell ref="B301:H301"/>
    <mergeCell ref="B303:H303"/>
    <mergeCell ref="B304:H304"/>
    <mergeCell ref="B305:H305"/>
    <mergeCell ref="B307:H307"/>
    <mergeCell ref="B309:H309"/>
    <mergeCell ref="B298:C298"/>
    <mergeCell ref="E298:F298"/>
    <mergeCell ref="G298:H298"/>
    <mergeCell ref="B299:C299"/>
    <mergeCell ref="E299:F299"/>
    <mergeCell ref="G299:H299"/>
    <mergeCell ref="B296:C296"/>
    <mergeCell ref="E296:F296"/>
    <mergeCell ref="G296:H296"/>
    <mergeCell ref="B297:C297"/>
    <mergeCell ref="E297:F297"/>
    <mergeCell ref="G297:H297"/>
    <mergeCell ref="B292:C292"/>
    <mergeCell ref="G292:H292"/>
    <mergeCell ref="B293:H293"/>
    <mergeCell ref="B295:C295"/>
    <mergeCell ref="E295:F295"/>
    <mergeCell ref="G295:H295"/>
    <mergeCell ref="B287:C287"/>
    <mergeCell ref="G287:H287"/>
    <mergeCell ref="G288:H288"/>
    <mergeCell ref="G289:H289"/>
    <mergeCell ref="G290:H290"/>
    <mergeCell ref="G291:H291"/>
    <mergeCell ref="B284:C284"/>
    <mergeCell ref="E284:F284"/>
    <mergeCell ref="G284:H284"/>
    <mergeCell ref="B285:D285"/>
    <mergeCell ref="B286:C286"/>
    <mergeCell ref="G286:H286"/>
    <mergeCell ref="G276:H276"/>
    <mergeCell ref="G277:H277"/>
    <mergeCell ref="G278:H278"/>
    <mergeCell ref="B279:H279"/>
    <mergeCell ref="B281:H281"/>
    <mergeCell ref="E282:E283"/>
    <mergeCell ref="F282:F283"/>
    <mergeCell ref="G282:H283"/>
    <mergeCell ref="B272:D272"/>
    <mergeCell ref="B273:C273"/>
    <mergeCell ref="G273:H273"/>
    <mergeCell ref="B274:C274"/>
    <mergeCell ref="G274:H274"/>
    <mergeCell ref="G275:H275"/>
    <mergeCell ref="E269:E270"/>
    <mergeCell ref="F269:F270"/>
    <mergeCell ref="G269:H270"/>
    <mergeCell ref="B271:C271"/>
    <mergeCell ref="E271:F271"/>
    <mergeCell ref="G271:H271"/>
    <mergeCell ref="B265:C265"/>
    <mergeCell ref="E265:F265"/>
    <mergeCell ref="G265:H265"/>
    <mergeCell ref="B267:D267"/>
    <mergeCell ref="E267:H267"/>
    <mergeCell ref="B268:H268"/>
    <mergeCell ref="B263:C263"/>
    <mergeCell ref="E263:F263"/>
    <mergeCell ref="G263:H263"/>
    <mergeCell ref="B264:C264"/>
    <mergeCell ref="E264:F264"/>
    <mergeCell ref="G264:H264"/>
    <mergeCell ref="B259:H259"/>
    <mergeCell ref="B261:C261"/>
    <mergeCell ref="E261:F261"/>
    <mergeCell ref="G261:H261"/>
    <mergeCell ref="B262:C262"/>
    <mergeCell ref="E262:F262"/>
    <mergeCell ref="G262:H262"/>
    <mergeCell ref="B254:C254"/>
    <mergeCell ref="G254:H254"/>
    <mergeCell ref="G255:H255"/>
    <mergeCell ref="G256:H256"/>
    <mergeCell ref="G257:H257"/>
    <mergeCell ref="G258:H258"/>
    <mergeCell ref="B251:C251"/>
    <mergeCell ref="E251:F251"/>
    <mergeCell ref="G251:H251"/>
    <mergeCell ref="B252:D252"/>
    <mergeCell ref="B253:C253"/>
    <mergeCell ref="G253:H253"/>
    <mergeCell ref="G240:H240"/>
    <mergeCell ref="G241:H241"/>
    <mergeCell ref="G242:H242"/>
    <mergeCell ref="B243:H243"/>
    <mergeCell ref="B248:H248"/>
    <mergeCell ref="E249:E250"/>
    <mergeCell ref="F249:F250"/>
    <mergeCell ref="G249:H250"/>
    <mergeCell ref="B236:D236"/>
    <mergeCell ref="B237:C237"/>
    <mergeCell ref="G237:H237"/>
    <mergeCell ref="B238:C238"/>
    <mergeCell ref="G238:H238"/>
    <mergeCell ref="G239:H239"/>
    <mergeCell ref="B232:H232"/>
    <mergeCell ref="E233:E234"/>
    <mergeCell ref="F233:F234"/>
    <mergeCell ref="G233:H234"/>
    <mergeCell ref="B235:C235"/>
    <mergeCell ref="E235:F235"/>
    <mergeCell ref="G235:H235"/>
    <mergeCell ref="B228:C228"/>
    <mergeCell ref="E228:F228"/>
    <mergeCell ref="G228:H228"/>
    <mergeCell ref="B229:C229"/>
    <mergeCell ref="E229:H229"/>
    <mergeCell ref="B231:D231"/>
    <mergeCell ref="E231:H231"/>
    <mergeCell ref="B225:C225"/>
    <mergeCell ref="E225:F225"/>
    <mergeCell ref="G225:H225"/>
    <mergeCell ref="B226:C226"/>
    <mergeCell ref="E226:H226"/>
    <mergeCell ref="B227:C227"/>
    <mergeCell ref="E227:H227"/>
    <mergeCell ref="F219:H219"/>
    <mergeCell ref="F220:H220"/>
    <mergeCell ref="F222:H222"/>
    <mergeCell ref="B223:C223"/>
    <mergeCell ref="F223:H223"/>
    <mergeCell ref="B216:D216"/>
    <mergeCell ref="F216:H216"/>
    <mergeCell ref="F217:H217"/>
    <mergeCell ref="F218:H218"/>
    <mergeCell ref="F209:H209"/>
    <mergeCell ref="B212:H212"/>
    <mergeCell ref="E213:E214"/>
    <mergeCell ref="F213:H214"/>
    <mergeCell ref="B215:C215"/>
    <mergeCell ref="F215:H215"/>
    <mergeCell ref="F204:H204"/>
    <mergeCell ref="F205:H205"/>
    <mergeCell ref="F206:H206"/>
    <mergeCell ref="F208:H208"/>
    <mergeCell ref="B202:C202"/>
    <mergeCell ref="F202:H202"/>
    <mergeCell ref="B203:D203"/>
    <mergeCell ref="F203:H203"/>
    <mergeCell ref="B189:H189"/>
    <mergeCell ref="B191:H191"/>
    <mergeCell ref="B194:H194"/>
    <mergeCell ref="B197:H197"/>
    <mergeCell ref="B198:D198"/>
    <mergeCell ref="E198:H198"/>
    <mergeCell ref="B192:H192"/>
    <mergeCell ref="A81:A87"/>
    <mergeCell ref="B81:E84"/>
    <mergeCell ref="G81:H81"/>
    <mergeCell ref="G82:H82"/>
    <mergeCell ref="G83:H83"/>
    <mergeCell ref="B187:H187"/>
    <mergeCell ref="B199:H199"/>
    <mergeCell ref="E200:E201"/>
    <mergeCell ref="F200:H201"/>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5:E115"/>
    <mergeCell ref="G115:H115"/>
    <mergeCell ref="B116:E116"/>
    <mergeCell ref="F116:G116"/>
    <mergeCell ref="H116:I116"/>
    <mergeCell ref="B117:E117"/>
    <mergeCell ref="G117:H117"/>
    <mergeCell ref="B118:E118"/>
    <mergeCell ref="G118:H118"/>
    <mergeCell ref="A119:A121"/>
    <mergeCell ref="B119:E119"/>
    <mergeCell ref="B120:E121"/>
    <mergeCell ref="B123:E123"/>
    <mergeCell ref="B124:E124"/>
    <mergeCell ref="G124:H124"/>
    <mergeCell ref="B125:E125"/>
    <mergeCell ref="G125:H125"/>
    <mergeCell ref="G119:H119"/>
    <mergeCell ref="B126:E126"/>
    <mergeCell ref="G126:H126"/>
    <mergeCell ref="B127:E127"/>
    <mergeCell ref="G127:H127"/>
    <mergeCell ref="B128:E128"/>
    <mergeCell ref="G128:H128"/>
    <mergeCell ref="A129:A130"/>
    <mergeCell ref="B129:E129"/>
    <mergeCell ref="B130:E130"/>
    <mergeCell ref="B132:H132"/>
    <mergeCell ref="B133:E133"/>
    <mergeCell ref="B134:H134"/>
    <mergeCell ref="B135:E135"/>
    <mergeCell ref="B136:H136"/>
    <mergeCell ref="B137:E137"/>
    <mergeCell ref="B138:E138"/>
    <mergeCell ref="G138:H138"/>
    <mergeCell ref="A140:I140"/>
    <mergeCell ref="A141:I141"/>
    <mergeCell ref="B142:E142"/>
    <mergeCell ref="F142:I142"/>
    <mergeCell ref="B143:E143"/>
    <mergeCell ref="F143:I143"/>
    <mergeCell ref="B144:E144"/>
    <mergeCell ref="F144:I144"/>
    <mergeCell ref="B145:I145"/>
    <mergeCell ref="B146:E146"/>
    <mergeCell ref="G146:H146"/>
    <mergeCell ref="B147:E147"/>
    <mergeCell ref="G147:H147"/>
    <mergeCell ref="B148:E151"/>
    <mergeCell ref="G148:H148"/>
    <mergeCell ref="G149:H149"/>
    <mergeCell ref="G150:H150"/>
    <mergeCell ref="G151:H151"/>
    <mergeCell ref="B152:E152"/>
    <mergeCell ref="G152:H152"/>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s>
  <conditionalFormatting sqref="A19">
    <cfRule type="expression" dxfId="49" priority="23" stopIfTrue="1">
      <formula>$M$18="Sole Bidder"</formula>
    </cfRule>
    <cfRule type="expression" dxfId="48" priority="24" stopIfTrue="1">
      <formula>$M$18=1</formula>
    </cfRule>
  </conditionalFormatting>
  <conditionalFormatting sqref="A204">
    <cfRule type="expression" dxfId="47" priority="19" stopIfTrue="1">
      <formula>$E$203="No"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200:F200 D200:D201 E202 E205:E209 E213:F213 D213:D214 E215:F215 E217:F217 E218:E223 E224:H224 E227 E228:H228 E229 E233 G233 D233:D234 E235:H235 E237:H242 E266:H266 E269 G269 D269:D270 E271:H271 E273:H278 E300:H300 D367">
    <cfRule type="expression" dxfId="44" priority="20" stopIfTrue="1">
      <formula>$M$18="Sole Bidder"</formula>
    </cfRule>
  </conditionalFormatting>
  <conditionalFormatting sqref="A35:H35">
    <cfRule type="expression" dxfId="43" priority="34" stopIfTrue="1">
      <formula>$M$20&lt;2</formula>
    </cfRule>
  </conditionalFormatting>
  <conditionalFormatting sqref="A231:H231 A244:C252 D244:H265 A259:C265">
    <cfRule type="expression" dxfId="42" priority="25" stopIfTrue="1">
      <formula>$M$195&lt;2</formula>
    </cfRule>
  </conditionalFormatting>
  <conditionalFormatting sqref="A267:H267 A280:C285 A292:H299">
    <cfRule type="expression" dxfId="41" priority="26" stopIfTrue="1">
      <formula>$M$195&lt;2</formula>
    </cfRule>
    <cfRule type="expression" dxfId="40" priority="27" stopIfTrue="1">
      <formula>$M$197=1</formula>
    </cfRule>
  </conditionalFormatting>
  <conditionalFormatting sqref="A301:H319 A320:B320 A321:H322 A346:H346 A358:H358 A359">
    <cfRule type="expression" dxfId="39" priority="21" stopIfTrue="1">
      <formula>$M$18="Sole Bidder"</formula>
    </cfRule>
  </conditionalFormatting>
  <conditionalFormatting sqref="A335:H345 E367:H367">
    <cfRule type="expression" dxfId="38" priority="28" stopIfTrue="1">
      <formula>$M$195&lt;2</formula>
    </cfRule>
  </conditionalFormatting>
  <conditionalFormatting sqref="A347:H357 G367:H367">
    <cfRule type="expression" dxfId="37" priority="30" stopIfTrue="1">
      <formula>$M$197=1</formula>
    </cfRule>
  </conditionalFormatting>
  <conditionalFormatting sqref="A347:H357">
    <cfRule type="expression" dxfId="36" priority="29" stopIfTrue="1">
      <formula>$M$195&lt;2</formula>
    </cfRule>
  </conditionalFormatting>
  <conditionalFormatting sqref="B18:F18 B19:H19">
    <cfRule type="expression" dxfId="35" priority="31" stopIfTrue="1">
      <formula>$M$20&lt;2</formula>
    </cfRule>
  </conditionalFormatting>
  <conditionalFormatting sqref="D369:D373">
    <cfRule type="expression" dxfId="34" priority="15" stopIfTrue="1">
      <formula>$M$195&lt;2</formula>
    </cfRule>
  </conditionalFormatting>
  <conditionalFormatting sqref="D217:F217 D273:H273 D204:F204 A217">
    <cfRule type="expression" dxfId="33" priority="22" stopIfTrue="1">
      <formula>$E$203="No"</formula>
    </cfRule>
  </conditionalFormatting>
  <conditionalFormatting sqref="D280:H291">
    <cfRule type="expression" dxfId="32" priority="16" stopIfTrue="1">
      <formula>$M$195&lt;2</formula>
    </cfRule>
    <cfRule type="expression" dxfId="31" priority="17" stopIfTrue="1">
      <formula>$M$197=1</formula>
    </cfRule>
  </conditionalFormatting>
  <conditionalFormatting sqref="E204:F204">
    <cfRule type="expression" dxfId="30" priority="18" stopIfTrue="1">
      <formula>$M$18="Sole Bidder"</formula>
    </cfRule>
  </conditionalFormatting>
  <conditionalFormatting sqref="F203">
    <cfRule type="expression" dxfId="29" priority="13" stopIfTrue="1">
      <formula>$M$18="Sole Bidder"</formula>
    </cfRule>
    <cfRule type="expression" dxfId="28" priority="14" stopIfTrue="1">
      <formula>$E$203="No"</formula>
    </cfRule>
  </conditionalFormatting>
  <conditionalFormatting sqref="F216">
    <cfRule type="expression" dxfId="27" priority="1" stopIfTrue="1">
      <formula>$M$18="Sole Bidder"</formula>
    </cfRule>
    <cfRule type="expression" dxfId="26" priority="2" stopIfTrue="1">
      <formula>$E$203="No"</formula>
    </cfRule>
  </conditionalFormatting>
  <dataValidations count="2">
    <dataValidation type="list" allowBlank="1" showInputMessage="1" showErrorMessage="1" sqref="I65709 WVQ983217 WLU983217 WBY983217 VSC983217 VIG983217 UYK983217 UOO983217 UES983217 TUW983217 TLA983217 TBE983217 SRI983217 SHM983217 RXQ983217 RNU983217 RDY983217 QUC983217 QKG983217 QAK983217 PQO983217 PGS983217 OWW983217 ONA983217 ODE983217 NTI983217 NJM983217 MZQ983217 MPU983217 MFY983217 LWC983217 LMG983217 LCK983217 KSO983217 KIS983217 JYW983217 JPA983217 JFE983217 IVI983217 ILM983217 IBQ983217 HRU983217 HHY983217 GYC983217 GOG983217 GEK983217 FUO983217 FKS983217 FAW983217 ERA983217 EHE983217 DXI983217 DNM983217 DDQ983217 CTU983217 CJY983217 CAC983217 BQG983217 BGK983217 AWO983217 AMS983217 ACW983217 TA983217 JE983217 I983217 WVQ917681 WLU917681 WBY917681 VSC917681 VIG917681 UYK917681 UOO917681 UES917681 TUW917681 TLA917681 TBE917681 SRI917681 SHM917681 RXQ917681 RNU917681 RDY917681 QUC917681 QKG917681 QAK917681 PQO917681 PGS917681 OWW917681 ONA917681 ODE917681 NTI917681 NJM917681 MZQ917681 MPU917681 MFY917681 LWC917681 LMG917681 LCK917681 KSO917681 KIS917681 JYW917681 JPA917681 JFE917681 IVI917681 ILM917681 IBQ917681 HRU917681 HHY917681 GYC917681 GOG917681 GEK917681 FUO917681 FKS917681 FAW917681 ERA917681 EHE917681 DXI917681 DNM917681 DDQ917681 CTU917681 CJY917681 CAC917681 BQG917681 BGK917681 AWO917681 AMS917681 ACW917681 TA917681 JE917681 I917681 WVQ852145 WLU852145 WBY852145 VSC852145 VIG852145 UYK852145 UOO852145 UES852145 TUW852145 TLA852145 TBE852145 SRI852145 SHM852145 RXQ852145 RNU852145 RDY852145 QUC852145 QKG852145 QAK852145 PQO852145 PGS852145 OWW852145 ONA852145 ODE852145 NTI852145 NJM852145 MZQ852145 MPU852145 MFY852145 LWC852145 LMG852145 LCK852145 KSO852145 KIS852145 JYW852145 JPA852145 JFE852145 IVI852145 ILM852145 IBQ852145 HRU852145 HHY852145 GYC852145 GOG852145 GEK852145 FUO852145 FKS852145 FAW852145 ERA852145 EHE852145 DXI852145 DNM852145 DDQ852145 CTU852145 CJY852145 CAC852145 BQG852145 BGK852145 AWO852145 AMS852145 ACW852145 TA852145 JE852145 I852145 WVQ786609 WLU786609 WBY786609 VSC786609 VIG786609 UYK786609 UOO786609 UES786609 TUW786609 TLA786609 TBE786609 SRI786609 SHM786609 RXQ786609 RNU786609 RDY786609 QUC786609 QKG786609 QAK786609 PQO786609 PGS786609 OWW786609 ONA786609 ODE786609 NTI786609 NJM786609 MZQ786609 MPU786609 MFY786609 LWC786609 LMG786609 LCK786609 KSO786609 KIS786609 JYW786609 JPA786609 JFE786609 IVI786609 ILM786609 IBQ786609 HRU786609 HHY786609 GYC786609 GOG786609 GEK786609 FUO786609 FKS786609 FAW786609 ERA786609 EHE786609 DXI786609 DNM786609 DDQ786609 CTU786609 CJY786609 CAC786609 BQG786609 BGK786609 AWO786609 AMS786609 ACW786609 TA786609 JE786609 I786609 WVQ721073 WLU721073 WBY721073 VSC721073 VIG721073 UYK721073 UOO721073 UES721073 TUW721073 TLA721073 TBE721073 SRI721073 SHM721073 RXQ721073 RNU721073 RDY721073 QUC721073 QKG721073 QAK721073 PQO721073 PGS721073 OWW721073 ONA721073 ODE721073 NTI721073 NJM721073 MZQ721073 MPU721073 MFY721073 LWC721073 LMG721073 LCK721073 KSO721073 KIS721073 JYW721073 JPA721073 JFE721073 IVI721073 ILM721073 IBQ721073 HRU721073 HHY721073 GYC721073 GOG721073 GEK721073 FUO721073 FKS721073 FAW721073 ERA721073 EHE721073 DXI721073 DNM721073 DDQ721073 CTU721073 CJY721073 CAC721073 BQG721073 BGK721073 AWO721073 AMS721073 ACW721073 TA721073 JE721073 I721073 WVQ655537 WLU655537 WBY655537 VSC655537 VIG655537 UYK655537 UOO655537 UES655537 TUW655537 TLA655537 TBE655537 SRI655537 SHM655537 RXQ655537 RNU655537 RDY655537 QUC655537 QKG655537 QAK655537 PQO655537 PGS655537 OWW655537 ONA655537 ODE655537 NTI655537 NJM655537 MZQ655537 MPU655537 MFY655537 LWC655537 LMG655537 LCK655537 KSO655537 KIS655537 JYW655537 JPA655537 JFE655537 IVI655537 ILM655537 IBQ655537 HRU655537 HHY655537 GYC655537 GOG655537 GEK655537 FUO655537 FKS655537 FAW655537 ERA655537 EHE655537 DXI655537 DNM655537 DDQ655537 CTU655537 CJY655537 CAC655537 BQG655537 BGK655537 AWO655537 AMS655537 ACW655537 TA655537 JE655537 I655537 WVQ590001 WLU590001 WBY590001 VSC590001 VIG590001 UYK590001 UOO590001 UES590001 TUW590001 TLA590001 TBE590001 SRI590001 SHM590001 RXQ590001 RNU590001 RDY590001 QUC590001 QKG590001 QAK590001 PQO590001 PGS590001 OWW590001 ONA590001 ODE590001 NTI590001 NJM590001 MZQ590001 MPU590001 MFY590001 LWC590001 LMG590001 LCK590001 KSO590001 KIS590001 JYW590001 JPA590001 JFE590001 IVI590001 ILM590001 IBQ590001 HRU590001 HHY590001 GYC590001 GOG590001 GEK590001 FUO590001 FKS590001 FAW590001 ERA590001 EHE590001 DXI590001 DNM590001 DDQ590001 CTU590001 CJY590001 CAC590001 BQG590001 BGK590001 AWO590001 AMS590001 ACW590001 TA590001 JE590001 I590001 WVQ524465 WLU524465 WBY524465 VSC524465 VIG524465 UYK524465 UOO524465 UES524465 TUW524465 TLA524465 TBE524465 SRI524465 SHM524465 RXQ524465 RNU524465 RDY524465 QUC524465 QKG524465 QAK524465 PQO524465 PGS524465 OWW524465 ONA524465 ODE524465 NTI524465 NJM524465 MZQ524465 MPU524465 MFY524465 LWC524465 LMG524465 LCK524465 KSO524465 KIS524465 JYW524465 JPA524465 JFE524465 IVI524465 ILM524465 IBQ524465 HRU524465 HHY524465 GYC524465 GOG524465 GEK524465 FUO524465 FKS524465 FAW524465 ERA524465 EHE524465 DXI524465 DNM524465 DDQ524465 CTU524465 CJY524465 CAC524465 BQG524465 BGK524465 AWO524465 AMS524465 ACW524465 TA524465 JE524465 I524465 WVQ458929 WLU458929 WBY458929 VSC458929 VIG458929 UYK458929 UOO458929 UES458929 TUW458929 TLA458929 TBE458929 SRI458929 SHM458929 RXQ458929 RNU458929 RDY458929 QUC458929 QKG458929 QAK458929 PQO458929 PGS458929 OWW458929 ONA458929 ODE458929 NTI458929 NJM458929 MZQ458929 MPU458929 MFY458929 LWC458929 LMG458929 LCK458929 KSO458929 KIS458929 JYW458929 JPA458929 JFE458929 IVI458929 ILM458929 IBQ458929 HRU458929 HHY458929 GYC458929 GOG458929 GEK458929 FUO458929 FKS458929 FAW458929 ERA458929 EHE458929 DXI458929 DNM458929 DDQ458929 CTU458929 CJY458929 CAC458929 BQG458929 BGK458929 AWO458929 AMS458929 ACW458929 TA458929 JE458929 I458929 WVQ393393 WLU393393 WBY393393 VSC393393 VIG393393 UYK393393 UOO393393 UES393393 TUW393393 TLA393393 TBE393393 SRI393393 SHM393393 RXQ393393 RNU393393 RDY393393 QUC393393 QKG393393 QAK393393 PQO393393 PGS393393 OWW393393 ONA393393 ODE393393 NTI393393 NJM393393 MZQ393393 MPU393393 MFY393393 LWC393393 LMG393393 LCK393393 KSO393393 KIS393393 JYW393393 JPA393393 JFE393393 IVI393393 ILM393393 IBQ393393 HRU393393 HHY393393 GYC393393 GOG393393 GEK393393 FUO393393 FKS393393 FAW393393 ERA393393 EHE393393 DXI393393 DNM393393 DDQ393393 CTU393393 CJY393393 CAC393393 BQG393393 BGK393393 AWO393393 AMS393393 ACW393393 TA393393 JE393393 I393393 WVQ327857 WLU327857 WBY327857 VSC327857 VIG327857 UYK327857 UOO327857 UES327857 TUW327857 TLA327857 TBE327857 SRI327857 SHM327857 RXQ327857 RNU327857 RDY327857 QUC327857 QKG327857 QAK327857 PQO327857 PGS327857 OWW327857 ONA327857 ODE327857 NTI327857 NJM327857 MZQ327857 MPU327857 MFY327857 LWC327857 LMG327857 LCK327857 KSO327857 KIS327857 JYW327857 JPA327857 JFE327857 IVI327857 ILM327857 IBQ327857 HRU327857 HHY327857 GYC327857 GOG327857 GEK327857 FUO327857 FKS327857 FAW327857 ERA327857 EHE327857 DXI327857 DNM327857 DDQ327857 CTU327857 CJY327857 CAC327857 BQG327857 BGK327857 AWO327857 AMS327857 ACW327857 TA327857 JE327857 I327857 WVQ262321 WLU262321 WBY262321 VSC262321 VIG262321 UYK262321 UOO262321 UES262321 TUW262321 TLA262321 TBE262321 SRI262321 SHM262321 RXQ262321 RNU262321 RDY262321 QUC262321 QKG262321 QAK262321 PQO262321 PGS262321 OWW262321 ONA262321 ODE262321 NTI262321 NJM262321 MZQ262321 MPU262321 MFY262321 LWC262321 LMG262321 LCK262321 KSO262321 KIS262321 JYW262321 JPA262321 JFE262321 IVI262321 ILM262321 IBQ262321 HRU262321 HHY262321 GYC262321 GOG262321 GEK262321 FUO262321 FKS262321 FAW262321 ERA262321 EHE262321 DXI262321 DNM262321 DDQ262321 CTU262321 CJY262321 CAC262321 BQG262321 BGK262321 AWO262321 AMS262321 ACW262321 TA262321 JE262321 I262321 WVQ196785 WLU196785 WBY196785 VSC196785 VIG196785 UYK196785 UOO196785 UES196785 TUW196785 TLA196785 TBE196785 SRI196785 SHM196785 RXQ196785 RNU196785 RDY196785 QUC196785 QKG196785 QAK196785 PQO196785 PGS196785 OWW196785 ONA196785 ODE196785 NTI196785 NJM196785 MZQ196785 MPU196785 MFY196785 LWC196785 LMG196785 LCK196785 KSO196785 KIS196785 JYW196785 JPA196785 JFE196785 IVI196785 ILM196785 IBQ196785 HRU196785 HHY196785 GYC196785 GOG196785 GEK196785 FUO196785 FKS196785 FAW196785 ERA196785 EHE196785 DXI196785 DNM196785 DDQ196785 CTU196785 CJY196785 CAC196785 BQG196785 BGK196785 AWO196785 AMS196785 ACW196785 TA196785 JE196785 I196785 WVQ131249 WLU131249 WBY131249 VSC131249 VIG131249 UYK131249 UOO131249 UES131249 TUW131249 TLA131249 TBE131249 SRI131249 SHM131249 RXQ131249 RNU131249 RDY131249 QUC131249 QKG131249 QAK131249 PQO131249 PGS131249 OWW131249 ONA131249 ODE131249 NTI131249 NJM131249 MZQ131249 MPU131249 MFY131249 LWC131249 LMG131249 LCK131249 KSO131249 KIS131249 JYW131249 JPA131249 JFE131249 IVI131249 ILM131249 IBQ131249 HRU131249 HHY131249 GYC131249 GOG131249 GEK131249 FUO131249 FKS131249 FAW131249 ERA131249 EHE131249 DXI131249 DNM131249 DDQ131249 CTU131249 CJY131249 CAC131249 BQG131249 BGK131249 AWO131249 AMS131249 ACW131249 TA131249 JE131249 I131249 WVQ65713 WLU65713 WBY65713 VSC65713 VIG65713 UYK65713 UOO65713 UES65713 TUW65713 TLA65713 TBE65713 SRI65713 SHM65713 RXQ65713 RNU65713 RDY65713 QUC65713 QKG65713 QAK65713 PQO65713 PGS65713 OWW65713 ONA65713 ODE65713 NTI65713 NJM65713 MZQ65713 MPU65713 MFY65713 LWC65713 LMG65713 LCK65713 KSO65713 KIS65713 JYW65713 JPA65713 JFE65713 IVI65713 ILM65713 IBQ65713 HRU65713 HHY65713 GYC65713 GOG65713 GEK65713 FUO65713 FKS65713 FAW65713 ERA65713 EHE65713 DXI65713 DNM65713 DDQ65713 CTU65713 CJY65713 CAC65713 BQG65713 BGK65713 AWO65713 AMS65713 ACW65713 TA65713 JE65713 I65713 WVQ983215 WLU983215 WBY983215 VSC983215 VIG983215 UYK983215 UOO983215 UES983215 TUW983215 TLA983215 TBE983215 SRI983215 SHM983215 RXQ983215 RNU983215 RDY983215 QUC983215 QKG983215 QAK983215 PQO983215 PGS983215 OWW983215 ONA983215 ODE983215 NTI983215 NJM983215 MZQ983215 MPU983215 MFY983215 LWC983215 LMG983215 LCK983215 KSO983215 KIS983215 JYW983215 JPA983215 JFE983215 IVI983215 ILM983215 IBQ983215 HRU983215 HHY983215 GYC983215 GOG983215 GEK983215 FUO983215 FKS983215 FAW983215 ERA983215 EHE983215 DXI983215 DNM983215 DDQ983215 CTU983215 CJY983215 CAC983215 BQG983215 BGK983215 AWO983215 AMS983215 ACW983215 TA983215 JE983215 I983215 WVQ917679 WLU917679 WBY917679 VSC917679 VIG917679 UYK917679 UOO917679 UES917679 TUW917679 TLA917679 TBE917679 SRI917679 SHM917679 RXQ917679 RNU917679 RDY917679 QUC917679 QKG917679 QAK917679 PQO917679 PGS917679 OWW917679 ONA917679 ODE917679 NTI917679 NJM917679 MZQ917679 MPU917679 MFY917679 LWC917679 LMG917679 LCK917679 KSO917679 KIS917679 JYW917679 JPA917679 JFE917679 IVI917679 ILM917679 IBQ917679 HRU917679 HHY917679 GYC917679 GOG917679 GEK917679 FUO917679 FKS917679 FAW917679 ERA917679 EHE917679 DXI917679 DNM917679 DDQ917679 CTU917679 CJY917679 CAC917679 BQG917679 BGK917679 AWO917679 AMS917679 ACW917679 TA917679 JE917679 I917679 WVQ852143 WLU852143 WBY852143 VSC852143 VIG852143 UYK852143 UOO852143 UES852143 TUW852143 TLA852143 TBE852143 SRI852143 SHM852143 RXQ852143 RNU852143 RDY852143 QUC852143 QKG852143 QAK852143 PQO852143 PGS852143 OWW852143 ONA852143 ODE852143 NTI852143 NJM852143 MZQ852143 MPU852143 MFY852143 LWC852143 LMG852143 LCK852143 KSO852143 KIS852143 JYW852143 JPA852143 JFE852143 IVI852143 ILM852143 IBQ852143 HRU852143 HHY852143 GYC852143 GOG852143 GEK852143 FUO852143 FKS852143 FAW852143 ERA852143 EHE852143 DXI852143 DNM852143 DDQ852143 CTU852143 CJY852143 CAC852143 BQG852143 BGK852143 AWO852143 AMS852143 ACW852143 TA852143 JE852143 I852143 WVQ786607 WLU786607 WBY786607 VSC786607 VIG786607 UYK786607 UOO786607 UES786607 TUW786607 TLA786607 TBE786607 SRI786607 SHM786607 RXQ786607 RNU786607 RDY786607 QUC786607 QKG786607 QAK786607 PQO786607 PGS786607 OWW786607 ONA786607 ODE786607 NTI786607 NJM786607 MZQ786607 MPU786607 MFY786607 LWC786607 LMG786607 LCK786607 KSO786607 KIS786607 JYW786607 JPA786607 JFE786607 IVI786607 ILM786607 IBQ786607 HRU786607 HHY786607 GYC786607 GOG786607 GEK786607 FUO786607 FKS786607 FAW786607 ERA786607 EHE786607 DXI786607 DNM786607 DDQ786607 CTU786607 CJY786607 CAC786607 BQG786607 BGK786607 AWO786607 AMS786607 ACW786607 TA786607 JE786607 I786607 WVQ721071 WLU721071 WBY721071 VSC721071 VIG721071 UYK721071 UOO721071 UES721071 TUW721071 TLA721071 TBE721071 SRI721071 SHM721071 RXQ721071 RNU721071 RDY721071 QUC721071 QKG721071 QAK721071 PQO721071 PGS721071 OWW721071 ONA721071 ODE721071 NTI721071 NJM721071 MZQ721071 MPU721071 MFY721071 LWC721071 LMG721071 LCK721071 KSO721071 KIS721071 JYW721071 JPA721071 JFE721071 IVI721071 ILM721071 IBQ721071 HRU721071 HHY721071 GYC721071 GOG721071 GEK721071 FUO721071 FKS721071 FAW721071 ERA721071 EHE721071 DXI721071 DNM721071 DDQ721071 CTU721071 CJY721071 CAC721071 BQG721071 BGK721071 AWO721071 AMS721071 ACW721071 TA721071 JE721071 I721071 WVQ655535 WLU655535 WBY655535 VSC655535 VIG655535 UYK655535 UOO655535 UES655535 TUW655535 TLA655535 TBE655535 SRI655535 SHM655535 RXQ655535 RNU655535 RDY655535 QUC655535 QKG655535 QAK655535 PQO655535 PGS655535 OWW655535 ONA655535 ODE655535 NTI655535 NJM655535 MZQ655535 MPU655535 MFY655535 LWC655535 LMG655535 LCK655535 KSO655535 KIS655535 JYW655535 JPA655535 JFE655535 IVI655535 ILM655535 IBQ655535 HRU655535 HHY655535 GYC655535 GOG655535 GEK655535 FUO655535 FKS655535 FAW655535 ERA655535 EHE655535 DXI655535 DNM655535 DDQ655535 CTU655535 CJY655535 CAC655535 BQG655535 BGK655535 AWO655535 AMS655535 ACW655535 TA655535 JE655535 I655535 WVQ589999 WLU589999 WBY589999 VSC589999 VIG589999 UYK589999 UOO589999 UES589999 TUW589999 TLA589999 TBE589999 SRI589999 SHM589999 RXQ589999 RNU589999 RDY589999 QUC589999 QKG589999 QAK589999 PQO589999 PGS589999 OWW589999 ONA589999 ODE589999 NTI589999 NJM589999 MZQ589999 MPU589999 MFY589999 LWC589999 LMG589999 LCK589999 KSO589999 KIS589999 JYW589999 JPA589999 JFE589999 IVI589999 ILM589999 IBQ589999 HRU589999 HHY589999 GYC589999 GOG589999 GEK589999 FUO589999 FKS589999 FAW589999 ERA589999 EHE589999 DXI589999 DNM589999 DDQ589999 CTU589999 CJY589999 CAC589999 BQG589999 BGK589999 AWO589999 AMS589999 ACW589999 TA589999 JE589999 I589999 WVQ524463 WLU524463 WBY524463 VSC524463 VIG524463 UYK524463 UOO524463 UES524463 TUW524463 TLA524463 TBE524463 SRI524463 SHM524463 RXQ524463 RNU524463 RDY524463 QUC524463 QKG524463 QAK524463 PQO524463 PGS524463 OWW524463 ONA524463 ODE524463 NTI524463 NJM524463 MZQ524463 MPU524463 MFY524463 LWC524463 LMG524463 LCK524463 KSO524463 KIS524463 JYW524463 JPA524463 JFE524463 IVI524463 ILM524463 IBQ524463 HRU524463 HHY524463 GYC524463 GOG524463 GEK524463 FUO524463 FKS524463 FAW524463 ERA524463 EHE524463 DXI524463 DNM524463 DDQ524463 CTU524463 CJY524463 CAC524463 BQG524463 BGK524463 AWO524463 AMS524463 ACW524463 TA524463 JE524463 I524463 WVQ458927 WLU458927 WBY458927 VSC458927 VIG458927 UYK458927 UOO458927 UES458927 TUW458927 TLA458927 TBE458927 SRI458927 SHM458927 RXQ458927 RNU458927 RDY458927 QUC458927 QKG458927 QAK458927 PQO458927 PGS458927 OWW458927 ONA458927 ODE458927 NTI458927 NJM458927 MZQ458927 MPU458927 MFY458927 LWC458927 LMG458927 LCK458927 KSO458927 KIS458927 JYW458927 JPA458927 JFE458927 IVI458927 ILM458927 IBQ458927 HRU458927 HHY458927 GYC458927 GOG458927 GEK458927 FUO458927 FKS458927 FAW458927 ERA458927 EHE458927 DXI458927 DNM458927 DDQ458927 CTU458927 CJY458927 CAC458927 BQG458927 BGK458927 AWO458927 AMS458927 ACW458927 TA458927 JE458927 I458927 WVQ393391 WLU393391 WBY393391 VSC393391 VIG393391 UYK393391 UOO393391 UES393391 TUW393391 TLA393391 TBE393391 SRI393391 SHM393391 RXQ393391 RNU393391 RDY393391 QUC393391 QKG393391 QAK393391 PQO393391 PGS393391 OWW393391 ONA393391 ODE393391 NTI393391 NJM393391 MZQ393391 MPU393391 MFY393391 LWC393391 LMG393391 LCK393391 KSO393391 KIS393391 JYW393391 JPA393391 JFE393391 IVI393391 ILM393391 IBQ393391 HRU393391 HHY393391 GYC393391 GOG393391 GEK393391 FUO393391 FKS393391 FAW393391 ERA393391 EHE393391 DXI393391 DNM393391 DDQ393391 CTU393391 CJY393391 CAC393391 BQG393391 BGK393391 AWO393391 AMS393391 ACW393391 TA393391 JE393391 I393391 WVQ327855 WLU327855 WBY327855 VSC327855 VIG327855 UYK327855 UOO327855 UES327855 TUW327855 TLA327855 TBE327855 SRI327855 SHM327855 RXQ327855 RNU327855 RDY327855 QUC327855 QKG327855 QAK327855 PQO327855 PGS327855 OWW327855 ONA327855 ODE327855 NTI327855 NJM327855 MZQ327855 MPU327855 MFY327855 LWC327855 LMG327855 LCK327855 KSO327855 KIS327855 JYW327855 JPA327855 JFE327855 IVI327855 ILM327855 IBQ327855 HRU327855 HHY327855 GYC327855 GOG327855 GEK327855 FUO327855 FKS327855 FAW327855 ERA327855 EHE327855 DXI327855 DNM327855 DDQ327855 CTU327855 CJY327855 CAC327855 BQG327855 BGK327855 AWO327855 AMS327855 ACW327855 TA327855 JE327855 I327855 WVQ262319 WLU262319 WBY262319 VSC262319 VIG262319 UYK262319 UOO262319 UES262319 TUW262319 TLA262319 TBE262319 SRI262319 SHM262319 RXQ262319 RNU262319 RDY262319 QUC262319 QKG262319 QAK262319 PQO262319 PGS262319 OWW262319 ONA262319 ODE262319 NTI262319 NJM262319 MZQ262319 MPU262319 MFY262319 LWC262319 LMG262319 LCK262319 KSO262319 KIS262319 JYW262319 JPA262319 JFE262319 IVI262319 ILM262319 IBQ262319 HRU262319 HHY262319 GYC262319 GOG262319 GEK262319 FUO262319 FKS262319 FAW262319 ERA262319 EHE262319 DXI262319 DNM262319 DDQ262319 CTU262319 CJY262319 CAC262319 BQG262319 BGK262319 AWO262319 AMS262319 ACW262319 TA262319 JE262319 I262319 WVQ196783 WLU196783 WBY196783 VSC196783 VIG196783 UYK196783 UOO196783 UES196783 TUW196783 TLA196783 TBE196783 SRI196783 SHM196783 RXQ196783 RNU196783 RDY196783 QUC196783 QKG196783 QAK196783 PQO196783 PGS196783 OWW196783 ONA196783 ODE196783 NTI196783 NJM196783 MZQ196783 MPU196783 MFY196783 LWC196783 LMG196783 LCK196783 KSO196783 KIS196783 JYW196783 JPA196783 JFE196783 IVI196783 ILM196783 IBQ196783 HRU196783 HHY196783 GYC196783 GOG196783 GEK196783 FUO196783 FKS196783 FAW196783 ERA196783 EHE196783 DXI196783 DNM196783 DDQ196783 CTU196783 CJY196783 CAC196783 BQG196783 BGK196783 AWO196783 AMS196783 ACW196783 TA196783 JE196783 I196783 WVQ131247 WLU131247 WBY131247 VSC131247 VIG131247 UYK131247 UOO131247 UES131247 TUW131247 TLA131247 TBE131247 SRI131247 SHM131247 RXQ131247 RNU131247 RDY131247 QUC131247 QKG131247 QAK131247 PQO131247 PGS131247 OWW131247 ONA131247 ODE131247 NTI131247 NJM131247 MZQ131247 MPU131247 MFY131247 LWC131247 LMG131247 LCK131247 KSO131247 KIS131247 JYW131247 JPA131247 JFE131247 IVI131247 ILM131247 IBQ131247 HRU131247 HHY131247 GYC131247 GOG131247 GEK131247 FUO131247 FKS131247 FAW131247 ERA131247 EHE131247 DXI131247 DNM131247 DDQ131247 CTU131247 CJY131247 CAC131247 BQG131247 BGK131247 AWO131247 AMS131247 ACW131247 TA131247 JE131247 I131247 WVQ65711 WLU65711 WBY65711 VSC65711 VIG65711 UYK65711 UOO65711 UES65711 TUW65711 TLA65711 TBE65711 SRI65711 SHM65711 RXQ65711 RNU65711 RDY65711 QUC65711 QKG65711 QAK65711 PQO65711 PGS65711 OWW65711 ONA65711 ODE65711 NTI65711 NJM65711 MZQ65711 MPU65711 MFY65711 LWC65711 LMG65711 LCK65711 KSO65711 KIS65711 JYW65711 JPA65711 JFE65711 IVI65711 ILM65711 IBQ65711 HRU65711 HHY65711 GYC65711 GOG65711 GEK65711 FUO65711 FKS65711 FAW65711 ERA65711 EHE65711 DXI65711 DNM65711 DDQ65711 CTU65711 CJY65711 CAC65711 BQG65711 BGK65711 AWO65711 AMS65711 ACW65711 TA65711 JE65711 I65711 WVQ983213 WLU983213 WBY983213 VSC983213 VIG983213 UYK983213 UOO983213 UES983213 TUW983213 TLA983213 TBE983213 SRI983213 SHM983213 RXQ983213 RNU983213 RDY983213 QUC983213 QKG983213 QAK983213 PQO983213 PGS983213 OWW983213 ONA983213 ODE983213 NTI983213 NJM983213 MZQ983213 MPU983213 MFY983213 LWC983213 LMG983213 LCK983213 KSO983213 KIS983213 JYW983213 JPA983213 JFE983213 IVI983213 ILM983213 IBQ983213 HRU983213 HHY983213 GYC983213 GOG983213 GEK983213 FUO983213 FKS983213 FAW983213 ERA983213 EHE983213 DXI983213 DNM983213 DDQ983213 CTU983213 CJY983213 CAC983213 BQG983213 BGK983213 AWO983213 AMS983213 ACW983213 TA983213 JE983213 I983213 WVQ917677 WLU917677 WBY917677 VSC917677 VIG917677 UYK917677 UOO917677 UES917677 TUW917677 TLA917677 TBE917677 SRI917677 SHM917677 RXQ917677 RNU917677 RDY917677 QUC917677 QKG917677 QAK917677 PQO917677 PGS917677 OWW917677 ONA917677 ODE917677 NTI917677 NJM917677 MZQ917677 MPU917677 MFY917677 LWC917677 LMG917677 LCK917677 KSO917677 KIS917677 JYW917677 JPA917677 JFE917677 IVI917677 ILM917677 IBQ917677 HRU917677 HHY917677 GYC917677 GOG917677 GEK917677 FUO917677 FKS917677 FAW917677 ERA917677 EHE917677 DXI917677 DNM917677 DDQ917677 CTU917677 CJY917677 CAC917677 BQG917677 BGK917677 AWO917677 AMS917677 ACW917677 TA917677 JE917677 I917677 WVQ852141 WLU852141 WBY852141 VSC852141 VIG852141 UYK852141 UOO852141 UES852141 TUW852141 TLA852141 TBE852141 SRI852141 SHM852141 RXQ852141 RNU852141 RDY852141 QUC852141 QKG852141 QAK852141 PQO852141 PGS852141 OWW852141 ONA852141 ODE852141 NTI852141 NJM852141 MZQ852141 MPU852141 MFY852141 LWC852141 LMG852141 LCK852141 KSO852141 KIS852141 JYW852141 JPA852141 JFE852141 IVI852141 ILM852141 IBQ852141 HRU852141 HHY852141 GYC852141 GOG852141 GEK852141 FUO852141 FKS852141 FAW852141 ERA852141 EHE852141 DXI852141 DNM852141 DDQ852141 CTU852141 CJY852141 CAC852141 BQG852141 BGK852141 AWO852141 AMS852141 ACW852141 TA852141 JE852141 I852141 WVQ786605 WLU786605 WBY786605 VSC786605 VIG786605 UYK786605 UOO786605 UES786605 TUW786605 TLA786605 TBE786605 SRI786605 SHM786605 RXQ786605 RNU786605 RDY786605 QUC786605 QKG786605 QAK786605 PQO786605 PGS786605 OWW786605 ONA786605 ODE786605 NTI786605 NJM786605 MZQ786605 MPU786605 MFY786605 LWC786605 LMG786605 LCK786605 KSO786605 KIS786605 JYW786605 JPA786605 JFE786605 IVI786605 ILM786605 IBQ786605 HRU786605 HHY786605 GYC786605 GOG786605 GEK786605 FUO786605 FKS786605 FAW786605 ERA786605 EHE786605 DXI786605 DNM786605 DDQ786605 CTU786605 CJY786605 CAC786605 BQG786605 BGK786605 AWO786605 AMS786605 ACW786605 TA786605 JE786605 I786605 WVQ721069 WLU721069 WBY721069 VSC721069 VIG721069 UYK721069 UOO721069 UES721069 TUW721069 TLA721069 TBE721069 SRI721069 SHM721069 RXQ721069 RNU721069 RDY721069 QUC721069 QKG721069 QAK721069 PQO721069 PGS721069 OWW721069 ONA721069 ODE721069 NTI721069 NJM721069 MZQ721069 MPU721069 MFY721069 LWC721069 LMG721069 LCK721069 KSO721069 KIS721069 JYW721069 JPA721069 JFE721069 IVI721069 ILM721069 IBQ721069 HRU721069 HHY721069 GYC721069 GOG721069 GEK721069 FUO721069 FKS721069 FAW721069 ERA721069 EHE721069 DXI721069 DNM721069 DDQ721069 CTU721069 CJY721069 CAC721069 BQG721069 BGK721069 AWO721069 AMS721069 ACW721069 TA721069 JE721069 I721069 WVQ655533 WLU655533 WBY655533 VSC655533 VIG655533 UYK655533 UOO655533 UES655533 TUW655533 TLA655533 TBE655533 SRI655533 SHM655533 RXQ655533 RNU655533 RDY655533 QUC655533 QKG655533 QAK655533 PQO655533 PGS655533 OWW655533 ONA655533 ODE655533 NTI655533 NJM655533 MZQ655533 MPU655533 MFY655533 LWC655533 LMG655533 LCK655533 KSO655533 KIS655533 JYW655533 JPA655533 JFE655533 IVI655533 ILM655533 IBQ655533 HRU655533 HHY655533 GYC655533 GOG655533 GEK655533 FUO655533 FKS655533 FAW655533 ERA655533 EHE655533 DXI655533 DNM655533 DDQ655533 CTU655533 CJY655533 CAC655533 BQG655533 BGK655533 AWO655533 AMS655533 ACW655533 TA655533 JE655533 I655533 WVQ589997 WLU589997 WBY589997 VSC589997 VIG589997 UYK589997 UOO589997 UES589997 TUW589997 TLA589997 TBE589997 SRI589997 SHM589997 RXQ589997 RNU589997 RDY589997 QUC589997 QKG589997 QAK589997 PQO589997 PGS589997 OWW589997 ONA589997 ODE589997 NTI589997 NJM589997 MZQ589997 MPU589997 MFY589997 LWC589997 LMG589997 LCK589997 KSO589997 KIS589997 JYW589997 JPA589997 JFE589997 IVI589997 ILM589997 IBQ589997 HRU589997 HHY589997 GYC589997 GOG589997 GEK589997 FUO589997 FKS589997 FAW589997 ERA589997 EHE589997 DXI589997 DNM589997 DDQ589997 CTU589997 CJY589997 CAC589997 BQG589997 BGK589997 AWO589997 AMS589997 ACW589997 TA589997 JE589997 I589997 WVQ524461 WLU524461 WBY524461 VSC524461 VIG524461 UYK524461 UOO524461 UES524461 TUW524461 TLA524461 TBE524461 SRI524461 SHM524461 RXQ524461 RNU524461 RDY524461 QUC524461 QKG524461 QAK524461 PQO524461 PGS524461 OWW524461 ONA524461 ODE524461 NTI524461 NJM524461 MZQ524461 MPU524461 MFY524461 LWC524461 LMG524461 LCK524461 KSO524461 KIS524461 JYW524461 JPA524461 JFE524461 IVI524461 ILM524461 IBQ524461 HRU524461 HHY524461 GYC524461 GOG524461 GEK524461 FUO524461 FKS524461 FAW524461 ERA524461 EHE524461 DXI524461 DNM524461 DDQ524461 CTU524461 CJY524461 CAC524461 BQG524461 BGK524461 AWO524461 AMS524461 ACW524461 TA524461 JE524461 I524461 WVQ458925 WLU458925 WBY458925 VSC458925 VIG458925 UYK458925 UOO458925 UES458925 TUW458925 TLA458925 TBE458925 SRI458925 SHM458925 RXQ458925 RNU458925 RDY458925 QUC458925 QKG458925 QAK458925 PQO458925 PGS458925 OWW458925 ONA458925 ODE458925 NTI458925 NJM458925 MZQ458925 MPU458925 MFY458925 LWC458925 LMG458925 LCK458925 KSO458925 KIS458925 JYW458925 JPA458925 JFE458925 IVI458925 ILM458925 IBQ458925 HRU458925 HHY458925 GYC458925 GOG458925 GEK458925 FUO458925 FKS458925 FAW458925 ERA458925 EHE458925 DXI458925 DNM458925 DDQ458925 CTU458925 CJY458925 CAC458925 BQG458925 BGK458925 AWO458925 AMS458925 ACW458925 TA458925 JE458925 I458925 WVQ393389 WLU393389 WBY393389 VSC393389 VIG393389 UYK393389 UOO393389 UES393389 TUW393389 TLA393389 TBE393389 SRI393389 SHM393389 RXQ393389 RNU393389 RDY393389 QUC393389 QKG393389 QAK393389 PQO393389 PGS393389 OWW393389 ONA393389 ODE393389 NTI393389 NJM393389 MZQ393389 MPU393389 MFY393389 LWC393389 LMG393389 LCK393389 KSO393389 KIS393389 JYW393389 JPA393389 JFE393389 IVI393389 ILM393389 IBQ393389 HRU393389 HHY393389 GYC393389 GOG393389 GEK393389 FUO393389 FKS393389 FAW393389 ERA393389 EHE393389 DXI393389 DNM393389 DDQ393389 CTU393389 CJY393389 CAC393389 BQG393389 BGK393389 AWO393389 AMS393389 ACW393389 TA393389 JE393389 I393389 WVQ327853 WLU327853 WBY327853 VSC327853 VIG327853 UYK327853 UOO327853 UES327853 TUW327853 TLA327853 TBE327853 SRI327853 SHM327853 RXQ327853 RNU327853 RDY327853 QUC327853 QKG327853 QAK327853 PQO327853 PGS327853 OWW327853 ONA327853 ODE327853 NTI327853 NJM327853 MZQ327853 MPU327853 MFY327853 LWC327853 LMG327853 LCK327853 KSO327853 KIS327853 JYW327853 JPA327853 JFE327853 IVI327853 ILM327853 IBQ327853 HRU327853 HHY327853 GYC327853 GOG327853 GEK327853 FUO327853 FKS327853 FAW327853 ERA327853 EHE327853 DXI327853 DNM327853 DDQ327853 CTU327853 CJY327853 CAC327853 BQG327853 BGK327853 AWO327853 AMS327853 ACW327853 TA327853 JE327853 I327853 WVQ262317 WLU262317 WBY262317 VSC262317 VIG262317 UYK262317 UOO262317 UES262317 TUW262317 TLA262317 TBE262317 SRI262317 SHM262317 RXQ262317 RNU262317 RDY262317 QUC262317 QKG262317 QAK262317 PQO262317 PGS262317 OWW262317 ONA262317 ODE262317 NTI262317 NJM262317 MZQ262317 MPU262317 MFY262317 LWC262317 LMG262317 LCK262317 KSO262317 KIS262317 JYW262317 JPA262317 JFE262317 IVI262317 ILM262317 IBQ262317 HRU262317 HHY262317 GYC262317 GOG262317 GEK262317 FUO262317 FKS262317 FAW262317 ERA262317 EHE262317 DXI262317 DNM262317 DDQ262317 CTU262317 CJY262317 CAC262317 BQG262317 BGK262317 AWO262317 AMS262317 ACW262317 TA262317 JE262317 I262317 WVQ196781 WLU196781 WBY196781 VSC196781 VIG196781 UYK196781 UOO196781 UES196781 TUW196781 TLA196781 TBE196781 SRI196781 SHM196781 RXQ196781 RNU196781 RDY196781 QUC196781 QKG196781 QAK196781 PQO196781 PGS196781 OWW196781 ONA196781 ODE196781 NTI196781 NJM196781 MZQ196781 MPU196781 MFY196781 LWC196781 LMG196781 LCK196781 KSO196781 KIS196781 JYW196781 JPA196781 JFE196781 IVI196781 ILM196781 IBQ196781 HRU196781 HHY196781 GYC196781 GOG196781 GEK196781 FUO196781 FKS196781 FAW196781 ERA196781 EHE196781 DXI196781 DNM196781 DDQ196781 CTU196781 CJY196781 CAC196781 BQG196781 BGK196781 AWO196781 AMS196781 ACW196781 TA196781 JE196781 I196781 WVQ131245 WLU131245 WBY131245 VSC131245 VIG131245 UYK131245 UOO131245 UES131245 TUW131245 TLA131245 TBE131245 SRI131245 SHM131245 RXQ131245 RNU131245 RDY131245 QUC131245 QKG131245 QAK131245 PQO131245 PGS131245 OWW131245 ONA131245 ODE131245 NTI131245 NJM131245 MZQ131245 MPU131245 MFY131245 LWC131245 LMG131245 LCK131245 KSO131245 KIS131245 JYW131245 JPA131245 JFE131245 IVI131245 ILM131245 IBQ131245 HRU131245 HHY131245 GYC131245 GOG131245 GEK131245 FUO131245 FKS131245 FAW131245 ERA131245 EHE131245 DXI131245 DNM131245 DDQ131245 CTU131245 CJY131245 CAC131245 BQG131245 BGK131245 AWO131245 AMS131245 ACW131245 TA131245 JE131245 I131245 WVQ65709 WLU65709 WBY65709 VSC65709 VIG65709 UYK65709 UOO65709 UES65709 TUW65709 TLA65709 TBE65709 SRI65709 SHM65709 RXQ65709 RNU65709 RDY65709 QUC65709 QKG65709 QAK65709 PQO65709 PGS65709 OWW65709 ONA65709 ODE65709 NTI65709 NJM65709 MZQ65709 MPU65709 MFY65709 LWC65709 LMG65709 LCK65709 KSO65709 KIS65709 JYW65709 JPA65709 JFE65709 IVI65709 ILM65709 IBQ65709 HRU65709 HHY65709 GYC65709 GOG65709 GEK65709 FUO65709 FKS65709 FAW65709 ERA65709 EHE65709 DXI65709 DNM65709 DDQ65709 CTU65709 CJY65709 CAC65709 BQG65709 BGK65709 AWO65709 AMS65709 ACW65709 TA65709 JE65709"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3" fitToHeight="0" orientation="portrait" r:id="rId22"/>
  <headerFooter alignWithMargins="0"/>
  <rowBreaks count="1" manualBreakCount="1">
    <brk id="199"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1724025</xdr:colOff>
                    <xdr:row>139</xdr:row>
                    <xdr:rowOff>0</xdr:rowOff>
                  </from>
                  <to>
                    <xdr:col>9</xdr:col>
                    <xdr:colOff>0</xdr:colOff>
                    <xdr:row>139</xdr:row>
                    <xdr:rowOff>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38100</xdr:rowOff>
                  </from>
                  <to>
                    <xdr:col>5</xdr:col>
                    <xdr:colOff>495300</xdr:colOff>
                    <xdr:row>94</xdr:row>
                    <xdr:rowOff>9525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657225</xdr:colOff>
                    <xdr:row>93</xdr:row>
                    <xdr:rowOff>38100</xdr:rowOff>
                  </from>
                  <to>
                    <xdr:col>5</xdr:col>
                    <xdr:colOff>1571625</xdr:colOff>
                    <xdr:row>93</xdr:row>
                    <xdr:rowOff>295275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94</xdr:row>
                    <xdr:rowOff>95250</xdr:rowOff>
                  </from>
                  <to>
                    <xdr:col>5</xdr:col>
                    <xdr:colOff>600075</xdr:colOff>
                    <xdr:row>94</xdr:row>
                    <xdr:rowOff>381000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781050</xdr:colOff>
                    <xdr:row>94</xdr:row>
                    <xdr:rowOff>133350</xdr:rowOff>
                  </from>
                  <to>
                    <xdr:col>6</xdr:col>
                    <xdr:colOff>0</xdr:colOff>
                    <xdr:row>94</xdr:row>
                    <xdr:rowOff>390525</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78" r:id="rId45" name="Check Box 66">
              <controlPr defaultSize="0" autoFill="0" autoLine="0" autoPict="0">
                <anchor moveWithCells="1" sizeWithCells="1">
                  <from>
                    <xdr:col>4</xdr:col>
                    <xdr:colOff>933450</xdr:colOff>
                    <xdr:row>121</xdr:row>
                    <xdr:rowOff>0</xdr:rowOff>
                  </from>
                  <to>
                    <xdr:col>5</xdr:col>
                    <xdr:colOff>714375</xdr:colOff>
                    <xdr:row>121</xdr:row>
                    <xdr:rowOff>0</xdr:rowOff>
                  </to>
                </anchor>
              </controlPr>
            </control>
          </mc:Choice>
        </mc:AlternateContent>
        <mc:AlternateContent xmlns:mc="http://schemas.openxmlformats.org/markup-compatibility/2006">
          <mc:Choice Requires="x14">
            <control shapeId="141379" r:id="rId46" name="Check Box 67">
              <controlPr defaultSize="0" autoFill="0" autoLine="0" autoPict="0">
                <anchor moveWithCells="1" sizeWithCells="1">
                  <from>
                    <xdr:col>5</xdr:col>
                    <xdr:colOff>0</xdr:colOff>
                    <xdr:row>121</xdr:row>
                    <xdr:rowOff>0</xdr:rowOff>
                  </from>
                  <to>
                    <xdr:col>5</xdr:col>
                    <xdr:colOff>657225</xdr:colOff>
                    <xdr:row>121</xdr:row>
                    <xdr:rowOff>0</xdr:rowOff>
                  </to>
                </anchor>
              </controlPr>
            </control>
          </mc:Choice>
        </mc:AlternateContent>
        <mc:AlternateContent xmlns:mc="http://schemas.openxmlformats.org/markup-compatibility/2006">
          <mc:Choice Requires="x14">
            <control shapeId="141380" r:id="rId47" name="Check Box 68">
              <controlPr defaultSize="0" autoFill="0" autoLine="0" autoPict="0">
                <anchor moveWithCells="1" sizeWithCells="1">
                  <from>
                    <xdr:col>5</xdr:col>
                    <xdr:colOff>1104900</xdr:colOff>
                    <xdr:row>121</xdr:row>
                    <xdr:rowOff>0</xdr:rowOff>
                  </from>
                  <to>
                    <xdr:col>6</xdr:col>
                    <xdr:colOff>0</xdr:colOff>
                    <xdr:row>121</xdr:row>
                    <xdr:rowOff>0</xdr:rowOff>
                  </to>
                </anchor>
              </controlPr>
            </control>
          </mc:Choice>
        </mc:AlternateContent>
        <mc:AlternateContent xmlns:mc="http://schemas.openxmlformats.org/markup-compatibility/2006">
          <mc:Choice Requires="x14">
            <control shapeId="141381" r:id="rId48" name="Check Box 69">
              <controlPr defaultSize="0" autoFill="0" autoLine="0" autoPict="0">
                <anchor moveWithCells="1" sizeWithCells="1">
                  <from>
                    <xdr:col>6</xdr:col>
                    <xdr:colOff>1104900</xdr:colOff>
                    <xdr:row>121</xdr:row>
                    <xdr:rowOff>0</xdr:rowOff>
                  </from>
                  <to>
                    <xdr:col>7</xdr:col>
                    <xdr:colOff>333375</xdr:colOff>
                    <xdr:row>121</xdr:row>
                    <xdr:rowOff>0</xdr:rowOff>
                  </to>
                </anchor>
              </controlPr>
            </control>
          </mc:Choice>
        </mc:AlternateContent>
        <mc:AlternateContent xmlns:mc="http://schemas.openxmlformats.org/markup-compatibility/2006">
          <mc:Choice Requires="x14">
            <control shapeId="141382" r:id="rId49" name="Check Box 70">
              <controlPr defaultSize="0" autoFill="0" autoLine="0" autoPict="0">
                <anchor moveWithCells="1" sizeWithCells="1">
                  <from>
                    <xdr:col>6</xdr:col>
                    <xdr:colOff>1181100</xdr:colOff>
                    <xdr:row>121</xdr:row>
                    <xdr:rowOff>0</xdr:rowOff>
                  </from>
                  <to>
                    <xdr:col>7</xdr:col>
                    <xdr:colOff>657225</xdr:colOff>
                    <xdr:row>121</xdr:row>
                    <xdr:rowOff>0</xdr:rowOff>
                  </to>
                </anchor>
              </controlPr>
            </control>
          </mc:Choice>
        </mc:AlternateContent>
        <mc:AlternateContent xmlns:mc="http://schemas.openxmlformats.org/markup-compatibility/2006">
          <mc:Choice Requires="x14">
            <control shapeId="141383" r:id="rId50" name="Check Box 71">
              <controlPr defaultSize="0" autoFill="0" autoLine="0" autoPict="0">
                <anchor moveWithCells="1" sizeWithCells="1">
                  <from>
                    <xdr:col>6</xdr:col>
                    <xdr:colOff>123825</xdr:colOff>
                    <xdr:row>121</xdr:row>
                    <xdr:rowOff>0</xdr:rowOff>
                  </from>
                  <to>
                    <xdr:col>6</xdr:col>
                    <xdr:colOff>714375</xdr:colOff>
                    <xdr:row>121</xdr:row>
                    <xdr:rowOff>0</xdr:rowOff>
                  </to>
                </anchor>
              </controlPr>
            </control>
          </mc:Choice>
        </mc:AlternateContent>
        <mc:AlternateContent xmlns:mc="http://schemas.openxmlformats.org/markup-compatibility/2006">
          <mc:Choice Requires="x14">
            <control shapeId="141384" r:id="rId51" name="Check Box 72">
              <controlPr defaultSize="0" autoFill="0" autoLine="0" autoPict="0">
                <anchor moveWithCells="1" sizeWithCells="1">
                  <from>
                    <xdr:col>8</xdr:col>
                    <xdr:colOff>914400</xdr:colOff>
                    <xdr:row>121</xdr:row>
                    <xdr:rowOff>0</xdr:rowOff>
                  </from>
                  <to>
                    <xdr:col>8</xdr:col>
                    <xdr:colOff>1266825</xdr:colOff>
                    <xdr:row>121</xdr:row>
                    <xdr:rowOff>0</xdr:rowOff>
                  </to>
                </anchor>
              </controlPr>
            </control>
          </mc:Choice>
        </mc:AlternateContent>
        <mc:AlternateContent xmlns:mc="http://schemas.openxmlformats.org/markup-compatibility/2006">
          <mc:Choice Requires="x14">
            <control shapeId="141385" r:id="rId52" name="Check Box 73">
              <controlPr defaultSize="0" autoFill="0" autoLine="0" autoPict="0">
                <anchor moveWithCells="1" sizeWithCells="1">
                  <from>
                    <xdr:col>8</xdr:col>
                    <xdr:colOff>971550</xdr:colOff>
                    <xdr:row>121</xdr:row>
                    <xdr:rowOff>0</xdr:rowOff>
                  </from>
                  <to>
                    <xdr:col>8</xdr:col>
                    <xdr:colOff>1209675</xdr:colOff>
                    <xdr:row>121</xdr:row>
                    <xdr:rowOff>0</xdr:rowOff>
                  </to>
                </anchor>
              </controlPr>
            </control>
          </mc:Choice>
        </mc:AlternateContent>
        <mc:AlternateContent xmlns:mc="http://schemas.openxmlformats.org/markup-compatibility/2006">
          <mc:Choice Requires="x14">
            <control shapeId="141386" r:id="rId53" name="Check Box 74">
              <controlPr defaultSize="0" autoFill="0" autoLine="0" autoPict="0">
                <anchor moveWithCells="1" sizeWithCells="1">
                  <from>
                    <xdr:col>8</xdr:col>
                    <xdr:colOff>114300</xdr:colOff>
                    <xdr:row>121</xdr:row>
                    <xdr:rowOff>0</xdr:rowOff>
                  </from>
                  <to>
                    <xdr:col>8</xdr:col>
                    <xdr:colOff>285750</xdr:colOff>
                    <xdr:row>121</xdr:row>
                    <xdr:rowOff>0</xdr:rowOff>
                  </to>
                </anchor>
              </controlPr>
            </control>
          </mc:Choice>
        </mc:AlternateContent>
        <mc:AlternateContent xmlns:mc="http://schemas.openxmlformats.org/markup-compatibility/2006">
          <mc:Choice Requires="x14">
            <control shapeId="141387" r:id="rId54" name="Check Box 75">
              <controlPr defaultSize="0" autoFill="0" autoLine="0" autoPict="0">
                <anchor moveWithCells="1" sizeWithCells="1">
                  <from>
                    <xdr:col>5</xdr:col>
                    <xdr:colOff>76200</xdr:colOff>
                    <xdr:row>139</xdr:row>
                    <xdr:rowOff>0</xdr:rowOff>
                  </from>
                  <to>
                    <xdr:col>5</xdr:col>
                    <xdr:colOff>533400</xdr:colOff>
                    <xdr:row>139</xdr:row>
                    <xdr:rowOff>0</xdr:rowOff>
                  </to>
                </anchor>
              </controlPr>
            </control>
          </mc:Choice>
        </mc:AlternateContent>
        <mc:AlternateContent xmlns:mc="http://schemas.openxmlformats.org/markup-compatibility/2006">
          <mc:Choice Requires="x14">
            <control shapeId="141388" r:id="rId55" name="Check Box 76">
              <controlPr defaultSize="0" autoFill="0" autoLine="0" autoPict="0">
                <anchor moveWithCells="1" sizeWithCells="1">
                  <from>
                    <xdr:col>5</xdr:col>
                    <xdr:colOff>0</xdr:colOff>
                    <xdr:row>139</xdr:row>
                    <xdr:rowOff>0</xdr:rowOff>
                  </from>
                  <to>
                    <xdr:col>5</xdr:col>
                    <xdr:colOff>657225</xdr:colOff>
                    <xdr:row>139</xdr:row>
                    <xdr:rowOff>0</xdr:rowOff>
                  </to>
                </anchor>
              </controlPr>
            </control>
          </mc:Choice>
        </mc:AlternateContent>
        <mc:AlternateContent xmlns:mc="http://schemas.openxmlformats.org/markup-compatibility/2006">
          <mc:Choice Requires="x14">
            <control shapeId="141389" r:id="rId56" name="Check Box 77">
              <controlPr defaultSize="0" autoFill="0" autoLine="0" autoPict="0">
                <anchor moveWithCells="1" sizeWithCells="1">
                  <from>
                    <xdr:col>5</xdr:col>
                    <xdr:colOff>1104900</xdr:colOff>
                    <xdr:row>139</xdr:row>
                    <xdr:rowOff>0</xdr:rowOff>
                  </from>
                  <to>
                    <xdr:col>6</xdr:col>
                    <xdr:colOff>0</xdr:colOff>
                    <xdr:row>139</xdr:row>
                    <xdr:rowOff>0</xdr:rowOff>
                  </to>
                </anchor>
              </controlPr>
            </control>
          </mc:Choice>
        </mc:AlternateContent>
        <mc:AlternateContent xmlns:mc="http://schemas.openxmlformats.org/markup-compatibility/2006">
          <mc:Choice Requires="x14">
            <control shapeId="141390" r:id="rId57" name="Check Box 78">
              <controlPr defaultSize="0" autoFill="0" autoLine="0" autoPict="0">
                <anchor moveWithCells="1" sizeWithCells="1">
                  <from>
                    <xdr:col>6</xdr:col>
                    <xdr:colOff>1038225</xdr:colOff>
                    <xdr:row>139</xdr:row>
                    <xdr:rowOff>0</xdr:rowOff>
                  </from>
                  <to>
                    <xdr:col>7</xdr:col>
                    <xdr:colOff>276225</xdr:colOff>
                    <xdr:row>139</xdr:row>
                    <xdr:rowOff>0</xdr:rowOff>
                  </to>
                </anchor>
              </controlPr>
            </control>
          </mc:Choice>
        </mc:AlternateContent>
        <mc:AlternateContent xmlns:mc="http://schemas.openxmlformats.org/markup-compatibility/2006">
          <mc:Choice Requires="x14">
            <control shapeId="141391" r:id="rId58" name="Check Box 79">
              <controlPr defaultSize="0" autoFill="0" autoLine="0" autoPict="0">
                <anchor moveWithCells="1" sizeWithCells="1">
                  <from>
                    <xdr:col>6</xdr:col>
                    <xdr:colOff>1143000</xdr:colOff>
                    <xdr:row>139</xdr:row>
                    <xdr:rowOff>0</xdr:rowOff>
                  </from>
                  <to>
                    <xdr:col>7</xdr:col>
                    <xdr:colOff>628650</xdr:colOff>
                    <xdr:row>139</xdr:row>
                    <xdr:rowOff>0</xdr:rowOff>
                  </to>
                </anchor>
              </controlPr>
            </control>
          </mc:Choice>
        </mc:AlternateContent>
        <mc:AlternateContent xmlns:mc="http://schemas.openxmlformats.org/markup-compatibility/2006">
          <mc:Choice Requires="x14">
            <control shapeId="141392" r:id="rId59" name="Check Box 80">
              <controlPr defaultSize="0" autoFill="0" autoLine="0" autoPict="0">
                <anchor moveWithCells="1" sizeWithCells="1">
                  <from>
                    <xdr:col>6</xdr:col>
                    <xdr:colOff>95250</xdr:colOff>
                    <xdr:row>139</xdr:row>
                    <xdr:rowOff>0</xdr:rowOff>
                  </from>
                  <to>
                    <xdr:col>6</xdr:col>
                    <xdr:colOff>695325</xdr:colOff>
                    <xdr:row>139</xdr:row>
                    <xdr:rowOff>0</xdr:rowOff>
                  </to>
                </anchor>
              </controlPr>
            </control>
          </mc:Choice>
        </mc:AlternateContent>
        <mc:AlternateContent xmlns:mc="http://schemas.openxmlformats.org/markup-compatibility/2006">
          <mc:Choice Requires="x14">
            <control shapeId="141393" r:id="rId60" name="Check Box 81">
              <controlPr defaultSize="0" autoFill="0" autoLine="0" autoPict="0">
                <anchor moveWithCells="1" sizeWithCells="1">
                  <from>
                    <xdr:col>8</xdr:col>
                    <xdr:colOff>1304925</xdr:colOff>
                    <xdr:row>139</xdr:row>
                    <xdr:rowOff>0</xdr:rowOff>
                  </from>
                  <to>
                    <xdr:col>8</xdr:col>
                    <xdr:colOff>1504950</xdr:colOff>
                    <xdr:row>139</xdr:row>
                    <xdr:rowOff>0</xdr:rowOff>
                  </to>
                </anchor>
              </controlPr>
            </control>
          </mc:Choice>
        </mc:AlternateContent>
        <mc:AlternateContent xmlns:mc="http://schemas.openxmlformats.org/markup-compatibility/2006">
          <mc:Choice Requires="x14">
            <control shapeId="141394" r:id="rId61" name="Check Box 82">
              <controlPr defaultSize="0" autoFill="0" autoLine="0" autoPict="0">
                <anchor moveWithCells="1" sizeWithCells="1">
                  <from>
                    <xdr:col>8</xdr:col>
                    <xdr:colOff>1257300</xdr:colOff>
                    <xdr:row>139</xdr:row>
                    <xdr:rowOff>0</xdr:rowOff>
                  </from>
                  <to>
                    <xdr:col>9</xdr:col>
                    <xdr:colOff>0</xdr:colOff>
                    <xdr:row>139</xdr:row>
                    <xdr:rowOff>0</xdr:rowOff>
                  </to>
                </anchor>
              </controlPr>
            </control>
          </mc:Choice>
        </mc:AlternateContent>
        <mc:AlternateContent xmlns:mc="http://schemas.openxmlformats.org/markup-compatibility/2006">
          <mc:Choice Requires="x14">
            <control shapeId="141395" r:id="rId62" name="Check Box 83">
              <controlPr defaultSize="0" autoFill="0" autoLine="0" autoPict="0">
                <anchor moveWithCells="1" sizeWithCells="1">
                  <from>
                    <xdr:col>8</xdr:col>
                    <xdr:colOff>114300</xdr:colOff>
                    <xdr:row>139</xdr:row>
                    <xdr:rowOff>0</xdr:rowOff>
                  </from>
                  <to>
                    <xdr:col>8</xdr:col>
                    <xdr:colOff>333375</xdr:colOff>
                    <xdr:row>139</xdr:row>
                    <xdr:rowOff>0</xdr:rowOff>
                  </to>
                </anchor>
              </controlPr>
            </control>
          </mc:Choice>
        </mc:AlternateContent>
        <mc:AlternateContent xmlns:mc="http://schemas.openxmlformats.org/markup-compatibility/2006">
          <mc:Choice Requires="x14">
            <control shapeId="141396" r:id="rId63" name="Check Box 84">
              <controlPr defaultSize="0" autoFill="0" autoLine="0" autoPict="0">
                <anchor moveWithCells="1" sizeWithCells="1">
                  <from>
                    <xdr:col>4</xdr:col>
                    <xdr:colOff>942975</xdr:colOff>
                    <xdr:row>139</xdr:row>
                    <xdr:rowOff>0</xdr:rowOff>
                  </from>
                  <to>
                    <xdr:col>5</xdr:col>
                    <xdr:colOff>638175</xdr:colOff>
                    <xdr:row>139</xdr:row>
                    <xdr:rowOff>0</xdr:rowOff>
                  </to>
                </anchor>
              </controlPr>
            </control>
          </mc:Choice>
        </mc:AlternateContent>
        <mc:AlternateContent xmlns:mc="http://schemas.openxmlformats.org/markup-compatibility/2006">
          <mc:Choice Requires="x14">
            <control shapeId="141397" r:id="rId64" name="Check Box 85">
              <controlPr defaultSize="0" autoFill="0" autoLine="0" autoPict="0">
                <anchor moveWithCells="1" sizeWithCells="1">
                  <from>
                    <xdr:col>4</xdr:col>
                    <xdr:colOff>942975</xdr:colOff>
                    <xdr:row>139</xdr:row>
                    <xdr:rowOff>0</xdr:rowOff>
                  </from>
                  <to>
                    <xdr:col>5</xdr:col>
                    <xdr:colOff>638175</xdr:colOff>
                    <xdr:row>139</xdr:row>
                    <xdr:rowOff>0</xdr:rowOff>
                  </to>
                </anchor>
              </controlPr>
            </control>
          </mc:Choice>
        </mc:AlternateContent>
        <mc:AlternateContent xmlns:mc="http://schemas.openxmlformats.org/markup-compatibility/2006">
          <mc:Choice Requires="x14">
            <control shapeId="141398" r:id="rId65" name="Check Box 86">
              <controlPr defaultSize="0" autoFill="0" autoLine="0" autoPict="0">
                <anchor moveWithCells="1" sizeWithCells="1">
                  <from>
                    <xdr:col>5</xdr:col>
                    <xdr:colOff>1104900</xdr:colOff>
                    <xdr:row>139</xdr:row>
                    <xdr:rowOff>0</xdr:rowOff>
                  </from>
                  <to>
                    <xdr:col>6</xdr:col>
                    <xdr:colOff>0</xdr:colOff>
                    <xdr:row>139</xdr:row>
                    <xdr:rowOff>0</xdr:rowOff>
                  </to>
                </anchor>
              </controlPr>
            </control>
          </mc:Choice>
        </mc:AlternateContent>
        <mc:AlternateContent xmlns:mc="http://schemas.openxmlformats.org/markup-compatibility/2006">
          <mc:Choice Requires="x14">
            <control shapeId="141399" r:id="rId66" name="Check Box 87">
              <controlPr defaultSize="0" autoFill="0" autoLine="0" autoPict="0">
                <anchor moveWithCells="1" sizeWithCells="1">
                  <from>
                    <xdr:col>6</xdr:col>
                    <xdr:colOff>1190625</xdr:colOff>
                    <xdr:row>139</xdr:row>
                    <xdr:rowOff>0</xdr:rowOff>
                  </from>
                  <to>
                    <xdr:col>7</xdr:col>
                    <xdr:colOff>409575</xdr:colOff>
                    <xdr:row>139</xdr:row>
                    <xdr:rowOff>0</xdr:rowOff>
                  </to>
                </anchor>
              </controlPr>
            </control>
          </mc:Choice>
        </mc:AlternateContent>
        <mc:AlternateContent xmlns:mc="http://schemas.openxmlformats.org/markup-compatibility/2006">
          <mc:Choice Requires="x14">
            <control shapeId="141400" r:id="rId67" name="Check Box 88">
              <controlPr defaultSize="0" autoFill="0" autoLine="0" autoPict="0">
                <anchor moveWithCells="1" sizeWithCells="1">
                  <from>
                    <xdr:col>6</xdr:col>
                    <xdr:colOff>1247775</xdr:colOff>
                    <xdr:row>139</xdr:row>
                    <xdr:rowOff>0</xdr:rowOff>
                  </from>
                  <to>
                    <xdr:col>7</xdr:col>
                    <xdr:colOff>704850</xdr:colOff>
                    <xdr:row>139</xdr:row>
                    <xdr:rowOff>0</xdr:rowOff>
                  </to>
                </anchor>
              </controlPr>
            </control>
          </mc:Choice>
        </mc:AlternateContent>
        <mc:AlternateContent xmlns:mc="http://schemas.openxmlformats.org/markup-compatibility/2006">
          <mc:Choice Requires="x14">
            <control shapeId="141401" r:id="rId68" name="Check Box 89">
              <controlPr defaultSize="0" autoFill="0" autoLine="0" autoPict="0">
                <anchor moveWithCells="1" sizeWithCells="1">
                  <from>
                    <xdr:col>6</xdr:col>
                    <xdr:colOff>171450</xdr:colOff>
                    <xdr:row>139</xdr:row>
                    <xdr:rowOff>0</xdr:rowOff>
                  </from>
                  <to>
                    <xdr:col>6</xdr:col>
                    <xdr:colOff>742950</xdr:colOff>
                    <xdr:row>139</xdr:row>
                    <xdr:rowOff>0</xdr:rowOff>
                  </to>
                </anchor>
              </controlPr>
            </control>
          </mc:Choice>
        </mc:AlternateContent>
        <mc:AlternateContent xmlns:mc="http://schemas.openxmlformats.org/markup-compatibility/2006">
          <mc:Choice Requires="x14">
            <control shapeId="141402" r:id="rId69" name="Check Box 90">
              <controlPr defaultSize="0" autoFill="0" autoLine="0" autoPict="0">
                <anchor moveWithCells="1" sizeWithCells="1">
                  <from>
                    <xdr:col>8</xdr:col>
                    <xdr:colOff>1238250</xdr:colOff>
                    <xdr:row>139</xdr:row>
                    <xdr:rowOff>0</xdr:rowOff>
                  </from>
                  <to>
                    <xdr:col>8</xdr:col>
                    <xdr:colOff>1543050</xdr:colOff>
                    <xdr:row>139</xdr:row>
                    <xdr:rowOff>0</xdr:rowOff>
                  </to>
                </anchor>
              </controlPr>
            </control>
          </mc:Choice>
        </mc:AlternateContent>
        <mc:AlternateContent xmlns:mc="http://schemas.openxmlformats.org/markup-compatibility/2006">
          <mc:Choice Requires="x14">
            <control shapeId="141403" r:id="rId70" name="Check Box 91">
              <controlPr defaultSize="0" autoFill="0" autoLine="0" autoPict="0">
                <anchor moveWithCells="1" sizeWithCells="1">
                  <from>
                    <xdr:col>8</xdr:col>
                    <xdr:colOff>1257300</xdr:colOff>
                    <xdr:row>139</xdr:row>
                    <xdr:rowOff>0</xdr:rowOff>
                  </from>
                  <to>
                    <xdr:col>8</xdr:col>
                    <xdr:colOff>1533525</xdr:colOff>
                    <xdr:row>139</xdr:row>
                    <xdr:rowOff>0</xdr:rowOff>
                  </to>
                </anchor>
              </controlPr>
            </control>
          </mc:Choice>
        </mc:AlternateContent>
        <mc:AlternateContent xmlns:mc="http://schemas.openxmlformats.org/markup-compatibility/2006">
          <mc:Choice Requires="x14">
            <control shapeId="141404" r:id="rId71" name="Check Box 92">
              <controlPr defaultSize="0" autoFill="0" autoLine="0" autoPict="0">
                <anchor moveWithCells="1" sizeWithCells="1">
                  <from>
                    <xdr:col>8</xdr:col>
                    <xdr:colOff>152400</xdr:colOff>
                    <xdr:row>139</xdr:row>
                    <xdr:rowOff>0</xdr:rowOff>
                  </from>
                  <to>
                    <xdr:col>8</xdr:col>
                    <xdr:colOff>361950</xdr:colOff>
                    <xdr:row>139</xdr:row>
                    <xdr:rowOff>0</xdr:rowOff>
                  </to>
                </anchor>
              </controlPr>
            </control>
          </mc:Choice>
        </mc:AlternateContent>
        <mc:AlternateContent xmlns:mc="http://schemas.openxmlformats.org/markup-compatibility/2006">
          <mc:Choice Requires="x14">
            <control shapeId="141405" r:id="rId72" name="Check Box 93">
              <controlPr defaultSize="0" autoFill="0" autoLine="0" autoPict="0">
                <anchor moveWithCells="1" sizeWithCells="1">
                  <from>
                    <xdr:col>8</xdr:col>
                    <xdr:colOff>66675</xdr:colOff>
                    <xdr:row>93</xdr:row>
                    <xdr:rowOff>9525</xdr:rowOff>
                  </from>
                  <to>
                    <xdr:col>8</xdr:col>
                    <xdr:colOff>600075</xdr:colOff>
                    <xdr:row>94</xdr:row>
                    <xdr:rowOff>133350</xdr:rowOff>
                  </to>
                </anchor>
              </controlPr>
            </control>
          </mc:Choice>
        </mc:AlternateContent>
        <mc:AlternateContent xmlns:mc="http://schemas.openxmlformats.org/markup-compatibility/2006">
          <mc:Choice Requires="x14">
            <control shapeId="141406" r:id="rId73" name="Check Box 94">
              <controlPr defaultSize="0" autoFill="0" autoLine="0" autoPict="0">
                <anchor moveWithCells="1" sizeWithCells="1">
                  <from>
                    <xdr:col>8</xdr:col>
                    <xdr:colOff>800100</xdr:colOff>
                    <xdr:row>93</xdr:row>
                    <xdr:rowOff>9525</xdr:rowOff>
                  </from>
                  <to>
                    <xdr:col>8</xdr:col>
                    <xdr:colOff>1543050</xdr:colOff>
                    <xdr:row>94</xdr:row>
                    <xdr:rowOff>133350</xdr:rowOff>
                  </to>
                </anchor>
              </controlPr>
            </control>
          </mc:Choice>
        </mc:AlternateContent>
        <mc:AlternateContent xmlns:mc="http://schemas.openxmlformats.org/markup-compatibility/2006">
          <mc:Choice Requires="x14">
            <control shapeId="141407" r:id="rId74" name="Check Box 95">
              <controlPr defaultSize="0" autoFill="0" autoLine="0" autoPict="0">
                <anchor moveWithCells="1" sizeWithCells="1">
                  <from>
                    <xdr:col>8</xdr:col>
                    <xdr:colOff>57150</xdr:colOff>
                    <xdr:row>94</xdr:row>
                    <xdr:rowOff>152400</xdr:rowOff>
                  </from>
                  <to>
                    <xdr:col>8</xdr:col>
                    <xdr:colOff>733425</xdr:colOff>
                    <xdr:row>94</xdr:row>
                    <xdr:rowOff>600075</xdr:rowOff>
                  </to>
                </anchor>
              </controlPr>
            </control>
          </mc:Choice>
        </mc:AlternateContent>
        <mc:AlternateContent xmlns:mc="http://schemas.openxmlformats.org/markup-compatibility/2006">
          <mc:Choice Requires="x14">
            <control shapeId="141408" r:id="rId75" name="Check Box 96">
              <controlPr defaultSize="0" autoFill="0" autoLine="0" autoPict="0">
                <anchor moveWithCells="1" sizeWithCells="1">
                  <from>
                    <xdr:col>8</xdr:col>
                    <xdr:colOff>809625</xdr:colOff>
                    <xdr:row>94</xdr:row>
                    <xdr:rowOff>161925</xdr:rowOff>
                  </from>
                  <to>
                    <xdr:col>24</xdr:col>
                    <xdr:colOff>247650</xdr:colOff>
                    <xdr:row>94</xdr:row>
                    <xdr:rowOff>619125</xdr:rowOff>
                  </to>
                </anchor>
              </controlPr>
            </control>
          </mc:Choice>
        </mc:AlternateContent>
        <mc:AlternateContent xmlns:mc="http://schemas.openxmlformats.org/markup-compatibility/2006">
          <mc:Choice Requires="x14">
            <control shapeId="141409" r:id="rId76" name="Check Box 97">
              <controlPr defaultSize="0" autoFill="0" autoLine="0" autoPict="0">
                <anchor moveWithCells="1" sizeWithCells="1">
                  <from>
                    <xdr:col>5</xdr:col>
                    <xdr:colOff>685800</xdr:colOff>
                    <xdr:row>94</xdr:row>
                    <xdr:rowOff>476250</xdr:rowOff>
                  </from>
                  <to>
                    <xdr:col>5</xdr:col>
                    <xdr:colOff>1343025</xdr:colOff>
                    <xdr:row>94</xdr:row>
                    <xdr:rowOff>714375</xdr:rowOff>
                  </to>
                </anchor>
              </controlPr>
            </control>
          </mc:Choice>
        </mc:AlternateContent>
        <mc:AlternateContent xmlns:mc="http://schemas.openxmlformats.org/markup-compatibility/2006">
          <mc:Choice Requires="x14">
            <control shapeId="141410" r:id="rId77" name="Check Box 98">
              <controlPr defaultSize="0" autoFill="0" autoLine="0" autoPict="0">
                <anchor moveWithCells="1" sizeWithCells="1">
                  <from>
                    <xdr:col>5</xdr:col>
                    <xdr:colOff>76200</xdr:colOff>
                    <xdr:row>94</xdr:row>
                    <xdr:rowOff>476250</xdr:rowOff>
                  </from>
                  <to>
                    <xdr:col>5</xdr:col>
                    <xdr:colOff>657225</xdr:colOff>
                    <xdr:row>94</xdr:row>
                    <xdr:rowOff>638175</xdr:rowOff>
                  </to>
                </anchor>
              </controlPr>
            </control>
          </mc:Choice>
        </mc:AlternateContent>
        <mc:AlternateContent xmlns:mc="http://schemas.openxmlformats.org/markup-compatibility/2006">
          <mc:Choice Requires="x14">
            <control shapeId="141412" r:id="rId78" name="Check Box 100">
              <controlPr defaultSize="0" autoFill="0" autoLine="0" autoPict="0">
                <anchor moveWithCells="1" sizeWithCells="1">
                  <from>
                    <xdr:col>6</xdr:col>
                    <xdr:colOff>142875</xdr:colOff>
                    <xdr:row>94</xdr:row>
                    <xdr:rowOff>733425</xdr:rowOff>
                  </from>
                  <to>
                    <xdr:col>6</xdr:col>
                    <xdr:colOff>723900</xdr:colOff>
                    <xdr:row>94</xdr:row>
                    <xdr:rowOff>914400</xdr:rowOff>
                  </to>
                </anchor>
              </controlPr>
            </control>
          </mc:Choice>
        </mc:AlternateContent>
        <mc:AlternateContent xmlns:mc="http://schemas.openxmlformats.org/markup-compatibility/2006">
          <mc:Choice Requires="x14">
            <control shapeId="141413" r:id="rId79" name="Check Box 101">
              <controlPr defaultSize="0" autoFill="0" autoLine="0" autoPict="0">
                <anchor moveWithCells="1" sizeWithCells="1">
                  <from>
                    <xdr:col>8</xdr:col>
                    <xdr:colOff>76200</xdr:colOff>
                    <xdr:row>94</xdr:row>
                    <xdr:rowOff>676275</xdr:rowOff>
                  </from>
                  <to>
                    <xdr:col>8</xdr:col>
                    <xdr:colOff>657225</xdr:colOff>
                    <xdr:row>94</xdr:row>
                    <xdr:rowOff>895350</xdr:rowOff>
                  </to>
                </anchor>
              </controlPr>
            </control>
          </mc:Choice>
        </mc:AlternateContent>
        <mc:AlternateContent xmlns:mc="http://schemas.openxmlformats.org/markup-compatibility/2006">
          <mc:Choice Requires="x14">
            <control shapeId="141414" r:id="rId80" name="Check Box 102">
              <controlPr defaultSize="0" autoFill="0" autoLine="0" autoPict="0">
                <anchor moveWithCells="1" sizeWithCells="1">
                  <from>
                    <xdr:col>5</xdr:col>
                    <xdr:colOff>76200</xdr:colOff>
                    <xdr:row>118</xdr:row>
                    <xdr:rowOff>819150</xdr:rowOff>
                  </from>
                  <to>
                    <xdr:col>5</xdr:col>
                    <xdr:colOff>657225</xdr:colOff>
                    <xdr:row>118</xdr:row>
                    <xdr:rowOff>1095375</xdr:rowOff>
                  </to>
                </anchor>
              </controlPr>
            </control>
          </mc:Choice>
        </mc:AlternateContent>
        <mc:AlternateContent xmlns:mc="http://schemas.openxmlformats.org/markup-compatibility/2006">
          <mc:Choice Requires="x14">
            <control shapeId="141415" r:id="rId81" name="Check Box 103">
              <controlPr defaultSize="0" autoFill="0" autoLine="0" autoPict="0">
                <anchor moveWithCells="1" sizeWithCells="1">
                  <from>
                    <xdr:col>5</xdr:col>
                    <xdr:colOff>161925</xdr:colOff>
                    <xdr:row>118</xdr:row>
                    <xdr:rowOff>47625</xdr:rowOff>
                  </from>
                  <to>
                    <xdr:col>5</xdr:col>
                    <xdr:colOff>552450</xdr:colOff>
                    <xdr:row>118</xdr:row>
                    <xdr:rowOff>323850</xdr:rowOff>
                  </to>
                </anchor>
              </controlPr>
            </control>
          </mc:Choice>
        </mc:AlternateContent>
        <mc:AlternateContent xmlns:mc="http://schemas.openxmlformats.org/markup-compatibility/2006">
          <mc:Choice Requires="x14">
            <control shapeId="141416" r:id="rId82" name="Check Box 104">
              <controlPr defaultSize="0" autoFill="0" autoLine="0" autoPict="0">
                <anchor moveWithCells="1" sizeWithCells="1">
                  <from>
                    <xdr:col>5</xdr:col>
                    <xdr:colOff>695325</xdr:colOff>
                    <xdr:row>118</xdr:row>
                    <xdr:rowOff>47625</xdr:rowOff>
                  </from>
                  <to>
                    <xdr:col>5</xdr:col>
                    <xdr:colOff>1514475</xdr:colOff>
                    <xdr:row>118</xdr:row>
                    <xdr:rowOff>285750</xdr:rowOff>
                  </to>
                </anchor>
              </controlPr>
            </control>
          </mc:Choice>
        </mc:AlternateContent>
        <mc:AlternateContent xmlns:mc="http://schemas.openxmlformats.org/markup-compatibility/2006">
          <mc:Choice Requires="x14">
            <control shapeId="141417" r:id="rId83" name="Check Box 105">
              <controlPr defaultSize="0" autoFill="0" autoLine="0" autoPict="0">
                <anchor moveWithCells="1" sizeWithCells="1">
                  <from>
                    <xdr:col>5</xdr:col>
                    <xdr:colOff>152400</xdr:colOff>
                    <xdr:row>118</xdr:row>
                    <xdr:rowOff>409575</xdr:rowOff>
                  </from>
                  <to>
                    <xdr:col>5</xdr:col>
                    <xdr:colOff>638175</xdr:colOff>
                    <xdr:row>118</xdr:row>
                    <xdr:rowOff>666750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5</xdr:col>
                    <xdr:colOff>800100</xdr:colOff>
                    <xdr:row>118</xdr:row>
                    <xdr:rowOff>438150</xdr:rowOff>
                  </from>
                  <to>
                    <xdr:col>5</xdr:col>
                    <xdr:colOff>1543050</xdr:colOff>
                    <xdr:row>118</xdr:row>
                    <xdr:rowOff>676275</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6</xdr:col>
                    <xdr:colOff>180975</xdr:colOff>
                    <xdr:row>118</xdr:row>
                    <xdr:rowOff>180975</xdr:rowOff>
                  </from>
                  <to>
                    <xdr:col>6</xdr:col>
                    <xdr:colOff>704850</xdr:colOff>
                    <xdr:row>118</xdr:row>
                    <xdr:rowOff>400050</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6</xdr:col>
                    <xdr:colOff>904875</xdr:colOff>
                    <xdr:row>118</xdr:row>
                    <xdr:rowOff>180975</xdr:rowOff>
                  </from>
                  <to>
                    <xdr:col>7</xdr:col>
                    <xdr:colOff>723900</xdr:colOff>
                    <xdr:row>118</xdr:row>
                    <xdr:rowOff>371475</xdr:rowOff>
                  </to>
                </anchor>
              </controlPr>
            </control>
          </mc:Choice>
        </mc:AlternateContent>
        <mc:AlternateContent xmlns:mc="http://schemas.openxmlformats.org/markup-compatibility/2006">
          <mc:Choice Requires="x14">
            <control shapeId="141421" r:id="rId87" name="Check Box 109">
              <controlPr defaultSize="0" autoFill="0" autoLine="0" autoPict="0">
                <anchor moveWithCells="1" sizeWithCells="1">
                  <from>
                    <xdr:col>6</xdr:col>
                    <xdr:colOff>171450</xdr:colOff>
                    <xdr:row>118</xdr:row>
                    <xdr:rowOff>466725</xdr:rowOff>
                  </from>
                  <to>
                    <xdr:col>6</xdr:col>
                    <xdr:colOff>838200</xdr:colOff>
                    <xdr:row>118</xdr:row>
                    <xdr:rowOff>666750</xdr:rowOff>
                  </to>
                </anchor>
              </controlPr>
            </control>
          </mc:Choice>
        </mc:AlternateContent>
        <mc:AlternateContent xmlns:mc="http://schemas.openxmlformats.org/markup-compatibility/2006">
          <mc:Choice Requires="x14">
            <control shapeId="141422" r:id="rId88" name="Check Box 110">
              <controlPr defaultSize="0" autoFill="0" autoLine="0" autoPict="0">
                <anchor moveWithCells="1" sizeWithCells="1">
                  <from>
                    <xdr:col>6</xdr:col>
                    <xdr:colOff>1057275</xdr:colOff>
                    <xdr:row>118</xdr:row>
                    <xdr:rowOff>495300</xdr:rowOff>
                  </from>
                  <to>
                    <xdr:col>7</xdr:col>
                    <xdr:colOff>762000</xdr:colOff>
                    <xdr:row>118</xdr:row>
                    <xdr:rowOff>676275</xdr:rowOff>
                  </to>
                </anchor>
              </controlPr>
            </control>
          </mc:Choice>
        </mc:AlternateContent>
        <mc:AlternateContent xmlns:mc="http://schemas.openxmlformats.org/markup-compatibility/2006">
          <mc:Choice Requires="x14">
            <control shapeId="141423" r:id="rId89" name="Check Box 111">
              <controlPr defaultSize="0" autoFill="0" autoLine="0" autoPict="0">
                <anchor moveWithCells="1" sizeWithCells="1">
                  <from>
                    <xdr:col>8</xdr:col>
                    <xdr:colOff>114300</xdr:colOff>
                    <xdr:row>118</xdr:row>
                    <xdr:rowOff>38100</xdr:rowOff>
                  </from>
                  <to>
                    <xdr:col>8</xdr:col>
                    <xdr:colOff>485775</xdr:colOff>
                    <xdr:row>118</xdr:row>
                    <xdr:rowOff>314325</xdr:rowOff>
                  </to>
                </anchor>
              </controlPr>
            </control>
          </mc:Choice>
        </mc:AlternateContent>
        <mc:AlternateContent xmlns:mc="http://schemas.openxmlformats.org/markup-compatibility/2006">
          <mc:Choice Requires="x14">
            <control shapeId="141424" r:id="rId90" name="Check Box 112">
              <controlPr defaultSize="0" autoFill="0" autoLine="0" autoPict="0">
                <anchor moveWithCells="1" sizeWithCells="1">
                  <from>
                    <xdr:col>8</xdr:col>
                    <xdr:colOff>628650</xdr:colOff>
                    <xdr:row>118</xdr:row>
                    <xdr:rowOff>38100</xdr:rowOff>
                  </from>
                  <to>
                    <xdr:col>8</xdr:col>
                    <xdr:colOff>1409700</xdr:colOff>
                    <xdr:row>118</xdr:row>
                    <xdr:rowOff>276225</xdr:rowOff>
                  </to>
                </anchor>
              </controlPr>
            </control>
          </mc:Choice>
        </mc:AlternateContent>
        <mc:AlternateContent xmlns:mc="http://schemas.openxmlformats.org/markup-compatibility/2006">
          <mc:Choice Requires="x14">
            <control shapeId="141425" r:id="rId91" name="Check Box 113">
              <controlPr defaultSize="0" autoFill="0" autoLine="0" autoPict="0">
                <anchor moveWithCells="1" sizeWithCells="1">
                  <from>
                    <xdr:col>8</xdr:col>
                    <xdr:colOff>104775</xdr:colOff>
                    <xdr:row>118</xdr:row>
                    <xdr:rowOff>400050</xdr:rowOff>
                  </from>
                  <to>
                    <xdr:col>8</xdr:col>
                    <xdr:colOff>571500</xdr:colOff>
                    <xdr:row>118</xdr:row>
                    <xdr:rowOff>666750</xdr:rowOff>
                  </to>
                </anchor>
              </controlPr>
            </control>
          </mc:Choice>
        </mc:AlternateContent>
        <mc:AlternateContent xmlns:mc="http://schemas.openxmlformats.org/markup-compatibility/2006">
          <mc:Choice Requires="x14">
            <control shapeId="141426" r:id="rId92" name="Check Box 114">
              <controlPr defaultSize="0" autoFill="0" autoLine="0" autoPict="0">
                <anchor moveWithCells="1" sizeWithCells="1">
                  <from>
                    <xdr:col>8</xdr:col>
                    <xdr:colOff>733425</xdr:colOff>
                    <xdr:row>118</xdr:row>
                    <xdr:rowOff>438150</xdr:rowOff>
                  </from>
                  <to>
                    <xdr:col>8</xdr:col>
                    <xdr:colOff>1438275</xdr:colOff>
                    <xdr:row>118</xdr:row>
                    <xdr:rowOff>676275</xdr:rowOff>
                  </to>
                </anchor>
              </controlPr>
            </control>
          </mc:Choice>
        </mc:AlternateContent>
        <mc:AlternateContent xmlns:mc="http://schemas.openxmlformats.org/markup-compatibility/2006">
          <mc:Choice Requires="x14">
            <control shapeId="141427" r:id="rId93" name="Check Box 115">
              <controlPr defaultSize="0" autoFill="0" autoLine="0" autoPict="0">
                <anchor moveWithCells="1" sizeWithCells="1">
                  <from>
                    <xdr:col>6</xdr:col>
                    <xdr:colOff>76200</xdr:colOff>
                    <xdr:row>118</xdr:row>
                    <xdr:rowOff>952500</xdr:rowOff>
                  </from>
                  <to>
                    <xdr:col>6</xdr:col>
                    <xdr:colOff>657225</xdr:colOff>
                    <xdr:row>118</xdr:row>
                    <xdr:rowOff>1076325</xdr:rowOff>
                  </to>
                </anchor>
              </controlPr>
            </control>
          </mc:Choice>
        </mc:AlternateContent>
        <mc:AlternateContent xmlns:mc="http://schemas.openxmlformats.org/markup-compatibility/2006">
          <mc:Choice Requires="x14">
            <control shapeId="141428" r:id="rId94" name="Check Box 116">
              <controlPr defaultSize="0" autoFill="0" autoLine="0" autoPict="0">
                <anchor moveWithCells="1" sizeWithCells="1">
                  <from>
                    <xdr:col>8</xdr:col>
                    <xdr:colOff>76200</xdr:colOff>
                    <xdr:row>118</xdr:row>
                    <xdr:rowOff>800100</xdr:rowOff>
                  </from>
                  <to>
                    <xdr:col>8</xdr:col>
                    <xdr:colOff>657225</xdr:colOff>
                    <xdr:row>118</xdr:row>
                    <xdr:rowOff>1057275</xdr:rowOff>
                  </to>
                </anchor>
              </controlPr>
            </control>
          </mc:Choice>
        </mc:AlternateContent>
        <mc:AlternateContent xmlns:mc="http://schemas.openxmlformats.org/markup-compatibility/2006">
          <mc:Choice Requires="x14">
            <control shapeId="141429" r:id="rId95" name="Check Box 117">
              <controlPr defaultSize="0" autoFill="0" autoLine="0" autoPict="0">
                <anchor moveWithCells="1" sizeWithCells="1">
                  <from>
                    <xdr:col>6</xdr:col>
                    <xdr:colOff>981075</xdr:colOff>
                    <xdr:row>94</xdr:row>
                    <xdr:rowOff>704850</xdr:rowOff>
                  </from>
                  <to>
                    <xdr:col>7</xdr:col>
                    <xdr:colOff>809625</xdr:colOff>
                    <xdr:row>94</xdr:row>
                    <xdr:rowOff>914400</xdr:rowOff>
                  </to>
                </anchor>
              </controlPr>
            </control>
          </mc:Choice>
        </mc:AlternateContent>
        <mc:AlternateContent xmlns:mc="http://schemas.openxmlformats.org/markup-compatibility/2006">
          <mc:Choice Requires="x14">
            <control shapeId="141430" r:id="rId96" name="Check Box 118">
              <controlPr defaultSize="0" autoFill="0" autoLine="0" autoPict="0">
                <anchor moveWithCells="1" sizeWithCells="1">
                  <from>
                    <xdr:col>8</xdr:col>
                    <xdr:colOff>876300</xdr:colOff>
                    <xdr:row>94</xdr:row>
                    <xdr:rowOff>685800</xdr:rowOff>
                  </from>
                  <to>
                    <xdr:col>8</xdr:col>
                    <xdr:colOff>1638300</xdr:colOff>
                    <xdr:row>94</xdr:row>
                    <xdr:rowOff>857250</xdr:rowOff>
                  </to>
                </anchor>
              </controlPr>
            </control>
          </mc:Choice>
        </mc:AlternateContent>
        <mc:AlternateContent xmlns:mc="http://schemas.openxmlformats.org/markup-compatibility/2006">
          <mc:Choice Requires="x14">
            <control shapeId="141431" r:id="rId97" name="Check Box 119">
              <controlPr defaultSize="0" autoFill="0" autoLine="0" autoPict="0">
                <anchor moveWithCells="1" sizeWithCells="1">
                  <from>
                    <xdr:col>6</xdr:col>
                    <xdr:colOff>981075</xdr:colOff>
                    <xdr:row>118</xdr:row>
                    <xdr:rowOff>876300</xdr:rowOff>
                  </from>
                  <to>
                    <xdr:col>7</xdr:col>
                    <xdr:colOff>809625</xdr:colOff>
                    <xdr:row>118</xdr:row>
                    <xdr:rowOff>1104900</xdr:rowOff>
                  </to>
                </anchor>
              </controlPr>
            </control>
          </mc:Choice>
        </mc:AlternateContent>
        <mc:AlternateContent xmlns:mc="http://schemas.openxmlformats.org/markup-compatibility/2006">
          <mc:Choice Requires="x14">
            <control shapeId="141432" r:id="rId98" name="Check Box 120">
              <controlPr defaultSize="0" autoFill="0" autoLine="0" autoPict="0">
                <anchor moveWithCells="1" sizeWithCells="1">
                  <from>
                    <xdr:col>5</xdr:col>
                    <xdr:colOff>857250</xdr:colOff>
                    <xdr:row>118</xdr:row>
                    <xdr:rowOff>819150</xdr:rowOff>
                  </from>
                  <to>
                    <xdr:col>5</xdr:col>
                    <xdr:colOff>1524000</xdr:colOff>
                    <xdr:row>118</xdr:row>
                    <xdr:rowOff>1190625</xdr:rowOff>
                  </to>
                </anchor>
              </controlPr>
            </control>
          </mc:Choice>
        </mc:AlternateContent>
        <mc:AlternateContent xmlns:mc="http://schemas.openxmlformats.org/markup-compatibility/2006">
          <mc:Choice Requires="x14">
            <control shapeId="141433" r:id="rId99" name="Check Box 121">
              <controlPr defaultSize="0" autoFill="0" autoLine="0" autoPict="0">
                <anchor moveWithCells="1" sizeWithCells="1">
                  <from>
                    <xdr:col>8</xdr:col>
                    <xdr:colOff>800100</xdr:colOff>
                    <xdr:row>118</xdr:row>
                    <xdr:rowOff>704850</xdr:rowOff>
                  </from>
                  <to>
                    <xdr:col>8</xdr:col>
                    <xdr:colOff>1562100</xdr:colOff>
                    <xdr:row>118</xdr:row>
                    <xdr:rowOff>1133475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G369:G373 JC369:JC373 SY369:SY373 ACU369:ACU373 AMQ369:AMQ373 AWM369:AWM373 BGI369:BGI373 BQE369:BQE373 CAA369:CAA373 CJW369:CJW373 CTS369:CTS373 DDO369:DDO373 DNK369:DNK373 DXG369:DXG373 EHC369:EHC373 EQY369:EQY373 FAU369:FAU373 FKQ369:FKQ373 FUM369:FUM373 GEI369:GEI373 GOE369:GOE373 GYA369:GYA373 HHW369:HHW373 HRS369:HRS373 IBO369:IBO373 ILK369:ILK373 IVG369:IVG373 JFC369:JFC373 JOY369:JOY373 JYU369:JYU373 KIQ369:KIQ373 KSM369:KSM373 LCI369:LCI373 LME369:LME373 LWA369:LWA373 MFW369:MFW373 MPS369:MPS373 MZO369:MZO373 NJK369:NJK373 NTG369:NTG373 ODC369:ODC373 OMY369:OMY373 OWU369:OWU373 PGQ369:PGQ373 PQM369:PQM373 QAI369:QAI373 QKE369:QKE373 QUA369:QUA373 RDW369:RDW373 RNS369:RNS373 RXO369:RXO373 SHK369:SHK373 SRG369:SRG373 TBC369:TBC373 TKY369:TKY373 TUU369:TUU373 UEQ369:UEQ373 UOM369:UOM373 UYI369:UYI373 VIE369:VIE373 VSA369:VSA373 WBW369:WBW373 WLS369:WLS373 WVO369:WVO373 G65905:G65909 JC65905:JC65909 SY65905:SY65909 ACU65905:ACU65909 AMQ65905:AMQ65909 AWM65905:AWM65909 BGI65905:BGI65909 BQE65905:BQE65909 CAA65905:CAA65909 CJW65905:CJW65909 CTS65905:CTS65909 DDO65905:DDO65909 DNK65905:DNK65909 DXG65905:DXG65909 EHC65905:EHC65909 EQY65905:EQY65909 FAU65905:FAU65909 FKQ65905:FKQ65909 FUM65905:FUM65909 GEI65905:GEI65909 GOE65905:GOE65909 GYA65905:GYA65909 HHW65905:HHW65909 HRS65905:HRS65909 IBO65905:IBO65909 ILK65905:ILK65909 IVG65905:IVG65909 JFC65905:JFC65909 JOY65905:JOY65909 JYU65905:JYU65909 KIQ65905:KIQ65909 KSM65905:KSM65909 LCI65905:LCI65909 LME65905:LME65909 LWA65905:LWA65909 MFW65905:MFW65909 MPS65905:MPS65909 MZO65905:MZO65909 NJK65905:NJK65909 NTG65905:NTG65909 ODC65905:ODC65909 OMY65905:OMY65909 OWU65905:OWU65909 PGQ65905:PGQ65909 PQM65905:PQM65909 QAI65905:QAI65909 QKE65905:QKE65909 QUA65905:QUA65909 RDW65905:RDW65909 RNS65905:RNS65909 RXO65905:RXO65909 SHK65905:SHK65909 SRG65905:SRG65909 TBC65905:TBC65909 TKY65905:TKY65909 TUU65905:TUU65909 UEQ65905:UEQ65909 UOM65905:UOM65909 UYI65905:UYI65909 VIE65905:VIE65909 VSA65905:VSA65909 WBW65905:WBW65909 WLS65905:WLS65909 WVO65905:WVO65909 G131441:G131445 JC131441:JC131445 SY131441:SY131445 ACU131441:ACU131445 AMQ131441:AMQ131445 AWM131441:AWM131445 BGI131441:BGI131445 BQE131441:BQE131445 CAA131441:CAA131445 CJW131441:CJW131445 CTS131441:CTS131445 DDO131441:DDO131445 DNK131441:DNK131445 DXG131441:DXG131445 EHC131441:EHC131445 EQY131441:EQY131445 FAU131441:FAU131445 FKQ131441:FKQ131445 FUM131441:FUM131445 GEI131441:GEI131445 GOE131441:GOE131445 GYA131441:GYA131445 HHW131441:HHW131445 HRS131441:HRS131445 IBO131441:IBO131445 ILK131441:ILK131445 IVG131441:IVG131445 JFC131441:JFC131445 JOY131441:JOY131445 JYU131441:JYU131445 KIQ131441:KIQ131445 KSM131441:KSM131445 LCI131441:LCI131445 LME131441:LME131445 LWA131441:LWA131445 MFW131441:MFW131445 MPS131441:MPS131445 MZO131441:MZO131445 NJK131441:NJK131445 NTG131441:NTG131445 ODC131441:ODC131445 OMY131441:OMY131445 OWU131441:OWU131445 PGQ131441:PGQ131445 PQM131441:PQM131445 QAI131441:QAI131445 QKE131441:QKE131445 QUA131441:QUA131445 RDW131441:RDW131445 RNS131441:RNS131445 RXO131441:RXO131445 SHK131441:SHK131445 SRG131441:SRG131445 TBC131441:TBC131445 TKY131441:TKY131445 TUU131441:TUU131445 UEQ131441:UEQ131445 UOM131441:UOM131445 UYI131441:UYI131445 VIE131441:VIE131445 VSA131441:VSA131445 WBW131441:WBW131445 WLS131441:WLS131445 WVO131441:WVO131445 G196977:G196981 JC196977:JC196981 SY196977:SY196981 ACU196977:ACU196981 AMQ196977:AMQ196981 AWM196977:AWM196981 BGI196977:BGI196981 BQE196977:BQE196981 CAA196977:CAA196981 CJW196977:CJW196981 CTS196977:CTS196981 DDO196977:DDO196981 DNK196977:DNK196981 DXG196977:DXG196981 EHC196977:EHC196981 EQY196977:EQY196981 FAU196977:FAU196981 FKQ196977:FKQ196981 FUM196977:FUM196981 GEI196977:GEI196981 GOE196977:GOE196981 GYA196977:GYA196981 HHW196977:HHW196981 HRS196977:HRS196981 IBO196977:IBO196981 ILK196977:ILK196981 IVG196977:IVG196981 JFC196977:JFC196981 JOY196977:JOY196981 JYU196977:JYU196981 KIQ196977:KIQ196981 KSM196977:KSM196981 LCI196977:LCI196981 LME196977:LME196981 LWA196977:LWA196981 MFW196977:MFW196981 MPS196977:MPS196981 MZO196977:MZO196981 NJK196977:NJK196981 NTG196977:NTG196981 ODC196977:ODC196981 OMY196977:OMY196981 OWU196977:OWU196981 PGQ196977:PGQ196981 PQM196977:PQM196981 QAI196977:QAI196981 QKE196977:QKE196981 QUA196977:QUA196981 RDW196977:RDW196981 RNS196977:RNS196981 RXO196977:RXO196981 SHK196977:SHK196981 SRG196977:SRG196981 TBC196977:TBC196981 TKY196977:TKY196981 TUU196977:TUU196981 UEQ196977:UEQ196981 UOM196977:UOM196981 UYI196977:UYI196981 VIE196977:VIE196981 VSA196977:VSA196981 WBW196977:WBW196981 WLS196977:WLS196981 WVO196977:WVO196981 G262513:G262517 JC262513:JC262517 SY262513:SY262517 ACU262513:ACU262517 AMQ262513:AMQ262517 AWM262513:AWM262517 BGI262513:BGI262517 BQE262513:BQE262517 CAA262513:CAA262517 CJW262513:CJW262517 CTS262513:CTS262517 DDO262513:DDO262517 DNK262513:DNK262517 DXG262513:DXG262517 EHC262513:EHC262517 EQY262513:EQY262517 FAU262513:FAU262517 FKQ262513:FKQ262517 FUM262513:FUM262517 GEI262513:GEI262517 GOE262513:GOE262517 GYA262513:GYA262517 HHW262513:HHW262517 HRS262513:HRS262517 IBO262513:IBO262517 ILK262513:ILK262517 IVG262513:IVG262517 JFC262513:JFC262517 JOY262513:JOY262517 JYU262513:JYU262517 KIQ262513:KIQ262517 KSM262513:KSM262517 LCI262513:LCI262517 LME262513:LME262517 LWA262513:LWA262517 MFW262513:MFW262517 MPS262513:MPS262517 MZO262513:MZO262517 NJK262513:NJK262517 NTG262513:NTG262517 ODC262513:ODC262517 OMY262513:OMY262517 OWU262513:OWU262517 PGQ262513:PGQ262517 PQM262513:PQM262517 QAI262513:QAI262517 QKE262513:QKE262517 QUA262513:QUA262517 RDW262513:RDW262517 RNS262513:RNS262517 RXO262513:RXO262517 SHK262513:SHK262517 SRG262513:SRG262517 TBC262513:TBC262517 TKY262513:TKY262517 TUU262513:TUU262517 UEQ262513:UEQ262517 UOM262513:UOM262517 UYI262513:UYI262517 VIE262513:VIE262517 VSA262513:VSA262517 WBW262513:WBW262517 WLS262513:WLS262517 WVO262513:WVO262517 G328049:G328053 JC328049:JC328053 SY328049:SY328053 ACU328049:ACU328053 AMQ328049:AMQ328053 AWM328049:AWM328053 BGI328049:BGI328053 BQE328049:BQE328053 CAA328049:CAA328053 CJW328049:CJW328053 CTS328049:CTS328053 DDO328049:DDO328053 DNK328049:DNK328053 DXG328049:DXG328053 EHC328049:EHC328053 EQY328049:EQY328053 FAU328049:FAU328053 FKQ328049:FKQ328053 FUM328049:FUM328053 GEI328049:GEI328053 GOE328049:GOE328053 GYA328049:GYA328053 HHW328049:HHW328053 HRS328049:HRS328053 IBO328049:IBO328053 ILK328049:ILK328053 IVG328049:IVG328053 JFC328049:JFC328053 JOY328049:JOY328053 JYU328049:JYU328053 KIQ328049:KIQ328053 KSM328049:KSM328053 LCI328049:LCI328053 LME328049:LME328053 LWA328049:LWA328053 MFW328049:MFW328053 MPS328049:MPS328053 MZO328049:MZO328053 NJK328049:NJK328053 NTG328049:NTG328053 ODC328049:ODC328053 OMY328049:OMY328053 OWU328049:OWU328053 PGQ328049:PGQ328053 PQM328049:PQM328053 QAI328049:QAI328053 QKE328049:QKE328053 QUA328049:QUA328053 RDW328049:RDW328053 RNS328049:RNS328053 RXO328049:RXO328053 SHK328049:SHK328053 SRG328049:SRG328053 TBC328049:TBC328053 TKY328049:TKY328053 TUU328049:TUU328053 UEQ328049:UEQ328053 UOM328049:UOM328053 UYI328049:UYI328053 VIE328049:VIE328053 VSA328049:VSA328053 WBW328049:WBW328053 WLS328049:WLS328053 WVO328049:WVO328053 G393585:G393589 JC393585:JC393589 SY393585:SY393589 ACU393585:ACU393589 AMQ393585:AMQ393589 AWM393585:AWM393589 BGI393585:BGI393589 BQE393585:BQE393589 CAA393585:CAA393589 CJW393585:CJW393589 CTS393585:CTS393589 DDO393585:DDO393589 DNK393585:DNK393589 DXG393585:DXG393589 EHC393585:EHC393589 EQY393585:EQY393589 FAU393585:FAU393589 FKQ393585:FKQ393589 FUM393585:FUM393589 GEI393585:GEI393589 GOE393585:GOE393589 GYA393585:GYA393589 HHW393585:HHW393589 HRS393585:HRS393589 IBO393585:IBO393589 ILK393585:ILK393589 IVG393585:IVG393589 JFC393585:JFC393589 JOY393585:JOY393589 JYU393585:JYU393589 KIQ393585:KIQ393589 KSM393585:KSM393589 LCI393585:LCI393589 LME393585:LME393589 LWA393585:LWA393589 MFW393585:MFW393589 MPS393585:MPS393589 MZO393585:MZO393589 NJK393585:NJK393589 NTG393585:NTG393589 ODC393585:ODC393589 OMY393585:OMY393589 OWU393585:OWU393589 PGQ393585:PGQ393589 PQM393585:PQM393589 QAI393585:QAI393589 QKE393585:QKE393589 QUA393585:QUA393589 RDW393585:RDW393589 RNS393585:RNS393589 RXO393585:RXO393589 SHK393585:SHK393589 SRG393585:SRG393589 TBC393585:TBC393589 TKY393585:TKY393589 TUU393585:TUU393589 UEQ393585:UEQ393589 UOM393585:UOM393589 UYI393585:UYI393589 VIE393585:VIE393589 VSA393585:VSA393589 WBW393585:WBW393589 WLS393585:WLS393589 WVO393585:WVO393589 G459121:G459125 JC459121:JC459125 SY459121:SY459125 ACU459121:ACU459125 AMQ459121:AMQ459125 AWM459121:AWM459125 BGI459121:BGI459125 BQE459121:BQE459125 CAA459121:CAA459125 CJW459121:CJW459125 CTS459121:CTS459125 DDO459121:DDO459125 DNK459121:DNK459125 DXG459121:DXG459125 EHC459121:EHC459125 EQY459121:EQY459125 FAU459121:FAU459125 FKQ459121:FKQ459125 FUM459121:FUM459125 GEI459121:GEI459125 GOE459121:GOE459125 GYA459121:GYA459125 HHW459121:HHW459125 HRS459121:HRS459125 IBO459121:IBO459125 ILK459121:ILK459125 IVG459121:IVG459125 JFC459121:JFC459125 JOY459121:JOY459125 JYU459121:JYU459125 KIQ459121:KIQ459125 KSM459121:KSM459125 LCI459121:LCI459125 LME459121:LME459125 LWA459121:LWA459125 MFW459121:MFW459125 MPS459121:MPS459125 MZO459121:MZO459125 NJK459121:NJK459125 NTG459121:NTG459125 ODC459121:ODC459125 OMY459121:OMY459125 OWU459121:OWU459125 PGQ459121:PGQ459125 PQM459121:PQM459125 QAI459121:QAI459125 QKE459121:QKE459125 QUA459121:QUA459125 RDW459121:RDW459125 RNS459121:RNS459125 RXO459121:RXO459125 SHK459121:SHK459125 SRG459121:SRG459125 TBC459121:TBC459125 TKY459121:TKY459125 TUU459121:TUU459125 UEQ459121:UEQ459125 UOM459121:UOM459125 UYI459121:UYI459125 VIE459121:VIE459125 VSA459121:VSA459125 WBW459121:WBW459125 WLS459121:WLS459125 WVO459121:WVO459125 G524657:G524661 JC524657:JC524661 SY524657:SY524661 ACU524657:ACU524661 AMQ524657:AMQ524661 AWM524657:AWM524661 BGI524657:BGI524661 BQE524657:BQE524661 CAA524657:CAA524661 CJW524657:CJW524661 CTS524657:CTS524661 DDO524657:DDO524661 DNK524657:DNK524661 DXG524657:DXG524661 EHC524657:EHC524661 EQY524657:EQY524661 FAU524657:FAU524661 FKQ524657:FKQ524661 FUM524657:FUM524661 GEI524657:GEI524661 GOE524657:GOE524661 GYA524657:GYA524661 HHW524657:HHW524661 HRS524657:HRS524661 IBO524657:IBO524661 ILK524657:ILK524661 IVG524657:IVG524661 JFC524657:JFC524661 JOY524657:JOY524661 JYU524657:JYU524661 KIQ524657:KIQ524661 KSM524657:KSM524661 LCI524657:LCI524661 LME524657:LME524661 LWA524657:LWA524661 MFW524657:MFW524661 MPS524657:MPS524661 MZO524657:MZO524661 NJK524657:NJK524661 NTG524657:NTG524661 ODC524657:ODC524661 OMY524657:OMY524661 OWU524657:OWU524661 PGQ524657:PGQ524661 PQM524657:PQM524661 QAI524657:QAI524661 QKE524657:QKE524661 QUA524657:QUA524661 RDW524657:RDW524661 RNS524657:RNS524661 RXO524657:RXO524661 SHK524657:SHK524661 SRG524657:SRG524661 TBC524657:TBC524661 TKY524657:TKY524661 TUU524657:TUU524661 UEQ524657:UEQ524661 UOM524657:UOM524661 UYI524657:UYI524661 VIE524657:VIE524661 VSA524657:VSA524661 WBW524657:WBW524661 WLS524657:WLS524661 WVO524657:WVO524661 G590193:G590197 JC590193:JC590197 SY590193:SY590197 ACU590193:ACU590197 AMQ590193:AMQ590197 AWM590193:AWM590197 BGI590193:BGI590197 BQE590193:BQE590197 CAA590193:CAA590197 CJW590193:CJW590197 CTS590193:CTS590197 DDO590193:DDO590197 DNK590193:DNK590197 DXG590193:DXG590197 EHC590193:EHC590197 EQY590193:EQY590197 FAU590193:FAU590197 FKQ590193:FKQ590197 FUM590193:FUM590197 GEI590193:GEI590197 GOE590193:GOE590197 GYA590193:GYA590197 HHW590193:HHW590197 HRS590193:HRS590197 IBO590193:IBO590197 ILK590193:ILK590197 IVG590193:IVG590197 JFC590193:JFC590197 JOY590193:JOY590197 JYU590193:JYU590197 KIQ590193:KIQ590197 KSM590193:KSM590197 LCI590193:LCI590197 LME590193:LME590197 LWA590193:LWA590197 MFW590193:MFW590197 MPS590193:MPS590197 MZO590193:MZO590197 NJK590193:NJK590197 NTG590193:NTG590197 ODC590193:ODC590197 OMY590193:OMY590197 OWU590193:OWU590197 PGQ590193:PGQ590197 PQM590193:PQM590197 QAI590193:QAI590197 QKE590193:QKE590197 QUA590193:QUA590197 RDW590193:RDW590197 RNS590193:RNS590197 RXO590193:RXO590197 SHK590193:SHK590197 SRG590193:SRG590197 TBC590193:TBC590197 TKY590193:TKY590197 TUU590193:TUU590197 UEQ590193:UEQ590197 UOM590193:UOM590197 UYI590193:UYI590197 VIE590193:VIE590197 VSA590193:VSA590197 WBW590193:WBW590197 WLS590193:WLS590197 WVO590193:WVO590197 G655729:G655733 JC655729:JC655733 SY655729:SY655733 ACU655729:ACU655733 AMQ655729:AMQ655733 AWM655729:AWM655733 BGI655729:BGI655733 BQE655729:BQE655733 CAA655729:CAA655733 CJW655729:CJW655733 CTS655729:CTS655733 DDO655729:DDO655733 DNK655729:DNK655733 DXG655729:DXG655733 EHC655729:EHC655733 EQY655729:EQY655733 FAU655729:FAU655733 FKQ655729:FKQ655733 FUM655729:FUM655733 GEI655729:GEI655733 GOE655729:GOE655733 GYA655729:GYA655733 HHW655729:HHW655733 HRS655729:HRS655733 IBO655729:IBO655733 ILK655729:ILK655733 IVG655729:IVG655733 JFC655729:JFC655733 JOY655729:JOY655733 JYU655729:JYU655733 KIQ655729:KIQ655733 KSM655729:KSM655733 LCI655729:LCI655733 LME655729:LME655733 LWA655729:LWA655733 MFW655729:MFW655733 MPS655729:MPS655733 MZO655729:MZO655733 NJK655729:NJK655733 NTG655729:NTG655733 ODC655729:ODC655733 OMY655729:OMY655733 OWU655729:OWU655733 PGQ655729:PGQ655733 PQM655729:PQM655733 QAI655729:QAI655733 QKE655729:QKE655733 QUA655729:QUA655733 RDW655729:RDW655733 RNS655729:RNS655733 RXO655729:RXO655733 SHK655729:SHK655733 SRG655729:SRG655733 TBC655729:TBC655733 TKY655729:TKY655733 TUU655729:TUU655733 UEQ655729:UEQ655733 UOM655729:UOM655733 UYI655729:UYI655733 VIE655729:VIE655733 VSA655729:VSA655733 WBW655729:WBW655733 WLS655729:WLS655733 WVO655729:WVO655733 G721265:G721269 JC721265:JC721269 SY721265:SY721269 ACU721265:ACU721269 AMQ721265:AMQ721269 AWM721265:AWM721269 BGI721265:BGI721269 BQE721265:BQE721269 CAA721265:CAA721269 CJW721265:CJW721269 CTS721265:CTS721269 DDO721265:DDO721269 DNK721265:DNK721269 DXG721265:DXG721269 EHC721265:EHC721269 EQY721265:EQY721269 FAU721265:FAU721269 FKQ721265:FKQ721269 FUM721265:FUM721269 GEI721265:GEI721269 GOE721265:GOE721269 GYA721265:GYA721269 HHW721265:HHW721269 HRS721265:HRS721269 IBO721265:IBO721269 ILK721265:ILK721269 IVG721265:IVG721269 JFC721265:JFC721269 JOY721265:JOY721269 JYU721265:JYU721269 KIQ721265:KIQ721269 KSM721265:KSM721269 LCI721265:LCI721269 LME721265:LME721269 LWA721265:LWA721269 MFW721265:MFW721269 MPS721265:MPS721269 MZO721265:MZO721269 NJK721265:NJK721269 NTG721265:NTG721269 ODC721265:ODC721269 OMY721265:OMY721269 OWU721265:OWU721269 PGQ721265:PGQ721269 PQM721265:PQM721269 QAI721265:QAI721269 QKE721265:QKE721269 QUA721265:QUA721269 RDW721265:RDW721269 RNS721265:RNS721269 RXO721265:RXO721269 SHK721265:SHK721269 SRG721265:SRG721269 TBC721265:TBC721269 TKY721265:TKY721269 TUU721265:TUU721269 UEQ721265:UEQ721269 UOM721265:UOM721269 UYI721265:UYI721269 VIE721265:VIE721269 VSA721265:VSA721269 WBW721265:WBW721269 WLS721265:WLS721269 WVO721265:WVO721269 G786801:G786805 JC786801:JC786805 SY786801:SY786805 ACU786801:ACU786805 AMQ786801:AMQ786805 AWM786801:AWM786805 BGI786801:BGI786805 BQE786801:BQE786805 CAA786801:CAA786805 CJW786801:CJW786805 CTS786801:CTS786805 DDO786801:DDO786805 DNK786801:DNK786805 DXG786801:DXG786805 EHC786801:EHC786805 EQY786801:EQY786805 FAU786801:FAU786805 FKQ786801:FKQ786805 FUM786801:FUM786805 GEI786801:GEI786805 GOE786801:GOE786805 GYA786801:GYA786805 HHW786801:HHW786805 HRS786801:HRS786805 IBO786801:IBO786805 ILK786801:ILK786805 IVG786801:IVG786805 JFC786801:JFC786805 JOY786801:JOY786805 JYU786801:JYU786805 KIQ786801:KIQ786805 KSM786801:KSM786805 LCI786801:LCI786805 LME786801:LME786805 LWA786801:LWA786805 MFW786801:MFW786805 MPS786801:MPS786805 MZO786801:MZO786805 NJK786801:NJK786805 NTG786801:NTG786805 ODC786801:ODC786805 OMY786801:OMY786805 OWU786801:OWU786805 PGQ786801:PGQ786805 PQM786801:PQM786805 QAI786801:QAI786805 QKE786801:QKE786805 QUA786801:QUA786805 RDW786801:RDW786805 RNS786801:RNS786805 RXO786801:RXO786805 SHK786801:SHK786805 SRG786801:SRG786805 TBC786801:TBC786805 TKY786801:TKY786805 TUU786801:TUU786805 UEQ786801:UEQ786805 UOM786801:UOM786805 UYI786801:UYI786805 VIE786801:VIE786805 VSA786801:VSA786805 WBW786801:WBW786805 WLS786801:WLS786805 WVO786801:WVO786805 G852337:G852341 JC852337:JC852341 SY852337:SY852341 ACU852337:ACU852341 AMQ852337:AMQ852341 AWM852337:AWM852341 BGI852337:BGI852341 BQE852337:BQE852341 CAA852337:CAA852341 CJW852337:CJW852341 CTS852337:CTS852341 DDO852337:DDO852341 DNK852337:DNK852341 DXG852337:DXG852341 EHC852337:EHC852341 EQY852337:EQY852341 FAU852337:FAU852341 FKQ852337:FKQ852341 FUM852337:FUM852341 GEI852337:GEI852341 GOE852337:GOE852341 GYA852337:GYA852341 HHW852337:HHW852341 HRS852337:HRS852341 IBO852337:IBO852341 ILK852337:ILK852341 IVG852337:IVG852341 JFC852337:JFC852341 JOY852337:JOY852341 JYU852337:JYU852341 KIQ852337:KIQ852341 KSM852337:KSM852341 LCI852337:LCI852341 LME852337:LME852341 LWA852337:LWA852341 MFW852337:MFW852341 MPS852337:MPS852341 MZO852337:MZO852341 NJK852337:NJK852341 NTG852337:NTG852341 ODC852337:ODC852341 OMY852337:OMY852341 OWU852337:OWU852341 PGQ852337:PGQ852341 PQM852337:PQM852341 QAI852337:QAI852341 QKE852337:QKE852341 QUA852337:QUA852341 RDW852337:RDW852341 RNS852337:RNS852341 RXO852337:RXO852341 SHK852337:SHK852341 SRG852337:SRG852341 TBC852337:TBC852341 TKY852337:TKY852341 TUU852337:TUU852341 UEQ852337:UEQ852341 UOM852337:UOM852341 UYI852337:UYI852341 VIE852337:VIE852341 VSA852337:VSA852341 WBW852337:WBW852341 WLS852337:WLS852341 WVO852337:WVO852341 G917873:G917877 JC917873:JC917877 SY917873:SY917877 ACU917873:ACU917877 AMQ917873:AMQ917877 AWM917873:AWM917877 BGI917873:BGI917877 BQE917873:BQE917877 CAA917873:CAA917877 CJW917873:CJW917877 CTS917873:CTS917877 DDO917873:DDO917877 DNK917873:DNK917877 DXG917873:DXG917877 EHC917873:EHC917877 EQY917873:EQY917877 FAU917873:FAU917877 FKQ917873:FKQ917877 FUM917873:FUM917877 GEI917873:GEI917877 GOE917873:GOE917877 GYA917873:GYA917877 HHW917873:HHW917877 HRS917873:HRS917877 IBO917873:IBO917877 ILK917873:ILK917877 IVG917873:IVG917877 JFC917873:JFC917877 JOY917873:JOY917877 JYU917873:JYU917877 KIQ917873:KIQ917877 KSM917873:KSM917877 LCI917873:LCI917877 LME917873:LME917877 LWA917873:LWA917877 MFW917873:MFW917877 MPS917873:MPS917877 MZO917873:MZO917877 NJK917873:NJK917877 NTG917873:NTG917877 ODC917873:ODC917877 OMY917873:OMY917877 OWU917873:OWU917877 PGQ917873:PGQ917877 PQM917873:PQM917877 QAI917873:QAI917877 QKE917873:QKE917877 QUA917873:QUA917877 RDW917873:RDW917877 RNS917873:RNS917877 RXO917873:RXO917877 SHK917873:SHK917877 SRG917873:SRG917877 TBC917873:TBC917877 TKY917873:TKY917877 TUU917873:TUU917877 UEQ917873:UEQ917877 UOM917873:UOM917877 UYI917873:UYI917877 VIE917873:VIE917877 VSA917873:VSA917877 WBW917873:WBW917877 WLS917873:WLS917877 WVO917873:WVO917877 G983409:G983413 JC983409:JC983413 SY983409:SY983413 ACU983409:ACU983413 AMQ983409:AMQ983413 AWM983409:AWM983413 BGI983409:BGI983413 BQE983409:BQE983413 CAA983409:CAA983413 CJW983409:CJW983413 CTS983409:CTS983413 DDO983409:DDO983413 DNK983409:DNK983413 DXG983409:DXG983413 EHC983409:EHC983413 EQY983409:EQY983413 FAU983409:FAU983413 FKQ983409:FKQ983413 FUM983409:FUM983413 GEI983409:GEI983413 GOE983409:GOE983413 GYA983409:GYA983413 HHW983409:HHW983413 HRS983409:HRS983413 IBO983409:IBO983413 ILK983409:ILK983413 IVG983409:IVG983413 JFC983409:JFC983413 JOY983409:JOY983413 JYU983409:JYU983413 KIQ983409:KIQ983413 KSM983409:KSM983413 LCI983409:LCI983413 LME983409:LME983413 LWA983409:LWA983413 MFW983409:MFW983413 MPS983409:MPS983413 MZO983409:MZO983413 NJK983409:NJK983413 NTG983409:NTG983413 ODC983409:ODC983413 OMY983409:OMY983413 OWU983409:OWU983413 PGQ983409:PGQ983413 PQM983409:PQM983413 QAI983409:QAI983413 QKE983409:QKE983413 QUA983409:QUA983413 RDW983409:RDW983413 RNS983409:RNS983413 RXO983409:RXO983413 SHK983409:SHK983413 SRG983409:SRG983413 TBC983409:TBC983413 TKY983409:TKY983413 TUU983409:TUU983413 UEQ983409:UEQ983413 UOM983409:UOM983413 UYI983409:UYI983413 VIE983409:VIE983413 VSA983409:VSA983413 WBW983409:WBW983413 WLS983409:WLS983413 WVO983409:WVO983413 E272 JA272 SW272 ACS272 AMO272 AWK272 BGG272 BQC272 BZY272 CJU272 CTQ272 DDM272 DNI272 DXE272 EHA272 EQW272 FAS272 FKO272 FUK272 GEG272 GOC272 GXY272 HHU272 HRQ272 IBM272 ILI272 IVE272 JFA272 JOW272 JYS272 KIO272 KSK272 LCG272 LMC272 LVY272 MFU272 MPQ272 MZM272 NJI272 NTE272 ODA272 OMW272 OWS272 PGO272 PQK272 QAG272 QKC272 QTY272 RDU272 RNQ272 RXM272 SHI272 SRE272 TBA272 TKW272 TUS272 UEO272 UOK272 UYG272 VIC272 VRY272 WBU272 WLQ272 WVM272 E65808 JA65808 SW65808 ACS65808 AMO65808 AWK65808 BGG65808 BQC65808 BZY65808 CJU65808 CTQ65808 DDM65808 DNI65808 DXE65808 EHA65808 EQW65808 FAS65808 FKO65808 FUK65808 GEG65808 GOC65808 GXY65808 HHU65808 HRQ65808 IBM65808 ILI65808 IVE65808 JFA65808 JOW65808 JYS65808 KIO65808 KSK65808 LCG65808 LMC65808 LVY65808 MFU65808 MPQ65808 MZM65808 NJI65808 NTE65808 ODA65808 OMW65808 OWS65808 PGO65808 PQK65808 QAG65808 QKC65808 QTY65808 RDU65808 RNQ65808 RXM65808 SHI65808 SRE65808 TBA65808 TKW65808 TUS65808 UEO65808 UOK65808 UYG65808 VIC65808 VRY65808 WBU65808 WLQ65808 WVM65808 E131344 JA131344 SW131344 ACS131344 AMO131344 AWK131344 BGG131344 BQC131344 BZY131344 CJU131344 CTQ131344 DDM131344 DNI131344 DXE131344 EHA131344 EQW131344 FAS131344 FKO131344 FUK131344 GEG131344 GOC131344 GXY131344 HHU131344 HRQ131344 IBM131344 ILI131344 IVE131344 JFA131344 JOW131344 JYS131344 KIO131344 KSK131344 LCG131344 LMC131344 LVY131344 MFU131344 MPQ131344 MZM131344 NJI131344 NTE131344 ODA131344 OMW131344 OWS131344 PGO131344 PQK131344 QAG131344 QKC131344 QTY131344 RDU131344 RNQ131344 RXM131344 SHI131344 SRE131344 TBA131344 TKW131344 TUS131344 UEO131344 UOK131344 UYG131344 VIC131344 VRY131344 WBU131344 WLQ131344 WVM131344 E196880 JA196880 SW196880 ACS196880 AMO196880 AWK196880 BGG196880 BQC196880 BZY196880 CJU196880 CTQ196880 DDM196880 DNI196880 DXE196880 EHA196880 EQW196880 FAS196880 FKO196880 FUK196880 GEG196880 GOC196880 GXY196880 HHU196880 HRQ196880 IBM196880 ILI196880 IVE196880 JFA196880 JOW196880 JYS196880 KIO196880 KSK196880 LCG196880 LMC196880 LVY196880 MFU196880 MPQ196880 MZM196880 NJI196880 NTE196880 ODA196880 OMW196880 OWS196880 PGO196880 PQK196880 QAG196880 QKC196880 QTY196880 RDU196880 RNQ196880 RXM196880 SHI196880 SRE196880 TBA196880 TKW196880 TUS196880 UEO196880 UOK196880 UYG196880 VIC196880 VRY196880 WBU196880 WLQ196880 WVM196880 E262416 JA262416 SW262416 ACS262416 AMO262416 AWK262416 BGG262416 BQC262416 BZY262416 CJU262416 CTQ262416 DDM262416 DNI262416 DXE262416 EHA262416 EQW262416 FAS262416 FKO262416 FUK262416 GEG262416 GOC262416 GXY262416 HHU262416 HRQ262416 IBM262416 ILI262416 IVE262416 JFA262416 JOW262416 JYS262416 KIO262416 KSK262416 LCG262416 LMC262416 LVY262416 MFU262416 MPQ262416 MZM262416 NJI262416 NTE262416 ODA262416 OMW262416 OWS262416 PGO262416 PQK262416 QAG262416 QKC262416 QTY262416 RDU262416 RNQ262416 RXM262416 SHI262416 SRE262416 TBA262416 TKW262416 TUS262416 UEO262416 UOK262416 UYG262416 VIC262416 VRY262416 WBU262416 WLQ262416 WVM262416 E327952 JA327952 SW327952 ACS327952 AMO327952 AWK327952 BGG327952 BQC327952 BZY327952 CJU327952 CTQ327952 DDM327952 DNI327952 DXE327952 EHA327952 EQW327952 FAS327952 FKO327952 FUK327952 GEG327952 GOC327952 GXY327952 HHU327952 HRQ327952 IBM327952 ILI327952 IVE327952 JFA327952 JOW327952 JYS327952 KIO327952 KSK327952 LCG327952 LMC327952 LVY327952 MFU327952 MPQ327952 MZM327952 NJI327952 NTE327952 ODA327952 OMW327952 OWS327952 PGO327952 PQK327952 QAG327952 QKC327952 QTY327952 RDU327952 RNQ327952 RXM327952 SHI327952 SRE327952 TBA327952 TKW327952 TUS327952 UEO327952 UOK327952 UYG327952 VIC327952 VRY327952 WBU327952 WLQ327952 WVM327952 E393488 JA393488 SW393488 ACS393488 AMO393488 AWK393488 BGG393488 BQC393488 BZY393488 CJU393488 CTQ393488 DDM393488 DNI393488 DXE393488 EHA393488 EQW393488 FAS393488 FKO393488 FUK393488 GEG393488 GOC393488 GXY393488 HHU393488 HRQ393488 IBM393488 ILI393488 IVE393488 JFA393488 JOW393488 JYS393488 KIO393488 KSK393488 LCG393488 LMC393488 LVY393488 MFU393488 MPQ393488 MZM393488 NJI393488 NTE393488 ODA393488 OMW393488 OWS393488 PGO393488 PQK393488 QAG393488 QKC393488 QTY393488 RDU393488 RNQ393488 RXM393488 SHI393488 SRE393488 TBA393488 TKW393488 TUS393488 UEO393488 UOK393488 UYG393488 VIC393488 VRY393488 WBU393488 WLQ393488 WVM393488 E459024 JA459024 SW459024 ACS459024 AMO459024 AWK459024 BGG459024 BQC459024 BZY459024 CJU459024 CTQ459024 DDM459024 DNI459024 DXE459024 EHA459024 EQW459024 FAS459024 FKO459024 FUK459024 GEG459024 GOC459024 GXY459024 HHU459024 HRQ459024 IBM459024 ILI459024 IVE459024 JFA459024 JOW459024 JYS459024 KIO459024 KSK459024 LCG459024 LMC459024 LVY459024 MFU459024 MPQ459024 MZM459024 NJI459024 NTE459024 ODA459024 OMW459024 OWS459024 PGO459024 PQK459024 QAG459024 QKC459024 QTY459024 RDU459024 RNQ459024 RXM459024 SHI459024 SRE459024 TBA459024 TKW459024 TUS459024 UEO459024 UOK459024 UYG459024 VIC459024 VRY459024 WBU459024 WLQ459024 WVM459024 E524560 JA524560 SW524560 ACS524560 AMO524560 AWK524560 BGG524560 BQC524560 BZY524560 CJU524560 CTQ524560 DDM524560 DNI524560 DXE524560 EHA524560 EQW524560 FAS524560 FKO524560 FUK524560 GEG524560 GOC524560 GXY524560 HHU524560 HRQ524560 IBM524560 ILI524560 IVE524560 JFA524560 JOW524560 JYS524560 KIO524560 KSK524560 LCG524560 LMC524560 LVY524560 MFU524560 MPQ524560 MZM524560 NJI524560 NTE524560 ODA524560 OMW524560 OWS524560 PGO524560 PQK524560 QAG524560 QKC524560 QTY524560 RDU524560 RNQ524560 RXM524560 SHI524560 SRE524560 TBA524560 TKW524560 TUS524560 UEO524560 UOK524560 UYG524560 VIC524560 VRY524560 WBU524560 WLQ524560 WVM524560 E590096 JA590096 SW590096 ACS590096 AMO590096 AWK590096 BGG590096 BQC590096 BZY590096 CJU590096 CTQ590096 DDM590096 DNI590096 DXE590096 EHA590096 EQW590096 FAS590096 FKO590096 FUK590096 GEG590096 GOC590096 GXY590096 HHU590096 HRQ590096 IBM590096 ILI590096 IVE590096 JFA590096 JOW590096 JYS590096 KIO590096 KSK590096 LCG590096 LMC590096 LVY590096 MFU590096 MPQ590096 MZM590096 NJI590096 NTE590096 ODA590096 OMW590096 OWS590096 PGO590096 PQK590096 QAG590096 QKC590096 QTY590096 RDU590096 RNQ590096 RXM590096 SHI590096 SRE590096 TBA590096 TKW590096 TUS590096 UEO590096 UOK590096 UYG590096 VIC590096 VRY590096 WBU590096 WLQ590096 WVM590096 E655632 JA655632 SW655632 ACS655632 AMO655632 AWK655632 BGG655632 BQC655632 BZY655632 CJU655632 CTQ655632 DDM655632 DNI655632 DXE655632 EHA655632 EQW655632 FAS655632 FKO655632 FUK655632 GEG655632 GOC655632 GXY655632 HHU655632 HRQ655632 IBM655632 ILI655632 IVE655632 JFA655632 JOW655632 JYS655632 KIO655632 KSK655632 LCG655632 LMC655632 LVY655632 MFU655632 MPQ655632 MZM655632 NJI655632 NTE655632 ODA655632 OMW655632 OWS655632 PGO655632 PQK655632 QAG655632 QKC655632 QTY655632 RDU655632 RNQ655632 RXM655632 SHI655632 SRE655632 TBA655632 TKW655632 TUS655632 UEO655632 UOK655632 UYG655632 VIC655632 VRY655632 WBU655632 WLQ655632 WVM655632 E721168 JA721168 SW721168 ACS721168 AMO721168 AWK721168 BGG721168 BQC721168 BZY721168 CJU721168 CTQ721168 DDM721168 DNI721168 DXE721168 EHA721168 EQW721168 FAS721168 FKO721168 FUK721168 GEG721168 GOC721168 GXY721168 HHU721168 HRQ721168 IBM721168 ILI721168 IVE721168 JFA721168 JOW721168 JYS721168 KIO721168 KSK721168 LCG721168 LMC721168 LVY721168 MFU721168 MPQ721168 MZM721168 NJI721168 NTE721168 ODA721168 OMW721168 OWS721168 PGO721168 PQK721168 QAG721168 QKC721168 QTY721168 RDU721168 RNQ721168 RXM721168 SHI721168 SRE721168 TBA721168 TKW721168 TUS721168 UEO721168 UOK721168 UYG721168 VIC721168 VRY721168 WBU721168 WLQ721168 WVM721168 E786704 JA786704 SW786704 ACS786704 AMO786704 AWK786704 BGG786704 BQC786704 BZY786704 CJU786704 CTQ786704 DDM786704 DNI786704 DXE786704 EHA786704 EQW786704 FAS786704 FKO786704 FUK786704 GEG786704 GOC786704 GXY786704 HHU786704 HRQ786704 IBM786704 ILI786704 IVE786704 JFA786704 JOW786704 JYS786704 KIO786704 KSK786704 LCG786704 LMC786704 LVY786704 MFU786704 MPQ786704 MZM786704 NJI786704 NTE786704 ODA786704 OMW786704 OWS786704 PGO786704 PQK786704 QAG786704 QKC786704 QTY786704 RDU786704 RNQ786704 RXM786704 SHI786704 SRE786704 TBA786704 TKW786704 TUS786704 UEO786704 UOK786704 UYG786704 VIC786704 VRY786704 WBU786704 WLQ786704 WVM786704 E852240 JA852240 SW852240 ACS852240 AMO852240 AWK852240 BGG852240 BQC852240 BZY852240 CJU852240 CTQ852240 DDM852240 DNI852240 DXE852240 EHA852240 EQW852240 FAS852240 FKO852240 FUK852240 GEG852240 GOC852240 GXY852240 HHU852240 HRQ852240 IBM852240 ILI852240 IVE852240 JFA852240 JOW852240 JYS852240 KIO852240 KSK852240 LCG852240 LMC852240 LVY852240 MFU852240 MPQ852240 MZM852240 NJI852240 NTE852240 ODA852240 OMW852240 OWS852240 PGO852240 PQK852240 QAG852240 QKC852240 QTY852240 RDU852240 RNQ852240 RXM852240 SHI852240 SRE852240 TBA852240 TKW852240 TUS852240 UEO852240 UOK852240 UYG852240 VIC852240 VRY852240 WBU852240 WLQ852240 WVM852240 E917776 JA917776 SW917776 ACS917776 AMO917776 AWK917776 BGG917776 BQC917776 BZY917776 CJU917776 CTQ917776 DDM917776 DNI917776 DXE917776 EHA917776 EQW917776 FAS917776 FKO917776 FUK917776 GEG917776 GOC917776 GXY917776 HHU917776 HRQ917776 IBM917776 ILI917776 IVE917776 JFA917776 JOW917776 JYS917776 KIO917776 KSK917776 LCG917776 LMC917776 LVY917776 MFU917776 MPQ917776 MZM917776 NJI917776 NTE917776 ODA917776 OMW917776 OWS917776 PGO917776 PQK917776 QAG917776 QKC917776 QTY917776 RDU917776 RNQ917776 RXM917776 SHI917776 SRE917776 TBA917776 TKW917776 TUS917776 UEO917776 UOK917776 UYG917776 VIC917776 VRY917776 WBU917776 WLQ917776 WVM917776 E983312 JA983312 SW983312 ACS983312 AMO983312 AWK983312 BGG983312 BQC983312 BZY983312 CJU983312 CTQ983312 DDM983312 DNI983312 DXE983312 EHA983312 EQW983312 FAS983312 FKO983312 FUK983312 GEG983312 GOC983312 GXY983312 HHU983312 HRQ983312 IBM983312 ILI983312 IVE983312 JFA983312 JOW983312 JYS983312 KIO983312 KSK983312 LCG983312 LMC983312 LVY983312 MFU983312 MPQ983312 MZM983312 NJI983312 NTE983312 ODA983312 OMW983312 OWS983312 PGO983312 PQK983312 QAG983312 QKC983312 QTY983312 RDU983312 RNQ983312 RXM983312 SHI983312 SRE983312 TBA983312 TKW983312 TUS983312 UEO983312 UOK983312 UYG983312 VIC983312 VRY983312 WBU983312 WLQ983312 WVM983312 E236 JA236 SW236 ACS236 AMO236 AWK236 BGG236 BQC236 BZY236 CJU236 CTQ236 DDM236 DNI236 DXE236 EHA236 EQW236 FAS236 FKO236 FUK236 GEG236 GOC236 GXY236 HHU236 HRQ236 IBM236 ILI236 IVE236 JFA236 JOW236 JYS236 KIO236 KSK236 LCG236 LMC236 LVY236 MFU236 MPQ236 MZM236 NJI236 NTE236 ODA236 OMW236 OWS236 PGO236 PQK236 QAG236 QKC236 QTY236 RDU236 RNQ236 RXM236 SHI236 SRE236 TBA236 TKW236 TUS236 UEO236 UOK236 UYG236 VIC236 VRY236 WBU236 WLQ236 WVM236 E65772 JA65772 SW65772 ACS65772 AMO65772 AWK65772 BGG65772 BQC65772 BZY65772 CJU65772 CTQ65772 DDM65772 DNI65772 DXE65772 EHA65772 EQW65772 FAS65772 FKO65772 FUK65772 GEG65772 GOC65772 GXY65772 HHU65772 HRQ65772 IBM65772 ILI65772 IVE65772 JFA65772 JOW65772 JYS65772 KIO65772 KSK65772 LCG65772 LMC65772 LVY65772 MFU65772 MPQ65772 MZM65772 NJI65772 NTE65772 ODA65772 OMW65772 OWS65772 PGO65772 PQK65772 QAG65772 QKC65772 QTY65772 RDU65772 RNQ65772 RXM65772 SHI65772 SRE65772 TBA65772 TKW65772 TUS65772 UEO65772 UOK65772 UYG65772 VIC65772 VRY65772 WBU65772 WLQ65772 WVM65772 E131308 JA131308 SW131308 ACS131308 AMO131308 AWK131308 BGG131308 BQC131308 BZY131308 CJU131308 CTQ131308 DDM131308 DNI131308 DXE131308 EHA131308 EQW131308 FAS131308 FKO131308 FUK131308 GEG131308 GOC131308 GXY131308 HHU131308 HRQ131308 IBM131308 ILI131308 IVE131308 JFA131308 JOW131308 JYS131308 KIO131308 KSK131308 LCG131308 LMC131308 LVY131308 MFU131308 MPQ131308 MZM131308 NJI131308 NTE131308 ODA131308 OMW131308 OWS131308 PGO131308 PQK131308 QAG131308 QKC131308 QTY131308 RDU131308 RNQ131308 RXM131308 SHI131308 SRE131308 TBA131308 TKW131308 TUS131308 UEO131308 UOK131308 UYG131308 VIC131308 VRY131308 WBU131308 WLQ131308 WVM131308 E196844 JA196844 SW196844 ACS196844 AMO196844 AWK196844 BGG196844 BQC196844 BZY196844 CJU196844 CTQ196844 DDM196844 DNI196844 DXE196844 EHA196844 EQW196844 FAS196844 FKO196844 FUK196844 GEG196844 GOC196844 GXY196844 HHU196844 HRQ196844 IBM196844 ILI196844 IVE196844 JFA196844 JOW196844 JYS196844 KIO196844 KSK196844 LCG196844 LMC196844 LVY196844 MFU196844 MPQ196844 MZM196844 NJI196844 NTE196844 ODA196844 OMW196844 OWS196844 PGO196844 PQK196844 QAG196844 QKC196844 QTY196844 RDU196844 RNQ196844 RXM196844 SHI196844 SRE196844 TBA196844 TKW196844 TUS196844 UEO196844 UOK196844 UYG196844 VIC196844 VRY196844 WBU196844 WLQ196844 WVM196844 E262380 JA262380 SW262380 ACS262380 AMO262380 AWK262380 BGG262380 BQC262380 BZY262380 CJU262380 CTQ262380 DDM262380 DNI262380 DXE262380 EHA262380 EQW262380 FAS262380 FKO262380 FUK262380 GEG262380 GOC262380 GXY262380 HHU262380 HRQ262380 IBM262380 ILI262380 IVE262380 JFA262380 JOW262380 JYS262380 KIO262380 KSK262380 LCG262380 LMC262380 LVY262380 MFU262380 MPQ262380 MZM262380 NJI262380 NTE262380 ODA262380 OMW262380 OWS262380 PGO262380 PQK262380 QAG262380 QKC262380 QTY262380 RDU262380 RNQ262380 RXM262380 SHI262380 SRE262380 TBA262380 TKW262380 TUS262380 UEO262380 UOK262380 UYG262380 VIC262380 VRY262380 WBU262380 WLQ262380 WVM262380 E327916 JA327916 SW327916 ACS327916 AMO327916 AWK327916 BGG327916 BQC327916 BZY327916 CJU327916 CTQ327916 DDM327916 DNI327916 DXE327916 EHA327916 EQW327916 FAS327916 FKO327916 FUK327916 GEG327916 GOC327916 GXY327916 HHU327916 HRQ327916 IBM327916 ILI327916 IVE327916 JFA327916 JOW327916 JYS327916 KIO327916 KSK327916 LCG327916 LMC327916 LVY327916 MFU327916 MPQ327916 MZM327916 NJI327916 NTE327916 ODA327916 OMW327916 OWS327916 PGO327916 PQK327916 QAG327916 QKC327916 QTY327916 RDU327916 RNQ327916 RXM327916 SHI327916 SRE327916 TBA327916 TKW327916 TUS327916 UEO327916 UOK327916 UYG327916 VIC327916 VRY327916 WBU327916 WLQ327916 WVM327916 E393452 JA393452 SW393452 ACS393452 AMO393452 AWK393452 BGG393452 BQC393452 BZY393452 CJU393452 CTQ393452 DDM393452 DNI393452 DXE393452 EHA393452 EQW393452 FAS393452 FKO393452 FUK393452 GEG393452 GOC393452 GXY393452 HHU393452 HRQ393452 IBM393452 ILI393452 IVE393452 JFA393452 JOW393452 JYS393452 KIO393452 KSK393452 LCG393452 LMC393452 LVY393452 MFU393452 MPQ393452 MZM393452 NJI393452 NTE393452 ODA393452 OMW393452 OWS393452 PGO393452 PQK393452 QAG393452 QKC393452 QTY393452 RDU393452 RNQ393452 RXM393452 SHI393452 SRE393452 TBA393452 TKW393452 TUS393452 UEO393452 UOK393452 UYG393452 VIC393452 VRY393452 WBU393452 WLQ393452 WVM393452 E458988 JA458988 SW458988 ACS458988 AMO458988 AWK458988 BGG458988 BQC458988 BZY458988 CJU458988 CTQ458988 DDM458988 DNI458988 DXE458988 EHA458988 EQW458988 FAS458988 FKO458988 FUK458988 GEG458988 GOC458988 GXY458988 HHU458988 HRQ458988 IBM458988 ILI458988 IVE458988 JFA458988 JOW458988 JYS458988 KIO458988 KSK458988 LCG458988 LMC458988 LVY458988 MFU458988 MPQ458988 MZM458988 NJI458988 NTE458988 ODA458988 OMW458988 OWS458988 PGO458988 PQK458988 QAG458988 QKC458988 QTY458988 RDU458988 RNQ458988 RXM458988 SHI458988 SRE458988 TBA458988 TKW458988 TUS458988 UEO458988 UOK458988 UYG458988 VIC458988 VRY458988 WBU458988 WLQ458988 WVM458988 E524524 JA524524 SW524524 ACS524524 AMO524524 AWK524524 BGG524524 BQC524524 BZY524524 CJU524524 CTQ524524 DDM524524 DNI524524 DXE524524 EHA524524 EQW524524 FAS524524 FKO524524 FUK524524 GEG524524 GOC524524 GXY524524 HHU524524 HRQ524524 IBM524524 ILI524524 IVE524524 JFA524524 JOW524524 JYS524524 KIO524524 KSK524524 LCG524524 LMC524524 LVY524524 MFU524524 MPQ524524 MZM524524 NJI524524 NTE524524 ODA524524 OMW524524 OWS524524 PGO524524 PQK524524 QAG524524 QKC524524 QTY524524 RDU524524 RNQ524524 RXM524524 SHI524524 SRE524524 TBA524524 TKW524524 TUS524524 UEO524524 UOK524524 UYG524524 VIC524524 VRY524524 WBU524524 WLQ524524 WVM524524 E590060 JA590060 SW590060 ACS590060 AMO590060 AWK590060 BGG590060 BQC590060 BZY590060 CJU590060 CTQ590060 DDM590060 DNI590060 DXE590060 EHA590060 EQW590060 FAS590060 FKO590060 FUK590060 GEG590060 GOC590060 GXY590060 HHU590060 HRQ590060 IBM590060 ILI590060 IVE590060 JFA590060 JOW590060 JYS590060 KIO590060 KSK590060 LCG590060 LMC590060 LVY590060 MFU590060 MPQ590060 MZM590060 NJI590060 NTE590060 ODA590060 OMW590060 OWS590060 PGO590060 PQK590060 QAG590060 QKC590060 QTY590060 RDU590060 RNQ590060 RXM590060 SHI590060 SRE590060 TBA590060 TKW590060 TUS590060 UEO590060 UOK590060 UYG590060 VIC590060 VRY590060 WBU590060 WLQ590060 WVM590060 E655596 JA655596 SW655596 ACS655596 AMO655596 AWK655596 BGG655596 BQC655596 BZY655596 CJU655596 CTQ655596 DDM655596 DNI655596 DXE655596 EHA655596 EQW655596 FAS655596 FKO655596 FUK655596 GEG655596 GOC655596 GXY655596 HHU655596 HRQ655596 IBM655596 ILI655596 IVE655596 JFA655596 JOW655596 JYS655596 KIO655596 KSK655596 LCG655596 LMC655596 LVY655596 MFU655596 MPQ655596 MZM655596 NJI655596 NTE655596 ODA655596 OMW655596 OWS655596 PGO655596 PQK655596 QAG655596 QKC655596 QTY655596 RDU655596 RNQ655596 RXM655596 SHI655596 SRE655596 TBA655596 TKW655596 TUS655596 UEO655596 UOK655596 UYG655596 VIC655596 VRY655596 WBU655596 WLQ655596 WVM655596 E721132 JA721132 SW721132 ACS721132 AMO721132 AWK721132 BGG721132 BQC721132 BZY721132 CJU721132 CTQ721132 DDM721132 DNI721132 DXE721132 EHA721132 EQW721132 FAS721132 FKO721132 FUK721132 GEG721132 GOC721132 GXY721132 HHU721132 HRQ721132 IBM721132 ILI721132 IVE721132 JFA721132 JOW721132 JYS721132 KIO721132 KSK721132 LCG721132 LMC721132 LVY721132 MFU721132 MPQ721132 MZM721132 NJI721132 NTE721132 ODA721132 OMW721132 OWS721132 PGO721132 PQK721132 QAG721132 QKC721132 QTY721132 RDU721132 RNQ721132 RXM721132 SHI721132 SRE721132 TBA721132 TKW721132 TUS721132 UEO721132 UOK721132 UYG721132 VIC721132 VRY721132 WBU721132 WLQ721132 WVM721132 E786668 JA786668 SW786668 ACS786668 AMO786668 AWK786668 BGG786668 BQC786668 BZY786668 CJU786668 CTQ786668 DDM786668 DNI786668 DXE786668 EHA786668 EQW786668 FAS786668 FKO786668 FUK786668 GEG786668 GOC786668 GXY786668 HHU786668 HRQ786668 IBM786668 ILI786668 IVE786668 JFA786668 JOW786668 JYS786668 KIO786668 KSK786668 LCG786668 LMC786668 LVY786668 MFU786668 MPQ786668 MZM786668 NJI786668 NTE786668 ODA786668 OMW786668 OWS786668 PGO786668 PQK786668 QAG786668 QKC786668 QTY786668 RDU786668 RNQ786668 RXM786668 SHI786668 SRE786668 TBA786668 TKW786668 TUS786668 UEO786668 UOK786668 UYG786668 VIC786668 VRY786668 WBU786668 WLQ786668 WVM786668 E852204 JA852204 SW852204 ACS852204 AMO852204 AWK852204 BGG852204 BQC852204 BZY852204 CJU852204 CTQ852204 DDM852204 DNI852204 DXE852204 EHA852204 EQW852204 FAS852204 FKO852204 FUK852204 GEG852204 GOC852204 GXY852204 HHU852204 HRQ852204 IBM852204 ILI852204 IVE852204 JFA852204 JOW852204 JYS852204 KIO852204 KSK852204 LCG852204 LMC852204 LVY852204 MFU852204 MPQ852204 MZM852204 NJI852204 NTE852204 ODA852204 OMW852204 OWS852204 PGO852204 PQK852204 QAG852204 QKC852204 QTY852204 RDU852204 RNQ852204 RXM852204 SHI852204 SRE852204 TBA852204 TKW852204 TUS852204 UEO852204 UOK852204 UYG852204 VIC852204 VRY852204 WBU852204 WLQ852204 WVM852204 E917740 JA917740 SW917740 ACS917740 AMO917740 AWK917740 BGG917740 BQC917740 BZY917740 CJU917740 CTQ917740 DDM917740 DNI917740 DXE917740 EHA917740 EQW917740 FAS917740 FKO917740 FUK917740 GEG917740 GOC917740 GXY917740 HHU917740 HRQ917740 IBM917740 ILI917740 IVE917740 JFA917740 JOW917740 JYS917740 KIO917740 KSK917740 LCG917740 LMC917740 LVY917740 MFU917740 MPQ917740 MZM917740 NJI917740 NTE917740 ODA917740 OMW917740 OWS917740 PGO917740 PQK917740 QAG917740 QKC917740 QTY917740 RDU917740 RNQ917740 RXM917740 SHI917740 SRE917740 TBA917740 TKW917740 TUS917740 UEO917740 UOK917740 UYG917740 VIC917740 VRY917740 WBU917740 WLQ917740 WVM917740 E983276 JA983276 SW983276 ACS983276 AMO983276 AWK983276 BGG983276 BQC983276 BZY983276 CJU983276 CTQ983276 DDM983276 DNI983276 DXE983276 EHA983276 EQW983276 FAS983276 FKO983276 FUK983276 GEG983276 GOC983276 GXY983276 HHU983276 HRQ983276 IBM983276 ILI983276 IVE983276 JFA983276 JOW983276 JYS983276 KIO983276 KSK983276 LCG983276 LMC983276 LVY983276 MFU983276 MPQ983276 MZM983276 NJI983276 NTE983276 ODA983276 OMW983276 OWS983276 PGO983276 PQK983276 QAG983276 QKC983276 QTY983276 RDU983276 RNQ983276 RXM983276 SHI983276 SRE983276 TBA983276 TKW983276 TUS983276 UEO983276 UOK983276 UYG983276 VIC983276 VRY983276 WBU983276 WLQ983276 WVM983276 E285 JA285 SW285 ACS285 AMO285 AWK285 BGG285 BQC285 BZY285 CJU285 CTQ285 DDM285 DNI285 DXE285 EHA285 EQW285 FAS285 FKO285 FUK285 GEG285 GOC285 GXY285 HHU285 HRQ285 IBM285 ILI285 IVE285 JFA285 JOW285 JYS285 KIO285 KSK285 LCG285 LMC285 LVY285 MFU285 MPQ285 MZM285 NJI285 NTE285 ODA285 OMW285 OWS285 PGO285 PQK285 QAG285 QKC285 QTY285 RDU285 RNQ285 RXM285 SHI285 SRE285 TBA285 TKW285 TUS285 UEO285 UOK285 UYG285 VIC285 VRY285 WBU285 WLQ285 WVM285 E65821 JA65821 SW65821 ACS65821 AMO65821 AWK65821 BGG65821 BQC65821 BZY65821 CJU65821 CTQ65821 DDM65821 DNI65821 DXE65821 EHA65821 EQW65821 FAS65821 FKO65821 FUK65821 GEG65821 GOC65821 GXY65821 HHU65821 HRQ65821 IBM65821 ILI65821 IVE65821 JFA65821 JOW65821 JYS65821 KIO65821 KSK65821 LCG65821 LMC65821 LVY65821 MFU65821 MPQ65821 MZM65821 NJI65821 NTE65821 ODA65821 OMW65821 OWS65821 PGO65821 PQK65821 QAG65821 QKC65821 QTY65821 RDU65821 RNQ65821 RXM65821 SHI65821 SRE65821 TBA65821 TKW65821 TUS65821 UEO65821 UOK65821 UYG65821 VIC65821 VRY65821 WBU65821 WLQ65821 WVM65821 E131357 JA131357 SW131357 ACS131357 AMO131357 AWK131357 BGG131357 BQC131357 BZY131357 CJU131357 CTQ131357 DDM131357 DNI131357 DXE131357 EHA131357 EQW131357 FAS131357 FKO131357 FUK131357 GEG131357 GOC131357 GXY131357 HHU131357 HRQ131357 IBM131357 ILI131357 IVE131357 JFA131357 JOW131357 JYS131357 KIO131357 KSK131357 LCG131357 LMC131357 LVY131357 MFU131357 MPQ131357 MZM131357 NJI131357 NTE131357 ODA131357 OMW131357 OWS131357 PGO131357 PQK131357 QAG131357 QKC131357 QTY131357 RDU131357 RNQ131357 RXM131357 SHI131357 SRE131357 TBA131357 TKW131357 TUS131357 UEO131357 UOK131357 UYG131357 VIC131357 VRY131357 WBU131357 WLQ131357 WVM131357 E196893 JA196893 SW196893 ACS196893 AMO196893 AWK196893 BGG196893 BQC196893 BZY196893 CJU196893 CTQ196893 DDM196893 DNI196893 DXE196893 EHA196893 EQW196893 FAS196893 FKO196893 FUK196893 GEG196893 GOC196893 GXY196893 HHU196893 HRQ196893 IBM196893 ILI196893 IVE196893 JFA196893 JOW196893 JYS196893 KIO196893 KSK196893 LCG196893 LMC196893 LVY196893 MFU196893 MPQ196893 MZM196893 NJI196893 NTE196893 ODA196893 OMW196893 OWS196893 PGO196893 PQK196893 QAG196893 QKC196893 QTY196893 RDU196893 RNQ196893 RXM196893 SHI196893 SRE196893 TBA196893 TKW196893 TUS196893 UEO196893 UOK196893 UYG196893 VIC196893 VRY196893 WBU196893 WLQ196893 WVM196893 E262429 JA262429 SW262429 ACS262429 AMO262429 AWK262429 BGG262429 BQC262429 BZY262429 CJU262429 CTQ262429 DDM262429 DNI262429 DXE262429 EHA262429 EQW262429 FAS262429 FKO262429 FUK262429 GEG262429 GOC262429 GXY262429 HHU262429 HRQ262429 IBM262429 ILI262429 IVE262429 JFA262429 JOW262429 JYS262429 KIO262429 KSK262429 LCG262429 LMC262429 LVY262429 MFU262429 MPQ262429 MZM262429 NJI262429 NTE262429 ODA262429 OMW262429 OWS262429 PGO262429 PQK262429 QAG262429 QKC262429 QTY262429 RDU262429 RNQ262429 RXM262429 SHI262429 SRE262429 TBA262429 TKW262429 TUS262429 UEO262429 UOK262429 UYG262429 VIC262429 VRY262429 WBU262429 WLQ262429 WVM262429 E327965 JA327965 SW327965 ACS327965 AMO327965 AWK327965 BGG327965 BQC327965 BZY327965 CJU327965 CTQ327965 DDM327965 DNI327965 DXE327965 EHA327965 EQW327965 FAS327965 FKO327965 FUK327965 GEG327965 GOC327965 GXY327965 HHU327965 HRQ327965 IBM327965 ILI327965 IVE327965 JFA327965 JOW327965 JYS327965 KIO327965 KSK327965 LCG327965 LMC327965 LVY327965 MFU327965 MPQ327965 MZM327965 NJI327965 NTE327965 ODA327965 OMW327965 OWS327965 PGO327965 PQK327965 QAG327965 QKC327965 QTY327965 RDU327965 RNQ327965 RXM327965 SHI327965 SRE327965 TBA327965 TKW327965 TUS327965 UEO327965 UOK327965 UYG327965 VIC327965 VRY327965 WBU327965 WLQ327965 WVM327965 E393501 JA393501 SW393501 ACS393501 AMO393501 AWK393501 BGG393501 BQC393501 BZY393501 CJU393501 CTQ393501 DDM393501 DNI393501 DXE393501 EHA393501 EQW393501 FAS393501 FKO393501 FUK393501 GEG393501 GOC393501 GXY393501 HHU393501 HRQ393501 IBM393501 ILI393501 IVE393501 JFA393501 JOW393501 JYS393501 KIO393501 KSK393501 LCG393501 LMC393501 LVY393501 MFU393501 MPQ393501 MZM393501 NJI393501 NTE393501 ODA393501 OMW393501 OWS393501 PGO393501 PQK393501 QAG393501 QKC393501 QTY393501 RDU393501 RNQ393501 RXM393501 SHI393501 SRE393501 TBA393501 TKW393501 TUS393501 UEO393501 UOK393501 UYG393501 VIC393501 VRY393501 WBU393501 WLQ393501 WVM393501 E459037 JA459037 SW459037 ACS459037 AMO459037 AWK459037 BGG459037 BQC459037 BZY459037 CJU459037 CTQ459037 DDM459037 DNI459037 DXE459037 EHA459037 EQW459037 FAS459037 FKO459037 FUK459037 GEG459037 GOC459037 GXY459037 HHU459037 HRQ459037 IBM459037 ILI459037 IVE459037 JFA459037 JOW459037 JYS459037 KIO459037 KSK459037 LCG459037 LMC459037 LVY459037 MFU459037 MPQ459037 MZM459037 NJI459037 NTE459037 ODA459037 OMW459037 OWS459037 PGO459037 PQK459037 QAG459037 QKC459037 QTY459037 RDU459037 RNQ459037 RXM459037 SHI459037 SRE459037 TBA459037 TKW459037 TUS459037 UEO459037 UOK459037 UYG459037 VIC459037 VRY459037 WBU459037 WLQ459037 WVM459037 E524573 JA524573 SW524573 ACS524573 AMO524573 AWK524573 BGG524573 BQC524573 BZY524573 CJU524573 CTQ524573 DDM524573 DNI524573 DXE524573 EHA524573 EQW524573 FAS524573 FKO524573 FUK524573 GEG524573 GOC524573 GXY524573 HHU524573 HRQ524573 IBM524573 ILI524573 IVE524573 JFA524573 JOW524573 JYS524573 KIO524573 KSK524573 LCG524573 LMC524573 LVY524573 MFU524573 MPQ524573 MZM524573 NJI524573 NTE524573 ODA524573 OMW524573 OWS524573 PGO524573 PQK524573 QAG524573 QKC524573 QTY524573 RDU524573 RNQ524573 RXM524573 SHI524573 SRE524573 TBA524573 TKW524573 TUS524573 UEO524573 UOK524573 UYG524573 VIC524573 VRY524573 WBU524573 WLQ524573 WVM524573 E590109 JA590109 SW590109 ACS590109 AMO590109 AWK590109 BGG590109 BQC590109 BZY590109 CJU590109 CTQ590109 DDM590109 DNI590109 DXE590109 EHA590109 EQW590109 FAS590109 FKO590109 FUK590109 GEG590109 GOC590109 GXY590109 HHU590109 HRQ590109 IBM590109 ILI590109 IVE590109 JFA590109 JOW590109 JYS590109 KIO590109 KSK590109 LCG590109 LMC590109 LVY590109 MFU590109 MPQ590109 MZM590109 NJI590109 NTE590109 ODA590109 OMW590109 OWS590109 PGO590109 PQK590109 QAG590109 QKC590109 QTY590109 RDU590109 RNQ590109 RXM590109 SHI590109 SRE590109 TBA590109 TKW590109 TUS590109 UEO590109 UOK590109 UYG590109 VIC590109 VRY590109 WBU590109 WLQ590109 WVM590109 E655645 JA655645 SW655645 ACS655645 AMO655645 AWK655645 BGG655645 BQC655645 BZY655645 CJU655645 CTQ655645 DDM655645 DNI655645 DXE655645 EHA655645 EQW655645 FAS655645 FKO655645 FUK655645 GEG655645 GOC655645 GXY655645 HHU655645 HRQ655645 IBM655645 ILI655645 IVE655645 JFA655645 JOW655645 JYS655645 KIO655645 KSK655645 LCG655645 LMC655645 LVY655645 MFU655645 MPQ655645 MZM655645 NJI655645 NTE655645 ODA655645 OMW655645 OWS655645 PGO655645 PQK655645 QAG655645 QKC655645 QTY655645 RDU655645 RNQ655645 RXM655645 SHI655645 SRE655645 TBA655645 TKW655645 TUS655645 UEO655645 UOK655645 UYG655645 VIC655645 VRY655645 WBU655645 WLQ655645 WVM655645 E721181 JA721181 SW721181 ACS721181 AMO721181 AWK721181 BGG721181 BQC721181 BZY721181 CJU721181 CTQ721181 DDM721181 DNI721181 DXE721181 EHA721181 EQW721181 FAS721181 FKO721181 FUK721181 GEG721181 GOC721181 GXY721181 HHU721181 HRQ721181 IBM721181 ILI721181 IVE721181 JFA721181 JOW721181 JYS721181 KIO721181 KSK721181 LCG721181 LMC721181 LVY721181 MFU721181 MPQ721181 MZM721181 NJI721181 NTE721181 ODA721181 OMW721181 OWS721181 PGO721181 PQK721181 QAG721181 QKC721181 QTY721181 RDU721181 RNQ721181 RXM721181 SHI721181 SRE721181 TBA721181 TKW721181 TUS721181 UEO721181 UOK721181 UYG721181 VIC721181 VRY721181 WBU721181 WLQ721181 WVM721181 E786717 JA786717 SW786717 ACS786717 AMO786717 AWK786717 BGG786717 BQC786717 BZY786717 CJU786717 CTQ786717 DDM786717 DNI786717 DXE786717 EHA786717 EQW786717 FAS786717 FKO786717 FUK786717 GEG786717 GOC786717 GXY786717 HHU786717 HRQ786717 IBM786717 ILI786717 IVE786717 JFA786717 JOW786717 JYS786717 KIO786717 KSK786717 LCG786717 LMC786717 LVY786717 MFU786717 MPQ786717 MZM786717 NJI786717 NTE786717 ODA786717 OMW786717 OWS786717 PGO786717 PQK786717 QAG786717 QKC786717 QTY786717 RDU786717 RNQ786717 RXM786717 SHI786717 SRE786717 TBA786717 TKW786717 TUS786717 UEO786717 UOK786717 UYG786717 VIC786717 VRY786717 WBU786717 WLQ786717 WVM786717 E852253 JA852253 SW852253 ACS852253 AMO852253 AWK852253 BGG852253 BQC852253 BZY852253 CJU852253 CTQ852253 DDM852253 DNI852253 DXE852253 EHA852253 EQW852253 FAS852253 FKO852253 FUK852253 GEG852253 GOC852253 GXY852253 HHU852253 HRQ852253 IBM852253 ILI852253 IVE852253 JFA852253 JOW852253 JYS852253 KIO852253 KSK852253 LCG852253 LMC852253 LVY852253 MFU852253 MPQ852253 MZM852253 NJI852253 NTE852253 ODA852253 OMW852253 OWS852253 PGO852253 PQK852253 QAG852253 QKC852253 QTY852253 RDU852253 RNQ852253 RXM852253 SHI852253 SRE852253 TBA852253 TKW852253 TUS852253 UEO852253 UOK852253 UYG852253 VIC852253 VRY852253 WBU852253 WLQ852253 WVM852253 E917789 JA917789 SW917789 ACS917789 AMO917789 AWK917789 BGG917789 BQC917789 BZY917789 CJU917789 CTQ917789 DDM917789 DNI917789 DXE917789 EHA917789 EQW917789 FAS917789 FKO917789 FUK917789 GEG917789 GOC917789 GXY917789 HHU917789 HRQ917789 IBM917789 ILI917789 IVE917789 JFA917789 JOW917789 JYS917789 KIO917789 KSK917789 LCG917789 LMC917789 LVY917789 MFU917789 MPQ917789 MZM917789 NJI917789 NTE917789 ODA917789 OMW917789 OWS917789 PGO917789 PQK917789 QAG917789 QKC917789 QTY917789 RDU917789 RNQ917789 RXM917789 SHI917789 SRE917789 TBA917789 TKW917789 TUS917789 UEO917789 UOK917789 UYG917789 VIC917789 VRY917789 WBU917789 WLQ917789 WVM917789 E983325 JA983325 SW983325 ACS983325 AMO983325 AWK983325 BGG983325 BQC983325 BZY983325 CJU983325 CTQ983325 DDM983325 DNI983325 DXE983325 EHA983325 EQW983325 FAS983325 FKO983325 FUK983325 GEG983325 GOC983325 GXY983325 HHU983325 HRQ983325 IBM983325 ILI983325 IVE983325 JFA983325 JOW983325 JYS983325 KIO983325 KSK983325 LCG983325 LMC983325 LVY983325 MFU983325 MPQ983325 MZM983325 NJI983325 NTE983325 ODA983325 OMW983325 OWS983325 PGO983325 PQK983325 QAG983325 QKC983325 QTY983325 RDU983325 RNQ983325 RXM983325 SHI983325 SRE983325 TBA983325 TKW983325 TUS983325 UEO983325 UOK983325 UYG983325 VIC983325 VRY983325 WBU983325 WLQ983325 WVM983325 E252 JA252 SW252 ACS252 AMO252 AWK252 BGG252 BQC252 BZY252 CJU252 CTQ252 DDM252 DNI252 DXE252 EHA252 EQW252 FAS252 FKO252 FUK252 GEG252 GOC252 GXY252 HHU252 HRQ252 IBM252 ILI252 IVE252 JFA252 JOW252 JYS252 KIO252 KSK252 LCG252 LMC252 LVY252 MFU252 MPQ252 MZM252 NJI252 NTE252 ODA252 OMW252 OWS252 PGO252 PQK252 QAG252 QKC252 QTY252 RDU252 RNQ252 RXM252 SHI252 SRE252 TBA252 TKW252 TUS252 UEO252 UOK252 UYG252 VIC252 VRY252 WBU252 WLQ252 WVM252 E65788 JA65788 SW65788 ACS65788 AMO65788 AWK65788 BGG65788 BQC65788 BZY65788 CJU65788 CTQ65788 DDM65788 DNI65788 DXE65788 EHA65788 EQW65788 FAS65788 FKO65788 FUK65788 GEG65788 GOC65788 GXY65788 HHU65788 HRQ65788 IBM65788 ILI65788 IVE65788 JFA65788 JOW65788 JYS65788 KIO65788 KSK65788 LCG65788 LMC65788 LVY65788 MFU65788 MPQ65788 MZM65788 NJI65788 NTE65788 ODA65788 OMW65788 OWS65788 PGO65788 PQK65788 QAG65788 QKC65788 QTY65788 RDU65788 RNQ65788 RXM65788 SHI65788 SRE65788 TBA65788 TKW65788 TUS65788 UEO65788 UOK65788 UYG65788 VIC65788 VRY65788 WBU65788 WLQ65788 WVM65788 E131324 JA131324 SW131324 ACS131324 AMO131324 AWK131324 BGG131324 BQC131324 BZY131324 CJU131324 CTQ131324 DDM131324 DNI131324 DXE131324 EHA131324 EQW131324 FAS131324 FKO131324 FUK131324 GEG131324 GOC131324 GXY131324 HHU131324 HRQ131324 IBM131324 ILI131324 IVE131324 JFA131324 JOW131324 JYS131324 KIO131324 KSK131324 LCG131324 LMC131324 LVY131324 MFU131324 MPQ131324 MZM131324 NJI131324 NTE131324 ODA131324 OMW131324 OWS131324 PGO131324 PQK131324 QAG131324 QKC131324 QTY131324 RDU131324 RNQ131324 RXM131324 SHI131324 SRE131324 TBA131324 TKW131324 TUS131324 UEO131324 UOK131324 UYG131324 VIC131324 VRY131324 WBU131324 WLQ131324 WVM131324 E196860 JA196860 SW196860 ACS196860 AMO196860 AWK196860 BGG196860 BQC196860 BZY196860 CJU196860 CTQ196860 DDM196860 DNI196860 DXE196860 EHA196860 EQW196860 FAS196860 FKO196860 FUK196860 GEG196860 GOC196860 GXY196860 HHU196860 HRQ196860 IBM196860 ILI196860 IVE196860 JFA196860 JOW196860 JYS196860 KIO196860 KSK196860 LCG196860 LMC196860 LVY196860 MFU196860 MPQ196860 MZM196860 NJI196860 NTE196860 ODA196860 OMW196860 OWS196860 PGO196860 PQK196860 QAG196860 QKC196860 QTY196860 RDU196860 RNQ196860 RXM196860 SHI196860 SRE196860 TBA196860 TKW196860 TUS196860 UEO196860 UOK196860 UYG196860 VIC196860 VRY196860 WBU196860 WLQ196860 WVM196860 E262396 JA262396 SW262396 ACS262396 AMO262396 AWK262396 BGG262396 BQC262396 BZY262396 CJU262396 CTQ262396 DDM262396 DNI262396 DXE262396 EHA262396 EQW262396 FAS262396 FKO262396 FUK262396 GEG262396 GOC262396 GXY262396 HHU262396 HRQ262396 IBM262396 ILI262396 IVE262396 JFA262396 JOW262396 JYS262396 KIO262396 KSK262396 LCG262396 LMC262396 LVY262396 MFU262396 MPQ262396 MZM262396 NJI262396 NTE262396 ODA262396 OMW262396 OWS262396 PGO262396 PQK262396 QAG262396 QKC262396 QTY262396 RDU262396 RNQ262396 RXM262396 SHI262396 SRE262396 TBA262396 TKW262396 TUS262396 UEO262396 UOK262396 UYG262396 VIC262396 VRY262396 WBU262396 WLQ262396 WVM262396 E327932 JA327932 SW327932 ACS327932 AMO327932 AWK327932 BGG327932 BQC327932 BZY327932 CJU327932 CTQ327932 DDM327932 DNI327932 DXE327932 EHA327932 EQW327932 FAS327932 FKO327932 FUK327932 GEG327932 GOC327932 GXY327932 HHU327932 HRQ327932 IBM327932 ILI327932 IVE327932 JFA327932 JOW327932 JYS327932 KIO327932 KSK327932 LCG327932 LMC327932 LVY327932 MFU327932 MPQ327932 MZM327932 NJI327932 NTE327932 ODA327932 OMW327932 OWS327932 PGO327932 PQK327932 QAG327932 QKC327932 QTY327932 RDU327932 RNQ327932 RXM327932 SHI327932 SRE327932 TBA327932 TKW327932 TUS327932 UEO327932 UOK327932 UYG327932 VIC327932 VRY327932 WBU327932 WLQ327932 WVM327932 E393468 JA393468 SW393468 ACS393468 AMO393468 AWK393468 BGG393468 BQC393468 BZY393468 CJU393468 CTQ393468 DDM393468 DNI393468 DXE393468 EHA393468 EQW393468 FAS393468 FKO393468 FUK393468 GEG393468 GOC393468 GXY393468 HHU393468 HRQ393468 IBM393468 ILI393468 IVE393468 JFA393468 JOW393468 JYS393468 KIO393468 KSK393468 LCG393468 LMC393468 LVY393468 MFU393468 MPQ393468 MZM393468 NJI393468 NTE393468 ODA393468 OMW393468 OWS393468 PGO393468 PQK393468 QAG393468 QKC393468 QTY393468 RDU393468 RNQ393468 RXM393468 SHI393468 SRE393468 TBA393468 TKW393468 TUS393468 UEO393468 UOK393468 UYG393468 VIC393468 VRY393468 WBU393468 WLQ393468 WVM393468 E459004 JA459004 SW459004 ACS459004 AMO459004 AWK459004 BGG459004 BQC459004 BZY459004 CJU459004 CTQ459004 DDM459004 DNI459004 DXE459004 EHA459004 EQW459004 FAS459004 FKO459004 FUK459004 GEG459004 GOC459004 GXY459004 HHU459004 HRQ459004 IBM459004 ILI459004 IVE459004 JFA459004 JOW459004 JYS459004 KIO459004 KSK459004 LCG459004 LMC459004 LVY459004 MFU459004 MPQ459004 MZM459004 NJI459004 NTE459004 ODA459004 OMW459004 OWS459004 PGO459004 PQK459004 QAG459004 QKC459004 QTY459004 RDU459004 RNQ459004 RXM459004 SHI459004 SRE459004 TBA459004 TKW459004 TUS459004 UEO459004 UOK459004 UYG459004 VIC459004 VRY459004 WBU459004 WLQ459004 WVM459004 E524540 JA524540 SW524540 ACS524540 AMO524540 AWK524540 BGG524540 BQC524540 BZY524540 CJU524540 CTQ524540 DDM524540 DNI524540 DXE524540 EHA524540 EQW524540 FAS524540 FKO524540 FUK524540 GEG524540 GOC524540 GXY524540 HHU524540 HRQ524540 IBM524540 ILI524540 IVE524540 JFA524540 JOW524540 JYS524540 KIO524540 KSK524540 LCG524540 LMC524540 LVY524540 MFU524540 MPQ524540 MZM524540 NJI524540 NTE524540 ODA524540 OMW524540 OWS524540 PGO524540 PQK524540 QAG524540 QKC524540 QTY524540 RDU524540 RNQ524540 RXM524540 SHI524540 SRE524540 TBA524540 TKW524540 TUS524540 UEO524540 UOK524540 UYG524540 VIC524540 VRY524540 WBU524540 WLQ524540 WVM524540 E590076 JA590076 SW590076 ACS590076 AMO590076 AWK590076 BGG590076 BQC590076 BZY590076 CJU590076 CTQ590076 DDM590076 DNI590076 DXE590076 EHA590076 EQW590076 FAS590076 FKO590076 FUK590076 GEG590076 GOC590076 GXY590076 HHU590076 HRQ590076 IBM590076 ILI590076 IVE590076 JFA590076 JOW590076 JYS590076 KIO590076 KSK590076 LCG590076 LMC590076 LVY590076 MFU590076 MPQ590076 MZM590076 NJI590076 NTE590076 ODA590076 OMW590076 OWS590076 PGO590076 PQK590076 QAG590076 QKC590076 QTY590076 RDU590076 RNQ590076 RXM590076 SHI590076 SRE590076 TBA590076 TKW590076 TUS590076 UEO590076 UOK590076 UYG590076 VIC590076 VRY590076 WBU590076 WLQ590076 WVM590076 E655612 JA655612 SW655612 ACS655612 AMO655612 AWK655612 BGG655612 BQC655612 BZY655612 CJU655612 CTQ655612 DDM655612 DNI655612 DXE655612 EHA655612 EQW655612 FAS655612 FKO655612 FUK655612 GEG655612 GOC655612 GXY655612 HHU655612 HRQ655612 IBM655612 ILI655612 IVE655612 JFA655612 JOW655612 JYS655612 KIO655612 KSK655612 LCG655612 LMC655612 LVY655612 MFU655612 MPQ655612 MZM655612 NJI655612 NTE655612 ODA655612 OMW655612 OWS655612 PGO655612 PQK655612 QAG655612 QKC655612 QTY655612 RDU655612 RNQ655612 RXM655612 SHI655612 SRE655612 TBA655612 TKW655612 TUS655612 UEO655612 UOK655612 UYG655612 VIC655612 VRY655612 WBU655612 WLQ655612 WVM655612 E721148 JA721148 SW721148 ACS721148 AMO721148 AWK721148 BGG721148 BQC721148 BZY721148 CJU721148 CTQ721148 DDM721148 DNI721148 DXE721148 EHA721148 EQW721148 FAS721148 FKO721148 FUK721148 GEG721148 GOC721148 GXY721148 HHU721148 HRQ721148 IBM721148 ILI721148 IVE721148 JFA721148 JOW721148 JYS721148 KIO721148 KSK721148 LCG721148 LMC721148 LVY721148 MFU721148 MPQ721148 MZM721148 NJI721148 NTE721148 ODA721148 OMW721148 OWS721148 PGO721148 PQK721148 QAG721148 QKC721148 QTY721148 RDU721148 RNQ721148 RXM721148 SHI721148 SRE721148 TBA721148 TKW721148 TUS721148 UEO721148 UOK721148 UYG721148 VIC721148 VRY721148 WBU721148 WLQ721148 WVM721148 E786684 JA786684 SW786684 ACS786684 AMO786684 AWK786684 BGG786684 BQC786684 BZY786684 CJU786684 CTQ786684 DDM786684 DNI786684 DXE786684 EHA786684 EQW786684 FAS786684 FKO786684 FUK786684 GEG786684 GOC786684 GXY786684 HHU786684 HRQ786684 IBM786684 ILI786684 IVE786684 JFA786684 JOW786684 JYS786684 KIO786684 KSK786684 LCG786684 LMC786684 LVY786684 MFU786684 MPQ786684 MZM786684 NJI786684 NTE786684 ODA786684 OMW786684 OWS786684 PGO786684 PQK786684 QAG786684 QKC786684 QTY786684 RDU786684 RNQ786684 RXM786684 SHI786684 SRE786684 TBA786684 TKW786684 TUS786684 UEO786684 UOK786684 UYG786684 VIC786684 VRY786684 WBU786684 WLQ786684 WVM786684 E852220 JA852220 SW852220 ACS852220 AMO852220 AWK852220 BGG852220 BQC852220 BZY852220 CJU852220 CTQ852220 DDM852220 DNI852220 DXE852220 EHA852220 EQW852220 FAS852220 FKO852220 FUK852220 GEG852220 GOC852220 GXY852220 HHU852220 HRQ852220 IBM852220 ILI852220 IVE852220 JFA852220 JOW852220 JYS852220 KIO852220 KSK852220 LCG852220 LMC852220 LVY852220 MFU852220 MPQ852220 MZM852220 NJI852220 NTE852220 ODA852220 OMW852220 OWS852220 PGO852220 PQK852220 QAG852220 QKC852220 QTY852220 RDU852220 RNQ852220 RXM852220 SHI852220 SRE852220 TBA852220 TKW852220 TUS852220 UEO852220 UOK852220 UYG852220 VIC852220 VRY852220 WBU852220 WLQ852220 WVM852220 E917756 JA917756 SW917756 ACS917756 AMO917756 AWK917756 BGG917756 BQC917756 BZY917756 CJU917756 CTQ917756 DDM917756 DNI917756 DXE917756 EHA917756 EQW917756 FAS917756 FKO917756 FUK917756 GEG917756 GOC917756 GXY917756 HHU917756 HRQ917756 IBM917756 ILI917756 IVE917756 JFA917756 JOW917756 JYS917756 KIO917756 KSK917756 LCG917756 LMC917756 LVY917756 MFU917756 MPQ917756 MZM917756 NJI917756 NTE917756 ODA917756 OMW917756 OWS917756 PGO917756 PQK917756 QAG917756 QKC917756 QTY917756 RDU917756 RNQ917756 RXM917756 SHI917756 SRE917756 TBA917756 TKW917756 TUS917756 UEO917756 UOK917756 UYG917756 VIC917756 VRY917756 WBU917756 WLQ917756 WVM917756 E983292 JA983292 SW983292 ACS983292 AMO983292 AWK983292 BGG983292 BQC983292 BZY983292 CJU983292 CTQ983292 DDM983292 DNI983292 DXE983292 EHA983292 EQW983292 FAS983292 FKO983292 FUK983292 GEG983292 GOC983292 GXY983292 HHU983292 HRQ983292 IBM983292 ILI983292 IVE983292 JFA983292 JOW983292 JYS983292 KIO983292 KSK983292 LCG983292 LMC983292 LVY983292 MFU983292 MPQ983292 MZM983292 NJI983292 NTE983292 ODA983292 OMW983292 OWS983292 PGO983292 PQK983292 QAG983292 QKC983292 QTY983292 RDU983292 RNQ983292 RXM983292 SHI983292 SRE983292 TBA983292 TKW983292 TUS983292 UEO983292 UOK983292 UYG983292 VIC983292 VRY983292 WBU983292 WLQ983292 WVM983292 E216 JA216 SW216 ACS216 AMO216 AWK216 BGG216 BQC216 BZY216 CJU216 CTQ216 DDM216 DNI216 DXE216 EHA216 EQW216 FAS216 FKO216 FUK216 GEG216 GOC216 GXY216 HHU216 HRQ216 IBM216 ILI216 IVE216 JFA216 JOW216 JYS216 KIO216 KSK216 LCG216 LMC216 LVY216 MFU216 MPQ216 MZM216 NJI216 NTE216 ODA216 OMW216 OWS216 PGO216 PQK216 QAG216 QKC216 QTY216 RDU216 RNQ216 RXM216 SHI216 SRE216 TBA216 TKW216 TUS216 UEO216 UOK216 UYG216 VIC216 VRY216 WBU216 WLQ216 WVM216 E65752 JA65752 SW65752 ACS65752 AMO65752 AWK65752 BGG65752 BQC65752 BZY65752 CJU65752 CTQ65752 DDM65752 DNI65752 DXE65752 EHA65752 EQW65752 FAS65752 FKO65752 FUK65752 GEG65752 GOC65752 GXY65752 HHU65752 HRQ65752 IBM65752 ILI65752 IVE65752 JFA65752 JOW65752 JYS65752 KIO65752 KSK65752 LCG65752 LMC65752 LVY65752 MFU65752 MPQ65752 MZM65752 NJI65752 NTE65752 ODA65752 OMW65752 OWS65752 PGO65752 PQK65752 QAG65752 QKC65752 QTY65752 RDU65752 RNQ65752 RXM65752 SHI65752 SRE65752 TBA65752 TKW65752 TUS65752 UEO65752 UOK65752 UYG65752 VIC65752 VRY65752 WBU65752 WLQ65752 WVM65752 E131288 JA131288 SW131288 ACS131288 AMO131288 AWK131288 BGG131288 BQC131288 BZY131288 CJU131288 CTQ131288 DDM131288 DNI131288 DXE131288 EHA131288 EQW131288 FAS131288 FKO131288 FUK131288 GEG131288 GOC131288 GXY131288 HHU131288 HRQ131288 IBM131288 ILI131288 IVE131288 JFA131288 JOW131288 JYS131288 KIO131288 KSK131288 LCG131288 LMC131288 LVY131288 MFU131288 MPQ131288 MZM131288 NJI131288 NTE131288 ODA131288 OMW131288 OWS131288 PGO131288 PQK131288 QAG131288 QKC131288 QTY131288 RDU131288 RNQ131288 RXM131288 SHI131288 SRE131288 TBA131288 TKW131288 TUS131288 UEO131288 UOK131288 UYG131288 VIC131288 VRY131288 WBU131288 WLQ131288 WVM131288 E196824 JA196824 SW196824 ACS196824 AMO196824 AWK196824 BGG196824 BQC196824 BZY196824 CJU196824 CTQ196824 DDM196824 DNI196824 DXE196824 EHA196824 EQW196824 FAS196824 FKO196824 FUK196824 GEG196824 GOC196824 GXY196824 HHU196824 HRQ196824 IBM196824 ILI196824 IVE196824 JFA196824 JOW196824 JYS196824 KIO196824 KSK196824 LCG196824 LMC196824 LVY196824 MFU196824 MPQ196824 MZM196824 NJI196824 NTE196824 ODA196824 OMW196824 OWS196824 PGO196824 PQK196824 QAG196824 QKC196824 QTY196824 RDU196824 RNQ196824 RXM196824 SHI196824 SRE196824 TBA196824 TKW196824 TUS196824 UEO196824 UOK196824 UYG196824 VIC196824 VRY196824 WBU196824 WLQ196824 WVM196824 E262360 JA262360 SW262360 ACS262360 AMO262360 AWK262360 BGG262360 BQC262360 BZY262360 CJU262360 CTQ262360 DDM262360 DNI262360 DXE262360 EHA262360 EQW262360 FAS262360 FKO262360 FUK262360 GEG262360 GOC262360 GXY262360 HHU262360 HRQ262360 IBM262360 ILI262360 IVE262360 JFA262360 JOW262360 JYS262360 KIO262360 KSK262360 LCG262360 LMC262360 LVY262360 MFU262360 MPQ262360 MZM262360 NJI262360 NTE262360 ODA262360 OMW262360 OWS262360 PGO262360 PQK262360 QAG262360 QKC262360 QTY262360 RDU262360 RNQ262360 RXM262360 SHI262360 SRE262360 TBA262360 TKW262360 TUS262360 UEO262360 UOK262360 UYG262360 VIC262360 VRY262360 WBU262360 WLQ262360 WVM262360 E327896 JA327896 SW327896 ACS327896 AMO327896 AWK327896 BGG327896 BQC327896 BZY327896 CJU327896 CTQ327896 DDM327896 DNI327896 DXE327896 EHA327896 EQW327896 FAS327896 FKO327896 FUK327896 GEG327896 GOC327896 GXY327896 HHU327896 HRQ327896 IBM327896 ILI327896 IVE327896 JFA327896 JOW327896 JYS327896 KIO327896 KSK327896 LCG327896 LMC327896 LVY327896 MFU327896 MPQ327896 MZM327896 NJI327896 NTE327896 ODA327896 OMW327896 OWS327896 PGO327896 PQK327896 QAG327896 QKC327896 QTY327896 RDU327896 RNQ327896 RXM327896 SHI327896 SRE327896 TBA327896 TKW327896 TUS327896 UEO327896 UOK327896 UYG327896 VIC327896 VRY327896 WBU327896 WLQ327896 WVM327896 E393432 JA393432 SW393432 ACS393432 AMO393432 AWK393432 BGG393432 BQC393432 BZY393432 CJU393432 CTQ393432 DDM393432 DNI393432 DXE393432 EHA393432 EQW393432 FAS393432 FKO393432 FUK393432 GEG393432 GOC393432 GXY393432 HHU393432 HRQ393432 IBM393432 ILI393432 IVE393432 JFA393432 JOW393432 JYS393432 KIO393432 KSK393432 LCG393432 LMC393432 LVY393432 MFU393432 MPQ393432 MZM393432 NJI393432 NTE393432 ODA393432 OMW393432 OWS393432 PGO393432 PQK393432 QAG393432 QKC393432 QTY393432 RDU393432 RNQ393432 RXM393432 SHI393432 SRE393432 TBA393432 TKW393432 TUS393432 UEO393432 UOK393432 UYG393432 VIC393432 VRY393432 WBU393432 WLQ393432 WVM393432 E458968 JA458968 SW458968 ACS458968 AMO458968 AWK458968 BGG458968 BQC458968 BZY458968 CJU458968 CTQ458968 DDM458968 DNI458968 DXE458968 EHA458968 EQW458968 FAS458968 FKO458968 FUK458968 GEG458968 GOC458968 GXY458968 HHU458968 HRQ458968 IBM458968 ILI458968 IVE458968 JFA458968 JOW458968 JYS458968 KIO458968 KSK458968 LCG458968 LMC458968 LVY458968 MFU458968 MPQ458968 MZM458968 NJI458968 NTE458968 ODA458968 OMW458968 OWS458968 PGO458968 PQK458968 QAG458968 QKC458968 QTY458968 RDU458968 RNQ458968 RXM458968 SHI458968 SRE458968 TBA458968 TKW458968 TUS458968 UEO458968 UOK458968 UYG458968 VIC458968 VRY458968 WBU458968 WLQ458968 WVM458968 E524504 JA524504 SW524504 ACS524504 AMO524504 AWK524504 BGG524504 BQC524504 BZY524504 CJU524504 CTQ524504 DDM524504 DNI524504 DXE524504 EHA524504 EQW524504 FAS524504 FKO524504 FUK524504 GEG524504 GOC524504 GXY524504 HHU524504 HRQ524504 IBM524504 ILI524504 IVE524504 JFA524504 JOW524504 JYS524504 KIO524504 KSK524504 LCG524504 LMC524504 LVY524504 MFU524504 MPQ524504 MZM524504 NJI524504 NTE524504 ODA524504 OMW524504 OWS524504 PGO524504 PQK524504 QAG524504 QKC524504 QTY524504 RDU524504 RNQ524504 RXM524504 SHI524504 SRE524504 TBA524504 TKW524504 TUS524504 UEO524504 UOK524504 UYG524504 VIC524504 VRY524504 WBU524504 WLQ524504 WVM524504 E590040 JA590040 SW590040 ACS590040 AMO590040 AWK590040 BGG590040 BQC590040 BZY590040 CJU590040 CTQ590040 DDM590040 DNI590040 DXE590040 EHA590040 EQW590040 FAS590040 FKO590040 FUK590040 GEG590040 GOC590040 GXY590040 HHU590040 HRQ590040 IBM590040 ILI590040 IVE590040 JFA590040 JOW590040 JYS590040 KIO590040 KSK590040 LCG590040 LMC590040 LVY590040 MFU590040 MPQ590040 MZM590040 NJI590040 NTE590040 ODA590040 OMW590040 OWS590040 PGO590040 PQK590040 QAG590040 QKC590040 QTY590040 RDU590040 RNQ590040 RXM590040 SHI590040 SRE590040 TBA590040 TKW590040 TUS590040 UEO590040 UOK590040 UYG590040 VIC590040 VRY590040 WBU590040 WLQ590040 WVM590040 E655576 JA655576 SW655576 ACS655576 AMO655576 AWK655576 BGG655576 BQC655576 BZY655576 CJU655576 CTQ655576 DDM655576 DNI655576 DXE655576 EHA655576 EQW655576 FAS655576 FKO655576 FUK655576 GEG655576 GOC655576 GXY655576 HHU655576 HRQ655576 IBM655576 ILI655576 IVE655576 JFA655576 JOW655576 JYS655576 KIO655576 KSK655576 LCG655576 LMC655576 LVY655576 MFU655576 MPQ655576 MZM655576 NJI655576 NTE655576 ODA655576 OMW655576 OWS655576 PGO655576 PQK655576 QAG655576 QKC655576 QTY655576 RDU655576 RNQ655576 RXM655576 SHI655576 SRE655576 TBA655576 TKW655576 TUS655576 UEO655576 UOK655576 UYG655576 VIC655576 VRY655576 WBU655576 WLQ655576 WVM655576 E721112 JA721112 SW721112 ACS721112 AMO721112 AWK721112 BGG721112 BQC721112 BZY721112 CJU721112 CTQ721112 DDM721112 DNI721112 DXE721112 EHA721112 EQW721112 FAS721112 FKO721112 FUK721112 GEG721112 GOC721112 GXY721112 HHU721112 HRQ721112 IBM721112 ILI721112 IVE721112 JFA721112 JOW721112 JYS721112 KIO721112 KSK721112 LCG721112 LMC721112 LVY721112 MFU721112 MPQ721112 MZM721112 NJI721112 NTE721112 ODA721112 OMW721112 OWS721112 PGO721112 PQK721112 QAG721112 QKC721112 QTY721112 RDU721112 RNQ721112 RXM721112 SHI721112 SRE721112 TBA721112 TKW721112 TUS721112 UEO721112 UOK721112 UYG721112 VIC721112 VRY721112 WBU721112 WLQ721112 WVM721112 E786648 JA786648 SW786648 ACS786648 AMO786648 AWK786648 BGG786648 BQC786648 BZY786648 CJU786648 CTQ786648 DDM786648 DNI786648 DXE786648 EHA786648 EQW786648 FAS786648 FKO786648 FUK786648 GEG786648 GOC786648 GXY786648 HHU786648 HRQ786648 IBM786648 ILI786648 IVE786648 JFA786648 JOW786648 JYS786648 KIO786648 KSK786648 LCG786648 LMC786648 LVY786648 MFU786648 MPQ786648 MZM786648 NJI786648 NTE786648 ODA786648 OMW786648 OWS786648 PGO786648 PQK786648 QAG786648 QKC786648 QTY786648 RDU786648 RNQ786648 RXM786648 SHI786648 SRE786648 TBA786648 TKW786648 TUS786648 UEO786648 UOK786648 UYG786648 VIC786648 VRY786648 WBU786648 WLQ786648 WVM786648 E852184 JA852184 SW852184 ACS852184 AMO852184 AWK852184 BGG852184 BQC852184 BZY852184 CJU852184 CTQ852184 DDM852184 DNI852184 DXE852184 EHA852184 EQW852184 FAS852184 FKO852184 FUK852184 GEG852184 GOC852184 GXY852184 HHU852184 HRQ852184 IBM852184 ILI852184 IVE852184 JFA852184 JOW852184 JYS852184 KIO852184 KSK852184 LCG852184 LMC852184 LVY852184 MFU852184 MPQ852184 MZM852184 NJI852184 NTE852184 ODA852184 OMW852184 OWS852184 PGO852184 PQK852184 QAG852184 QKC852184 QTY852184 RDU852184 RNQ852184 RXM852184 SHI852184 SRE852184 TBA852184 TKW852184 TUS852184 UEO852184 UOK852184 UYG852184 VIC852184 VRY852184 WBU852184 WLQ852184 WVM852184 E917720 JA917720 SW917720 ACS917720 AMO917720 AWK917720 BGG917720 BQC917720 BZY917720 CJU917720 CTQ917720 DDM917720 DNI917720 DXE917720 EHA917720 EQW917720 FAS917720 FKO917720 FUK917720 GEG917720 GOC917720 GXY917720 HHU917720 HRQ917720 IBM917720 ILI917720 IVE917720 JFA917720 JOW917720 JYS917720 KIO917720 KSK917720 LCG917720 LMC917720 LVY917720 MFU917720 MPQ917720 MZM917720 NJI917720 NTE917720 ODA917720 OMW917720 OWS917720 PGO917720 PQK917720 QAG917720 QKC917720 QTY917720 RDU917720 RNQ917720 RXM917720 SHI917720 SRE917720 TBA917720 TKW917720 TUS917720 UEO917720 UOK917720 UYG917720 VIC917720 VRY917720 WBU917720 WLQ917720 WVM917720 E983256 JA983256 SW983256 ACS983256 AMO983256 AWK983256 BGG983256 BQC983256 BZY983256 CJU983256 CTQ983256 DDM983256 DNI983256 DXE983256 EHA983256 EQW983256 FAS983256 FKO983256 FUK983256 GEG983256 GOC983256 GXY983256 HHU983256 HRQ983256 IBM983256 ILI983256 IVE983256 JFA983256 JOW983256 JYS983256 KIO983256 KSK983256 LCG983256 LMC983256 LVY983256 MFU983256 MPQ983256 MZM983256 NJI983256 NTE983256 ODA983256 OMW983256 OWS983256 PGO983256 PQK983256 QAG983256 QKC983256 QTY983256 RDU983256 RNQ983256 RXM983256 SHI983256 SRE983256 TBA983256 TKW983256 TUS983256 UEO983256 UOK983256 UYG983256 VIC983256 VRY983256 WBU983256 WLQ983256 WVM983256 E203 JA203 SW203 ACS203 AMO203 AWK203 BGG203 BQC203 BZY203 CJU203 CTQ203 DDM203 DNI203 DXE203 EHA203 EQW203 FAS203 FKO203 FUK203 GEG203 GOC203 GXY203 HHU203 HRQ203 IBM203 ILI203 IVE203 JFA203 JOW203 JYS203 KIO203 KSK203 LCG203 LMC203 LVY203 MFU203 MPQ203 MZM203 NJI203 NTE203 ODA203 OMW203 OWS203 PGO203 PQK203 QAG203 QKC203 QTY203 RDU203 RNQ203 RXM203 SHI203 SRE203 TBA203 TKW203 TUS203 UEO203 UOK203 UYG203 VIC203 VRY203 WBU203 WLQ203 WVM203 E65739 JA65739 SW65739 ACS65739 AMO65739 AWK65739 BGG65739 BQC65739 BZY65739 CJU65739 CTQ65739 DDM65739 DNI65739 DXE65739 EHA65739 EQW65739 FAS65739 FKO65739 FUK65739 GEG65739 GOC65739 GXY65739 HHU65739 HRQ65739 IBM65739 ILI65739 IVE65739 JFA65739 JOW65739 JYS65739 KIO65739 KSK65739 LCG65739 LMC65739 LVY65739 MFU65739 MPQ65739 MZM65739 NJI65739 NTE65739 ODA65739 OMW65739 OWS65739 PGO65739 PQK65739 QAG65739 QKC65739 QTY65739 RDU65739 RNQ65739 RXM65739 SHI65739 SRE65739 TBA65739 TKW65739 TUS65739 UEO65739 UOK65739 UYG65739 VIC65739 VRY65739 WBU65739 WLQ65739 WVM65739 E131275 JA131275 SW131275 ACS131275 AMO131275 AWK131275 BGG131275 BQC131275 BZY131275 CJU131275 CTQ131275 DDM131275 DNI131275 DXE131275 EHA131275 EQW131275 FAS131275 FKO131275 FUK131275 GEG131275 GOC131275 GXY131275 HHU131275 HRQ131275 IBM131275 ILI131275 IVE131275 JFA131275 JOW131275 JYS131275 KIO131275 KSK131275 LCG131275 LMC131275 LVY131275 MFU131275 MPQ131275 MZM131275 NJI131275 NTE131275 ODA131275 OMW131275 OWS131275 PGO131275 PQK131275 QAG131275 QKC131275 QTY131275 RDU131275 RNQ131275 RXM131275 SHI131275 SRE131275 TBA131275 TKW131275 TUS131275 UEO131275 UOK131275 UYG131275 VIC131275 VRY131275 WBU131275 WLQ131275 WVM131275 E196811 JA196811 SW196811 ACS196811 AMO196811 AWK196811 BGG196811 BQC196811 BZY196811 CJU196811 CTQ196811 DDM196811 DNI196811 DXE196811 EHA196811 EQW196811 FAS196811 FKO196811 FUK196811 GEG196811 GOC196811 GXY196811 HHU196811 HRQ196811 IBM196811 ILI196811 IVE196811 JFA196811 JOW196811 JYS196811 KIO196811 KSK196811 LCG196811 LMC196811 LVY196811 MFU196811 MPQ196811 MZM196811 NJI196811 NTE196811 ODA196811 OMW196811 OWS196811 PGO196811 PQK196811 QAG196811 QKC196811 QTY196811 RDU196811 RNQ196811 RXM196811 SHI196811 SRE196811 TBA196811 TKW196811 TUS196811 UEO196811 UOK196811 UYG196811 VIC196811 VRY196811 WBU196811 WLQ196811 WVM196811 E262347 JA262347 SW262347 ACS262347 AMO262347 AWK262347 BGG262347 BQC262347 BZY262347 CJU262347 CTQ262347 DDM262347 DNI262347 DXE262347 EHA262347 EQW262347 FAS262347 FKO262347 FUK262347 GEG262347 GOC262347 GXY262347 HHU262347 HRQ262347 IBM262347 ILI262347 IVE262347 JFA262347 JOW262347 JYS262347 KIO262347 KSK262347 LCG262347 LMC262347 LVY262347 MFU262347 MPQ262347 MZM262347 NJI262347 NTE262347 ODA262347 OMW262347 OWS262347 PGO262347 PQK262347 QAG262347 QKC262347 QTY262347 RDU262347 RNQ262347 RXM262347 SHI262347 SRE262347 TBA262347 TKW262347 TUS262347 UEO262347 UOK262347 UYG262347 VIC262347 VRY262347 WBU262347 WLQ262347 WVM262347 E327883 JA327883 SW327883 ACS327883 AMO327883 AWK327883 BGG327883 BQC327883 BZY327883 CJU327883 CTQ327883 DDM327883 DNI327883 DXE327883 EHA327883 EQW327883 FAS327883 FKO327883 FUK327883 GEG327883 GOC327883 GXY327883 HHU327883 HRQ327883 IBM327883 ILI327883 IVE327883 JFA327883 JOW327883 JYS327883 KIO327883 KSK327883 LCG327883 LMC327883 LVY327883 MFU327883 MPQ327883 MZM327883 NJI327883 NTE327883 ODA327883 OMW327883 OWS327883 PGO327883 PQK327883 QAG327883 QKC327883 QTY327883 RDU327883 RNQ327883 RXM327883 SHI327883 SRE327883 TBA327883 TKW327883 TUS327883 UEO327883 UOK327883 UYG327883 VIC327883 VRY327883 WBU327883 WLQ327883 WVM327883 E393419 JA393419 SW393419 ACS393419 AMO393419 AWK393419 BGG393419 BQC393419 BZY393419 CJU393419 CTQ393419 DDM393419 DNI393419 DXE393419 EHA393419 EQW393419 FAS393419 FKO393419 FUK393419 GEG393419 GOC393419 GXY393419 HHU393419 HRQ393419 IBM393419 ILI393419 IVE393419 JFA393419 JOW393419 JYS393419 KIO393419 KSK393419 LCG393419 LMC393419 LVY393419 MFU393419 MPQ393419 MZM393419 NJI393419 NTE393419 ODA393419 OMW393419 OWS393419 PGO393419 PQK393419 QAG393419 QKC393419 QTY393419 RDU393419 RNQ393419 RXM393419 SHI393419 SRE393419 TBA393419 TKW393419 TUS393419 UEO393419 UOK393419 UYG393419 VIC393419 VRY393419 WBU393419 WLQ393419 WVM393419 E458955 JA458955 SW458955 ACS458955 AMO458955 AWK458955 BGG458955 BQC458955 BZY458955 CJU458955 CTQ458955 DDM458955 DNI458955 DXE458955 EHA458955 EQW458955 FAS458955 FKO458955 FUK458955 GEG458955 GOC458955 GXY458955 HHU458955 HRQ458955 IBM458955 ILI458955 IVE458955 JFA458955 JOW458955 JYS458955 KIO458955 KSK458955 LCG458955 LMC458955 LVY458955 MFU458955 MPQ458955 MZM458955 NJI458955 NTE458955 ODA458955 OMW458955 OWS458955 PGO458955 PQK458955 QAG458955 QKC458955 QTY458955 RDU458955 RNQ458955 RXM458955 SHI458955 SRE458955 TBA458955 TKW458955 TUS458955 UEO458955 UOK458955 UYG458955 VIC458955 VRY458955 WBU458955 WLQ458955 WVM458955 E524491 JA524491 SW524491 ACS524491 AMO524491 AWK524491 BGG524491 BQC524491 BZY524491 CJU524491 CTQ524491 DDM524491 DNI524491 DXE524491 EHA524491 EQW524491 FAS524491 FKO524491 FUK524491 GEG524491 GOC524491 GXY524491 HHU524491 HRQ524491 IBM524491 ILI524491 IVE524491 JFA524491 JOW524491 JYS524491 KIO524491 KSK524491 LCG524491 LMC524491 LVY524491 MFU524491 MPQ524491 MZM524491 NJI524491 NTE524491 ODA524491 OMW524491 OWS524491 PGO524491 PQK524491 QAG524491 QKC524491 QTY524491 RDU524491 RNQ524491 RXM524491 SHI524491 SRE524491 TBA524491 TKW524491 TUS524491 UEO524491 UOK524491 UYG524491 VIC524491 VRY524491 WBU524491 WLQ524491 WVM524491 E590027 JA590027 SW590027 ACS590027 AMO590027 AWK590027 BGG590027 BQC590027 BZY590027 CJU590027 CTQ590027 DDM590027 DNI590027 DXE590027 EHA590027 EQW590027 FAS590027 FKO590027 FUK590027 GEG590027 GOC590027 GXY590027 HHU590027 HRQ590027 IBM590027 ILI590027 IVE590027 JFA590027 JOW590027 JYS590027 KIO590027 KSK590027 LCG590027 LMC590027 LVY590027 MFU590027 MPQ590027 MZM590027 NJI590027 NTE590027 ODA590027 OMW590027 OWS590027 PGO590027 PQK590027 QAG590027 QKC590027 QTY590027 RDU590027 RNQ590027 RXM590027 SHI590027 SRE590027 TBA590027 TKW590027 TUS590027 UEO590027 UOK590027 UYG590027 VIC590027 VRY590027 WBU590027 WLQ590027 WVM590027 E655563 JA655563 SW655563 ACS655563 AMO655563 AWK655563 BGG655563 BQC655563 BZY655563 CJU655563 CTQ655563 DDM655563 DNI655563 DXE655563 EHA655563 EQW655563 FAS655563 FKO655563 FUK655563 GEG655563 GOC655563 GXY655563 HHU655563 HRQ655563 IBM655563 ILI655563 IVE655563 JFA655563 JOW655563 JYS655563 KIO655563 KSK655563 LCG655563 LMC655563 LVY655563 MFU655563 MPQ655563 MZM655563 NJI655563 NTE655563 ODA655563 OMW655563 OWS655563 PGO655563 PQK655563 QAG655563 QKC655563 QTY655563 RDU655563 RNQ655563 RXM655563 SHI655563 SRE655563 TBA655563 TKW655563 TUS655563 UEO655563 UOK655563 UYG655563 VIC655563 VRY655563 WBU655563 WLQ655563 WVM655563 E721099 JA721099 SW721099 ACS721099 AMO721099 AWK721099 BGG721099 BQC721099 BZY721099 CJU721099 CTQ721099 DDM721099 DNI721099 DXE721099 EHA721099 EQW721099 FAS721099 FKO721099 FUK721099 GEG721099 GOC721099 GXY721099 HHU721099 HRQ721099 IBM721099 ILI721099 IVE721099 JFA721099 JOW721099 JYS721099 KIO721099 KSK721099 LCG721099 LMC721099 LVY721099 MFU721099 MPQ721099 MZM721099 NJI721099 NTE721099 ODA721099 OMW721099 OWS721099 PGO721099 PQK721099 QAG721099 QKC721099 QTY721099 RDU721099 RNQ721099 RXM721099 SHI721099 SRE721099 TBA721099 TKW721099 TUS721099 UEO721099 UOK721099 UYG721099 VIC721099 VRY721099 WBU721099 WLQ721099 WVM721099 E786635 JA786635 SW786635 ACS786635 AMO786635 AWK786635 BGG786635 BQC786635 BZY786635 CJU786635 CTQ786635 DDM786635 DNI786635 DXE786635 EHA786635 EQW786635 FAS786635 FKO786635 FUK786635 GEG786635 GOC786635 GXY786635 HHU786635 HRQ786635 IBM786635 ILI786635 IVE786635 JFA786635 JOW786635 JYS786635 KIO786635 KSK786635 LCG786635 LMC786635 LVY786635 MFU786635 MPQ786635 MZM786635 NJI786635 NTE786635 ODA786635 OMW786635 OWS786635 PGO786635 PQK786635 QAG786635 QKC786635 QTY786635 RDU786635 RNQ786635 RXM786635 SHI786635 SRE786635 TBA786635 TKW786635 TUS786635 UEO786635 UOK786635 UYG786635 VIC786635 VRY786635 WBU786635 WLQ786635 WVM786635 E852171 JA852171 SW852171 ACS852171 AMO852171 AWK852171 BGG852171 BQC852171 BZY852171 CJU852171 CTQ852171 DDM852171 DNI852171 DXE852171 EHA852171 EQW852171 FAS852171 FKO852171 FUK852171 GEG852171 GOC852171 GXY852171 HHU852171 HRQ852171 IBM852171 ILI852171 IVE852171 JFA852171 JOW852171 JYS852171 KIO852171 KSK852171 LCG852171 LMC852171 LVY852171 MFU852171 MPQ852171 MZM852171 NJI852171 NTE852171 ODA852171 OMW852171 OWS852171 PGO852171 PQK852171 QAG852171 QKC852171 QTY852171 RDU852171 RNQ852171 RXM852171 SHI852171 SRE852171 TBA852171 TKW852171 TUS852171 UEO852171 UOK852171 UYG852171 VIC852171 VRY852171 WBU852171 WLQ852171 WVM852171 E917707 JA917707 SW917707 ACS917707 AMO917707 AWK917707 BGG917707 BQC917707 BZY917707 CJU917707 CTQ917707 DDM917707 DNI917707 DXE917707 EHA917707 EQW917707 FAS917707 FKO917707 FUK917707 GEG917707 GOC917707 GXY917707 HHU917707 HRQ917707 IBM917707 ILI917707 IVE917707 JFA917707 JOW917707 JYS917707 KIO917707 KSK917707 LCG917707 LMC917707 LVY917707 MFU917707 MPQ917707 MZM917707 NJI917707 NTE917707 ODA917707 OMW917707 OWS917707 PGO917707 PQK917707 QAG917707 QKC917707 QTY917707 RDU917707 RNQ917707 RXM917707 SHI917707 SRE917707 TBA917707 TKW917707 TUS917707 UEO917707 UOK917707 UYG917707 VIC917707 VRY917707 WBU917707 WLQ917707 WVM917707 E983243 JA983243 SW983243 ACS983243 AMO983243 AWK983243 BGG983243 BQC983243 BZY983243 CJU983243 CTQ983243 DDM983243 DNI983243 DXE983243 EHA983243 EQW983243 FAS983243 FKO983243 FUK983243 GEG983243 GOC983243 GXY983243 HHU983243 HRQ983243 IBM983243 ILI983243 IVE983243 JFA983243 JOW983243 JYS983243 KIO983243 KSK983243 LCG983243 LMC983243 LVY983243 MFU983243 MPQ983243 MZM983243 NJI983243 NTE983243 ODA983243 OMW983243 OWS983243 PGO983243 PQK983243 QAG983243 QKC983243 QTY983243 RDU983243 RNQ983243 RXM983243 SHI983243 SRE983243 TBA983243 TKW983243 TUS983243 UEO983243 UOK983243 UYG983243 VIC983243 VRY983243 WBU983243 WLQ983243 WVM983243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G65621:G65622 JC65621:JC65622 SY65621:SY65622 ACU65621:ACU65622 AMQ65621:AMQ65622 AWM65621:AWM65622 BGI65621:BGI65622 BQE65621:BQE65622 CAA65621:CAA65622 CJW65621:CJW65622 CTS65621:CTS65622 DDO65621:DDO65622 DNK65621:DNK65622 DXG65621:DXG65622 EHC65621:EHC65622 EQY65621:EQY65622 FAU65621:FAU65622 FKQ65621:FKQ65622 FUM65621:FUM65622 GEI65621:GEI65622 GOE65621:GOE65622 GYA65621:GYA65622 HHW65621:HHW65622 HRS65621:HRS65622 IBO65621:IBO65622 ILK65621:ILK65622 IVG65621:IVG65622 JFC65621:JFC65622 JOY65621:JOY65622 JYU65621:JYU65622 KIQ65621:KIQ65622 KSM65621:KSM65622 LCI65621:LCI65622 LME65621:LME65622 LWA65621:LWA65622 MFW65621:MFW65622 MPS65621:MPS65622 MZO65621:MZO65622 NJK65621:NJK65622 NTG65621:NTG65622 ODC65621:ODC65622 OMY65621:OMY65622 OWU65621:OWU65622 PGQ65621:PGQ65622 PQM65621:PQM65622 QAI65621:QAI65622 QKE65621:QKE65622 QUA65621:QUA65622 RDW65621:RDW65622 RNS65621:RNS65622 RXO65621:RXO65622 SHK65621:SHK65622 SRG65621:SRG65622 TBC65621:TBC65622 TKY65621:TKY65622 TUU65621:TUU65622 UEQ65621:UEQ65622 UOM65621:UOM65622 UYI65621:UYI65622 VIE65621:VIE65622 VSA65621:VSA65622 WBW65621:WBW65622 WLS65621:WLS65622 WVO65621:WVO65622 G131157:G131158 JC131157:JC131158 SY131157:SY131158 ACU131157:ACU131158 AMQ131157:AMQ131158 AWM131157:AWM131158 BGI131157:BGI131158 BQE131157:BQE131158 CAA131157:CAA131158 CJW131157:CJW131158 CTS131157:CTS131158 DDO131157:DDO131158 DNK131157:DNK131158 DXG131157:DXG131158 EHC131157:EHC131158 EQY131157:EQY131158 FAU131157:FAU131158 FKQ131157:FKQ131158 FUM131157:FUM131158 GEI131157:GEI131158 GOE131157:GOE131158 GYA131157:GYA131158 HHW131157:HHW131158 HRS131157:HRS131158 IBO131157:IBO131158 ILK131157:ILK131158 IVG131157:IVG131158 JFC131157:JFC131158 JOY131157:JOY131158 JYU131157:JYU131158 KIQ131157:KIQ131158 KSM131157:KSM131158 LCI131157:LCI131158 LME131157:LME131158 LWA131157:LWA131158 MFW131157:MFW131158 MPS131157:MPS131158 MZO131157:MZO131158 NJK131157:NJK131158 NTG131157:NTG131158 ODC131157:ODC131158 OMY131157:OMY131158 OWU131157:OWU131158 PGQ131157:PGQ131158 PQM131157:PQM131158 QAI131157:QAI131158 QKE131157:QKE131158 QUA131157:QUA131158 RDW131157:RDW131158 RNS131157:RNS131158 RXO131157:RXO131158 SHK131157:SHK131158 SRG131157:SRG131158 TBC131157:TBC131158 TKY131157:TKY131158 TUU131157:TUU131158 UEQ131157:UEQ131158 UOM131157:UOM131158 UYI131157:UYI131158 VIE131157:VIE131158 VSA131157:VSA131158 WBW131157:WBW131158 WLS131157:WLS131158 WVO131157:WVO131158 G196693:G196694 JC196693:JC196694 SY196693:SY196694 ACU196693:ACU196694 AMQ196693:AMQ196694 AWM196693:AWM196694 BGI196693:BGI196694 BQE196693:BQE196694 CAA196693:CAA196694 CJW196693:CJW196694 CTS196693:CTS196694 DDO196693:DDO196694 DNK196693:DNK196694 DXG196693:DXG196694 EHC196693:EHC196694 EQY196693:EQY196694 FAU196693:FAU196694 FKQ196693:FKQ196694 FUM196693:FUM196694 GEI196693:GEI196694 GOE196693:GOE196694 GYA196693:GYA196694 HHW196693:HHW196694 HRS196693:HRS196694 IBO196693:IBO196694 ILK196693:ILK196694 IVG196693:IVG196694 JFC196693:JFC196694 JOY196693:JOY196694 JYU196693:JYU196694 KIQ196693:KIQ196694 KSM196693:KSM196694 LCI196693:LCI196694 LME196693:LME196694 LWA196693:LWA196694 MFW196693:MFW196694 MPS196693:MPS196694 MZO196693:MZO196694 NJK196693:NJK196694 NTG196693:NTG196694 ODC196693:ODC196694 OMY196693:OMY196694 OWU196693:OWU196694 PGQ196693:PGQ196694 PQM196693:PQM196694 QAI196693:QAI196694 QKE196693:QKE196694 QUA196693:QUA196694 RDW196693:RDW196694 RNS196693:RNS196694 RXO196693:RXO196694 SHK196693:SHK196694 SRG196693:SRG196694 TBC196693:TBC196694 TKY196693:TKY196694 TUU196693:TUU196694 UEQ196693:UEQ196694 UOM196693:UOM196694 UYI196693:UYI196694 VIE196693:VIE196694 VSA196693:VSA196694 WBW196693:WBW196694 WLS196693:WLS196694 WVO196693:WVO196694 G262229:G262230 JC262229:JC262230 SY262229:SY262230 ACU262229:ACU262230 AMQ262229:AMQ262230 AWM262229:AWM262230 BGI262229:BGI262230 BQE262229:BQE262230 CAA262229:CAA262230 CJW262229:CJW262230 CTS262229:CTS262230 DDO262229:DDO262230 DNK262229:DNK262230 DXG262229:DXG262230 EHC262229:EHC262230 EQY262229:EQY262230 FAU262229:FAU262230 FKQ262229:FKQ262230 FUM262229:FUM262230 GEI262229:GEI262230 GOE262229:GOE262230 GYA262229:GYA262230 HHW262229:HHW262230 HRS262229:HRS262230 IBO262229:IBO262230 ILK262229:ILK262230 IVG262229:IVG262230 JFC262229:JFC262230 JOY262229:JOY262230 JYU262229:JYU262230 KIQ262229:KIQ262230 KSM262229:KSM262230 LCI262229:LCI262230 LME262229:LME262230 LWA262229:LWA262230 MFW262229:MFW262230 MPS262229:MPS262230 MZO262229:MZO262230 NJK262229:NJK262230 NTG262229:NTG262230 ODC262229:ODC262230 OMY262229:OMY262230 OWU262229:OWU262230 PGQ262229:PGQ262230 PQM262229:PQM262230 QAI262229:QAI262230 QKE262229:QKE262230 QUA262229:QUA262230 RDW262229:RDW262230 RNS262229:RNS262230 RXO262229:RXO262230 SHK262229:SHK262230 SRG262229:SRG262230 TBC262229:TBC262230 TKY262229:TKY262230 TUU262229:TUU262230 UEQ262229:UEQ262230 UOM262229:UOM262230 UYI262229:UYI262230 VIE262229:VIE262230 VSA262229:VSA262230 WBW262229:WBW262230 WLS262229:WLS262230 WVO262229:WVO262230 G327765:G327766 JC327765:JC327766 SY327765:SY327766 ACU327765:ACU327766 AMQ327765:AMQ327766 AWM327765:AWM327766 BGI327765:BGI327766 BQE327765:BQE327766 CAA327765:CAA327766 CJW327765:CJW327766 CTS327765:CTS327766 DDO327765:DDO327766 DNK327765:DNK327766 DXG327765:DXG327766 EHC327765:EHC327766 EQY327765:EQY327766 FAU327765:FAU327766 FKQ327765:FKQ327766 FUM327765:FUM327766 GEI327765:GEI327766 GOE327765:GOE327766 GYA327765:GYA327766 HHW327765:HHW327766 HRS327765:HRS327766 IBO327765:IBO327766 ILK327765:ILK327766 IVG327765:IVG327766 JFC327765:JFC327766 JOY327765:JOY327766 JYU327765:JYU327766 KIQ327765:KIQ327766 KSM327765:KSM327766 LCI327765:LCI327766 LME327765:LME327766 LWA327765:LWA327766 MFW327765:MFW327766 MPS327765:MPS327766 MZO327765:MZO327766 NJK327765:NJK327766 NTG327765:NTG327766 ODC327765:ODC327766 OMY327765:OMY327766 OWU327765:OWU327766 PGQ327765:PGQ327766 PQM327765:PQM327766 QAI327765:QAI327766 QKE327765:QKE327766 QUA327765:QUA327766 RDW327765:RDW327766 RNS327765:RNS327766 RXO327765:RXO327766 SHK327765:SHK327766 SRG327765:SRG327766 TBC327765:TBC327766 TKY327765:TKY327766 TUU327765:TUU327766 UEQ327765:UEQ327766 UOM327765:UOM327766 UYI327765:UYI327766 VIE327765:VIE327766 VSA327765:VSA327766 WBW327765:WBW327766 WLS327765:WLS327766 WVO327765:WVO327766 G393301:G393302 JC393301:JC393302 SY393301:SY393302 ACU393301:ACU393302 AMQ393301:AMQ393302 AWM393301:AWM393302 BGI393301:BGI393302 BQE393301:BQE393302 CAA393301:CAA393302 CJW393301:CJW393302 CTS393301:CTS393302 DDO393301:DDO393302 DNK393301:DNK393302 DXG393301:DXG393302 EHC393301:EHC393302 EQY393301:EQY393302 FAU393301:FAU393302 FKQ393301:FKQ393302 FUM393301:FUM393302 GEI393301:GEI393302 GOE393301:GOE393302 GYA393301:GYA393302 HHW393301:HHW393302 HRS393301:HRS393302 IBO393301:IBO393302 ILK393301:ILK393302 IVG393301:IVG393302 JFC393301:JFC393302 JOY393301:JOY393302 JYU393301:JYU393302 KIQ393301:KIQ393302 KSM393301:KSM393302 LCI393301:LCI393302 LME393301:LME393302 LWA393301:LWA393302 MFW393301:MFW393302 MPS393301:MPS393302 MZO393301:MZO393302 NJK393301:NJK393302 NTG393301:NTG393302 ODC393301:ODC393302 OMY393301:OMY393302 OWU393301:OWU393302 PGQ393301:PGQ393302 PQM393301:PQM393302 QAI393301:QAI393302 QKE393301:QKE393302 QUA393301:QUA393302 RDW393301:RDW393302 RNS393301:RNS393302 RXO393301:RXO393302 SHK393301:SHK393302 SRG393301:SRG393302 TBC393301:TBC393302 TKY393301:TKY393302 TUU393301:TUU393302 UEQ393301:UEQ393302 UOM393301:UOM393302 UYI393301:UYI393302 VIE393301:VIE393302 VSA393301:VSA393302 WBW393301:WBW393302 WLS393301:WLS393302 WVO393301:WVO393302 G458837:G458838 JC458837:JC458838 SY458837:SY458838 ACU458837:ACU458838 AMQ458837:AMQ458838 AWM458837:AWM458838 BGI458837:BGI458838 BQE458837:BQE458838 CAA458837:CAA458838 CJW458837:CJW458838 CTS458837:CTS458838 DDO458837:DDO458838 DNK458837:DNK458838 DXG458837:DXG458838 EHC458837:EHC458838 EQY458837:EQY458838 FAU458837:FAU458838 FKQ458837:FKQ458838 FUM458837:FUM458838 GEI458837:GEI458838 GOE458837:GOE458838 GYA458837:GYA458838 HHW458837:HHW458838 HRS458837:HRS458838 IBO458837:IBO458838 ILK458837:ILK458838 IVG458837:IVG458838 JFC458837:JFC458838 JOY458837:JOY458838 JYU458837:JYU458838 KIQ458837:KIQ458838 KSM458837:KSM458838 LCI458837:LCI458838 LME458837:LME458838 LWA458837:LWA458838 MFW458837:MFW458838 MPS458837:MPS458838 MZO458837:MZO458838 NJK458837:NJK458838 NTG458837:NTG458838 ODC458837:ODC458838 OMY458837:OMY458838 OWU458837:OWU458838 PGQ458837:PGQ458838 PQM458837:PQM458838 QAI458837:QAI458838 QKE458837:QKE458838 QUA458837:QUA458838 RDW458837:RDW458838 RNS458837:RNS458838 RXO458837:RXO458838 SHK458837:SHK458838 SRG458837:SRG458838 TBC458837:TBC458838 TKY458837:TKY458838 TUU458837:TUU458838 UEQ458837:UEQ458838 UOM458837:UOM458838 UYI458837:UYI458838 VIE458837:VIE458838 VSA458837:VSA458838 WBW458837:WBW458838 WLS458837:WLS458838 WVO458837:WVO458838 G524373:G524374 JC524373:JC524374 SY524373:SY524374 ACU524373:ACU524374 AMQ524373:AMQ524374 AWM524373:AWM524374 BGI524373:BGI524374 BQE524373:BQE524374 CAA524373:CAA524374 CJW524373:CJW524374 CTS524373:CTS524374 DDO524373:DDO524374 DNK524373:DNK524374 DXG524373:DXG524374 EHC524373:EHC524374 EQY524373:EQY524374 FAU524373:FAU524374 FKQ524373:FKQ524374 FUM524373:FUM524374 GEI524373:GEI524374 GOE524373:GOE524374 GYA524373:GYA524374 HHW524373:HHW524374 HRS524373:HRS524374 IBO524373:IBO524374 ILK524373:ILK524374 IVG524373:IVG524374 JFC524373:JFC524374 JOY524373:JOY524374 JYU524373:JYU524374 KIQ524373:KIQ524374 KSM524373:KSM524374 LCI524373:LCI524374 LME524373:LME524374 LWA524373:LWA524374 MFW524373:MFW524374 MPS524373:MPS524374 MZO524373:MZO524374 NJK524373:NJK524374 NTG524373:NTG524374 ODC524373:ODC524374 OMY524373:OMY524374 OWU524373:OWU524374 PGQ524373:PGQ524374 PQM524373:PQM524374 QAI524373:QAI524374 QKE524373:QKE524374 QUA524373:QUA524374 RDW524373:RDW524374 RNS524373:RNS524374 RXO524373:RXO524374 SHK524373:SHK524374 SRG524373:SRG524374 TBC524373:TBC524374 TKY524373:TKY524374 TUU524373:TUU524374 UEQ524373:UEQ524374 UOM524373:UOM524374 UYI524373:UYI524374 VIE524373:VIE524374 VSA524373:VSA524374 WBW524373:WBW524374 WLS524373:WLS524374 WVO524373:WVO524374 G589909:G589910 JC589909:JC589910 SY589909:SY589910 ACU589909:ACU589910 AMQ589909:AMQ589910 AWM589909:AWM589910 BGI589909:BGI589910 BQE589909:BQE589910 CAA589909:CAA589910 CJW589909:CJW589910 CTS589909:CTS589910 DDO589909:DDO589910 DNK589909:DNK589910 DXG589909:DXG589910 EHC589909:EHC589910 EQY589909:EQY589910 FAU589909:FAU589910 FKQ589909:FKQ589910 FUM589909:FUM589910 GEI589909:GEI589910 GOE589909:GOE589910 GYA589909:GYA589910 HHW589909:HHW589910 HRS589909:HRS589910 IBO589909:IBO589910 ILK589909:ILK589910 IVG589909:IVG589910 JFC589909:JFC589910 JOY589909:JOY589910 JYU589909:JYU589910 KIQ589909:KIQ589910 KSM589909:KSM589910 LCI589909:LCI589910 LME589909:LME589910 LWA589909:LWA589910 MFW589909:MFW589910 MPS589909:MPS589910 MZO589909:MZO589910 NJK589909:NJK589910 NTG589909:NTG589910 ODC589909:ODC589910 OMY589909:OMY589910 OWU589909:OWU589910 PGQ589909:PGQ589910 PQM589909:PQM589910 QAI589909:QAI589910 QKE589909:QKE589910 QUA589909:QUA589910 RDW589909:RDW589910 RNS589909:RNS589910 RXO589909:RXO589910 SHK589909:SHK589910 SRG589909:SRG589910 TBC589909:TBC589910 TKY589909:TKY589910 TUU589909:TUU589910 UEQ589909:UEQ589910 UOM589909:UOM589910 UYI589909:UYI589910 VIE589909:VIE589910 VSA589909:VSA589910 WBW589909:WBW589910 WLS589909:WLS589910 WVO589909:WVO589910 G655445:G655446 JC655445:JC655446 SY655445:SY655446 ACU655445:ACU655446 AMQ655445:AMQ655446 AWM655445:AWM655446 BGI655445:BGI655446 BQE655445:BQE655446 CAA655445:CAA655446 CJW655445:CJW655446 CTS655445:CTS655446 DDO655445:DDO655446 DNK655445:DNK655446 DXG655445:DXG655446 EHC655445:EHC655446 EQY655445:EQY655446 FAU655445:FAU655446 FKQ655445:FKQ655446 FUM655445:FUM655446 GEI655445:GEI655446 GOE655445:GOE655446 GYA655445:GYA655446 HHW655445:HHW655446 HRS655445:HRS655446 IBO655445:IBO655446 ILK655445:ILK655446 IVG655445:IVG655446 JFC655445:JFC655446 JOY655445:JOY655446 JYU655445:JYU655446 KIQ655445:KIQ655446 KSM655445:KSM655446 LCI655445:LCI655446 LME655445:LME655446 LWA655445:LWA655446 MFW655445:MFW655446 MPS655445:MPS655446 MZO655445:MZO655446 NJK655445:NJK655446 NTG655445:NTG655446 ODC655445:ODC655446 OMY655445:OMY655446 OWU655445:OWU655446 PGQ655445:PGQ655446 PQM655445:PQM655446 QAI655445:QAI655446 QKE655445:QKE655446 QUA655445:QUA655446 RDW655445:RDW655446 RNS655445:RNS655446 RXO655445:RXO655446 SHK655445:SHK655446 SRG655445:SRG655446 TBC655445:TBC655446 TKY655445:TKY655446 TUU655445:TUU655446 UEQ655445:UEQ655446 UOM655445:UOM655446 UYI655445:UYI655446 VIE655445:VIE655446 VSA655445:VSA655446 WBW655445:WBW655446 WLS655445:WLS655446 WVO655445:WVO655446 G720981:G720982 JC720981:JC720982 SY720981:SY720982 ACU720981:ACU720982 AMQ720981:AMQ720982 AWM720981:AWM720982 BGI720981:BGI720982 BQE720981:BQE720982 CAA720981:CAA720982 CJW720981:CJW720982 CTS720981:CTS720982 DDO720981:DDO720982 DNK720981:DNK720982 DXG720981:DXG720982 EHC720981:EHC720982 EQY720981:EQY720982 FAU720981:FAU720982 FKQ720981:FKQ720982 FUM720981:FUM720982 GEI720981:GEI720982 GOE720981:GOE720982 GYA720981:GYA720982 HHW720981:HHW720982 HRS720981:HRS720982 IBO720981:IBO720982 ILK720981:ILK720982 IVG720981:IVG720982 JFC720981:JFC720982 JOY720981:JOY720982 JYU720981:JYU720982 KIQ720981:KIQ720982 KSM720981:KSM720982 LCI720981:LCI720982 LME720981:LME720982 LWA720981:LWA720982 MFW720981:MFW720982 MPS720981:MPS720982 MZO720981:MZO720982 NJK720981:NJK720982 NTG720981:NTG720982 ODC720981:ODC720982 OMY720981:OMY720982 OWU720981:OWU720982 PGQ720981:PGQ720982 PQM720981:PQM720982 QAI720981:QAI720982 QKE720981:QKE720982 QUA720981:QUA720982 RDW720981:RDW720982 RNS720981:RNS720982 RXO720981:RXO720982 SHK720981:SHK720982 SRG720981:SRG720982 TBC720981:TBC720982 TKY720981:TKY720982 TUU720981:TUU720982 UEQ720981:UEQ720982 UOM720981:UOM720982 UYI720981:UYI720982 VIE720981:VIE720982 VSA720981:VSA720982 WBW720981:WBW720982 WLS720981:WLS720982 WVO720981:WVO720982 G786517:G786518 JC786517:JC786518 SY786517:SY786518 ACU786517:ACU786518 AMQ786517:AMQ786518 AWM786517:AWM786518 BGI786517:BGI786518 BQE786517:BQE786518 CAA786517:CAA786518 CJW786517:CJW786518 CTS786517:CTS786518 DDO786517:DDO786518 DNK786517:DNK786518 DXG786517:DXG786518 EHC786517:EHC786518 EQY786517:EQY786518 FAU786517:FAU786518 FKQ786517:FKQ786518 FUM786517:FUM786518 GEI786517:GEI786518 GOE786517:GOE786518 GYA786517:GYA786518 HHW786517:HHW786518 HRS786517:HRS786518 IBO786517:IBO786518 ILK786517:ILK786518 IVG786517:IVG786518 JFC786517:JFC786518 JOY786517:JOY786518 JYU786517:JYU786518 KIQ786517:KIQ786518 KSM786517:KSM786518 LCI786517:LCI786518 LME786517:LME786518 LWA786517:LWA786518 MFW786517:MFW786518 MPS786517:MPS786518 MZO786517:MZO786518 NJK786517:NJK786518 NTG786517:NTG786518 ODC786517:ODC786518 OMY786517:OMY786518 OWU786517:OWU786518 PGQ786517:PGQ786518 PQM786517:PQM786518 QAI786517:QAI786518 QKE786517:QKE786518 QUA786517:QUA786518 RDW786517:RDW786518 RNS786517:RNS786518 RXO786517:RXO786518 SHK786517:SHK786518 SRG786517:SRG786518 TBC786517:TBC786518 TKY786517:TKY786518 TUU786517:TUU786518 UEQ786517:UEQ786518 UOM786517:UOM786518 UYI786517:UYI786518 VIE786517:VIE786518 VSA786517:VSA786518 WBW786517:WBW786518 WLS786517:WLS786518 WVO786517:WVO786518 G852053:G852054 JC852053:JC852054 SY852053:SY852054 ACU852053:ACU852054 AMQ852053:AMQ852054 AWM852053:AWM852054 BGI852053:BGI852054 BQE852053:BQE852054 CAA852053:CAA852054 CJW852053:CJW852054 CTS852053:CTS852054 DDO852053:DDO852054 DNK852053:DNK852054 DXG852053:DXG852054 EHC852053:EHC852054 EQY852053:EQY852054 FAU852053:FAU852054 FKQ852053:FKQ852054 FUM852053:FUM852054 GEI852053:GEI852054 GOE852053:GOE852054 GYA852053:GYA852054 HHW852053:HHW852054 HRS852053:HRS852054 IBO852053:IBO852054 ILK852053:ILK852054 IVG852053:IVG852054 JFC852053:JFC852054 JOY852053:JOY852054 JYU852053:JYU852054 KIQ852053:KIQ852054 KSM852053:KSM852054 LCI852053:LCI852054 LME852053:LME852054 LWA852053:LWA852054 MFW852053:MFW852054 MPS852053:MPS852054 MZO852053:MZO852054 NJK852053:NJK852054 NTG852053:NTG852054 ODC852053:ODC852054 OMY852053:OMY852054 OWU852053:OWU852054 PGQ852053:PGQ852054 PQM852053:PQM852054 QAI852053:QAI852054 QKE852053:QKE852054 QUA852053:QUA852054 RDW852053:RDW852054 RNS852053:RNS852054 RXO852053:RXO852054 SHK852053:SHK852054 SRG852053:SRG852054 TBC852053:TBC852054 TKY852053:TKY852054 TUU852053:TUU852054 UEQ852053:UEQ852054 UOM852053:UOM852054 UYI852053:UYI852054 VIE852053:VIE852054 VSA852053:VSA852054 WBW852053:WBW852054 WLS852053:WLS852054 WVO852053:WVO852054 G917589:G917590 JC917589:JC917590 SY917589:SY917590 ACU917589:ACU917590 AMQ917589:AMQ917590 AWM917589:AWM917590 BGI917589:BGI917590 BQE917589:BQE917590 CAA917589:CAA917590 CJW917589:CJW917590 CTS917589:CTS917590 DDO917589:DDO917590 DNK917589:DNK917590 DXG917589:DXG917590 EHC917589:EHC917590 EQY917589:EQY917590 FAU917589:FAU917590 FKQ917589:FKQ917590 FUM917589:FUM917590 GEI917589:GEI917590 GOE917589:GOE917590 GYA917589:GYA917590 HHW917589:HHW917590 HRS917589:HRS917590 IBO917589:IBO917590 ILK917589:ILK917590 IVG917589:IVG917590 JFC917589:JFC917590 JOY917589:JOY917590 JYU917589:JYU917590 KIQ917589:KIQ917590 KSM917589:KSM917590 LCI917589:LCI917590 LME917589:LME917590 LWA917589:LWA917590 MFW917589:MFW917590 MPS917589:MPS917590 MZO917589:MZO917590 NJK917589:NJK917590 NTG917589:NTG917590 ODC917589:ODC917590 OMY917589:OMY917590 OWU917589:OWU917590 PGQ917589:PGQ917590 PQM917589:PQM917590 QAI917589:QAI917590 QKE917589:QKE917590 QUA917589:QUA917590 RDW917589:RDW917590 RNS917589:RNS917590 RXO917589:RXO917590 SHK917589:SHK917590 SRG917589:SRG917590 TBC917589:TBC917590 TKY917589:TKY917590 TUU917589:TUU917590 UEQ917589:UEQ917590 UOM917589:UOM917590 UYI917589:UYI917590 VIE917589:VIE917590 VSA917589:VSA917590 WBW917589:WBW917590 WLS917589:WLS917590 WVO917589:WVO917590 G983125:G983126 JC983125:JC983126 SY983125:SY983126 ACU983125:ACU983126 AMQ983125:AMQ983126 AWM983125:AWM983126 BGI983125:BGI983126 BQE983125:BQE983126 CAA983125:CAA983126 CJW983125:CJW983126 CTS983125:CTS983126 DDO983125:DDO983126 DNK983125:DNK983126 DXG983125:DXG983126 EHC983125:EHC983126 EQY983125:EQY983126 FAU983125:FAU983126 FKQ983125:FKQ983126 FUM983125:FUM983126 GEI983125:GEI983126 GOE983125:GOE983126 GYA983125:GYA983126 HHW983125:HHW983126 HRS983125:HRS983126 IBO983125:IBO983126 ILK983125:ILK983126 IVG983125:IVG983126 JFC983125:JFC983126 JOY983125:JOY983126 JYU983125:JYU983126 KIQ983125:KIQ983126 KSM983125:KSM983126 LCI983125:LCI983126 LME983125:LME983126 LWA983125:LWA983126 MFW983125:MFW983126 MPS983125:MPS983126 MZO983125:MZO983126 NJK983125:NJK983126 NTG983125:NTG983126 ODC983125:ODC983126 OMY983125:OMY983126 OWU983125:OWU983126 PGQ983125:PGQ983126 PQM983125:PQM983126 QAI983125:QAI983126 QKE983125:QKE983126 QUA983125:QUA983126 RDW983125:RDW983126 RNS983125:RNS983126 RXO983125:RXO983126 SHK983125:SHK983126 SRG983125:SRG983126 TBC983125:TBC983126 TKY983125:TKY983126 TUU983125:TUU983126 UEQ983125:UEQ983126 UOM983125:UOM983126 UYI983125:UYI983126 VIE983125:VIE983126 VSA983125:VSA983126 WBW983125:WBW983126 WLS983125:WLS983126 WVO983125:WVO983126 D369:E373 IZ369:JA373 SV369:SW373 ACR369:ACS373 AMN369:AMO373 AWJ369:AWK373 BGF369:BGG373 BQB369:BQC373 BZX369:BZY373 CJT369:CJU373 CTP369:CTQ373 DDL369:DDM373 DNH369:DNI373 DXD369:DXE373 EGZ369:EHA373 EQV369:EQW373 FAR369:FAS373 FKN369:FKO373 FUJ369:FUK373 GEF369:GEG373 GOB369:GOC373 GXX369:GXY373 HHT369:HHU373 HRP369:HRQ373 IBL369:IBM373 ILH369:ILI373 IVD369:IVE373 JEZ369:JFA373 JOV369:JOW373 JYR369:JYS373 KIN369:KIO373 KSJ369:KSK373 LCF369:LCG373 LMB369:LMC373 LVX369:LVY373 MFT369:MFU373 MPP369:MPQ373 MZL369:MZM373 NJH369:NJI373 NTD369:NTE373 OCZ369:ODA373 OMV369:OMW373 OWR369:OWS373 PGN369:PGO373 PQJ369:PQK373 QAF369:QAG373 QKB369:QKC373 QTX369:QTY373 RDT369:RDU373 RNP369:RNQ373 RXL369:RXM373 SHH369:SHI373 SRD369:SRE373 TAZ369:TBA373 TKV369:TKW373 TUR369:TUS373 UEN369:UEO373 UOJ369:UOK373 UYF369:UYG373 VIB369:VIC373 VRX369:VRY373 WBT369:WBU373 WLP369:WLQ373 WVL369:WVM373 D65905:E65909 IZ65905:JA65909 SV65905:SW65909 ACR65905:ACS65909 AMN65905:AMO65909 AWJ65905:AWK65909 BGF65905:BGG65909 BQB65905:BQC65909 BZX65905:BZY65909 CJT65905:CJU65909 CTP65905:CTQ65909 DDL65905:DDM65909 DNH65905:DNI65909 DXD65905:DXE65909 EGZ65905:EHA65909 EQV65905:EQW65909 FAR65905:FAS65909 FKN65905:FKO65909 FUJ65905:FUK65909 GEF65905:GEG65909 GOB65905:GOC65909 GXX65905:GXY65909 HHT65905:HHU65909 HRP65905:HRQ65909 IBL65905:IBM65909 ILH65905:ILI65909 IVD65905:IVE65909 JEZ65905:JFA65909 JOV65905:JOW65909 JYR65905:JYS65909 KIN65905:KIO65909 KSJ65905:KSK65909 LCF65905:LCG65909 LMB65905:LMC65909 LVX65905:LVY65909 MFT65905:MFU65909 MPP65905:MPQ65909 MZL65905:MZM65909 NJH65905:NJI65909 NTD65905:NTE65909 OCZ65905:ODA65909 OMV65905:OMW65909 OWR65905:OWS65909 PGN65905:PGO65909 PQJ65905:PQK65909 QAF65905:QAG65909 QKB65905:QKC65909 QTX65905:QTY65909 RDT65905:RDU65909 RNP65905:RNQ65909 RXL65905:RXM65909 SHH65905:SHI65909 SRD65905:SRE65909 TAZ65905:TBA65909 TKV65905:TKW65909 TUR65905:TUS65909 UEN65905:UEO65909 UOJ65905:UOK65909 UYF65905:UYG65909 VIB65905:VIC65909 VRX65905:VRY65909 WBT65905:WBU65909 WLP65905:WLQ65909 WVL65905:WVM65909 D131441:E131445 IZ131441:JA131445 SV131441:SW131445 ACR131441:ACS131445 AMN131441:AMO131445 AWJ131441:AWK131445 BGF131441:BGG131445 BQB131441:BQC131445 BZX131441:BZY131445 CJT131441:CJU131445 CTP131441:CTQ131445 DDL131441:DDM131445 DNH131441:DNI131445 DXD131441:DXE131445 EGZ131441:EHA131445 EQV131441:EQW131445 FAR131441:FAS131445 FKN131441:FKO131445 FUJ131441:FUK131445 GEF131441:GEG131445 GOB131441:GOC131445 GXX131441:GXY131445 HHT131441:HHU131445 HRP131441:HRQ131445 IBL131441:IBM131445 ILH131441:ILI131445 IVD131441:IVE131445 JEZ131441:JFA131445 JOV131441:JOW131445 JYR131441:JYS131445 KIN131441:KIO131445 KSJ131441:KSK131445 LCF131441:LCG131445 LMB131441:LMC131445 LVX131441:LVY131445 MFT131441:MFU131445 MPP131441:MPQ131445 MZL131441:MZM131445 NJH131441:NJI131445 NTD131441:NTE131445 OCZ131441:ODA131445 OMV131441:OMW131445 OWR131441:OWS131445 PGN131441:PGO131445 PQJ131441:PQK131445 QAF131441:QAG131445 QKB131441:QKC131445 QTX131441:QTY131445 RDT131441:RDU131445 RNP131441:RNQ131445 RXL131441:RXM131445 SHH131441:SHI131445 SRD131441:SRE131445 TAZ131441:TBA131445 TKV131441:TKW131445 TUR131441:TUS131445 UEN131441:UEO131445 UOJ131441:UOK131445 UYF131441:UYG131445 VIB131441:VIC131445 VRX131441:VRY131445 WBT131441:WBU131445 WLP131441:WLQ131445 WVL131441:WVM131445 D196977:E196981 IZ196977:JA196981 SV196977:SW196981 ACR196977:ACS196981 AMN196977:AMO196981 AWJ196977:AWK196981 BGF196977:BGG196981 BQB196977:BQC196981 BZX196977:BZY196981 CJT196977:CJU196981 CTP196977:CTQ196981 DDL196977:DDM196981 DNH196977:DNI196981 DXD196977:DXE196981 EGZ196977:EHA196981 EQV196977:EQW196981 FAR196977:FAS196981 FKN196977:FKO196981 FUJ196977:FUK196981 GEF196977:GEG196981 GOB196977:GOC196981 GXX196977:GXY196981 HHT196977:HHU196981 HRP196977:HRQ196981 IBL196977:IBM196981 ILH196977:ILI196981 IVD196977:IVE196981 JEZ196977:JFA196981 JOV196977:JOW196981 JYR196977:JYS196981 KIN196977:KIO196981 KSJ196977:KSK196981 LCF196977:LCG196981 LMB196977:LMC196981 LVX196977:LVY196981 MFT196977:MFU196981 MPP196977:MPQ196981 MZL196977:MZM196981 NJH196977:NJI196981 NTD196977:NTE196981 OCZ196977:ODA196981 OMV196977:OMW196981 OWR196977:OWS196981 PGN196977:PGO196981 PQJ196977:PQK196981 QAF196977:QAG196981 QKB196977:QKC196981 QTX196977:QTY196981 RDT196977:RDU196981 RNP196977:RNQ196981 RXL196977:RXM196981 SHH196977:SHI196981 SRD196977:SRE196981 TAZ196977:TBA196981 TKV196977:TKW196981 TUR196977:TUS196981 UEN196977:UEO196981 UOJ196977:UOK196981 UYF196977:UYG196981 VIB196977:VIC196981 VRX196977:VRY196981 WBT196977:WBU196981 WLP196977:WLQ196981 WVL196977:WVM196981 D262513:E262517 IZ262513:JA262517 SV262513:SW262517 ACR262513:ACS262517 AMN262513:AMO262517 AWJ262513:AWK262517 BGF262513:BGG262517 BQB262513:BQC262517 BZX262513:BZY262517 CJT262513:CJU262517 CTP262513:CTQ262517 DDL262513:DDM262517 DNH262513:DNI262517 DXD262513:DXE262517 EGZ262513:EHA262517 EQV262513:EQW262517 FAR262513:FAS262517 FKN262513:FKO262517 FUJ262513:FUK262517 GEF262513:GEG262517 GOB262513:GOC262517 GXX262513:GXY262517 HHT262513:HHU262517 HRP262513:HRQ262517 IBL262513:IBM262517 ILH262513:ILI262517 IVD262513:IVE262517 JEZ262513:JFA262517 JOV262513:JOW262517 JYR262513:JYS262517 KIN262513:KIO262517 KSJ262513:KSK262517 LCF262513:LCG262517 LMB262513:LMC262517 LVX262513:LVY262517 MFT262513:MFU262517 MPP262513:MPQ262517 MZL262513:MZM262517 NJH262513:NJI262517 NTD262513:NTE262517 OCZ262513:ODA262517 OMV262513:OMW262517 OWR262513:OWS262517 PGN262513:PGO262517 PQJ262513:PQK262517 QAF262513:QAG262517 QKB262513:QKC262517 QTX262513:QTY262517 RDT262513:RDU262517 RNP262513:RNQ262517 RXL262513:RXM262517 SHH262513:SHI262517 SRD262513:SRE262517 TAZ262513:TBA262517 TKV262513:TKW262517 TUR262513:TUS262517 UEN262513:UEO262517 UOJ262513:UOK262517 UYF262513:UYG262517 VIB262513:VIC262517 VRX262513:VRY262517 WBT262513:WBU262517 WLP262513:WLQ262517 WVL262513:WVM262517 D328049:E328053 IZ328049:JA328053 SV328049:SW328053 ACR328049:ACS328053 AMN328049:AMO328053 AWJ328049:AWK328053 BGF328049:BGG328053 BQB328049:BQC328053 BZX328049:BZY328053 CJT328049:CJU328053 CTP328049:CTQ328053 DDL328049:DDM328053 DNH328049:DNI328053 DXD328049:DXE328053 EGZ328049:EHA328053 EQV328049:EQW328053 FAR328049:FAS328053 FKN328049:FKO328053 FUJ328049:FUK328053 GEF328049:GEG328053 GOB328049:GOC328053 GXX328049:GXY328053 HHT328049:HHU328053 HRP328049:HRQ328053 IBL328049:IBM328053 ILH328049:ILI328053 IVD328049:IVE328053 JEZ328049:JFA328053 JOV328049:JOW328053 JYR328049:JYS328053 KIN328049:KIO328053 KSJ328049:KSK328053 LCF328049:LCG328053 LMB328049:LMC328053 LVX328049:LVY328053 MFT328049:MFU328053 MPP328049:MPQ328053 MZL328049:MZM328053 NJH328049:NJI328053 NTD328049:NTE328053 OCZ328049:ODA328053 OMV328049:OMW328053 OWR328049:OWS328053 PGN328049:PGO328053 PQJ328049:PQK328053 QAF328049:QAG328053 QKB328049:QKC328053 QTX328049:QTY328053 RDT328049:RDU328053 RNP328049:RNQ328053 RXL328049:RXM328053 SHH328049:SHI328053 SRD328049:SRE328053 TAZ328049:TBA328053 TKV328049:TKW328053 TUR328049:TUS328053 UEN328049:UEO328053 UOJ328049:UOK328053 UYF328049:UYG328053 VIB328049:VIC328053 VRX328049:VRY328053 WBT328049:WBU328053 WLP328049:WLQ328053 WVL328049:WVM328053 D393585:E393589 IZ393585:JA393589 SV393585:SW393589 ACR393585:ACS393589 AMN393585:AMO393589 AWJ393585:AWK393589 BGF393585:BGG393589 BQB393585:BQC393589 BZX393585:BZY393589 CJT393585:CJU393589 CTP393585:CTQ393589 DDL393585:DDM393589 DNH393585:DNI393589 DXD393585:DXE393589 EGZ393585:EHA393589 EQV393585:EQW393589 FAR393585:FAS393589 FKN393585:FKO393589 FUJ393585:FUK393589 GEF393585:GEG393589 GOB393585:GOC393589 GXX393585:GXY393589 HHT393585:HHU393589 HRP393585:HRQ393589 IBL393585:IBM393589 ILH393585:ILI393589 IVD393585:IVE393589 JEZ393585:JFA393589 JOV393585:JOW393589 JYR393585:JYS393589 KIN393585:KIO393589 KSJ393585:KSK393589 LCF393585:LCG393589 LMB393585:LMC393589 LVX393585:LVY393589 MFT393585:MFU393589 MPP393585:MPQ393589 MZL393585:MZM393589 NJH393585:NJI393589 NTD393585:NTE393589 OCZ393585:ODA393589 OMV393585:OMW393589 OWR393585:OWS393589 PGN393585:PGO393589 PQJ393585:PQK393589 QAF393585:QAG393589 QKB393585:QKC393589 QTX393585:QTY393589 RDT393585:RDU393589 RNP393585:RNQ393589 RXL393585:RXM393589 SHH393585:SHI393589 SRD393585:SRE393589 TAZ393585:TBA393589 TKV393585:TKW393589 TUR393585:TUS393589 UEN393585:UEO393589 UOJ393585:UOK393589 UYF393585:UYG393589 VIB393585:VIC393589 VRX393585:VRY393589 WBT393585:WBU393589 WLP393585:WLQ393589 WVL393585:WVM393589 D459121:E459125 IZ459121:JA459125 SV459121:SW459125 ACR459121:ACS459125 AMN459121:AMO459125 AWJ459121:AWK459125 BGF459121:BGG459125 BQB459121:BQC459125 BZX459121:BZY459125 CJT459121:CJU459125 CTP459121:CTQ459125 DDL459121:DDM459125 DNH459121:DNI459125 DXD459121:DXE459125 EGZ459121:EHA459125 EQV459121:EQW459125 FAR459121:FAS459125 FKN459121:FKO459125 FUJ459121:FUK459125 GEF459121:GEG459125 GOB459121:GOC459125 GXX459121:GXY459125 HHT459121:HHU459125 HRP459121:HRQ459125 IBL459121:IBM459125 ILH459121:ILI459125 IVD459121:IVE459125 JEZ459121:JFA459125 JOV459121:JOW459125 JYR459121:JYS459125 KIN459121:KIO459125 KSJ459121:KSK459125 LCF459121:LCG459125 LMB459121:LMC459125 LVX459121:LVY459125 MFT459121:MFU459125 MPP459121:MPQ459125 MZL459121:MZM459125 NJH459121:NJI459125 NTD459121:NTE459125 OCZ459121:ODA459125 OMV459121:OMW459125 OWR459121:OWS459125 PGN459121:PGO459125 PQJ459121:PQK459125 QAF459121:QAG459125 QKB459121:QKC459125 QTX459121:QTY459125 RDT459121:RDU459125 RNP459121:RNQ459125 RXL459121:RXM459125 SHH459121:SHI459125 SRD459121:SRE459125 TAZ459121:TBA459125 TKV459121:TKW459125 TUR459121:TUS459125 UEN459121:UEO459125 UOJ459121:UOK459125 UYF459121:UYG459125 VIB459121:VIC459125 VRX459121:VRY459125 WBT459121:WBU459125 WLP459121:WLQ459125 WVL459121:WVM459125 D524657:E524661 IZ524657:JA524661 SV524657:SW524661 ACR524657:ACS524661 AMN524657:AMO524661 AWJ524657:AWK524661 BGF524657:BGG524661 BQB524657:BQC524661 BZX524657:BZY524661 CJT524657:CJU524661 CTP524657:CTQ524661 DDL524657:DDM524661 DNH524657:DNI524661 DXD524657:DXE524661 EGZ524657:EHA524661 EQV524657:EQW524661 FAR524657:FAS524661 FKN524657:FKO524661 FUJ524657:FUK524661 GEF524657:GEG524661 GOB524657:GOC524661 GXX524657:GXY524661 HHT524657:HHU524661 HRP524657:HRQ524661 IBL524657:IBM524661 ILH524657:ILI524661 IVD524657:IVE524661 JEZ524657:JFA524661 JOV524657:JOW524661 JYR524657:JYS524661 KIN524657:KIO524661 KSJ524657:KSK524661 LCF524657:LCG524661 LMB524657:LMC524661 LVX524657:LVY524661 MFT524657:MFU524661 MPP524657:MPQ524661 MZL524657:MZM524661 NJH524657:NJI524661 NTD524657:NTE524661 OCZ524657:ODA524661 OMV524657:OMW524661 OWR524657:OWS524661 PGN524657:PGO524661 PQJ524657:PQK524661 QAF524657:QAG524661 QKB524657:QKC524661 QTX524657:QTY524661 RDT524657:RDU524661 RNP524657:RNQ524661 RXL524657:RXM524661 SHH524657:SHI524661 SRD524657:SRE524661 TAZ524657:TBA524661 TKV524657:TKW524661 TUR524657:TUS524661 UEN524657:UEO524661 UOJ524657:UOK524661 UYF524657:UYG524661 VIB524657:VIC524661 VRX524657:VRY524661 WBT524657:WBU524661 WLP524657:WLQ524661 WVL524657:WVM524661 D590193:E590197 IZ590193:JA590197 SV590193:SW590197 ACR590193:ACS590197 AMN590193:AMO590197 AWJ590193:AWK590197 BGF590193:BGG590197 BQB590193:BQC590197 BZX590193:BZY590197 CJT590193:CJU590197 CTP590193:CTQ590197 DDL590193:DDM590197 DNH590193:DNI590197 DXD590193:DXE590197 EGZ590193:EHA590197 EQV590193:EQW590197 FAR590193:FAS590197 FKN590193:FKO590197 FUJ590193:FUK590197 GEF590193:GEG590197 GOB590193:GOC590197 GXX590193:GXY590197 HHT590193:HHU590197 HRP590193:HRQ590197 IBL590193:IBM590197 ILH590193:ILI590197 IVD590193:IVE590197 JEZ590193:JFA590197 JOV590193:JOW590197 JYR590193:JYS590197 KIN590193:KIO590197 KSJ590193:KSK590197 LCF590193:LCG590197 LMB590193:LMC590197 LVX590193:LVY590197 MFT590193:MFU590197 MPP590193:MPQ590197 MZL590193:MZM590197 NJH590193:NJI590197 NTD590193:NTE590197 OCZ590193:ODA590197 OMV590193:OMW590197 OWR590193:OWS590197 PGN590193:PGO590197 PQJ590193:PQK590197 QAF590193:QAG590197 QKB590193:QKC590197 QTX590193:QTY590197 RDT590193:RDU590197 RNP590193:RNQ590197 RXL590193:RXM590197 SHH590193:SHI590197 SRD590193:SRE590197 TAZ590193:TBA590197 TKV590193:TKW590197 TUR590193:TUS590197 UEN590193:UEO590197 UOJ590193:UOK590197 UYF590193:UYG590197 VIB590193:VIC590197 VRX590193:VRY590197 WBT590193:WBU590197 WLP590193:WLQ590197 WVL590193:WVM590197 D655729:E655733 IZ655729:JA655733 SV655729:SW655733 ACR655729:ACS655733 AMN655729:AMO655733 AWJ655729:AWK655733 BGF655729:BGG655733 BQB655729:BQC655733 BZX655729:BZY655733 CJT655729:CJU655733 CTP655729:CTQ655733 DDL655729:DDM655733 DNH655729:DNI655733 DXD655729:DXE655733 EGZ655729:EHA655733 EQV655729:EQW655733 FAR655729:FAS655733 FKN655729:FKO655733 FUJ655729:FUK655733 GEF655729:GEG655733 GOB655729:GOC655733 GXX655729:GXY655733 HHT655729:HHU655733 HRP655729:HRQ655733 IBL655729:IBM655733 ILH655729:ILI655733 IVD655729:IVE655733 JEZ655729:JFA655733 JOV655729:JOW655733 JYR655729:JYS655733 KIN655729:KIO655733 KSJ655729:KSK655733 LCF655729:LCG655733 LMB655729:LMC655733 LVX655729:LVY655733 MFT655729:MFU655733 MPP655729:MPQ655733 MZL655729:MZM655733 NJH655729:NJI655733 NTD655729:NTE655733 OCZ655729:ODA655733 OMV655729:OMW655733 OWR655729:OWS655733 PGN655729:PGO655733 PQJ655729:PQK655733 QAF655729:QAG655733 QKB655729:QKC655733 QTX655729:QTY655733 RDT655729:RDU655733 RNP655729:RNQ655733 RXL655729:RXM655733 SHH655729:SHI655733 SRD655729:SRE655733 TAZ655729:TBA655733 TKV655729:TKW655733 TUR655729:TUS655733 UEN655729:UEO655733 UOJ655729:UOK655733 UYF655729:UYG655733 VIB655729:VIC655733 VRX655729:VRY655733 WBT655729:WBU655733 WLP655729:WLQ655733 WVL655729:WVM655733 D721265:E721269 IZ721265:JA721269 SV721265:SW721269 ACR721265:ACS721269 AMN721265:AMO721269 AWJ721265:AWK721269 BGF721265:BGG721269 BQB721265:BQC721269 BZX721265:BZY721269 CJT721265:CJU721269 CTP721265:CTQ721269 DDL721265:DDM721269 DNH721265:DNI721269 DXD721265:DXE721269 EGZ721265:EHA721269 EQV721265:EQW721269 FAR721265:FAS721269 FKN721265:FKO721269 FUJ721265:FUK721269 GEF721265:GEG721269 GOB721265:GOC721269 GXX721265:GXY721269 HHT721265:HHU721269 HRP721265:HRQ721269 IBL721265:IBM721269 ILH721265:ILI721269 IVD721265:IVE721269 JEZ721265:JFA721269 JOV721265:JOW721269 JYR721265:JYS721269 KIN721265:KIO721269 KSJ721265:KSK721269 LCF721265:LCG721269 LMB721265:LMC721269 LVX721265:LVY721269 MFT721265:MFU721269 MPP721265:MPQ721269 MZL721265:MZM721269 NJH721265:NJI721269 NTD721265:NTE721269 OCZ721265:ODA721269 OMV721265:OMW721269 OWR721265:OWS721269 PGN721265:PGO721269 PQJ721265:PQK721269 QAF721265:QAG721269 QKB721265:QKC721269 QTX721265:QTY721269 RDT721265:RDU721269 RNP721265:RNQ721269 RXL721265:RXM721269 SHH721265:SHI721269 SRD721265:SRE721269 TAZ721265:TBA721269 TKV721265:TKW721269 TUR721265:TUS721269 UEN721265:UEO721269 UOJ721265:UOK721269 UYF721265:UYG721269 VIB721265:VIC721269 VRX721265:VRY721269 WBT721265:WBU721269 WLP721265:WLQ721269 WVL721265:WVM721269 D786801:E786805 IZ786801:JA786805 SV786801:SW786805 ACR786801:ACS786805 AMN786801:AMO786805 AWJ786801:AWK786805 BGF786801:BGG786805 BQB786801:BQC786805 BZX786801:BZY786805 CJT786801:CJU786805 CTP786801:CTQ786805 DDL786801:DDM786805 DNH786801:DNI786805 DXD786801:DXE786805 EGZ786801:EHA786805 EQV786801:EQW786805 FAR786801:FAS786805 FKN786801:FKO786805 FUJ786801:FUK786805 GEF786801:GEG786805 GOB786801:GOC786805 GXX786801:GXY786805 HHT786801:HHU786805 HRP786801:HRQ786805 IBL786801:IBM786805 ILH786801:ILI786805 IVD786801:IVE786805 JEZ786801:JFA786805 JOV786801:JOW786805 JYR786801:JYS786805 KIN786801:KIO786805 KSJ786801:KSK786805 LCF786801:LCG786805 LMB786801:LMC786805 LVX786801:LVY786805 MFT786801:MFU786805 MPP786801:MPQ786805 MZL786801:MZM786805 NJH786801:NJI786805 NTD786801:NTE786805 OCZ786801:ODA786805 OMV786801:OMW786805 OWR786801:OWS786805 PGN786801:PGO786805 PQJ786801:PQK786805 QAF786801:QAG786805 QKB786801:QKC786805 QTX786801:QTY786805 RDT786801:RDU786805 RNP786801:RNQ786805 RXL786801:RXM786805 SHH786801:SHI786805 SRD786801:SRE786805 TAZ786801:TBA786805 TKV786801:TKW786805 TUR786801:TUS786805 UEN786801:UEO786805 UOJ786801:UOK786805 UYF786801:UYG786805 VIB786801:VIC786805 VRX786801:VRY786805 WBT786801:WBU786805 WLP786801:WLQ786805 WVL786801:WVM786805 D852337:E852341 IZ852337:JA852341 SV852337:SW852341 ACR852337:ACS852341 AMN852337:AMO852341 AWJ852337:AWK852341 BGF852337:BGG852341 BQB852337:BQC852341 BZX852337:BZY852341 CJT852337:CJU852341 CTP852337:CTQ852341 DDL852337:DDM852341 DNH852337:DNI852341 DXD852337:DXE852341 EGZ852337:EHA852341 EQV852337:EQW852341 FAR852337:FAS852341 FKN852337:FKO852341 FUJ852337:FUK852341 GEF852337:GEG852341 GOB852337:GOC852341 GXX852337:GXY852341 HHT852337:HHU852341 HRP852337:HRQ852341 IBL852337:IBM852341 ILH852337:ILI852341 IVD852337:IVE852341 JEZ852337:JFA852341 JOV852337:JOW852341 JYR852337:JYS852341 KIN852337:KIO852341 KSJ852337:KSK852341 LCF852337:LCG852341 LMB852337:LMC852341 LVX852337:LVY852341 MFT852337:MFU852341 MPP852337:MPQ852341 MZL852337:MZM852341 NJH852337:NJI852341 NTD852337:NTE852341 OCZ852337:ODA852341 OMV852337:OMW852341 OWR852337:OWS852341 PGN852337:PGO852341 PQJ852337:PQK852341 QAF852337:QAG852341 QKB852337:QKC852341 QTX852337:QTY852341 RDT852337:RDU852341 RNP852337:RNQ852341 RXL852337:RXM852341 SHH852337:SHI852341 SRD852337:SRE852341 TAZ852337:TBA852341 TKV852337:TKW852341 TUR852337:TUS852341 UEN852337:UEO852341 UOJ852337:UOK852341 UYF852337:UYG852341 VIB852337:VIC852341 VRX852337:VRY852341 WBT852337:WBU852341 WLP852337:WLQ852341 WVL852337:WVM852341 D917873:E917877 IZ917873:JA917877 SV917873:SW917877 ACR917873:ACS917877 AMN917873:AMO917877 AWJ917873:AWK917877 BGF917873:BGG917877 BQB917873:BQC917877 BZX917873:BZY917877 CJT917873:CJU917877 CTP917873:CTQ917877 DDL917873:DDM917877 DNH917873:DNI917877 DXD917873:DXE917877 EGZ917873:EHA917877 EQV917873:EQW917877 FAR917873:FAS917877 FKN917873:FKO917877 FUJ917873:FUK917877 GEF917873:GEG917877 GOB917873:GOC917877 GXX917873:GXY917877 HHT917873:HHU917877 HRP917873:HRQ917877 IBL917873:IBM917877 ILH917873:ILI917877 IVD917873:IVE917877 JEZ917873:JFA917877 JOV917873:JOW917877 JYR917873:JYS917877 KIN917873:KIO917877 KSJ917873:KSK917877 LCF917873:LCG917877 LMB917873:LMC917877 LVX917873:LVY917877 MFT917873:MFU917877 MPP917873:MPQ917877 MZL917873:MZM917877 NJH917873:NJI917877 NTD917873:NTE917877 OCZ917873:ODA917877 OMV917873:OMW917877 OWR917873:OWS917877 PGN917873:PGO917877 PQJ917873:PQK917877 QAF917873:QAG917877 QKB917873:QKC917877 QTX917873:QTY917877 RDT917873:RDU917877 RNP917873:RNQ917877 RXL917873:RXM917877 SHH917873:SHI917877 SRD917873:SRE917877 TAZ917873:TBA917877 TKV917873:TKW917877 TUR917873:TUS917877 UEN917873:UEO917877 UOJ917873:UOK917877 UYF917873:UYG917877 VIB917873:VIC917877 VRX917873:VRY917877 WBT917873:WBU917877 WLP917873:WLQ917877 WVL917873:WVM917877 D983409:E983413 IZ983409:JA983413 SV983409:SW983413 ACR983409:ACS983413 AMN983409:AMO983413 AWJ983409:AWK983413 BGF983409:BGG983413 BQB983409:BQC983413 BZX983409:BZY983413 CJT983409:CJU983413 CTP983409:CTQ983413 DDL983409:DDM983413 DNH983409:DNI983413 DXD983409:DXE983413 EGZ983409:EHA983413 EQV983409:EQW983413 FAR983409:FAS983413 FKN983409:FKO983413 FUJ983409:FUK983413 GEF983409:GEG983413 GOB983409:GOC983413 GXX983409:GXY983413 HHT983409:HHU983413 HRP983409:HRQ983413 IBL983409:IBM983413 ILH983409:ILI983413 IVD983409:IVE983413 JEZ983409:JFA983413 JOV983409:JOW983413 JYR983409:JYS983413 KIN983409:KIO983413 KSJ983409:KSK983413 LCF983409:LCG983413 LMB983409:LMC983413 LVX983409:LVY983413 MFT983409:MFU983413 MPP983409:MPQ983413 MZL983409:MZM983413 NJH983409:NJI983413 NTD983409:NTE983413 OCZ983409:ODA983413 OMV983409:OMW983413 OWR983409:OWS983413 PGN983409:PGO983413 PQJ983409:PQK983413 QAF983409:QAG983413 QKB983409:QKC983413 QTX983409:QTY983413 RDT983409:RDU983413 RNP983409:RNQ983413 RXL983409:RXM983413 SHH983409:SHI983413 SRD983409:SRE983413 TAZ983409:TBA983413 TKV983409:TKW983413 TUR983409:TUS983413 UEN983409:UEO983413 UOJ983409:UOK983413 UYF983409:UYG983413 VIB983409:VIC983413 VRX983409:VRY983413 WBT983409:WBU983413 WLP983409:WLQ983413 WVL983409:WVM983413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07" customWidth="1"/>
    <col min="8" max="9" width="0" style="101" hidden="1" customWidth="1"/>
    <col min="10" max="15" width="0" style="12" hidden="1" customWidth="1"/>
    <col min="16" max="16384" width="9.140625" style="12"/>
  </cols>
  <sheetData>
    <row r="1" spans="1:9" s="64" customFormat="1" ht="22.5" customHeight="1">
      <c r="A1" s="1149" t="str">
        <f>'Attach 3(JV)'!A1</f>
        <v>Specification No.: CC/NT/W-TR/DOM/A04/24/02715</v>
      </c>
      <c r="B1" s="1149"/>
      <c r="C1" s="1149"/>
      <c r="D1" s="1149"/>
      <c r="E1" s="509"/>
      <c r="F1" s="510"/>
      <c r="G1" s="495" t="str">
        <f>"Attachment-4 " &amp; 'Attach 3(JV)'!AV1</f>
        <v xml:space="preserve">Attachment-4 </v>
      </c>
      <c r="H1" s="101"/>
      <c r="I1" s="101"/>
    </row>
    <row r="3" spans="1:9" ht="54" customHeight="1">
      <c r="A3" s="798" t="str">
        <f>'Attach 3(JV)'!A3</f>
        <v>400kV Transformer Package LOT-4TR-01-Bulk for 4x500 MVA, 400/220/33KV 3-Ph Transformers under Bulk Procurement of 765kV and 400kV class Transformers and Reactors of various Capacities</v>
      </c>
      <c r="B3" s="799"/>
      <c r="C3" s="799"/>
      <c r="D3" s="799"/>
      <c r="E3" s="799"/>
      <c r="F3" s="799"/>
      <c r="G3" s="799"/>
    </row>
    <row r="4" spans="1:9" ht="20.100000000000001" customHeight="1">
      <c r="A4" s="15"/>
      <c r="H4" s="763"/>
    </row>
    <row r="5" spans="1:9" ht="20.100000000000001" customHeight="1">
      <c r="A5" s="838" t="s">
        <v>327</v>
      </c>
      <c r="B5" s="838"/>
      <c r="C5" s="838"/>
      <c r="D5" s="838"/>
      <c r="E5" s="838"/>
      <c r="F5" s="838"/>
      <c r="G5" s="838"/>
      <c r="H5" s="763"/>
    </row>
    <row r="6" spans="1:9" ht="20.100000000000001" customHeight="1">
      <c r="A6" s="19"/>
      <c r="H6" s="763"/>
    </row>
    <row r="7" spans="1:9" ht="20.100000000000001" customHeight="1">
      <c r="A7" s="20" t="str">
        <f>'Attach 3(JV)'!A7</f>
        <v>Bidder’s Name and Address  :</v>
      </c>
      <c r="F7" s="5" t="str">
        <f>'Attach 3(JV)'!E7</f>
        <v>To:</v>
      </c>
      <c r="H7" s="763"/>
    </row>
    <row r="8" spans="1:9" ht="36" customHeight="1">
      <c r="A8" s="844" t="str">
        <f>'Attach 3(JV)'!A8</f>
        <v/>
      </c>
      <c r="B8" s="844"/>
      <c r="C8" s="844"/>
      <c r="D8" s="844"/>
      <c r="F8" s="94" t="str">
        <f>'Attach 3(JV)'!E8</f>
        <v>Contract Services</v>
      </c>
      <c r="H8" s="763"/>
    </row>
    <row r="9" spans="1:9" ht="20.100000000000001" customHeight="1">
      <c r="A9" s="4" t="s">
        <v>54</v>
      </c>
      <c r="B9" s="841">
        <f>'Attach 3(JV)'!B9</f>
        <v>0</v>
      </c>
      <c r="C9" s="841"/>
      <c r="D9" s="841"/>
      <c r="F9" s="94" t="str">
        <f>'Attach 3(JV)'!E9</f>
        <v>Power Grid Corporation of India Ltd.,</v>
      </c>
      <c r="H9" s="763"/>
    </row>
    <row r="10" spans="1:9" ht="20.100000000000001" customHeight="1">
      <c r="A10" s="4" t="s">
        <v>56</v>
      </c>
      <c r="B10" s="841">
        <f>'Attach 3(JV)'!B10</f>
        <v>0</v>
      </c>
      <c r="C10" s="841"/>
      <c r="D10" s="841"/>
      <c r="F10" s="94" t="str">
        <f>'Attach 3(JV)'!E10</f>
        <v>"Saudamini", Plot No. 2, Sector 29</v>
      </c>
      <c r="H10" s="763"/>
    </row>
    <row r="11" spans="1:9" ht="20.100000000000001" customHeight="1">
      <c r="B11" s="841">
        <f>'Attach 3(JV)'!B11</f>
        <v>0</v>
      </c>
      <c r="C11" s="841"/>
      <c r="D11" s="841"/>
      <c r="F11" s="94" t="str">
        <f>'Attach 3(JV)'!E11</f>
        <v>Gurugram (Haryana) - 122001</v>
      </c>
    </row>
    <row r="12" spans="1:9" ht="20.100000000000001" customHeight="1">
      <c r="A12" s="19"/>
      <c r="B12" s="841">
        <f>'Attach 3(JV)'!B12</f>
        <v>0</v>
      </c>
      <c r="C12" s="841"/>
      <c r="D12" s="841"/>
      <c r="E12" s="5"/>
    </row>
    <row r="13" spans="1:9" ht="20.100000000000001" customHeight="1">
      <c r="A13" s="19"/>
      <c r="B13" s="89"/>
      <c r="C13" s="89"/>
      <c r="D13" s="89"/>
      <c r="E13" s="12"/>
      <c r="F13" s="108"/>
      <c r="G13" s="108"/>
    </row>
    <row r="14" spans="1:9" ht="20.100000000000001" customHeight="1">
      <c r="A14" s="19"/>
      <c r="B14" s="89"/>
      <c r="C14" s="89"/>
      <c r="D14" s="89"/>
    </row>
    <row r="15" spans="1:9" ht="20.100000000000001" customHeight="1">
      <c r="A15" s="16" t="s">
        <v>60</v>
      </c>
    </row>
    <row r="16" spans="1:9" ht="20.100000000000001" customHeight="1">
      <c r="A16" s="19"/>
    </row>
    <row r="17" spans="1:9" ht="50.1" customHeight="1">
      <c r="A17" s="1151" t="str">
        <f>"We hereby certify that equipment and materials to be supplied are produced in " &amp;H26 &amp; " eligible source " &amp; F26</f>
        <v>We hereby certify that equipment and materials to be supplied are produced in [Name of Countries],  eligible source country.</v>
      </c>
      <c r="B17" s="1151"/>
      <c r="C17" s="1151"/>
      <c r="D17" s="1151"/>
      <c r="E17" s="1151"/>
      <c r="F17" s="109" t="s">
        <v>328</v>
      </c>
      <c r="G17" s="109" t="s">
        <v>329</v>
      </c>
    </row>
    <row r="18" spans="1:9" ht="45" customHeight="1">
      <c r="A18" s="1150" t="str">
        <f>"We hereby certify that our company is incorporated and registered in " &amp;I26 &amp; " eligible source " &amp;G26</f>
        <v>We hereby certify that our company is incorporated and registered in [Name of Countries],  eligible source country.</v>
      </c>
      <c r="B18" s="1150"/>
      <c r="C18" s="1150"/>
      <c r="D18" s="1150"/>
      <c r="E18" s="1150"/>
      <c r="F18" s="113" t="s">
        <v>330</v>
      </c>
      <c r="G18" s="113" t="s">
        <v>330</v>
      </c>
      <c r="H18" s="99" t="str">
        <f t="shared" ref="H18:I25" si="0">IF(F18 = "", "", F18&amp; ", ")</f>
        <v xml:space="preserve">[Name of Countries], </v>
      </c>
      <c r="I18" s="99" t="str">
        <f t="shared" si="0"/>
        <v xml:space="preserve">[Name of Countries], </v>
      </c>
    </row>
    <row r="19" spans="1:9" ht="33" customHeight="1">
      <c r="A19" s="111"/>
      <c r="B19" s="111"/>
      <c r="C19" s="111"/>
      <c r="D19" s="111"/>
      <c r="E19" s="111"/>
      <c r="F19" s="113"/>
      <c r="G19" s="113"/>
      <c r="H19" s="99" t="str">
        <f t="shared" si="0"/>
        <v/>
      </c>
      <c r="I19" s="99" t="str">
        <f t="shared" si="0"/>
        <v/>
      </c>
    </row>
    <row r="20" spans="1:9" ht="33" customHeight="1">
      <c r="A20" s="111"/>
      <c r="B20" s="111"/>
      <c r="C20" s="111"/>
      <c r="D20" s="24"/>
      <c r="E20" s="111"/>
      <c r="F20" s="113"/>
      <c r="G20" s="113"/>
      <c r="H20" s="99" t="str">
        <f t="shared" si="0"/>
        <v/>
      </c>
      <c r="I20" s="99" t="str">
        <f t="shared" si="0"/>
        <v/>
      </c>
    </row>
    <row r="21" spans="1:9" ht="33" customHeight="1">
      <c r="A21" s="23" t="s">
        <v>62</v>
      </c>
      <c r="B21" s="49" t="str">
        <f>'Attach 3(JV)'!B24</f>
        <v>--</v>
      </c>
      <c r="D21" s="24" t="s">
        <v>63</v>
      </c>
      <c r="E21" s="185" t="str">
        <f>'Attach 3(JV)'!E24</f>
        <v/>
      </c>
      <c r="F21" s="113"/>
      <c r="G21" s="113"/>
      <c r="H21" s="99" t="str">
        <f t="shared" si="0"/>
        <v/>
      </c>
      <c r="I21" s="99" t="str">
        <f t="shared" si="0"/>
        <v/>
      </c>
    </row>
    <row r="22" spans="1:9" ht="33" customHeight="1">
      <c r="A22" s="23" t="s">
        <v>64</v>
      </c>
      <c r="B22" s="185" t="str">
        <f>'Attach 3(JV)'!B25</f>
        <v/>
      </c>
      <c r="D22" s="24" t="s">
        <v>65</v>
      </c>
      <c r="E22" s="185" t="str">
        <f>'Attach 3(JV)'!E25</f>
        <v/>
      </c>
      <c r="F22" s="113"/>
      <c r="G22" s="113"/>
      <c r="H22" s="99" t="str">
        <f t="shared" si="0"/>
        <v/>
      </c>
      <c r="I22" s="99" t="str">
        <f t="shared" si="0"/>
        <v/>
      </c>
    </row>
    <row r="23" spans="1:9" ht="33" customHeight="1">
      <c r="D23" s="24"/>
      <c r="F23" s="113"/>
      <c r="G23" s="113"/>
      <c r="H23" s="99" t="str">
        <f t="shared" si="0"/>
        <v/>
      </c>
      <c r="I23" s="99" t="str">
        <f t="shared" si="0"/>
        <v/>
      </c>
    </row>
    <row r="24" spans="1:9" ht="33" customHeight="1">
      <c r="D24" s="24"/>
      <c r="F24" s="113"/>
      <c r="G24" s="113"/>
      <c r="H24" s="99" t="str">
        <f t="shared" si="0"/>
        <v/>
      </c>
      <c r="I24" s="99" t="str">
        <f t="shared" si="0"/>
        <v/>
      </c>
    </row>
    <row r="25" spans="1:9" ht="33" customHeight="1">
      <c r="A25" s="12"/>
      <c r="B25" s="12"/>
      <c r="C25" s="12"/>
      <c r="D25" s="12"/>
      <c r="E25" s="12"/>
      <c r="F25" s="113"/>
      <c r="G25" s="113"/>
      <c r="H25" s="99" t="str">
        <f t="shared" si="0"/>
        <v/>
      </c>
      <c r="I25" s="99" t="str">
        <f t="shared" si="0"/>
        <v/>
      </c>
    </row>
    <row r="26" spans="1:9" ht="33" customHeight="1">
      <c r="A26" s="12"/>
      <c r="B26" s="12"/>
      <c r="C26" s="12"/>
      <c r="D26" s="12"/>
      <c r="E26" s="12"/>
      <c r="F26" s="110" t="str">
        <f>IF((8-COUNTBLANK(F18:F25)) &lt;2, "country.", "countries.")</f>
        <v>country.</v>
      </c>
      <c r="G26" s="110" t="str">
        <f>IF((8-COUNTBLANK(G18:G25)) &lt;2, "country.", "countries.")</f>
        <v>country.</v>
      </c>
      <c r="H26" s="99" t="str">
        <f>IF(COUNTBLANK(F18:F25) =8, "[Enter the name of country where from equipments &amp; material shall be supplied]",CONCATENATE(H18,H19,H20,H21,H22,H23,H24,H25))</f>
        <v xml:space="preserve">[Name of Countries], </v>
      </c>
      <c r="I26" s="99"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39"/>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40"/>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41"/>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7" zoomScaleSheetLayoutView="100" workbookViewId="0">
      <selection activeCell="B16" sqref="B16"/>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55"/>
    <col min="9" max="38" width="9.140625" style="156"/>
    <col min="39" max="16384" width="9.140625" style="12"/>
  </cols>
  <sheetData>
    <row r="1" spans="1:38" s="499" customFormat="1" ht="20.25" customHeight="1">
      <c r="A1" s="1154" t="str">
        <f>'Attach 3(JV)'!A1</f>
        <v>Specification No.: CC/NT/W-TR/DOM/A04/24/02715</v>
      </c>
      <c r="B1" s="1154"/>
      <c r="C1" s="1154"/>
      <c r="D1" s="511"/>
      <c r="E1" s="512" t="str">
        <f>"Attachment-4(A) "&amp; 'Attach 3(JV)'!AT1</f>
        <v xml:space="preserve">Attachment-4(A) </v>
      </c>
      <c r="F1" s="513"/>
      <c r="G1" s="513"/>
      <c r="H1" s="513"/>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row>
    <row r="2" spans="1:38" ht="11.1" customHeight="1"/>
    <row r="3" spans="1:38" ht="63" customHeight="1">
      <c r="A3" s="798" t="str">
        <f>'Attach 3(JV)'!A3</f>
        <v>400kV Transformer Package LOT-4TR-01-Bulk for 4x500 MVA, 400/220/33KV 3-Ph Transformers under Bulk Procurement of 765kV and 400kV class Transformers and Reactors of various Capacities</v>
      </c>
      <c r="B3" s="799"/>
      <c r="C3" s="799"/>
      <c r="D3" s="799"/>
      <c r="E3" s="799"/>
      <c r="F3" s="157"/>
      <c r="G3" s="158"/>
      <c r="H3" s="157"/>
    </row>
    <row r="4" spans="1:38" ht="11.1" customHeight="1">
      <c r="A4" s="15"/>
      <c r="H4" s="159"/>
      <c r="I4" s="160"/>
    </row>
    <row r="5" spans="1:38" ht="20.100000000000001" customHeight="1">
      <c r="A5" s="838" t="s">
        <v>331</v>
      </c>
      <c r="B5" s="838"/>
      <c r="C5" s="838"/>
      <c r="D5" s="838"/>
      <c r="E5" s="838"/>
      <c r="F5" s="157"/>
      <c r="H5" s="159"/>
      <c r="I5" s="160"/>
    </row>
    <row r="6" spans="1:38" ht="11.1" customHeight="1">
      <c r="A6" s="19"/>
      <c r="H6" s="159"/>
      <c r="I6" s="160"/>
    </row>
    <row r="7" spans="1:38" ht="20.100000000000001" customHeight="1">
      <c r="A7" s="20" t="str">
        <f>'Attach 3(JV)'!A7</f>
        <v>Bidder’s Name and Address  :</v>
      </c>
      <c r="D7" s="5" t="str">
        <f>'Attach 3(JV)'!E7</f>
        <v>To:</v>
      </c>
      <c r="H7" s="159"/>
      <c r="I7" s="160"/>
    </row>
    <row r="8" spans="1:38" s="112" customFormat="1" ht="36" customHeight="1">
      <c r="A8" s="844" t="str">
        <f>'Attach 3(JV)'!A8</f>
        <v/>
      </c>
      <c r="B8" s="844"/>
      <c r="C8" s="844"/>
      <c r="D8" s="3" t="str">
        <f>'Attach 3(JV)'!E8</f>
        <v>Contract Services</v>
      </c>
      <c r="E8" s="19"/>
      <c r="F8" s="161"/>
      <c r="G8" s="161"/>
      <c r="H8" s="162"/>
      <c r="I8" s="163"/>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row>
    <row r="9" spans="1:38" ht="20.100000000000001" customHeight="1">
      <c r="A9" s="4" t="s">
        <v>54</v>
      </c>
      <c r="B9" s="841">
        <f>'Attach 3(JV)'!B9</f>
        <v>0</v>
      </c>
      <c r="C9" s="841"/>
      <c r="D9" s="3" t="str">
        <f>'Attach 3(JV)'!E9</f>
        <v>Power Grid Corporation of India Ltd.,</v>
      </c>
      <c r="H9" s="159"/>
      <c r="I9" s="160"/>
    </row>
    <row r="10" spans="1:38" ht="20.100000000000001" customHeight="1">
      <c r="A10" s="4" t="s">
        <v>56</v>
      </c>
      <c r="B10" s="841">
        <f>'Attach 3(JV)'!B10</f>
        <v>0</v>
      </c>
      <c r="C10" s="841"/>
      <c r="D10" s="3" t="str">
        <f>'Attach 3(JV)'!E10</f>
        <v>"Saudamini", Plot No. 2, Sector 29</v>
      </c>
      <c r="H10" s="159"/>
      <c r="I10" s="160"/>
    </row>
    <row r="11" spans="1:38" ht="20.100000000000001" customHeight="1">
      <c r="B11" s="841">
        <f>'Attach 3(JV)'!B11</f>
        <v>0</v>
      </c>
      <c r="C11" s="841"/>
      <c r="D11" s="3" t="str">
        <f>'Attach 3(JV)'!E11</f>
        <v>Gurugram (Haryana) - 122001</v>
      </c>
    </row>
    <row r="12" spans="1:38" ht="15" customHeight="1">
      <c r="A12" s="19"/>
      <c r="B12" s="841">
        <f>'Attach 3(JV)'!B12</f>
        <v>0</v>
      </c>
      <c r="C12" s="841"/>
      <c r="D12" s="3"/>
    </row>
    <row r="13" spans="1:38" ht="20.100000000000001" customHeight="1">
      <c r="A13" s="16" t="s">
        <v>60</v>
      </c>
    </row>
    <row r="14" spans="1:38" ht="79.5" customHeight="1">
      <c r="A14" s="1153" t="s">
        <v>332</v>
      </c>
      <c r="B14" s="1153"/>
      <c r="C14" s="1153"/>
      <c r="D14" s="1153"/>
      <c r="E14" s="1153"/>
    </row>
    <row r="15" spans="1:38" ht="20.100000000000001" customHeight="1">
      <c r="A15" s="95" t="s">
        <v>333</v>
      </c>
      <c r="B15" s="95" t="s">
        <v>334</v>
      </c>
      <c r="C15" s="95" t="s">
        <v>335</v>
      </c>
      <c r="D15" s="95" t="s">
        <v>336</v>
      </c>
      <c r="E15" s="95" t="s">
        <v>337</v>
      </c>
    </row>
    <row r="16" spans="1:38" ht="20.100000000000001" customHeight="1">
      <c r="A16" s="96">
        <v>1</v>
      </c>
      <c r="B16" s="187"/>
      <c r="C16" s="187"/>
      <c r="D16" s="187"/>
      <c r="E16" s="187"/>
    </row>
    <row r="17" spans="1:5" ht="20.100000000000001" customHeight="1">
      <c r="A17" s="97">
        <v>2</v>
      </c>
      <c r="B17" s="188"/>
      <c r="C17" s="188"/>
      <c r="D17" s="188"/>
      <c r="E17" s="188"/>
    </row>
    <row r="18" spans="1:5" ht="20.100000000000001" customHeight="1">
      <c r="A18" s="97">
        <v>3</v>
      </c>
      <c r="B18" s="188"/>
      <c r="C18" s="188"/>
      <c r="D18" s="188"/>
      <c r="E18" s="188"/>
    </row>
    <row r="19" spans="1:5" ht="20.100000000000001" customHeight="1">
      <c r="A19" s="97">
        <v>4</v>
      </c>
      <c r="B19" s="188"/>
      <c r="C19" s="188"/>
      <c r="D19" s="188"/>
      <c r="E19" s="188"/>
    </row>
    <row r="20" spans="1:5" ht="19.5" customHeight="1">
      <c r="A20" s="98">
        <v>5</v>
      </c>
      <c r="B20" s="189"/>
      <c r="C20" s="189"/>
      <c r="D20" s="189"/>
      <c r="E20" s="189"/>
    </row>
    <row r="21" spans="1:5" ht="15" customHeight="1">
      <c r="A21" s="12"/>
      <c r="B21" s="12"/>
      <c r="C21" s="12"/>
      <c r="D21" s="12"/>
      <c r="E21" s="12"/>
    </row>
    <row r="22" spans="1:5" ht="62.25" customHeight="1">
      <c r="A22" s="1153" t="s">
        <v>338</v>
      </c>
      <c r="B22" s="1153"/>
      <c r="C22" s="1153"/>
      <c r="D22" s="1153"/>
      <c r="E22" s="1153"/>
    </row>
    <row r="23" spans="1:5" ht="15.95" customHeight="1"/>
    <row r="24" spans="1:5" ht="23.1" customHeight="1">
      <c r="C24" s="24"/>
    </row>
    <row r="25" spans="1:5" ht="23.1" customHeight="1">
      <c r="A25" s="23" t="s">
        <v>62</v>
      </c>
      <c r="B25" s="49" t="str">
        <f>'Attach 3(JV)'!B24</f>
        <v>--</v>
      </c>
      <c r="C25" s="24" t="s">
        <v>63</v>
      </c>
      <c r="D25" s="1152" t="str">
        <f>'Attach 3(JV)'!E24</f>
        <v/>
      </c>
      <c r="E25" s="1152"/>
    </row>
    <row r="26" spans="1:5" ht="23.1" customHeight="1">
      <c r="A26" s="23" t="s">
        <v>64</v>
      </c>
      <c r="B26" s="185" t="str">
        <f>'Attach 3(JV)'!B25</f>
        <v/>
      </c>
      <c r="C26" s="24" t="s">
        <v>65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B8284B7F-813C-4C59-8CB2-9F34C8EAC9F3}"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 right="0" top="0" bottom="0" header="0" footer="0"/>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39"/>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40"/>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51A6EE7B-1159-4743-BF27-95D329619B3B}"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Ram lal</cp:lastModifiedBy>
  <cp:revision/>
  <cp:lastPrinted>2024-02-09T12:11:18Z</cp:lastPrinted>
  <dcterms:created xsi:type="dcterms:W3CDTF">2010-09-27T08:09:01Z</dcterms:created>
  <dcterms:modified xsi:type="dcterms:W3CDTF">2024-02-27T10:57:40Z</dcterms:modified>
  <cp:category/>
  <cp:contentStatus/>
</cp:coreProperties>
</file>