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133.xml" ContentType="application/vnd.ms-excel.controlproperties+xml"/>
  <Override PartName="/xl/drawings/drawing12.xml" ContentType="application/vnd.openxmlformats-officedocument.drawing+xml"/>
  <Override PartName="/xl/ctrlProps/ctrlProp134.xml" ContentType="application/vnd.ms-excel.controlproperties+xml"/>
  <Override PartName="/xl/drawings/drawing13.xml" ContentType="application/vnd.openxmlformats-officedocument.drawing+xml"/>
  <Override PartName="/xl/ctrlProps/ctrlProp135.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trlProps/ctrlProp136.xml" ContentType="application/vnd.ms-excel.controlproperties+xml"/>
  <Override PartName="/xl/ctrlProps/ctrlProp137.xml" ContentType="application/vnd.ms-excel.controlpropertie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6"/>
  <workbookPr updateLinks="never" codeName="ThisWorkbook" defaultThemeVersion="124226"/>
  <mc:AlternateContent xmlns:mc="http://schemas.openxmlformats.org/markup-compatibility/2006">
    <mc:Choice Requires="x15">
      <x15ac:absPath xmlns:x15ac="http://schemas.microsoft.com/office/spreadsheetml/2010/11/ac" url="Z:\01-Ankit-Aakash\Bulk Isolator-IS01 &amp; IS02\IS02\Bidding Documents\"/>
    </mc:Choice>
  </mc:AlternateContent>
  <xr:revisionPtr revIDLastSave="0" documentId="13_ncr:81_{B016385D-CD42-44B8-902D-F61F9D81E546}" xr6:coauthVersionLast="36" xr6:coauthVersionMax="36" xr10:uidLastSave="{00000000-0000-0000-0000-000000000000}"/>
  <workbookProtection workbookPassword="EDCB" revisionsPassword="DCF6" lockStructure="1" lockRevision="1"/>
  <bookViews>
    <workbookView xWindow="0" yWindow="0" windowWidth="28800" windowHeight="11775" tabRatio="961" firstSheet="8" activeTab="28" xr2:uid="{00000000-000D-0000-FFFF-FFFF00000000}"/>
  </bookViews>
  <sheets>
    <sheet name="Basic" sheetId="1" state="hidden" r:id="rId1"/>
    <sheet name="Cover" sheetId="2" r:id="rId2"/>
    <sheet name="Name of Bidders" sheetId="3" r:id="rId3"/>
    <sheet name="Names of Bidder" sheetId="4" state="hidden" r:id="rId4"/>
    <sheet name="Attach 3(JV)" sheetId="5" r:id="rId5"/>
    <sheet name="Attach-3 (QR)_old" sheetId="6" state="hidden" r:id="rId6"/>
    <sheet name="Attach 3(QR)" sheetId="7" r:id="rId7"/>
    <sheet name="Attach-3 (QR)" sheetId="8" state="hidden" r:id="rId8"/>
    <sheet name="Attach 4" sheetId="9" r:id="rId9"/>
    <sheet name="Attach 4 (A)" sheetId="10" r:id="rId10"/>
    <sheet name="Attach 4 (B)" sheetId="11" r:id="rId11"/>
    <sheet name="Attach 5" sheetId="12" r:id="rId12"/>
    <sheet name="Attach 5A" sheetId="13" r:id="rId13"/>
    <sheet name="Attach 6" sheetId="14" r:id="rId14"/>
    <sheet name="Attach 7" sheetId="15" r:id="rId15"/>
    <sheet name="Attach 9" sheetId="16" r:id="rId16"/>
    <sheet name="Attach 10" sheetId="17" r:id="rId17"/>
    <sheet name="Attach 11" sheetId="18" r:id="rId18"/>
    <sheet name="Attach 12" sheetId="19" r:id="rId19"/>
    <sheet name="Attach 13" sheetId="20" r:id="rId20"/>
    <sheet name="Attach 14" sheetId="21" r:id="rId21"/>
    <sheet name="Attach 14-IP" sheetId="22" r:id="rId22"/>
    <sheet name="Attach 15" sheetId="23" r:id="rId23"/>
    <sheet name="Attach 16" sheetId="24" r:id="rId24"/>
    <sheet name="Attach 17" sheetId="25" r:id="rId25"/>
    <sheet name="Attach 18" sheetId="26" r:id="rId26"/>
    <sheet name="Attach 18 SP" sheetId="27" state="hidden" r:id="rId27"/>
    <sheet name="Attach 19" sheetId="28" state="hidden" r:id="rId28"/>
    <sheet name="Bid Form 1st Envelope " sheetId="29" r:id="rId29"/>
    <sheet name="N to W" sheetId="30" state="hidden" r:id="rId30"/>
    <sheet name="Sheet1" sheetId="31" state="hidden" r:id="rId31"/>
    <sheet name="Sheet2" sheetId="32" state="hidden" r:id="rId32"/>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A" localSheetId="18">#REF!</definedName>
    <definedName name="\A" localSheetId="24">#REF!</definedName>
    <definedName name="\A" localSheetId="25">#REF!</definedName>
    <definedName name="\A" localSheetId="12">#REF!</definedName>
    <definedName name="\A" localSheetId="7">#REF!</definedName>
    <definedName name="\A" localSheetId="5">#REF!</definedName>
    <definedName name="\A" localSheetId="2">#REF!</definedName>
    <definedName name="\A" localSheetId="3">#REF!</definedName>
    <definedName name="\A">#REF!</definedName>
    <definedName name="\aa" localSheetId="18">#REF!</definedName>
    <definedName name="\aa" localSheetId="26">#REF!</definedName>
    <definedName name="\aa" localSheetId="12">#REF!</definedName>
    <definedName name="\aa" localSheetId="2">#REF!</definedName>
    <definedName name="\aa" localSheetId="3">#REF!</definedName>
    <definedName name="\aa">#REF!</definedName>
    <definedName name="\B" localSheetId="18">#REF!</definedName>
    <definedName name="\B" localSheetId="24">#REF!</definedName>
    <definedName name="\B" localSheetId="25">#REF!</definedName>
    <definedName name="\B" localSheetId="12">#REF!</definedName>
    <definedName name="\B" localSheetId="7">#REF!</definedName>
    <definedName name="\B" localSheetId="5">#REF!</definedName>
    <definedName name="\B" localSheetId="2">#REF!</definedName>
    <definedName name="\B" localSheetId="3">#REF!</definedName>
    <definedName name="\B">#REF!</definedName>
    <definedName name="\C" localSheetId="18">#REF!</definedName>
    <definedName name="\C" localSheetId="24">#REF!</definedName>
    <definedName name="\C" localSheetId="25">#REF!</definedName>
    <definedName name="\C" localSheetId="12">#REF!</definedName>
    <definedName name="\C" localSheetId="7">#REF!</definedName>
    <definedName name="\C" localSheetId="5">#REF!</definedName>
    <definedName name="\C" localSheetId="2">#REF!</definedName>
    <definedName name="\C" localSheetId="3">#REF!</definedName>
    <definedName name="\C">#REF!</definedName>
    <definedName name="\M" localSheetId="18">#REF!</definedName>
    <definedName name="\M" localSheetId="25">#REF!</definedName>
    <definedName name="\M" localSheetId="12">#REF!</definedName>
    <definedName name="\M" localSheetId="7">#REF!</definedName>
    <definedName name="\M" localSheetId="5">#REF!</definedName>
    <definedName name="\M" localSheetId="2">#REF!</definedName>
    <definedName name="\M" localSheetId="3">#REF!</definedName>
    <definedName name="\M">#REF!</definedName>
    <definedName name="\N" localSheetId="18">#REF!</definedName>
    <definedName name="\N" localSheetId="25">#REF!</definedName>
    <definedName name="\N" localSheetId="12">#REF!</definedName>
    <definedName name="\N" localSheetId="7">#REF!</definedName>
    <definedName name="\N" localSheetId="5">#REF!</definedName>
    <definedName name="\N" localSheetId="2">#REF!</definedName>
    <definedName name="\N" localSheetId="3">#REF!</definedName>
    <definedName name="\N">#REF!</definedName>
    <definedName name="\P" localSheetId="18">#REF!</definedName>
    <definedName name="\P" localSheetId="25">#REF!</definedName>
    <definedName name="\P" localSheetId="12">#REF!</definedName>
    <definedName name="\P" localSheetId="7">#REF!</definedName>
    <definedName name="\P" localSheetId="5">#REF!</definedName>
    <definedName name="\P" localSheetId="2">#REF!</definedName>
    <definedName name="\P" localSheetId="3">#REF!</definedName>
    <definedName name="\P">#REF!</definedName>
    <definedName name="\R" localSheetId="18">#REF!</definedName>
    <definedName name="\R" localSheetId="25">#REF!</definedName>
    <definedName name="\R" localSheetId="12">#REF!</definedName>
    <definedName name="\R" localSheetId="7">#REF!</definedName>
    <definedName name="\R" localSheetId="5">#REF!</definedName>
    <definedName name="\R" localSheetId="2">#REF!</definedName>
    <definedName name="\R" localSheetId="3">#REF!</definedName>
    <definedName name="\R">#REF!</definedName>
    <definedName name="\U" localSheetId="18">#REF!</definedName>
    <definedName name="\U" localSheetId="25">#REF!</definedName>
    <definedName name="\U" localSheetId="12">#REF!</definedName>
    <definedName name="\U" localSheetId="7">#REF!</definedName>
    <definedName name="\U" localSheetId="5">#REF!</definedName>
    <definedName name="\U" localSheetId="2">#REF!</definedName>
    <definedName name="\U" localSheetId="3">#REF!</definedName>
    <definedName name="\U">#REF!</definedName>
    <definedName name="\V" localSheetId="18">#REF!</definedName>
    <definedName name="\V" localSheetId="25">#REF!</definedName>
    <definedName name="\V" localSheetId="12">#REF!</definedName>
    <definedName name="\V" localSheetId="7">#REF!</definedName>
    <definedName name="\V" localSheetId="5">#REF!</definedName>
    <definedName name="\V" localSheetId="2">#REF!</definedName>
    <definedName name="\V" localSheetId="3">#REF!</definedName>
    <definedName name="\V">#REF!</definedName>
    <definedName name="\x" localSheetId="18">#REF!</definedName>
    <definedName name="\x" localSheetId="26">#REF!</definedName>
    <definedName name="\x" localSheetId="12">#REF!</definedName>
    <definedName name="\x" localSheetId="2">#REF!</definedName>
    <definedName name="\x" localSheetId="3">#REF!</definedName>
    <definedName name="\x">#REF!</definedName>
    <definedName name="_xlnm._FilterDatabase" localSheetId="3" hidden="1">'Names of Bidder'!$B$6:$G$19</definedName>
    <definedName name="ab" localSheetId="18">#REF!</definedName>
    <definedName name="ab" localSheetId="25">#REF!</definedName>
    <definedName name="ab" localSheetId="12">#REF!</definedName>
    <definedName name="ab" localSheetId="7">#REF!</definedName>
    <definedName name="ab" localSheetId="5">#REF!</definedName>
    <definedName name="ab" localSheetId="2">#REF!</definedName>
    <definedName name="ab" localSheetId="3">#REF!</definedName>
    <definedName name="ab">#REF!</definedName>
    <definedName name="abc" localSheetId="3">#REF!</definedName>
    <definedName name="abc">#REF!</definedName>
    <definedName name="biddername" localSheetId="18">#REF!</definedName>
    <definedName name="biddername" localSheetId="26">#REF!</definedName>
    <definedName name="biddername" localSheetId="12">#REF!</definedName>
    <definedName name="biddername" localSheetId="3">#REF!</definedName>
    <definedName name="biddername">#REF!</definedName>
    <definedName name="BL2A" localSheetId="12">'[1]Attach-3 (QR)'!#REF!</definedName>
    <definedName name="BL2A" localSheetId="7">'Attach-3 (QR)'!$I$248</definedName>
    <definedName name="BL2A" localSheetId="5">'Attach-3 (QR)_old'!$I$398</definedName>
    <definedName name="BL2A" localSheetId="2">'[2]Attach-3 (QR)'!#REF!</definedName>
    <definedName name="BL2A">#REF!</definedName>
    <definedName name="BL2A2" localSheetId="18">'[3]Attach-3 (QR)'!#REF!</definedName>
    <definedName name="BL2A2" localSheetId="26">'[4]Attach-3 (QR)'!#REF!</definedName>
    <definedName name="BL2A2" localSheetId="12">'[5]Attach-3 (QR)'!#REF!</definedName>
    <definedName name="BL2A2" localSheetId="7">'Attach-3 (QR)'!#REF!</definedName>
    <definedName name="BL2A2" localSheetId="5">'Attach-3 (QR)_old'!#REF!</definedName>
    <definedName name="BL2A2" localSheetId="2">'[6]Attach-3 (QR)'!#REF!</definedName>
    <definedName name="BL2A2" localSheetId="3">'[3]Attach-3 (QR)'!#REF!</definedName>
    <definedName name="BL2A2">#REF!</definedName>
    <definedName name="BL2AA" localSheetId="12">'[1]Attach-3 (QR)'!#REF!</definedName>
    <definedName name="BL2AA" localSheetId="7">'Attach-3 (QR)'!$I$248</definedName>
    <definedName name="BL2AA" localSheetId="5">'Attach-3 (QR)_old'!$I$398</definedName>
    <definedName name="BL2AA" localSheetId="2">'[2]Attach-3 (QR)'!#REF!</definedName>
    <definedName name="BL2AA">#REF!</definedName>
    <definedName name="BL2AAA" localSheetId="18">'[3]Attach-3 (QR)'!#REF!</definedName>
    <definedName name="BL2AAA" localSheetId="24">'[7]Attach QR'!$J$785</definedName>
    <definedName name="BL2AAA" localSheetId="26">'[4]Attach-3 (QR)'!#REF!</definedName>
    <definedName name="BL2AAA" localSheetId="12">'[5]Attach-3 (QR)'!#REF!</definedName>
    <definedName name="BL2AAA" localSheetId="7">'Attach-3 (QR)'!#REF!</definedName>
    <definedName name="BL2AAA" localSheetId="5">'Attach-3 (QR)_old'!#REF!</definedName>
    <definedName name="BL2AAA" localSheetId="2">'[6]Attach-3 (QR)'!#REF!</definedName>
    <definedName name="BL2AAA" localSheetId="3">'[3]Attach-3 (QR)'!#REF!</definedName>
    <definedName name="BL2AAA">#REF!</definedName>
    <definedName name="BL2B" localSheetId="12">'[1]Attach-3 (QR)'!#REF!</definedName>
    <definedName name="BL2B" localSheetId="7">'Attach-3 (QR)'!$J$248</definedName>
    <definedName name="BL2B" localSheetId="5">'Attach-3 (QR)_old'!$J$398</definedName>
    <definedName name="BL2B" localSheetId="2">'[2]Attach-3 (QR)'!#REF!</definedName>
    <definedName name="BL2B">#REF!</definedName>
    <definedName name="BL2BB" localSheetId="18">'[3]Attach-3 (QR)'!#REF!</definedName>
    <definedName name="BL2BB" localSheetId="26">'[4]Attach-3 (QR)'!#REF!</definedName>
    <definedName name="BL2BB" localSheetId="12">'[5]Attach-3 (QR)'!#REF!</definedName>
    <definedName name="BL2BB" localSheetId="7">'Attach-3 (QR)'!#REF!</definedName>
    <definedName name="BL2BB" localSheetId="5">'Attach-3 (QR)_old'!#REF!</definedName>
    <definedName name="BL2BB" localSheetId="2">'[6]Attach-3 (QR)'!#REF!</definedName>
    <definedName name="BL2BB" localSheetId="3">'[3]Attach-3 (QR)'!#REF!</definedName>
    <definedName name="BL2BB">#REF!</definedName>
    <definedName name="BL2BBB" localSheetId="18">'[3]Attach-3 (QR)'!#REF!</definedName>
    <definedName name="BL2BBB" localSheetId="24">'[7]Attach QR'!$K$785</definedName>
    <definedName name="BL2BBB" localSheetId="26">'[4]Attach-3 (QR)'!#REF!</definedName>
    <definedName name="BL2BBB" localSheetId="12">'[5]Attach-3 (QR)'!#REF!</definedName>
    <definedName name="BL2BBB" localSheetId="7">'Attach-3 (QR)'!#REF!</definedName>
    <definedName name="BL2BBB" localSheetId="5">'Attach-3 (QR)_old'!#REF!</definedName>
    <definedName name="BL2BBB" localSheetId="2">'[6]Attach-3 (QR)'!#REF!</definedName>
    <definedName name="BL2BBB" localSheetId="3">'[3]Attach-3 (QR)'!#REF!</definedName>
    <definedName name="BL2BBB">#REF!</definedName>
    <definedName name="BL2C" localSheetId="12">'[1]Attach-3 (QR)'!#REF!</definedName>
    <definedName name="BL2C" localSheetId="7">'Attach-3 (QR)'!$K$248</definedName>
    <definedName name="BL2C" localSheetId="5">'Attach-3 (QR)_old'!$K$398</definedName>
    <definedName name="BL2C" localSheetId="2">'[2]Attach-3 (QR)'!#REF!</definedName>
    <definedName name="BL2C">#REF!</definedName>
    <definedName name="BL2CC" localSheetId="18">'[3]Attach-3 (QR)'!#REF!</definedName>
    <definedName name="BL2CC" localSheetId="26">'[4]Attach-3 (QR)'!#REF!</definedName>
    <definedName name="BL2CC" localSheetId="12">'[5]Attach-3 (QR)'!#REF!</definedName>
    <definedName name="BL2CC" localSheetId="7">'Attach-3 (QR)'!#REF!</definedName>
    <definedName name="BL2CC" localSheetId="5">'Attach-3 (QR)_old'!#REF!</definedName>
    <definedName name="BL2CC" localSheetId="2">'[6]Attach-3 (QR)'!#REF!</definedName>
    <definedName name="BL2CC" localSheetId="3">'[3]Attach-3 (QR)'!#REF!</definedName>
    <definedName name="BL2CC">#REF!</definedName>
    <definedName name="BL2CCC" localSheetId="18">'[3]Attach-3 (QR)'!#REF!</definedName>
    <definedName name="BL2CCC" localSheetId="24">'[7]Attach QR'!$L$785</definedName>
    <definedName name="BL2CCC" localSheetId="26">'[4]Attach-3 (QR)'!#REF!</definedName>
    <definedName name="BL2CCC" localSheetId="12">'[5]Attach-3 (QR)'!#REF!</definedName>
    <definedName name="BL2CCC" localSheetId="7">'Attach-3 (QR)'!#REF!</definedName>
    <definedName name="BL2CCC" localSheetId="5">'Attach-3 (QR)_old'!#REF!</definedName>
    <definedName name="BL2CCC" localSheetId="2">'[6]Attach-3 (QR)'!#REF!</definedName>
    <definedName name="BL2CCC" localSheetId="3">'[3]Attach-3 (QR)'!#REF!</definedName>
    <definedName name="BL2CCC">#REF!</definedName>
    <definedName name="BL3A" localSheetId="12">'[1]Attach-3 (QR)'!#REF!</definedName>
    <definedName name="BL3A" localSheetId="7">'Attach-3 (QR)'!$I$249</definedName>
    <definedName name="BL3A" localSheetId="5">'Attach-3 (QR)_old'!$I$399</definedName>
    <definedName name="BL3A" localSheetId="2">'[2]Attach-3 (QR)'!#REF!</definedName>
    <definedName name="BL3A">#REF!</definedName>
    <definedName name="BL3AA" localSheetId="18">'[3]Attach-3 (QR)'!#REF!</definedName>
    <definedName name="BL3AA" localSheetId="26">'[4]Attach-3 (QR)'!#REF!</definedName>
    <definedName name="BL3AA" localSheetId="12">'[5]Attach-3 (QR)'!#REF!</definedName>
    <definedName name="BL3AA" localSheetId="7">'Attach-3 (QR)'!#REF!</definedName>
    <definedName name="BL3AA" localSheetId="5">'Attach-3 (QR)_old'!#REF!</definedName>
    <definedName name="BL3AA" localSheetId="2">'[6]Attach-3 (QR)'!#REF!</definedName>
    <definedName name="BL3AA" localSheetId="3">'[3]Attach-3 (QR)'!#REF!</definedName>
    <definedName name="BL3AA">#REF!</definedName>
    <definedName name="BL3AAA" localSheetId="18">'[3]Attach-3 (QR)'!#REF!</definedName>
    <definedName name="BL3AAA" localSheetId="24">'[7]Attach QR'!$J$788</definedName>
    <definedName name="BL3AAA" localSheetId="26">'[4]Attach-3 (QR)'!#REF!</definedName>
    <definedName name="BL3AAA" localSheetId="12">'[5]Attach-3 (QR)'!#REF!</definedName>
    <definedName name="BL3AAA" localSheetId="7">'Attach-3 (QR)'!#REF!</definedName>
    <definedName name="BL3AAA" localSheetId="5">'Attach-3 (QR)_old'!#REF!</definedName>
    <definedName name="BL3AAA" localSheetId="2">'[6]Attach-3 (QR)'!#REF!</definedName>
    <definedName name="BL3AAA" localSheetId="3">'[3]Attach-3 (QR)'!#REF!</definedName>
    <definedName name="BL3AAA">#REF!</definedName>
    <definedName name="BL3B" localSheetId="12">'[1]Attach-3 (QR)'!#REF!</definedName>
    <definedName name="BL3B" localSheetId="7">'Attach-3 (QR)'!$J$249</definedName>
    <definedName name="BL3B" localSheetId="5">'Attach-3 (QR)_old'!$J$399</definedName>
    <definedName name="BL3B" localSheetId="2">'[2]Attach-3 (QR)'!#REF!</definedName>
    <definedName name="BL3B">#REF!</definedName>
    <definedName name="BL3BB" localSheetId="18">'[3]Attach-3 (QR)'!#REF!</definedName>
    <definedName name="BL3BB" localSheetId="26">'[4]Attach-3 (QR)'!#REF!</definedName>
    <definedName name="BL3BB" localSheetId="12">'[5]Attach-3 (QR)'!#REF!</definedName>
    <definedName name="BL3BB" localSheetId="7">'Attach-3 (QR)'!#REF!</definedName>
    <definedName name="BL3BB" localSheetId="5">'Attach-3 (QR)_old'!#REF!</definedName>
    <definedName name="BL3BB" localSheetId="2">'[6]Attach-3 (QR)'!#REF!</definedName>
    <definedName name="BL3BB" localSheetId="3">'[3]Attach-3 (QR)'!#REF!</definedName>
    <definedName name="BL3BB">#REF!</definedName>
    <definedName name="BL3BBB" localSheetId="18">'[3]Attach-3 (QR)'!#REF!</definedName>
    <definedName name="BL3BBB" localSheetId="24">'[7]Attach QR'!$K$788</definedName>
    <definedName name="BL3BBB" localSheetId="26">'[4]Attach-3 (QR)'!#REF!</definedName>
    <definedName name="BL3BBB" localSheetId="12">'[5]Attach-3 (QR)'!#REF!</definedName>
    <definedName name="BL3BBB" localSheetId="7">'Attach-3 (QR)'!#REF!</definedName>
    <definedName name="BL3BBB" localSheetId="5">'Attach-3 (QR)_old'!#REF!</definedName>
    <definedName name="BL3BBB" localSheetId="2">'[6]Attach-3 (QR)'!#REF!</definedName>
    <definedName name="BL3BBB" localSheetId="3">'[3]Attach-3 (QR)'!#REF!</definedName>
    <definedName name="BL3BBB">#REF!</definedName>
    <definedName name="BL3C" localSheetId="12">'[1]Attach-3 (QR)'!#REF!</definedName>
    <definedName name="BL3C" localSheetId="7">'Attach-3 (QR)'!$K$249</definedName>
    <definedName name="BL3C" localSheetId="5">'Attach-3 (QR)_old'!$K$399</definedName>
    <definedName name="BL3C" localSheetId="2">'[2]Attach-3 (QR)'!#REF!</definedName>
    <definedName name="BL3C">#REF!</definedName>
    <definedName name="BL3CC" localSheetId="18">'[3]Attach-3 (QR)'!#REF!</definedName>
    <definedName name="BL3CC" localSheetId="26">'[4]Attach-3 (QR)'!#REF!</definedName>
    <definedName name="BL3CC" localSheetId="12">'[5]Attach-3 (QR)'!#REF!</definedName>
    <definedName name="BL3CC" localSheetId="7">'Attach-3 (QR)'!#REF!</definedName>
    <definedName name="BL3CC" localSheetId="5">'Attach-3 (QR)_old'!#REF!</definedName>
    <definedName name="BL3CC" localSheetId="2">'[6]Attach-3 (QR)'!#REF!</definedName>
    <definedName name="BL3CC" localSheetId="3">'[3]Attach-3 (QR)'!#REF!</definedName>
    <definedName name="BL3CC">#REF!</definedName>
    <definedName name="BL3CCC" localSheetId="18">'[3]Attach-3 (QR)'!#REF!</definedName>
    <definedName name="BL3CCC" localSheetId="24">'[7]Attach QR'!$L$788</definedName>
    <definedName name="BL3CCC" localSheetId="26">'[4]Attach-3 (QR)'!#REF!</definedName>
    <definedName name="BL3CCC" localSheetId="12">'[5]Attach-3 (QR)'!#REF!</definedName>
    <definedName name="BL3CCC" localSheetId="7">'Attach-3 (QR)'!#REF!</definedName>
    <definedName name="BL3CCC" localSheetId="5">'Attach-3 (QR)_old'!#REF!</definedName>
    <definedName name="BL3CCC" localSheetId="2">'[6]Attach-3 (QR)'!#REF!</definedName>
    <definedName name="BL3CCC" localSheetId="3">'[3]Attach-3 (QR)'!#REF!</definedName>
    <definedName name="BL3CCC">#REF!</definedName>
    <definedName name="BL4A" localSheetId="12">'[1]Attach-3 (QR)'!#REF!</definedName>
    <definedName name="BL4A" localSheetId="7">'Attach-3 (QR)'!$I$250</definedName>
    <definedName name="BL4A" localSheetId="5">'Attach-3 (QR)_old'!$I$400</definedName>
    <definedName name="BL4A" localSheetId="2">'[2]Attach-3 (QR)'!#REF!</definedName>
    <definedName name="BL4A">#REF!</definedName>
    <definedName name="BL4AA" localSheetId="18">'[3]Attach-3 (QR)'!#REF!</definedName>
    <definedName name="BL4AA" localSheetId="26">'[4]Attach-3 (QR)'!#REF!</definedName>
    <definedName name="BL4AA" localSheetId="12">'[5]Attach-3 (QR)'!#REF!</definedName>
    <definedName name="BL4AA" localSheetId="7">'Attach-3 (QR)'!#REF!</definedName>
    <definedName name="BL4AA" localSheetId="5">'Attach-3 (QR)_old'!#REF!</definedName>
    <definedName name="BL4AA" localSheetId="2">'[6]Attach-3 (QR)'!#REF!</definedName>
    <definedName name="BL4AA" localSheetId="3">'[3]Attach-3 (QR)'!#REF!</definedName>
    <definedName name="BL4AA">#REF!</definedName>
    <definedName name="BL4AAA" localSheetId="18">'[3]Attach-3 (QR)'!#REF!</definedName>
    <definedName name="BL4AAA" localSheetId="24">'[7]Attach QR'!$J$791</definedName>
    <definedName name="BL4AAA" localSheetId="26">'[4]Attach-3 (QR)'!#REF!</definedName>
    <definedName name="BL4AAA" localSheetId="12">'[5]Attach-3 (QR)'!#REF!</definedName>
    <definedName name="BL4AAA" localSheetId="7">'Attach-3 (QR)'!#REF!</definedName>
    <definedName name="BL4AAA" localSheetId="5">'Attach-3 (QR)_old'!#REF!</definedName>
    <definedName name="BL4AAA" localSheetId="2">'[6]Attach-3 (QR)'!#REF!</definedName>
    <definedName name="BL4AAA" localSheetId="3">'[3]Attach-3 (QR)'!#REF!</definedName>
    <definedName name="BL4AAA">#REF!</definedName>
    <definedName name="BL4B" localSheetId="12">'[1]Attach-3 (QR)'!#REF!</definedName>
    <definedName name="BL4B" localSheetId="7">'Attach-3 (QR)'!$J$250</definedName>
    <definedName name="BL4B" localSheetId="5">'Attach-3 (QR)_old'!$J$400</definedName>
    <definedName name="BL4B" localSheetId="2">'[2]Attach-3 (QR)'!#REF!</definedName>
    <definedName name="BL4B">#REF!</definedName>
    <definedName name="BL4BB" localSheetId="18">'[3]Attach-3 (QR)'!#REF!</definedName>
    <definedName name="BL4BB" localSheetId="26">'[4]Attach-3 (QR)'!#REF!</definedName>
    <definedName name="BL4BB" localSheetId="12">'[5]Attach-3 (QR)'!#REF!</definedName>
    <definedName name="BL4BB" localSheetId="7">'Attach-3 (QR)'!#REF!</definedName>
    <definedName name="BL4BB" localSheetId="5">'Attach-3 (QR)_old'!#REF!</definedName>
    <definedName name="BL4BB" localSheetId="2">'[6]Attach-3 (QR)'!#REF!</definedName>
    <definedName name="BL4BB" localSheetId="3">'[3]Attach-3 (QR)'!#REF!</definedName>
    <definedName name="BL4BB">#REF!</definedName>
    <definedName name="BL4BBB" localSheetId="18">'[3]Attach-3 (QR)'!#REF!</definedName>
    <definedName name="BL4BBB" localSheetId="24">'[7]Attach QR'!$K$791</definedName>
    <definedName name="BL4BBB" localSheetId="26">'[4]Attach-3 (QR)'!#REF!</definedName>
    <definedName name="BL4BBB" localSheetId="12">'[5]Attach-3 (QR)'!#REF!</definedName>
    <definedName name="BL4BBB" localSheetId="7">'Attach-3 (QR)'!#REF!</definedName>
    <definedName name="BL4BBB" localSheetId="5">'Attach-3 (QR)_old'!#REF!</definedName>
    <definedName name="BL4BBB" localSheetId="2">'[6]Attach-3 (QR)'!#REF!</definedName>
    <definedName name="BL4BBB" localSheetId="3">'[3]Attach-3 (QR)'!#REF!</definedName>
    <definedName name="BL4BBB">#REF!</definedName>
    <definedName name="BL4C" localSheetId="12">'[1]Attach-3 (QR)'!#REF!</definedName>
    <definedName name="BL4C" localSheetId="7">'Attach-3 (QR)'!$K$250</definedName>
    <definedName name="BL4C" localSheetId="5">'Attach-3 (QR)_old'!$K$400</definedName>
    <definedName name="BL4C" localSheetId="2">'[2]Attach-3 (QR)'!#REF!</definedName>
    <definedName name="BL4C">#REF!</definedName>
    <definedName name="BL4CC" localSheetId="18">'[3]Attach-3 (QR)'!#REF!</definedName>
    <definedName name="BL4CC" localSheetId="26">'[4]Attach-3 (QR)'!#REF!</definedName>
    <definedName name="BL4CC" localSheetId="12">'[5]Attach-3 (QR)'!#REF!</definedName>
    <definedName name="BL4CC" localSheetId="7">'Attach-3 (QR)'!#REF!</definedName>
    <definedName name="BL4CC" localSheetId="5">'Attach-3 (QR)_old'!#REF!</definedName>
    <definedName name="BL4CC" localSheetId="2">'[6]Attach-3 (QR)'!#REF!</definedName>
    <definedName name="BL4CC" localSheetId="3">'[3]Attach-3 (QR)'!#REF!</definedName>
    <definedName name="BL4CC">#REF!</definedName>
    <definedName name="BL4CCC" localSheetId="18">'[3]Attach-3 (QR)'!#REF!</definedName>
    <definedName name="BL4CCC" localSheetId="24">'[7]Attach QR'!$L$791</definedName>
    <definedName name="BL4CCC" localSheetId="26">'[4]Attach-3 (QR)'!#REF!</definedName>
    <definedName name="BL4CCC" localSheetId="12">'[5]Attach-3 (QR)'!#REF!</definedName>
    <definedName name="BL4CCC" localSheetId="7">'Attach-3 (QR)'!#REF!</definedName>
    <definedName name="BL4CCC" localSheetId="5">'Attach-3 (QR)_old'!#REF!</definedName>
    <definedName name="BL4CCC" localSheetId="2">'[6]Attach-3 (QR)'!#REF!</definedName>
    <definedName name="BL4CCC" localSheetId="3">'[3]Attach-3 (QR)'!#REF!</definedName>
    <definedName name="BL4CCC">#REF!</definedName>
    <definedName name="BL5A" localSheetId="12">'[1]Attach-3 (QR)'!#REF!</definedName>
    <definedName name="BL5A" localSheetId="7">'Attach-3 (QR)'!$I$251</definedName>
    <definedName name="BL5A" localSheetId="5">'Attach-3 (QR)_old'!$I$401</definedName>
    <definedName name="BL5A" localSheetId="2">'[2]Attach-3 (QR)'!#REF!</definedName>
    <definedName name="BL5A">#REF!</definedName>
    <definedName name="BL5AA" localSheetId="18">'[3]Attach-3 (QR)'!#REF!</definedName>
    <definedName name="BL5AA" localSheetId="26">'[4]Attach-3 (QR)'!#REF!</definedName>
    <definedName name="BL5AA" localSheetId="12">'[5]Attach-3 (QR)'!#REF!</definedName>
    <definedName name="BL5AA" localSheetId="7">'Attach-3 (QR)'!#REF!</definedName>
    <definedName name="BL5AA" localSheetId="5">'Attach-3 (QR)_old'!#REF!</definedName>
    <definedName name="BL5AA" localSheetId="2">'[6]Attach-3 (QR)'!#REF!</definedName>
    <definedName name="BL5AA" localSheetId="3">'[3]Attach-3 (QR)'!#REF!</definedName>
    <definedName name="BL5AA">#REF!</definedName>
    <definedName name="BL5AAA" localSheetId="18">'[3]Attach-3 (QR)'!#REF!</definedName>
    <definedName name="BL5AAA" localSheetId="24">'[7]Attach QR'!$J$794</definedName>
    <definedName name="BL5AAA" localSheetId="26">'[4]Attach-3 (QR)'!#REF!</definedName>
    <definedName name="BL5AAA" localSheetId="12">'[5]Attach-3 (QR)'!#REF!</definedName>
    <definedName name="BL5AAA" localSheetId="7">'Attach-3 (QR)'!#REF!</definedName>
    <definedName name="BL5AAA" localSheetId="5">'Attach-3 (QR)_old'!#REF!</definedName>
    <definedName name="BL5AAA" localSheetId="2">'[6]Attach-3 (QR)'!#REF!</definedName>
    <definedName name="BL5AAA" localSheetId="3">'[3]Attach-3 (QR)'!#REF!</definedName>
    <definedName name="BL5AAA">#REF!</definedName>
    <definedName name="BL5B" localSheetId="12">'[1]Attach-3 (QR)'!#REF!</definedName>
    <definedName name="BL5B" localSheetId="7">'Attach-3 (QR)'!$J$251</definedName>
    <definedName name="BL5B" localSheetId="5">'Attach-3 (QR)_old'!$J$401</definedName>
    <definedName name="BL5B" localSheetId="2">'[2]Attach-3 (QR)'!#REF!</definedName>
    <definedName name="BL5B">#REF!</definedName>
    <definedName name="BL5BB" localSheetId="18">'[3]Attach-3 (QR)'!#REF!</definedName>
    <definedName name="BL5BB" localSheetId="26">'[4]Attach-3 (QR)'!#REF!</definedName>
    <definedName name="BL5BB" localSheetId="12">'[5]Attach-3 (QR)'!#REF!</definedName>
    <definedName name="BL5BB" localSheetId="7">'Attach-3 (QR)'!#REF!</definedName>
    <definedName name="BL5BB" localSheetId="5">'Attach-3 (QR)_old'!#REF!</definedName>
    <definedName name="BL5BB" localSheetId="2">'[6]Attach-3 (QR)'!#REF!</definedName>
    <definedName name="BL5BB" localSheetId="3">'[3]Attach-3 (QR)'!#REF!</definedName>
    <definedName name="BL5BB">#REF!</definedName>
    <definedName name="BL5BBB" localSheetId="18">'[3]Attach-3 (QR)'!#REF!</definedName>
    <definedName name="BL5BBB" localSheetId="24">'[7]Attach QR'!$K$794</definedName>
    <definedName name="BL5BBB" localSheetId="26">'[4]Attach-3 (QR)'!#REF!</definedName>
    <definedName name="BL5BBB" localSheetId="12">'[5]Attach-3 (QR)'!#REF!</definedName>
    <definedName name="BL5BBB" localSheetId="7">'Attach-3 (QR)'!#REF!</definedName>
    <definedName name="BL5BBB" localSheetId="5">'Attach-3 (QR)_old'!#REF!</definedName>
    <definedName name="BL5BBB" localSheetId="2">'[6]Attach-3 (QR)'!#REF!</definedName>
    <definedName name="BL5BBB" localSheetId="3">'[3]Attach-3 (QR)'!#REF!</definedName>
    <definedName name="BL5BBB">#REF!</definedName>
    <definedName name="BL5C" localSheetId="12">'[1]Attach-3 (QR)'!#REF!</definedName>
    <definedName name="BL5C" localSheetId="7">'Attach-3 (QR)'!$K$251</definedName>
    <definedName name="BL5C" localSheetId="5">'Attach-3 (QR)_old'!$K$401</definedName>
    <definedName name="BL5C" localSheetId="2">'[2]Attach-3 (QR)'!#REF!</definedName>
    <definedName name="BL5C">#REF!</definedName>
    <definedName name="BL5CC" localSheetId="18">'[3]Attach-3 (QR)'!#REF!</definedName>
    <definedName name="BL5CC" localSheetId="26">'[4]Attach-3 (QR)'!#REF!</definedName>
    <definedName name="BL5CC" localSheetId="12">'[5]Attach-3 (QR)'!#REF!</definedName>
    <definedName name="BL5CC" localSheetId="7">'Attach-3 (QR)'!#REF!</definedName>
    <definedName name="BL5CC" localSheetId="5">'Attach-3 (QR)_old'!#REF!</definedName>
    <definedName name="BL5CC" localSheetId="2">'[6]Attach-3 (QR)'!#REF!</definedName>
    <definedName name="BL5CC" localSheetId="3">'[3]Attach-3 (QR)'!#REF!</definedName>
    <definedName name="BL5CC">#REF!</definedName>
    <definedName name="BL5CCC" localSheetId="18">'[3]Attach-3 (QR)'!#REF!</definedName>
    <definedName name="BL5CCC" localSheetId="24">'[7]Attach QR'!$L$794</definedName>
    <definedName name="BL5CCC" localSheetId="26">'[4]Attach-3 (QR)'!#REF!</definedName>
    <definedName name="BL5CCC" localSheetId="12">'[5]Attach-3 (QR)'!#REF!</definedName>
    <definedName name="BL5CCC" localSheetId="7">'Attach-3 (QR)'!#REF!</definedName>
    <definedName name="BL5CCC" localSheetId="5">'Attach-3 (QR)_old'!#REF!</definedName>
    <definedName name="BL5CCC" localSheetId="2">'[6]Attach-3 (QR)'!#REF!</definedName>
    <definedName name="BL5CCC" localSheetId="3">'[3]Attach-3 (QR)'!#REF!</definedName>
    <definedName name="BL5CCC">#REF!</definedName>
    <definedName name="CAPA1" localSheetId="18">'[3]Attach-3 (QR)'!#REF!</definedName>
    <definedName name="CAPA1" localSheetId="26">'[4]Attach-3 (QR)'!#REF!</definedName>
    <definedName name="CAPA1" localSheetId="12">'[5]Attach-3 (QR)'!#REF!</definedName>
    <definedName name="CAPA1" localSheetId="7">'Attach-3 (QR)'!#REF!</definedName>
    <definedName name="CAPA1" localSheetId="5">'Attach-3 (QR)_old'!#REF!</definedName>
    <definedName name="CAPA1" localSheetId="2">'[6]Attach-3 (QR)'!#REF!</definedName>
    <definedName name="CAPA1" localSheetId="3">'[3]Attach-3 (QR)'!#REF!</definedName>
    <definedName name="CAPA1">#REF!</definedName>
    <definedName name="CAPA11" localSheetId="18">'[3]Attach-3 (QR)'!#REF!</definedName>
    <definedName name="CAPA11" localSheetId="26">'[4]Attach-3 (QR)'!#REF!</definedName>
    <definedName name="CAPA11" localSheetId="12">'[5]Attach-3 (QR)'!#REF!</definedName>
    <definedName name="CAPA11" localSheetId="7">'Attach-3 (QR)'!#REF!</definedName>
    <definedName name="CAPA11" localSheetId="5">'Attach-3 (QR)_old'!#REF!</definedName>
    <definedName name="CAPA11" localSheetId="2">'[6]Attach-3 (QR)'!#REF!</definedName>
    <definedName name="CAPA11" localSheetId="3">'[3]Attach-3 (QR)'!#REF!</definedName>
    <definedName name="CAPA11">#REF!</definedName>
    <definedName name="CAPA111" localSheetId="18">'[3]Attach-3 (QR)'!#REF!</definedName>
    <definedName name="CAPA111" localSheetId="24">'[7]Attach QR'!$F$505</definedName>
    <definedName name="CAPA111" localSheetId="26">'[4]Attach-3 (QR)'!#REF!</definedName>
    <definedName name="CAPA111" localSheetId="12">'[5]Attach-3 (QR)'!#REF!</definedName>
    <definedName name="CAPA111" localSheetId="7">'Attach-3 (QR)'!#REF!</definedName>
    <definedName name="CAPA111" localSheetId="5">'Attach-3 (QR)_old'!#REF!</definedName>
    <definedName name="CAPA111" localSheetId="2">'[6]Attach-3 (QR)'!#REF!</definedName>
    <definedName name="CAPA111" localSheetId="3">'[3]Attach-3 (QR)'!#REF!</definedName>
    <definedName name="CAPA111">#REF!</definedName>
    <definedName name="CAPA2" localSheetId="18">'[3]Attach-3 (QR)'!#REF!</definedName>
    <definedName name="CAPA2" localSheetId="26">'[4]Attach-3 (QR)'!#REF!</definedName>
    <definedName name="CAPA2" localSheetId="12">'[5]Attach-3 (QR)'!#REF!</definedName>
    <definedName name="CAPA2" localSheetId="7">'Attach-3 (QR)'!#REF!</definedName>
    <definedName name="CAPA2" localSheetId="5">'Attach-3 (QR)_old'!#REF!</definedName>
    <definedName name="CAPA2" localSheetId="2">'[6]Attach-3 (QR)'!#REF!</definedName>
    <definedName name="CAPA2" localSheetId="3">'[3]Attach-3 (QR)'!#REF!</definedName>
    <definedName name="CAPA2">#REF!</definedName>
    <definedName name="CAPA22" localSheetId="18">'[3]Attach-3 (QR)'!#REF!</definedName>
    <definedName name="CAPA22" localSheetId="26">'[4]Attach-3 (QR)'!#REF!</definedName>
    <definedName name="CAPA22" localSheetId="12">'[5]Attach-3 (QR)'!#REF!</definedName>
    <definedName name="CAPA22" localSheetId="7">'Attach-3 (QR)'!#REF!</definedName>
    <definedName name="CAPA22" localSheetId="5">'Attach-3 (QR)_old'!#REF!</definedName>
    <definedName name="CAPA22" localSheetId="2">'[6]Attach-3 (QR)'!#REF!</definedName>
    <definedName name="CAPA22" localSheetId="3">'[3]Attach-3 (QR)'!#REF!</definedName>
    <definedName name="CAPA22">#REF!</definedName>
    <definedName name="CAPA222" localSheetId="18">'[3]Attach-3 (QR)'!#REF!</definedName>
    <definedName name="CAPA222" localSheetId="24">'[7]Attach QR'!$I$505</definedName>
    <definedName name="CAPA222" localSheetId="26">'[4]Attach-3 (QR)'!#REF!</definedName>
    <definedName name="CAPA222" localSheetId="12">'[5]Attach-3 (QR)'!#REF!</definedName>
    <definedName name="CAPA222" localSheetId="7">'Attach-3 (QR)'!#REF!</definedName>
    <definedName name="CAPA222" localSheetId="5">'Attach-3 (QR)_old'!#REF!</definedName>
    <definedName name="CAPA222" localSheetId="2">'[6]Attach-3 (QR)'!#REF!</definedName>
    <definedName name="CAPA222" localSheetId="3">'[3]Attach-3 (QR)'!#REF!</definedName>
    <definedName name="CAPA222">#REF!</definedName>
    <definedName name="CAPA3" localSheetId="18">'[3]Attach-3 (QR)'!#REF!</definedName>
    <definedName name="CAPA3" localSheetId="26">'[4]Attach-3 (QR)'!#REF!</definedName>
    <definedName name="CAPA3" localSheetId="12">'[5]Attach-3 (QR)'!#REF!</definedName>
    <definedName name="CAPA3" localSheetId="7">'Attach-3 (QR)'!#REF!</definedName>
    <definedName name="CAPA3" localSheetId="5">'Attach-3 (QR)_old'!#REF!</definedName>
    <definedName name="CAPA3" localSheetId="2">'[6]Attach-3 (QR)'!#REF!</definedName>
    <definedName name="CAPA3" localSheetId="3">'[3]Attach-3 (QR)'!#REF!</definedName>
    <definedName name="CAPA3">#REF!</definedName>
    <definedName name="CAPA33" localSheetId="18">'[3]Attach-3 (QR)'!#REF!</definedName>
    <definedName name="CAPA33" localSheetId="26">'[4]Attach-3 (QR)'!#REF!</definedName>
    <definedName name="CAPA33" localSheetId="12">'[5]Attach-3 (QR)'!#REF!</definedName>
    <definedName name="CAPA33" localSheetId="7">'Attach-3 (QR)'!#REF!</definedName>
    <definedName name="CAPA33" localSheetId="5">'Attach-3 (QR)_old'!#REF!</definedName>
    <definedName name="CAPA33" localSheetId="2">'[6]Attach-3 (QR)'!#REF!</definedName>
    <definedName name="CAPA33" localSheetId="3">'[3]Attach-3 (QR)'!#REF!</definedName>
    <definedName name="CAPA33">#REF!</definedName>
    <definedName name="CAPA333" localSheetId="18">'[3]Attach-3 (QR)'!#REF!</definedName>
    <definedName name="CAPA333" localSheetId="24">'[7]Attach QR'!$G$651</definedName>
    <definedName name="CAPA333" localSheetId="26">'[4]Attach-3 (QR)'!#REF!</definedName>
    <definedName name="CAPA333" localSheetId="12">'[5]Attach-3 (QR)'!#REF!</definedName>
    <definedName name="CAPA333" localSheetId="7">'Attach-3 (QR)'!#REF!</definedName>
    <definedName name="CAPA333" localSheetId="5">'Attach-3 (QR)_old'!#REF!</definedName>
    <definedName name="CAPA333" localSheetId="2">'[6]Attach-3 (QR)'!#REF!</definedName>
    <definedName name="CAPA333" localSheetId="3">'[3]Attach-3 (QR)'!#REF!</definedName>
    <definedName name="CAPA333">#REF!</definedName>
    <definedName name="CAPA4" localSheetId="18">'[3]Attach-3 (QR)'!#REF!</definedName>
    <definedName name="CAPA4" localSheetId="26">'[4]Attach-3 (QR)'!#REF!</definedName>
    <definedName name="CAPA4" localSheetId="12">'[5]Attach-3 (QR)'!#REF!</definedName>
    <definedName name="CAPA4" localSheetId="7">'Attach-3 (QR)'!#REF!</definedName>
    <definedName name="CAPA4" localSheetId="5">'Attach-3 (QR)_old'!#REF!</definedName>
    <definedName name="CAPA4" localSheetId="2">'[6]Attach-3 (QR)'!#REF!</definedName>
    <definedName name="CAPA4" localSheetId="3">'[3]Attach-3 (QR)'!#REF!</definedName>
    <definedName name="CAPA4">#REF!</definedName>
    <definedName name="CAPA44" localSheetId="18">'[3]Attach-3 (QR)'!#REF!</definedName>
    <definedName name="CAPA44" localSheetId="26">'[4]Attach-3 (QR)'!#REF!</definedName>
    <definedName name="CAPA44" localSheetId="12">'[5]Attach-3 (QR)'!#REF!</definedName>
    <definedName name="CAPA44" localSheetId="7">'Attach-3 (QR)'!#REF!</definedName>
    <definedName name="CAPA44" localSheetId="5">'Attach-3 (QR)_old'!#REF!</definedName>
    <definedName name="CAPA44" localSheetId="2">'[6]Attach-3 (QR)'!#REF!</definedName>
    <definedName name="CAPA44" localSheetId="3">'[3]Attach-3 (QR)'!#REF!</definedName>
    <definedName name="CAPA44">#REF!</definedName>
    <definedName name="CAPA444" localSheetId="18">'[3]Attach-3 (QR)'!#REF!</definedName>
    <definedName name="CAPA444" localSheetId="24">'[7]Attach QR'!$I$651</definedName>
    <definedName name="CAPA444" localSheetId="26">'[4]Attach-3 (QR)'!#REF!</definedName>
    <definedName name="CAPA444" localSheetId="12">'[5]Attach-3 (QR)'!#REF!</definedName>
    <definedName name="CAPA444" localSheetId="7">'Attach-3 (QR)'!#REF!</definedName>
    <definedName name="CAPA444" localSheetId="5">'Attach-3 (QR)_old'!#REF!</definedName>
    <definedName name="CAPA444" localSheetId="2">'[6]Attach-3 (QR)'!#REF!</definedName>
    <definedName name="CAPA444" localSheetId="3">'[3]Attach-3 (QR)'!#REF!</definedName>
    <definedName name="CAPA444">#REF!</definedName>
    <definedName name="CAPA7" localSheetId="18">'[3]Attach-3 (QR)'!#REF!</definedName>
    <definedName name="CAPA7" localSheetId="26">'[4]Attach-3 (QR)'!#REF!</definedName>
    <definedName name="CAPA7" localSheetId="12">'[5]Attach-3 (QR)'!#REF!</definedName>
    <definedName name="CAPA7" localSheetId="7">'Attach-3 (QR)'!#REF!</definedName>
    <definedName name="CAPA7" localSheetId="5">'Attach-3 (QR)_old'!#REF!</definedName>
    <definedName name="CAPA7" localSheetId="2">'[6]Attach-3 (QR)'!#REF!</definedName>
    <definedName name="CAPA7" localSheetId="3">'[3]Attach-3 (QR)'!#REF!</definedName>
    <definedName name="CAPA7">#REF!</definedName>
    <definedName name="CAPA77" localSheetId="18">'[3]Attach-3 (QR)'!#REF!</definedName>
    <definedName name="CAPA77" localSheetId="26">'[4]Attach-3 (QR)'!#REF!</definedName>
    <definedName name="CAPA77" localSheetId="12">'[5]Attach-3 (QR)'!#REF!</definedName>
    <definedName name="CAPA77" localSheetId="7">'Attach-3 (QR)'!#REF!</definedName>
    <definedName name="CAPA77" localSheetId="5">'Attach-3 (QR)_old'!#REF!</definedName>
    <definedName name="CAPA77" localSheetId="2">'[6]Attach-3 (QR)'!#REF!</definedName>
    <definedName name="CAPA77" localSheetId="3">'[3]Attach-3 (QR)'!#REF!</definedName>
    <definedName name="CAPA77">#REF!</definedName>
    <definedName name="CAPA777" localSheetId="18">'[3]Attach-3 (QR)'!#REF!</definedName>
    <definedName name="CAPA777" localSheetId="24">'[7]Attach QR'!$D$505</definedName>
    <definedName name="CAPA777" localSheetId="26">'[4]Attach-3 (QR)'!#REF!</definedName>
    <definedName name="CAPA777" localSheetId="12">'[5]Attach-3 (QR)'!#REF!</definedName>
    <definedName name="CAPA777" localSheetId="7">'Attach-3 (QR)'!#REF!</definedName>
    <definedName name="CAPA777" localSheetId="5">'Attach-3 (QR)_old'!#REF!</definedName>
    <definedName name="CAPA777" localSheetId="2">'[6]Attach-3 (QR)'!#REF!</definedName>
    <definedName name="CAPA777" localSheetId="3">'[3]Attach-3 (QR)'!#REF!</definedName>
    <definedName name="CAPA777">#REF!</definedName>
    <definedName name="COO" localSheetId="12">'[8]Sch-1a'!#REF!</definedName>
    <definedName name="COO" localSheetId="7">'[8]Sch-1a'!#REF!</definedName>
    <definedName name="COO" localSheetId="5">'[8]Sch-1a'!#REF!</definedName>
    <definedName name="COO" localSheetId="2">'[9]Sch-1a'!#REF!</definedName>
    <definedName name="COO" localSheetId="3">'[8]Sch-1a'!#REF!</definedName>
    <definedName name="COO">'[8]Sch-1a'!#REF!</definedName>
    <definedName name="date" localSheetId="18">#REF!</definedName>
    <definedName name="date" localSheetId="26">#REF!</definedName>
    <definedName name="date" localSheetId="12">#REF!</definedName>
    <definedName name="date" localSheetId="7">#REF!</definedName>
    <definedName name="date" localSheetId="5">#REF!</definedName>
    <definedName name="date" localSheetId="3">#REF!</definedName>
    <definedName name="date">#REF!</definedName>
    <definedName name="iii" localSheetId="18">#REF!</definedName>
    <definedName name="iii" localSheetId="26">#REF!</definedName>
    <definedName name="iii" localSheetId="12">#REF!</definedName>
    <definedName name="iii" localSheetId="2">#REF!</definedName>
    <definedName name="iii" localSheetId="3">#REF!</definedName>
    <definedName name="iii">#REF!</definedName>
    <definedName name="LA">#REF!</definedName>
    <definedName name="logo1">"Picture 7"</definedName>
    <definedName name="MANU1" localSheetId="18">'[3]Attach-3 (QR)'!#REF!</definedName>
    <definedName name="MANU1" localSheetId="26">'[4]Attach-3 (QR)'!#REF!</definedName>
    <definedName name="MANU1" localSheetId="12">'[5]Attach-3 (QR)'!#REF!</definedName>
    <definedName name="MANU1" localSheetId="7">'Attach-3 (QR)'!#REF!</definedName>
    <definedName name="MANU1" localSheetId="5">'Attach-3 (QR)_old'!#REF!</definedName>
    <definedName name="MANU1" localSheetId="2">'[6]Attach-3 (QR)'!#REF!</definedName>
    <definedName name="MANU1" localSheetId="3">'[3]Attach-3 (QR)'!#REF!</definedName>
    <definedName name="MANU1">#REF!</definedName>
    <definedName name="MANU11" localSheetId="18">'[3]Attach-3 (QR)'!#REF!</definedName>
    <definedName name="MANU11" localSheetId="26">'[4]Attach-3 (QR)'!#REF!</definedName>
    <definedName name="MANU11" localSheetId="12">'[5]Attach-3 (QR)'!#REF!</definedName>
    <definedName name="MANU11" localSheetId="7">'Attach-3 (QR)'!#REF!</definedName>
    <definedName name="MANU11" localSheetId="5">'Attach-3 (QR)_old'!#REF!</definedName>
    <definedName name="MANU11" localSheetId="2">'[6]Attach-3 (QR)'!#REF!</definedName>
    <definedName name="MANU11" localSheetId="3">'[3]Attach-3 (QR)'!#REF!</definedName>
    <definedName name="MANU11">#REF!</definedName>
    <definedName name="MANU111" localSheetId="18">'[3]Attach-3 (QR)'!#REF!</definedName>
    <definedName name="MANU111" localSheetId="24">'[7]Attach QR'!$H$350</definedName>
    <definedName name="MANU111" localSheetId="26">'[4]Attach-3 (QR)'!#REF!</definedName>
    <definedName name="MANU111" localSheetId="12">'[5]Attach-3 (QR)'!#REF!</definedName>
    <definedName name="MANU111" localSheetId="7">'Attach-3 (QR)'!#REF!</definedName>
    <definedName name="MANU111" localSheetId="5">'Attach-3 (QR)_old'!#REF!</definedName>
    <definedName name="MANU111" localSheetId="2">'[6]Attach-3 (QR)'!#REF!</definedName>
    <definedName name="MANU111" localSheetId="3">'[3]Attach-3 (QR)'!#REF!</definedName>
    <definedName name="MANU111">#REF!</definedName>
    <definedName name="MANU2" localSheetId="18">'[3]Attach-3 (QR)'!#REF!</definedName>
    <definedName name="MANU2" localSheetId="26">'[4]Attach-3 (QR)'!#REF!</definedName>
    <definedName name="MANU2" localSheetId="12">'[5]Attach-3 (QR)'!#REF!</definedName>
    <definedName name="MANU2" localSheetId="7">'Attach-3 (QR)'!#REF!</definedName>
    <definedName name="MANU2" localSheetId="5">'Attach-3 (QR)_old'!#REF!</definedName>
    <definedName name="MANU2" localSheetId="2">'[6]Attach-3 (QR)'!#REF!</definedName>
    <definedName name="MANU2" localSheetId="3">'[3]Attach-3 (QR)'!#REF!</definedName>
    <definedName name="MANU2">#REF!</definedName>
    <definedName name="MANU22" localSheetId="18">'[3]Attach-3 (QR)'!#REF!</definedName>
    <definedName name="MANU22" localSheetId="26">'[4]Attach-3 (QR)'!#REF!</definedName>
    <definedName name="MANU22" localSheetId="12">'[5]Attach-3 (QR)'!#REF!</definedName>
    <definedName name="MANU22" localSheetId="7">'Attach-3 (QR)'!#REF!</definedName>
    <definedName name="MANU22" localSheetId="5">'Attach-3 (QR)_old'!#REF!</definedName>
    <definedName name="MANU22" localSheetId="2">'[6]Attach-3 (QR)'!#REF!</definedName>
    <definedName name="MANU22" localSheetId="3">'[3]Attach-3 (QR)'!#REF!</definedName>
    <definedName name="MANU22">#REF!</definedName>
    <definedName name="MANU222" localSheetId="18">'[3]Attach-3 (QR)'!#REF!</definedName>
    <definedName name="MANU222" localSheetId="24">'[7]Attach QR'!$H$419</definedName>
    <definedName name="MANU222" localSheetId="26">'[4]Attach-3 (QR)'!#REF!</definedName>
    <definedName name="MANU222" localSheetId="12">'[5]Attach-3 (QR)'!#REF!</definedName>
    <definedName name="MANU222" localSheetId="7">'Attach-3 (QR)'!#REF!</definedName>
    <definedName name="MANU222" localSheetId="5">'Attach-3 (QR)_old'!#REF!</definedName>
    <definedName name="MANU222" localSheetId="2">'[6]Attach-3 (QR)'!#REF!</definedName>
    <definedName name="MANU222" localSheetId="3">'[3]Attach-3 (QR)'!#REF!</definedName>
    <definedName name="MANU222">#REF!</definedName>
    <definedName name="MANU3" localSheetId="18">'[3]Attach-3 (QR)'!#REF!</definedName>
    <definedName name="MANU3" localSheetId="26">'[4]Attach-3 (QR)'!#REF!</definedName>
    <definedName name="MANU3" localSheetId="12">'[5]Attach-3 (QR)'!#REF!</definedName>
    <definedName name="MANU3" localSheetId="7">'Attach-3 (QR)'!#REF!</definedName>
    <definedName name="MANU3" localSheetId="5">'Attach-3 (QR)_old'!#REF!</definedName>
    <definedName name="MANU3" localSheetId="2">'[6]Attach-3 (QR)'!#REF!</definedName>
    <definedName name="MANU3" localSheetId="3">'[3]Attach-3 (QR)'!#REF!</definedName>
    <definedName name="MANU3">#REF!</definedName>
    <definedName name="MANU33" localSheetId="18">'[3]Attach-3 (QR)'!#REF!</definedName>
    <definedName name="MANU33" localSheetId="26">'[4]Attach-3 (QR)'!#REF!</definedName>
    <definedName name="MANU33" localSheetId="12">'[5]Attach-3 (QR)'!#REF!</definedName>
    <definedName name="MANU33" localSheetId="7">'Attach-3 (QR)'!#REF!</definedName>
    <definedName name="MANU33" localSheetId="5">'Attach-3 (QR)_old'!#REF!</definedName>
    <definedName name="MANU33" localSheetId="2">'[6]Attach-3 (QR)'!#REF!</definedName>
    <definedName name="MANU33" localSheetId="3">'[3]Attach-3 (QR)'!#REF!</definedName>
    <definedName name="MANU33">#REF!</definedName>
    <definedName name="MANU333" localSheetId="18">'[3]Attach-3 (QR)'!#REF!</definedName>
    <definedName name="MANU333" localSheetId="24">'[7]Attach QR'!$G$560</definedName>
    <definedName name="MANU333" localSheetId="26">'[4]Attach-3 (QR)'!#REF!</definedName>
    <definedName name="MANU333" localSheetId="12">'[5]Attach-3 (QR)'!#REF!</definedName>
    <definedName name="MANU333" localSheetId="7">'Attach-3 (QR)'!#REF!</definedName>
    <definedName name="MANU333" localSheetId="5">'Attach-3 (QR)_old'!#REF!</definedName>
    <definedName name="MANU333" localSheetId="2">'[6]Attach-3 (QR)'!#REF!</definedName>
    <definedName name="MANU333" localSheetId="3">'[3]Attach-3 (QR)'!#REF!</definedName>
    <definedName name="MANU333">#REF!</definedName>
    <definedName name="MANU4" localSheetId="18">'[3]Attach-3 (QR)'!#REF!</definedName>
    <definedName name="MANU4" localSheetId="26">'[4]Attach-3 (QR)'!#REF!</definedName>
    <definedName name="MANU4" localSheetId="12">'[5]Attach-3 (QR)'!#REF!</definedName>
    <definedName name="MANU4" localSheetId="7">'Attach-3 (QR)'!#REF!</definedName>
    <definedName name="MANU4" localSheetId="5">'Attach-3 (QR)_old'!#REF!</definedName>
    <definedName name="MANU4" localSheetId="2">'[6]Attach-3 (QR)'!#REF!</definedName>
    <definedName name="MANU4" localSheetId="3">'[3]Attach-3 (QR)'!#REF!</definedName>
    <definedName name="MANU4">#REF!</definedName>
    <definedName name="MANU44" localSheetId="18">'[3]Attach-3 (QR)'!#REF!</definedName>
    <definedName name="MANU44" localSheetId="26">'[4]Attach-3 (QR)'!#REF!</definedName>
    <definedName name="MANU44" localSheetId="12">'[5]Attach-3 (QR)'!#REF!</definedName>
    <definedName name="MANU44" localSheetId="7">'Attach-3 (QR)'!#REF!</definedName>
    <definedName name="MANU44" localSheetId="5">'Attach-3 (QR)_old'!#REF!</definedName>
    <definedName name="MANU44" localSheetId="2">'[6]Attach-3 (QR)'!#REF!</definedName>
    <definedName name="MANU44" localSheetId="3">'[3]Attach-3 (QR)'!#REF!</definedName>
    <definedName name="MANU44">#REF!</definedName>
    <definedName name="MANU444" localSheetId="18">'[3]Attach-3 (QR)'!#REF!</definedName>
    <definedName name="MANU444" localSheetId="24">'[7]Attach QR'!$I$560</definedName>
    <definedName name="MANU444" localSheetId="26">'[4]Attach-3 (QR)'!#REF!</definedName>
    <definedName name="MANU444" localSheetId="12">'[5]Attach-3 (QR)'!#REF!</definedName>
    <definedName name="MANU444" localSheetId="7">'Attach-3 (QR)'!#REF!</definedName>
    <definedName name="MANU444" localSheetId="5">'Attach-3 (QR)_old'!#REF!</definedName>
    <definedName name="MANU444" localSheetId="2">'[6]Attach-3 (QR)'!#REF!</definedName>
    <definedName name="MANU444" localSheetId="3">'[3]Attach-3 (QR)'!#REF!</definedName>
    <definedName name="MANU444">#REF!</definedName>
    <definedName name="MANU5" localSheetId="18">'[3]Attach-3 (QR)'!#REF!</definedName>
    <definedName name="MANU5" localSheetId="26">'[4]Attach-3 (QR)'!#REF!</definedName>
    <definedName name="MANU5" localSheetId="12">'[5]Attach-3 (QR)'!#REF!</definedName>
    <definedName name="MANU5" localSheetId="7">'Attach-3 (QR)'!#REF!</definedName>
    <definedName name="MANU5" localSheetId="5">'Attach-3 (QR)_old'!#REF!</definedName>
    <definedName name="MANU5" localSheetId="2">'[6]Attach-3 (QR)'!#REF!</definedName>
    <definedName name="MANU5" localSheetId="3">'[3]Attach-3 (QR)'!#REF!</definedName>
    <definedName name="MANU5">#REF!</definedName>
    <definedName name="MANU55" localSheetId="18">'[3]Attach-3 (QR)'!#REF!</definedName>
    <definedName name="MANU55" localSheetId="26">'[4]Attach-3 (QR)'!#REF!</definedName>
    <definedName name="MANU55" localSheetId="12">'[5]Attach-3 (QR)'!#REF!</definedName>
    <definedName name="MANU55" localSheetId="7">'Attach-3 (QR)'!#REF!</definedName>
    <definedName name="MANU55" localSheetId="5">'Attach-3 (QR)_old'!#REF!</definedName>
    <definedName name="MANU55" localSheetId="2">'[6]Attach-3 (QR)'!#REF!</definedName>
    <definedName name="MANU55" localSheetId="3">'[3]Attach-3 (QR)'!#REF!</definedName>
    <definedName name="MANU55">#REF!</definedName>
    <definedName name="MANU555" localSheetId="18">'[3]Attach-3 (QR)'!#REF!</definedName>
    <definedName name="MANU555" localSheetId="24">'[7]Attach QR'!$E$560</definedName>
    <definedName name="MANU555" localSheetId="26">'[4]Attach-3 (QR)'!#REF!</definedName>
    <definedName name="MANU555" localSheetId="12">'[5]Attach-3 (QR)'!#REF!</definedName>
    <definedName name="MANU555" localSheetId="7">'Attach-3 (QR)'!#REF!</definedName>
    <definedName name="MANU555" localSheetId="5">'Attach-3 (QR)_old'!#REF!</definedName>
    <definedName name="MANU555" localSheetId="2">'[6]Attach-3 (QR)'!#REF!</definedName>
    <definedName name="MANU555" localSheetId="3">'[3]Attach-3 (QR)'!#REF!</definedName>
    <definedName name="MANU555">#REF!</definedName>
    <definedName name="PATH1" localSheetId="18">'[3]Attach-3 (QR)'!#REF!</definedName>
    <definedName name="PATH1" localSheetId="26">'[4]Attach-3 (QR)'!#REF!</definedName>
    <definedName name="PATH1" localSheetId="12">'[5]Attach-3 (QR)'!#REF!</definedName>
    <definedName name="PATH1" localSheetId="7">'Attach-3 (QR)'!#REF!</definedName>
    <definedName name="PATH1" localSheetId="5">'Attach-3 (QR)_old'!#REF!</definedName>
    <definedName name="PATH1" localSheetId="2">'[6]Attach-3 (QR)'!#REF!</definedName>
    <definedName name="PATH1" localSheetId="3">'[3]Attach-3 (QR)'!#REF!</definedName>
    <definedName name="PATH1">#REF!</definedName>
    <definedName name="PATH11" localSheetId="18">'[3]Attach-3 (QR)'!#REF!</definedName>
    <definedName name="PATH11" localSheetId="26">'[4]Attach-3 (QR)'!#REF!</definedName>
    <definedName name="PATH11" localSheetId="12">'[5]Attach-3 (QR)'!#REF!</definedName>
    <definedName name="PATH11" localSheetId="7">'Attach-3 (QR)'!#REF!</definedName>
    <definedName name="PATH11" localSheetId="5">'Attach-3 (QR)_old'!#REF!</definedName>
    <definedName name="PATH11" localSheetId="2">'[6]Attach-3 (QR)'!#REF!</definedName>
    <definedName name="PATH11" localSheetId="3">'[3]Attach-3 (QR)'!#REF!</definedName>
    <definedName name="PATH11">#REF!</definedName>
    <definedName name="PATH111" localSheetId="18">'[3]Attach-3 (QR)'!#REF!</definedName>
    <definedName name="PATH111" localSheetId="24">'[7]Attach QR'!$G$170</definedName>
    <definedName name="PATH111" localSheetId="26">'[4]Attach-3 (QR)'!#REF!</definedName>
    <definedName name="PATH111" localSheetId="12">'[5]Attach-3 (QR)'!#REF!</definedName>
    <definedName name="PATH111" localSheetId="7">'Attach-3 (QR)'!#REF!</definedName>
    <definedName name="PATH111" localSheetId="5">'Attach-3 (QR)_old'!#REF!</definedName>
    <definedName name="PATH111" localSheetId="2">'[6]Attach-3 (QR)'!#REF!</definedName>
    <definedName name="PATH111" localSheetId="3">'[3]Attach-3 (QR)'!#REF!</definedName>
    <definedName name="PATH111">#REF!</definedName>
    <definedName name="PATH2" localSheetId="18">'[3]Attach-3 (QR)'!#REF!</definedName>
    <definedName name="PATH2" localSheetId="26">'[4]Attach-3 (QR)'!#REF!</definedName>
    <definedName name="PATH2" localSheetId="12">'[5]Attach-3 (QR)'!#REF!</definedName>
    <definedName name="PATH2" localSheetId="7">'Attach-3 (QR)'!#REF!</definedName>
    <definedName name="PATH2" localSheetId="5">'Attach-3 (QR)_old'!#REF!</definedName>
    <definedName name="PATH2" localSheetId="2">'[6]Attach-3 (QR)'!#REF!</definedName>
    <definedName name="PATH2" localSheetId="3">'[3]Attach-3 (QR)'!#REF!</definedName>
    <definedName name="PATH2">#REF!</definedName>
    <definedName name="PATH22" localSheetId="18">'[3]Attach-3 (QR)'!#REF!</definedName>
    <definedName name="PATH22" localSheetId="26">'[4]Attach-3 (QR)'!#REF!</definedName>
    <definedName name="PATH22" localSheetId="12">'[5]Attach-3 (QR)'!#REF!</definedName>
    <definedName name="PATH22" localSheetId="7">'Attach-3 (QR)'!#REF!</definedName>
    <definedName name="PATH22" localSheetId="5">'Attach-3 (QR)_old'!#REF!</definedName>
    <definedName name="PATH22" localSheetId="2">'[6]Attach-3 (QR)'!#REF!</definedName>
    <definedName name="PATH22" localSheetId="3">'[3]Attach-3 (QR)'!#REF!</definedName>
    <definedName name="PATH22">#REF!</definedName>
    <definedName name="PATH222" localSheetId="18">'[3]Attach-3 (QR)'!#REF!</definedName>
    <definedName name="PATH222" localSheetId="24">'[7]Attach QR'!$I$170</definedName>
    <definedName name="PATH222" localSheetId="26">'[4]Attach-3 (QR)'!#REF!</definedName>
    <definedName name="PATH222" localSheetId="12">'[5]Attach-3 (QR)'!#REF!</definedName>
    <definedName name="PATH222" localSheetId="7">'Attach-3 (QR)'!#REF!</definedName>
    <definedName name="PATH222" localSheetId="5">'Attach-3 (QR)_old'!#REF!</definedName>
    <definedName name="PATH222" localSheetId="2">'[6]Attach-3 (QR)'!#REF!</definedName>
    <definedName name="PATH222" localSheetId="3">'[3]Attach-3 (QR)'!#REF!</definedName>
    <definedName name="PATH222">#REF!</definedName>
    <definedName name="PATH3" localSheetId="18">'[3]Attach-3 (QR)'!#REF!</definedName>
    <definedName name="PATH3" localSheetId="26">'[4]Attach-3 (QR)'!#REF!</definedName>
    <definedName name="PATH3" localSheetId="12">'[5]Attach-3 (QR)'!#REF!</definedName>
    <definedName name="PATH3" localSheetId="7">'Attach-3 (QR)'!#REF!</definedName>
    <definedName name="PATH3" localSheetId="5">'Attach-3 (QR)_old'!#REF!</definedName>
    <definedName name="PATH3" localSheetId="2">'[6]Attach-3 (QR)'!#REF!</definedName>
    <definedName name="PATH3" localSheetId="3">'[3]Attach-3 (QR)'!#REF!</definedName>
    <definedName name="PATH3">#REF!</definedName>
    <definedName name="PATH33" localSheetId="18">'[3]Attach-3 (QR)'!#REF!</definedName>
    <definedName name="PATH33" localSheetId="26">'[4]Attach-3 (QR)'!#REF!</definedName>
    <definedName name="PATH33" localSheetId="12">'[5]Attach-3 (QR)'!#REF!</definedName>
    <definedName name="PATH33" localSheetId="7">'Attach-3 (QR)'!#REF!</definedName>
    <definedName name="PATH33" localSheetId="5">'Attach-3 (QR)_old'!#REF!</definedName>
    <definedName name="PATH33" localSheetId="2">'[6]Attach-3 (QR)'!#REF!</definedName>
    <definedName name="PATH33" localSheetId="3">'[3]Attach-3 (QR)'!#REF!</definedName>
    <definedName name="PATH33">#REF!</definedName>
    <definedName name="PATH333" localSheetId="18">'[3]Attach-3 (QR)'!#REF!</definedName>
    <definedName name="PATH333" localSheetId="24">'[7]Attach QR'!$G$246</definedName>
    <definedName name="PATH333" localSheetId="26">'[4]Attach-3 (QR)'!#REF!</definedName>
    <definedName name="PATH333" localSheetId="12">'[5]Attach-3 (QR)'!#REF!</definedName>
    <definedName name="PATH333" localSheetId="7">'Attach-3 (QR)'!#REF!</definedName>
    <definedName name="PATH333" localSheetId="5">'Attach-3 (QR)_old'!#REF!</definedName>
    <definedName name="PATH333" localSheetId="2">'[6]Attach-3 (QR)'!#REF!</definedName>
    <definedName name="PATH333" localSheetId="3">'[3]Attach-3 (QR)'!#REF!</definedName>
    <definedName name="PATH333">#REF!</definedName>
    <definedName name="PATH4" localSheetId="18">'[3]Attach-3 (QR)'!#REF!</definedName>
    <definedName name="PATH4" localSheetId="26">'[4]Attach-3 (QR)'!#REF!</definedName>
    <definedName name="PATH4" localSheetId="12">'[5]Attach-3 (QR)'!#REF!</definedName>
    <definedName name="PATH4" localSheetId="7">'Attach-3 (QR)'!#REF!</definedName>
    <definedName name="PATH4" localSheetId="5">'Attach-3 (QR)_old'!#REF!</definedName>
    <definedName name="PATH4" localSheetId="2">'[6]Attach-3 (QR)'!#REF!</definedName>
    <definedName name="PATH4" localSheetId="3">'[3]Attach-3 (QR)'!#REF!</definedName>
    <definedName name="PATH4">#REF!</definedName>
    <definedName name="PATH44" localSheetId="18">'[3]Attach-3 (QR)'!#REF!</definedName>
    <definedName name="PATH44" localSheetId="26">'[4]Attach-3 (QR)'!#REF!</definedName>
    <definedName name="PATH44" localSheetId="12">'[5]Attach-3 (QR)'!#REF!</definedName>
    <definedName name="PATH44" localSheetId="7">'Attach-3 (QR)'!#REF!</definedName>
    <definedName name="PATH44" localSheetId="5">'Attach-3 (QR)_old'!#REF!</definedName>
    <definedName name="PATH44" localSheetId="2">'[6]Attach-3 (QR)'!#REF!</definedName>
    <definedName name="PATH44" localSheetId="3">'[3]Attach-3 (QR)'!#REF!</definedName>
    <definedName name="PATH44">#REF!</definedName>
    <definedName name="PATH444" localSheetId="18">'[3]Attach-3 (QR)'!#REF!</definedName>
    <definedName name="PATH444" localSheetId="24">'[7]Attach QR'!$I$246</definedName>
    <definedName name="PATH444" localSheetId="26">'[4]Attach-3 (QR)'!#REF!</definedName>
    <definedName name="PATH444" localSheetId="12">'[5]Attach-3 (QR)'!#REF!</definedName>
    <definedName name="PATH444" localSheetId="7">'Attach-3 (QR)'!#REF!</definedName>
    <definedName name="PATH444" localSheetId="5">'Attach-3 (QR)_old'!#REF!</definedName>
    <definedName name="PATH444" localSheetId="2">'[6]Attach-3 (QR)'!#REF!</definedName>
    <definedName name="PATH444" localSheetId="3">'[3]Attach-3 (QR)'!#REF!</definedName>
    <definedName name="PATH444">#REF!</definedName>
    <definedName name="PATH5" localSheetId="18">'[3]Attach-3 (QR)'!#REF!</definedName>
    <definedName name="PATH5" localSheetId="26">'[4]Attach-3 (QR)'!#REF!</definedName>
    <definedName name="PATH5" localSheetId="12">'[5]Attach-3 (QR)'!#REF!</definedName>
    <definedName name="PATH5" localSheetId="7">'Attach-3 (QR)'!#REF!</definedName>
    <definedName name="PATH5" localSheetId="5">'Attach-3 (QR)_old'!#REF!</definedName>
    <definedName name="PATH5" localSheetId="2">'[6]Attach-3 (QR)'!#REF!</definedName>
    <definedName name="PATH5" localSheetId="3">'[3]Attach-3 (QR)'!#REF!</definedName>
    <definedName name="PATH5">#REF!</definedName>
    <definedName name="PATH55" localSheetId="18">'[3]Attach-3 (QR)'!#REF!</definedName>
    <definedName name="PATH55" localSheetId="26">'[4]Attach-3 (QR)'!#REF!</definedName>
    <definedName name="PATH55" localSheetId="12">'[5]Attach-3 (QR)'!#REF!</definedName>
    <definedName name="PATH55" localSheetId="7">'Attach-3 (QR)'!#REF!</definedName>
    <definedName name="PATH55" localSheetId="5">'Attach-3 (QR)_old'!#REF!</definedName>
    <definedName name="PATH55" localSheetId="2">'[6]Attach-3 (QR)'!#REF!</definedName>
    <definedName name="PATH55" localSheetId="3">'[3]Attach-3 (QR)'!#REF!</definedName>
    <definedName name="PATH55">#REF!</definedName>
    <definedName name="PATH555" localSheetId="18">'[3]Attach-3 (QR)'!#REF!</definedName>
    <definedName name="PATH555" localSheetId="26">'[4]Attach-3 (QR)'!#REF!</definedName>
    <definedName name="PATH555" localSheetId="12">'[5]Attach-3 (QR)'!#REF!</definedName>
    <definedName name="PATH555" localSheetId="7">'Attach-3 (QR)'!#REF!</definedName>
    <definedName name="PATH555" localSheetId="5">'Attach-3 (QR)_old'!#REF!</definedName>
    <definedName name="PATH555" localSheetId="2">'[6]Attach-3 (QR)'!#REF!</definedName>
    <definedName name="PATH555" localSheetId="3">'[3]Attach-3 (QR)'!#REF!</definedName>
    <definedName name="PATH555">#REF!</definedName>
    <definedName name="PATHAR1" localSheetId="12">'[1]Attach-3 (QR)'!#REF!</definedName>
    <definedName name="PATHAR1" localSheetId="7">'Attach-3 (QR)'!#REF!</definedName>
    <definedName name="PATHAR1" localSheetId="5">'Attach-3 (QR)_old'!$AN$354</definedName>
    <definedName name="PATHAR1" localSheetId="2">'[2]Attach-3 (QR)'!#REF!</definedName>
    <definedName name="PATHAR1">#REF!</definedName>
    <definedName name="PATHAR2" localSheetId="12">'[1]Attach-3 (QR)'!#REF!</definedName>
    <definedName name="PATHAR2" localSheetId="7">'Attach-3 (QR)'!#REF!</definedName>
    <definedName name="PATHAR2" localSheetId="5">'Attach-3 (QR)_old'!$AN$355</definedName>
    <definedName name="PATHAR2" localSheetId="2">'[2]Attach-3 (QR)'!#REF!</definedName>
    <definedName name="PATHAR2">#REF!</definedName>
    <definedName name="PATHAR3" localSheetId="24">'[7]Attach QR'!$AO$750</definedName>
    <definedName name="PATHAR3" localSheetId="12">'[1]Attach-3 (QR)'!#REF!</definedName>
    <definedName name="PATHAR3" localSheetId="7">'Attach-3 (QR)'!#REF!</definedName>
    <definedName name="PATHAR3" localSheetId="5">'Attach-3 (QR)_old'!$AN$356</definedName>
    <definedName name="PATHAR3" localSheetId="2">'[2]Attach-3 (QR)'!#REF!</definedName>
    <definedName name="PATHAR3">#REF!</definedName>
    <definedName name="PATHJV1" localSheetId="18">'[3]Attach-3 (QR)'!#REF!</definedName>
    <definedName name="PATHJV1" localSheetId="26">'[4]Attach-3 (QR)'!#REF!</definedName>
    <definedName name="PATHJV1" localSheetId="12">'[5]Attach-3 (QR)'!#REF!</definedName>
    <definedName name="PATHJV1" localSheetId="7">'Attach-3 (QR)'!#REF!</definedName>
    <definedName name="PATHJV1" localSheetId="5">'Attach-3 (QR)_old'!#REF!</definedName>
    <definedName name="PATHJV1" localSheetId="2">'[6]Attach-3 (QR)'!#REF!</definedName>
    <definedName name="PATHJV1" localSheetId="3">'[3]Attach-3 (QR)'!#REF!</definedName>
    <definedName name="PATHJV1">#REF!</definedName>
    <definedName name="PATHJV11" localSheetId="18">'[3]Attach-3 (QR)'!#REF!</definedName>
    <definedName name="PATHJV11" localSheetId="26">'[4]Attach-3 (QR)'!#REF!</definedName>
    <definedName name="PATHJV11" localSheetId="12">'[5]Attach-3 (QR)'!#REF!</definedName>
    <definedName name="PATHJV11" localSheetId="7">'Attach-3 (QR)'!#REF!</definedName>
    <definedName name="PATHJV11" localSheetId="5">'Attach-3 (QR)_old'!#REF!</definedName>
    <definedName name="PATHJV11" localSheetId="2">'[6]Attach-3 (QR)'!#REF!</definedName>
    <definedName name="PATHJV11" localSheetId="3">'[3]Attach-3 (QR)'!#REF!</definedName>
    <definedName name="PATHJV11">#REF!</definedName>
    <definedName name="PATHJV111" localSheetId="18">'[3]Attach-3 (QR)'!#REF!</definedName>
    <definedName name="PATHJV111" localSheetId="26">'[4]Attach-3 (QR)'!#REF!</definedName>
    <definedName name="PATHJV111" localSheetId="12">'[5]Attach-3 (QR)'!#REF!</definedName>
    <definedName name="PATHJV111" localSheetId="7">'Attach-3 (QR)'!#REF!</definedName>
    <definedName name="PATHJV111" localSheetId="5">'Attach-3 (QR)_old'!#REF!</definedName>
    <definedName name="PATHJV111" localSheetId="2">'[6]Attach-3 (QR)'!#REF!</definedName>
    <definedName name="PATHJV111" localSheetId="3">'[3]Attach-3 (QR)'!#REF!</definedName>
    <definedName name="PATHJV111">#REF!</definedName>
    <definedName name="PATHJV2" localSheetId="18">'[3]Attach-3 (QR)'!#REF!</definedName>
    <definedName name="PATHJV2" localSheetId="26">'[4]Attach-3 (QR)'!#REF!</definedName>
    <definedName name="PATHJV2" localSheetId="12">'[5]Attach-3 (QR)'!#REF!</definedName>
    <definedName name="PATHJV2" localSheetId="7">'Attach-3 (QR)'!#REF!</definedName>
    <definedName name="PATHJV2" localSheetId="5">'Attach-3 (QR)_old'!#REF!</definedName>
    <definedName name="PATHJV2" localSheetId="2">'[6]Attach-3 (QR)'!#REF!</definedName>
    <definedName name="PATHJV2" localSheetId="3">'[3]Attach-3 (QR)'!#REF!</definedName>
    <definedName name="PATHJV2">#REF!</definedName>
    <definedName name="PATHJV22" localSheetId="18">'[3]Attach-3 (QR)'!#REF!</definedName>
    <definedName name="PATHJV22" localSheetId="26">'[4]Attach-3 (QR)'!#REF!</definedName>
    <definedName name="PATHJV22" localSheetId="12">'[5]Attach-3 (QR)'!#REF!</definedName>
    <definedName name="PATHJV22" localSheetId="7">'Attach-3 (QR)'!#REF!</definedName>
    <definedName name="PATHJV22" localSheetId="5">'Attach-3 (QR)_old'!#REF!</definedName>
    <definedName name="PATHJV22" localSheetId="2">'[6]Attach-3 (QR)'!#REF!</definedName>
    <definedName name="PATHJV22" localSheetId="3">'[3]Attach-3 (QR)'!#REF!</definedName>
    <definedName name="PATHJV22">#REF!</definedName>
    <definedName name="PATHJV222" localSheetId="18">'[3]Attach-3 (QR)'!#REF!</definedName>
    <definedName name="PATHJV222" localSheetId="26">'[4]Attach-3 (QR)'!#REF!</definedName>
    <definedName name="PATHJV222" localSheetId="12">'[5]Attach-3 (QR)'!#REF!</definedName>
    <definedName name="PATHJV222" localSheetId="7">'Attach-3 (QR)'!#REF!</definedName>
    <definedName name="PATHJV222" localSheetId="5">'Attach-3 (QR)_old'!#REF!</definedName>
    <definedName name="PATHJV222" localSheetId="2">'[6]Attach-3 (QR)'!#REF!</definedName>
    <definedName name="PATHJV222" localSheetId="3">'[3]Attach-3 (QR)'!#REF!</definedName>
    <definedName name="PATHJV222">#REF!</definedName>
    <definedName name="PATHJV3" localSheetId="18">'[3]Attach-3 (QR)'!#REF!</definedName>
    <definedName name="PATHJV3" localSheetId="24">'[7]Attach QR'!$I$61</definedName>
    <definedName name="PATHJV3" localSheetId="26">'[4]Attach-3 (QR)'!#REF!</definedName>
    <definedName name="PATHJV3" localSheetId="12">'[5]Attach-3 (QR)'!#REF!</definedName>
    <definedName name="PATHJV3" localSheetId="7">'Attach-3 (QR)'!#REF!</definedName>
    <definedName name="PATHJV3" localSheetId="5">'Attach-3 (QR)_old'!#REF!</definedName>
    <definedName name="PATHJV3" localSheetId="2">'[6]Attach-3 (QR)'!#REF!</definedName>
    <definedName name="PATHJV3" localSheetId="3">'[3]Attach-3 (QR)'!#REF!</definedName>
    <definedName name="PATHJV3">#REF!</definedName>
    <definedName name="PATHJV33" localSheetId="18">'[3]Attach-3 (QR)'!#REF!</definedName>
    <definedName name="PATHJV33" localSheetId="24">'[7]Attach QR'!$G$61</definedName>
    <definedName name="PATHJV33" localSheetId="26">'[4]Attach-3 (QR)'!#REF!</definedName>
    <definedName name="PATHJV33" localSheetId="12">'[5]Attach-3 (QR)'!#REF!</definedName>
    <definedName name="PATHJV33" localSheetId="7">'Attach-3 (QR)'!#REF!</definedName>
    <definedName name="PATHJV33" localSheetId="5">'Attach-3 (QR)_old'!#REF!</definedName>
    <definedName name="PATHJV33" localSheetId="2">'[6]Attach-3 (QR)'!#REF!</definedName>
    <definedName name="PATHJV33" localSheetId="3">'[3]Attach-3 (QR)'!#REF!</definedName>
    <definedName name="PATHJV33">#REF!</definedName>
    <definedName name="PATHJV333" localSheetId="18">'[3]Attach-3 (QR)'!#REF!</definedName>
    <definedName name="PATHJV333" localSheetId="24">'[7]Attach QR'!$E$61</definedName>
    <definedName name="PATHJV333" localSheetId="26">'[4]Attach-3 (QR)'!#REF!</definedName>
    <definedName name="PATHJV333" localSheetId="12">'[5]Attach-3 (QR)'!#REF!</definedName>
    <definedName name="PATHJV333" localSheetId="7">'Attach-3 (QR)'!#REF!</definedName>
    <definedName name="PATHJV333" localSheetId="5">'Attach-3 (QR)_old'!#REF!</definedName>
    <definedName name="PATHJV333" localSheetId="2">'[6]Attach-3 (QR)'!#REF!</definedName>
    <definedName name="PATHJV333" localSheetId="3">'[3]Attach-3 (QR)'!#REF!</definedName>
    <definedName name="PATHJV333">#REF!</definedName>
    <definedName name="PATHJVPR1" localSheetId="12">'[1]Attach-3 (QR)'!#REF!</definedName>
    <definedName name="PATHJVPR1" localSheetId="7">'Attach-3 (QR)'!$J$247</definedName>
    <definedName name="PATHJVPR1" localSheetId="5">'Attach-3 (QR)_old'!$J$397</definedName>
    <definedName name="PATHJVPR1" localSheetId="2">'[2]Attach-3 (QR)'!#REF!</definedName>
    <definedName name="PATHJVPR1">#REF!</definedName>
    <definedName name="PATHJVPR11" localSheetId="18">'[3]Attach-3 (QR)'!#REF!</definedName>
    <definedName name="PATHJVPR11" localSheetId="26">'[4]Attach-3 (QR)'!#REF!</definedName>
    <definedName name="PATHJVPR11" localSheetId="12">'[5]Attach-3 (QR)'!#REF!</definedName>
    <definedName name="PATHJVPR11" localSheetId="7">'Attach-3 (QR)'!#REF!</definedName>
    <definedName name="PATHJVPR11" localSheetId="5">'Attach-3 (QR)_old'!#REF!</definedName>
    <definedName name="PATHJVPR11" localSheetId="2">'[6]Attach-3 (QR)'!#REF!</definedName>
    <definedName name="PATHJVPR11" localSheetId="3">'[3]Attach-3 (QR)'!#REF!</definedName>
    <definedName name="PATHJVPR11">#REF!</definedName>
    <definedName name="PATHJVPR111" localSheetId="18">'[3]Attach-3 (QR)'!#REF!</definedName>
    <definedName name="PATHJVPR111" localSheetId="24">'[7]Attach QR'!$K$782</definedName>
    <definedName name="PATHJVPR111" localSheetId="26">'[4]Attach-3 (QR)'!#REF!</definedName>
    <definedName name="PATHJVPR111" localSheetId="12">'[5]Attach-3 (QR)'!#REF!</definedName>
    <definedName name="PATHJVPR111" localSheetId="7">'Attach-3 (QR)'!#REF!</definedName>
    <definedName name="PATHJVPR111" localSheetId="5">'Attach-3 (QR)_old'!#REF!</definedName>
    <definedName name="PATHJVPR111" localSheetId="2">'[6]Attach-3 (QR)'!#REF!</definedName>
    <definedName name="PATHJVPR111" localSheetId="3">'[3]Attach-3 (QR)'!#REF!</definedName>
    <definedName name="PATHJVPR111">#REF!</definedName>
    <definedName name="PATHJVPR2" localSheetId="12">'[1]Attach-3 (QR)'!#REF!</definedName>
    <definedName name="PATHJVPR2" localSheetId="7">'Attach-3 (QR)'!$K$247</definedName>
    <definedName name="PATHJVPR2" localSheetId="5">'Attach-3 (QR)_old'!$K$397</definedName>
    <definedName name="PATHJVPR2" localSheetId="2">'[2]Attach-3 (QR)'!#REF!</definedName>
    <definedName name="PATHJVPR2">#REF!</definedName>
    <definedName name="PATHJVPR22" localSheetId="18">'[3]Attach-3 (QR)'!#REF!</definedName>
    <definedName name="PATHJVPR22" localSheetId="26">'[4]Attach-3 (QR)'!#REF!</definedName>
    <definedName name="PATHJVPR22" localSheetId="12">'[5]Attach-3 (QR)'!#REF!</definedName>
    <definedName name="PATHJVPR22" localSheetId="7">'Attach-3 (QR)'!#REF!</definedName>
    <definedName name="PATHJVPR22" localSheetId="5">'Attach-3 (QR)_old'!#REF!</definedName>
    <definedName name="PATHJVPR22" localSheetId="2">'[6]Attach-3 (QR)'!#REF!</definedName>
    <definedName name="PATHJVPR22" localSheetId="3">'[3]Attach-3 (QR)'!#REF!</definedName>
    <definedName name="PATHJVPR22">#REF!</definedName>
    <definedName name="PATHJVPR222" localSheetId="18">'[3]Attach-3 (QR)'!#REF!</definedName>
    <definedName name="PATHJVPR222" localSheetId="24">'[7]Attach QR'!$L$782</definedName>
    <definedName name="PATHJVPR222" localSheetId="26">'[4]Attach-3 (QR)'!#REF!</definedName>
    <definedName name="PATHJVPR222" localSheetId="12">'[5]Attach-3 (QR)'!#REF!</definedName>
    <definedName name="PATHJVPR222" localSheetId="7">'Attach-3 (QR)'!#REF!</definedName>
    <definedName name="PATHJVPR222" localSheetId="5">'Attach-3 (QR)_old'!#REF!</definedName>
    <definedName name="PATHJVPR222" localSheetId="2">'[6]Attach-3 (QR)'!#REF!</definedName>
    <definedName name="PATHJVPR222" localSheetId="3">'[3]Attach-3 (QR)'!#REF!</definedName>
    <definedName name="PATHJVPR222">#REF!</definedName>
    <definedName name="PATHLA1" localSheetId="18">'[3]Attach-3 (QR)'!#REF!</definedName>
    <definedName name="PATHLA1" localSheetId="26">'[4]Attach-3 (QR)'!#REF!</definedName>
    <definedName name="PATHLA1" localSheetId="12">'[5]Attach-3 (QR)'!#REF!</definedName>
    <definedName name="PATHLA1" localSheetId="7">'Attach-3 (QR)'!#REF!</definedName>
    <definedName name="PATHLA1" localSheetId="5">'Attach-3 (QR)_old'!#REF!</definedName>
    <definedName name="PATHLA1" localSheetId="2">'[6]Attach-3 (QR)'!#REF!</definedName>
    <definedName name="PATHLA1" localSheetId="3">'[3]Attach-3 (QR)'!#REF!</definedName>
    <definedName name="PATHLA1">#REF!</definedName>
    <definedName name="PATHLA2" localSheetId="18">'[3]Attach-3 (QR)'!#REF!</definedName>
    <definedName name="PATHLA2" localSheetId="26">'[4]Attach-3 (QR)'!#REF!</definedName>
    <definedName name="PATHLA2" localSheetId="12">'[5]Attach-3 (QR)'!#REF!</definedName>
    <definedName name="PATHLA2" localSheetId="7">'Attach-3 (QR)'!#REF!</definedName>
    <definedName name="PATHLA2" localSheetId="5">'Attach-3 (QR)_old'!#REF!</definedName>
    <definedName name="PATHLA2" localSheetId="2">'[6]Attach-3 (QR)'!#REF!</definedName>
    <definedName name="PATHLA2" localSheetId="3">'[3]Attach-3 (QR)'!#REF!</definedName>
    <definedName name="PATHLA2">#REF!</definedName>
    <definedName name="PATHLA3" localSheetId="18">'[3]Attach-3 (QR)'!#REF!</definedName>
    <definedName name="PATHLA3" localSheetId="24">'[7]Attach QR'!$D$651</definedName>
    <definedName name="PATHLA3" localSheetId="26">'[4]Attach-3 (QR)'!#REF!</definedName>
    <definedName name="PATHLA3" localSheetId="12">'[5]Attach-3 (QR)'!#REF!</definedName>
    <definedName name="PATHLA3" localSheetId="7">'Attach-3 (QR)'!#REF!</definedName>
    <definedName name="PATHLA3" localSheetId="5">'Attach-3 (QR)_old'!#REF!</definedName>
    <definedName name="PATHLA3" localSheetId="2">'[6]Attach-3 (QR)'!#REF!</definedName>
    <definedName name="PATHLA3" localSheetId="3">'[3]Attach-3 (QR)'!#REF!</definedName>
    <definedName name="PATHLA3">#REF!</definedName>
    <definedName name="PATHLP1" localSheetId="12">'[1]Attach-3 (QR)'!#REF!</definedName>
    <definedName name="PATHLP1" localSheetId="7">'Attach-3 (QR)'!$I$247</definedName>
    <definedName name="PATHLP1" localSheetId="5">'Attach-3 (QR)_old'!$I$397</definedName>
    <definedName name="PATHLP1" localSheetId="2">'[2]Attach-3 (QR)'!#REF!</definedName>
    <definedName name="PATHLP1">#REF!</definedName>
    <definedName name="PATHLP2" localSheetId="18">'[3]Attach-3 (QR)'!#REF!</definedName>
    <definedName name="PATHLP2" localSheetId="26">'[4]Attach-3 (QR)'!#REF!</definedName>
    <definedName name="PATHLP2" localSheetId="12">'[5]Attach-3 (QR)'!#REF!</definedName>
    <definedName name="PATHLP2" localSheetId="7">'Attach-3 (QR)'!#REF!</definedName>
    <definedName name="PATHLP2" localSheetId="5">'Attach-3 (QR)_old'!#REF!</definedName>
    <definedName name="PATHLP2" localSheetId="2">'[6]Attach-3 (QR)'!#REF!</definedName>
    <definedName name="PATHLP2" localSheetId="3">'[3]Attach-3 (QR)'!#REF!</definedName>
    <definedName name="PATHLP2">#REF!</definedName>
    <definedName name="PATHLP3" localSheetId="18">'[3]Attach-3 (QR)'!#REF!</definedName>
    <definedName name="PATHLP3" localSheetId="24">'[7]Attach QR'!$J$782</definedName>
    <definedName name="PATHLP3" localSheetId="26">'[4]Attach-3 (QR)'!#REF!</definedName>
    <definedName name="PATHLP3" localSheetId="12">'[5]Attach-3 (QR)'!#REF!</definedName>
    <definedName name="PATHLP3" localSheetId="7">'Attach-3 (QR)'!#REF!</definedName>
    <definedName name="PATHLP3" localSheetId="5">'Attach-3 (QR)_old'!#REF!</definedName>
    <definedName name="PATHLP3" localSheetId="2">'[6]Attach-3 (QR)'!#REF!</definedName>
    <definedName name="PATHLP3" localSheetId="3">'[3]Attach-3 (QR)'!#REF!</definedName>
    <definedName name="PATHLP3">#REF!</definedName>
    <definedName name="PATHPR1" localSheetId="12">'[1]Attach-3 (QR)'!#REF!</definedName>
    <definedName name="PATHPR1" localSheetId="7">'Attach-3 (QR)'!$J$247</definedName>
    <definedName name="PATHPR1" localSheetId="5">'Attach-3 (QR)_old'!$J$397</definedName>
    <definedName name="PATHPR1" localSheetId="2">'[2]Attach-3 (QR)'!#REF!</definedName>
    <definedName name="PATHPR1">#REF!</definedName>
    <definedName name="PATHPR2" localSheetId="18">'[3]Attach-3 (QR)'!#REF!</definedName>
    <definedName name="PATHPR2" localSheetId="26">'[4]Attach-3 (QR)'!#REF!</definedName>
    <definedName name="PATHPR2" localSheetId="12">'[5]Attach-3 (QR)'!#REF!</definedName>
    <definedName name="PATHPR2" localSheetId="7">'Attach-3 (QR)'!#REF!</definedName>
    <definedName name="PATHPR2" localSheetId="5">'Attach-3 (QR)_old'!#REF!</definedName>
    <definedName name="PATHPR2" localSheetId="2">'[6]Attach-3 (QR)'!#REF!</definedName>
    <definedName name="PATHPR2" localSheetId="3">'[3]Attach-3 (QR)'!#REF!</definedName>
    <definedName name="PATHPR2">#REF!</definedName>
    <definedName name="_xlnm.Print_Area" localSheetId="16">'Attach 10'!$A$1:$F$18</definedName>
    <definedName name="_xlnm.Print_Area" localSheetId="17">'Attach 11'!$A$1:$E$29</definedName>
    <definedName name="_xlnm.Print_Area" localSheetId="18">'Attach 12'!$A$1:$F$49</definedName>
    <definedName name="_xlnm.Print_Area" localSheetId="19">'Attach 13'!$A$1:$E$26</definedName>
    <definedName name="_xlnm.Print_Area" localSheetId="20">'Attach 14'!$A$1:$E$26</definedName>
    <definedName name="_xlnm.Print_Area" localSheetId="21">'Attach 14-IP'!$A$8:$I$225</definedName>
    <definedName name="_xlnm.Print_Area" localSheetId="22">'Attach 15'!$A$1:$E$91</definedName>
    <definedName name="_xlnm.Print_Area" localSheetId="23">'Attach 16'!$A$1:$L$93</definedName>
    <definedName name="_xlnm.Print_Area" localSheetId="24">'Attach 17'!$A$1:$E$33</definedName>
    <definedName name="_xlnm.Print_Area" localSheetId="25">'Attach 18'!$A$1:$E$21</definedName>
    <definedName name="_xlnm.Print_Area" localSheetId="26">'Attach 18 SP'!$A$7:$I$157</definedName>
    <definedName name="_xlnm.Print_Area" localSheetId="27">'Attach 19'!$A$1:$E$31</definedName>
    <definedName name="_xlnm.Print_Area" localSheetId="4">'Attach 3(JV)'!$A$1:$E$26</definedName>
    <definedName name="_xlnm.Print_Area" localSheetId="6">'Attach 3(QR)'!$A$1:$E$23</definedName>
    <definedName name="_xlnm.Print_Area" localSheetId="8">'Attach 4'!$A$1:$G$22</definedName>
    <definedName name="_xlnm.Print_Area" localSheetId="9">'Attach 4 (A)'!$A$1:$E$27</definedName>
    <definedName name="_xlnm.Print_Area" localSheetId="10">'Attach 4 (B)'!$A$1:$E$26</definedName>
    <definedName name="_xlnm.Print_Area" localSheetId="11">'Attach 5'!$A$1:$E$35</definedName>
    <definedName name="_xlnm.Print_Area" localSheetId="12">'Attach 5A'!$A$1:$E$35</definedName>
    <definedName name="_xlnm.Print_Area" localSheetId="13">'Attach 6'!$A$1:$E$28</definedName>
    <definedName name="_xlnm.Print_Area" localSheetId="14">'Attach 7'!$A$1:$E$24</definedName>
    <definedName name="_xlnm.Print_Area" localSheetId="15">'Attach 9'!$A$1:$H$53</definedName>
    <definedName name="_xlnm.Print_Area" localSheetId="7">'Attach-3 (QR)'!$A$1:$I$257</definedName>
    <definedName name="_xlnm.Print_Area" localSheetId="5">'Attach-3 (QR)_old'!$A$1:$J$407</definedName>
    <definedName name="_xlnm.Print_Area" localSheetId="28">'Bid Form 1st Envelope '!$A$1:$F$116</definedName>
    <definedName name="_xlnm.Print_Area" localSheetId="1">Cover!$A$1:$F$28</definedName>
    <definedName name="_xlnm.Print_Area" localSheetId="2">'Name of Bidders'!$B$1:$D$33</definedName>
    <definedName name="_xlnm.Print_Area" localSheetId="3">'Names of Bidder'!$B$1:$G$38</definedName>
    <definedName name="_xlnm.Print_Titles" localSheetId="15">'Attach 9'!$18:$18</definedName>
    <definedName name="printedname" localSheetId="18">#REF!</definedName>
    <definedName name="printedname" localSheetId="26">#REF!</definedName>
    <definedName name="printedname" localSheetId="12">#REF!</definedName>
    <definedName name="printedname" localSheetId="7">#REF!</definedName>
    <definedName name="printedname" localSheetId="5">#REF!</definedName>
    <definedName name="printedname" localSheetId="3">#REF!</definedName>
    <definedName name="printedname">#REF!</definedName>
    <definedName name="qw" localSheetId="3">#REF!</definedName>
    <definedName name="qw">#REF!</definedName>
    <definedName name="rao" localSheetId="3">#REF!</definedName>
    <definedName name="rao">#REF!</definedName>
    <definedName name="_xlnm.Recorder" localSheetId="18">#REF!</definedName>
    <definedName name="_xlnm.Recorder" localSheetId="24">#REF!</definedName>
    <definedName name="_xlnm.Recorder" localSheetId="25">#REF!</definedName>
    <definedName name="_xlnm.Recorder" localSheetId="12">#REF!</definedName>
    <definedName name="_xlnm.Recorder" localSheetId="7">#REF!</definedName>
    <definedName name="_xlnm.Recorder" localSheetId="5">#REF!</definedName>
    <definedName name="_xlnm.Recorder" localSheetId="2">#REF!</definedName>
    <definedName name="_xlnm.Recorder" localSheetId="3">#REF!</definedName>
    <definedName name="_xlnm.Recorder">#REF!</definedName>
    <definedName name="sss" localSheetId="3">'[10]Attach-3 (QR)'!#REF!</definedName>
    <definedName name="sss">'[10]Attach-3 (QR)'!#REF!</definedName>
    <definedName name="TEST" localSheetId="18">#REF!</definedName>
    <definedName name="TEST" localSheetId="24">#REF!</definedName>
    <definedName name="TEST" localSheetId="25">#REF!</definedName>
    <definedName name="TEST" localSheetId="12">#REF!</definedName>
    <definedName name="TEST" localSheetId="7">#REF!</definedName>
    <definedName name="TEST" localSheetId="5">#REF!</definedName>
    <definedName name="TEST" localSheetId="2">#REF!</definedName>
    <definedName name="TEST" localSheetId="3">#REF!</definedName>
    <definedName name="TEST">#REF!</definedName>
    <definedName name="TO">#REF!</definedName>
    <definedName name="ttt" localSheetId="18">#REF!</definedName>
    <definedName name="ttt" localSheetId="26">#REF!</definedName>
    <definedName name="ttt" localSheetId="12">#REF!</definedName>
    <definedName name="ttt" localSheetId="2">#REF!</definedName>
    <definedName name="ttt" localSheetId="3">#REF!</definedName>
    <definedName name="ttt">#REF!</definedName>
    <definedName name="typeofbidder" localSheetId="18">#REF!</definedName>
    <definedName name="typeofbidder" localSheetId="26">#REF!</definedName>
    <definedName name="typeofbidder" localSheetId="12">#REF!</definedName>
    <definedName name="typeofbidder" localSheetId="3">#REF!</definedName>
    <definedName name="typeofbidder">#REF!</definedName>
    <definedName name="uuu" localSheetId="18">#REF!</definedName>
    <definedName name="uuu" localSheetId="26">#REF!</definedName>
    <definedName name="uuu" localSheetId="12">#REF!</definedName>
    <definedName name="uuu" localSheetId="2">#REF!</definedName>
    <definedName name="uuu" localSheetId="3">#REF!</definedName>
    <definedName name="uuu">#REF!</definedName>
    <definedName name="yyy" localSheetId="18">#REF!</definedName>
    <definedName name="yyy" localSheetId="26">#REF!</definedName>
    <definedName name="yyy" localSheetId="12">#REF!</definedName>
    <definedName name="yyy" localSheetId="2">#REF!</definedName>
    <definedName name="yyy" localSheetId="3">#REF!</definedName>
    <definedName name="yyy">#REF!</definedName>
    <definedName name="Z_01ACF2E1_8E61_4459_ABC1_B6C183DEED61_.wvu.PrintArea" localSheetId="3" hidden="1">'Names of Bidder'!$B$1:$E$35</definedName>
    <definedName name="Z_051E6CD7_8CD0_4985_B57E_E231CB185E23_.wvu.Cols" localSheetId="2" hidden="1">'Name of Bidders'!$A:$A,'Name of Bidders'!$I:$I</definedName>
    <definedName name="Z_051E6CD7_8CD0_4985_B57E_E231CB185E23_.wvu.PrintArea" localSheetId="2" hidden="1">'Name of Bidders'!$B$1:$D$33</definedName>
    <definedName name="Z_051E6CD7_8CD0_4985_B57E_E231CB185E23_.wvu.Rows" localSheetId="2" hidden="1">'Name of Bidders'!$3:$3</definedName>
    <definedName name="Z_05855B4F_D61E_4C97_B759_B2F96767F6F8_.wvu.Cols" localSheetId="18" hidden="1">'Attach 12'!$G:$I</definedName>
    <definedName name="Z_05855B4F_D61E_4C97_B759_B2F96767F6F8_.wvu.Cols" localSheetId="22" hidden="1">'Attach 15'!$H:$H</definedName>
    <definedName name="Z_05855B4F_D61E_4C97_B759_B2F96767F6F8_.wvu.Cols" localSheetId="26" hidden="1">'Attach 18 SP'!$J:$P</definedName>
    <definedName name="Z_05855B4F_D61E_4C97_B759_B2F96767F6F8_.wvu.Cols" localSheetId="4" hidden="1">'Attach 3(JV)'!$G:$H</definedName>
    <definedName name="Z_05855B4F_D61E_4C97_B759_B2F96767F6F8_.wvu.Cols" localSheetId="8" hidden="1">'Attach 4'!$H:$O</definedName>
    <definedName name="Z_05855B4F_D61E_4C97_B759_B2F96767F6F8_.wvu.Cols" localSheetId="11" hidden="1">'Attach 5'!$H:$H</definedName>
    <definedName name="Z_05855B4F_D61E_4C97_B759_B2F96767F6F8_.wvu.Cols" localSheetId="12" hidden="1">'Attach 5A'!$H:$H</definedName>
    <definedName name="Z_05855B4F_D61E_4C97_B759_B2F96767F6F8_.wvu.Cols" localSheetId="13" hidden="1">'Attach 6'!$H:$H</definedName>
    <definedName name="Z_05855B4F_D61E_4C97_B759_B2F96767F6F8_.wvu.Cols" localSheetId="28" hidden="1">'Bid Form 1st Envelope '!$AA:$AK</definedName>
    <definedName name="Z_05855B4F_D61E_4C97_B759_B2F96767F6F8_.wvu.Cols" localSheetId="3" hidden="1">'Names of Bidder'!$H:$M,'Names of Bidder'!$AA:$AB</definedName>
    <definedName name="Z_05855B4F_D61E_4C97_B759_B2F96767F6F8_.wvu.FilterData" localSheetId="3" hidden="1">'Names of Bidder'!$B$6:$G$19</definedName>
    <definedName name="Z_05855B4F_D61E_4C97_B759_B2F96767F6F8_.wvu.PrintArea" localSheetId="16" hidden="1">'Attach 10'!$A$1:$F$23</definedName>
    <definedName name="Z_05855B4F_D61E_4C97_B759_B2F96767F6F8_.wvu.PrintArea" localSheetId="17" hidden="1">'Attach 11'!$A$1:$E$86</definedName>
    <definedName name="Z_05855B4F_D61E_4C97_B759_B2F96767F6F8_.wvu.PrintArea" localSheetId="18" hidden="1">'Attach 12'!$A$1:$F$50</definedName>
    <definedName name="Z_05855B4F_D61E_4C97_B759_B2F96767F6F8_.wvu.PrintArea" localSheetId="19" hidden="1">'Attach 13'!$A$1:$E$27</definedName>
    <definedName name="Z_05855B4F_D61E_4C97_B759_B2F96767F6F8_.wvu.PrintArea" localSheetId="20" hidden="1">'Attach 14'!$A$1:$E$29</definedName>
    <definedName name="Z_05855B4F_D61E_4C97_B759_B2F96767F6F8_.wvu.PrintArea" localSheetId="21" hidden="1">'Attach 14-IP'!$A$8:$I$225</definedName>
    <definedName name="Z_05855B4F_D61E_4C97_B759_B2F96767F6F8_.wvu.PrintArea" localSheetId="22" hidden="1">'Attach 15'!$A$1:$E$91</definedName>
    <definedName name="Z_05855B4F_D61E_4C97_B759_B2F96767F6F8_.wvu.PrintArea" localSheetId="23" hidden="1">'Attach 16'!$A$1:$L$93</definedName>
    <definedName name="Z_05855B4F_D61E_4C97_B759_B2F96767F6F8_.wvu.PrintArea" localSheetId="24" hidden="1">'Attach 17'!$A$1:$E$33</definedName>
    <definedName name="Z_05855B4F_D61E_4C97_B759_B2F96767F6F8_.wvu.PrintArea" localSheetId="25" hidden="1">'Attach 18'!$A$1:$E$24</definedName>
    <definedName name="Z_05855B4F_D61E_4C97_B759_B2F96767F6F8_.wvu.PrintArea" localSheetId="26" hidden="1">'Attach 18 SP'!$A$7:$I$157</definedName>
    <definedName name="Z_05855B4F_D61E_4C97_B759_B2F96767F6F8_.wvu.PrintArea" localSheetId="27" hidden="1">'Attach 19'!$A$1:$E$31</definedName>
    <definedName name="Z_05855B4F_D61E_4C97_B759_B2F96767F6F8_.wvu.PrintArea" localSheetId="4" hidden="1">'Attach 3(JV)'!$A$1:$E$28</definedName>
    <definedName name="Z_05855B4F_D61E_4C97_B759_B2F96767F6F8_.wvu.PrintArea" localSheetId="6" hidden="1">'Attach 3(QR)'!$A$1:$E$28</definedName>
    <definedName name="Z_05855B4F_D61E_4C97_B759_B2F96767F6F8_.wvu.PrintArea" localSheetId="8" hidden="1">'Attach 4'!$A$1:$G$25</definedName>
    <definedName name="Z_05855B4F_D61E_4C97_B759_B2F96767F6F8_.wvu.PrintArea" localSheetId="9" hidden="1">'Attach 4 (A)'!$A$1:$E$27</definedName>
    <definedName name="Z_05855B4F_D61E_4C97_B759_B2F96767F6F8_.wvu.PrintArea" localSheetId="10" hidden="1">'Attach 4 (B)'!$A$1:$E$26</definedName>
    <definedName name="Z_05855B4F_D61E_4C97_B759_B2F96767F6F8_.wvu.PrintArea" localSheetId="11" hidden="1">'Attach 5'!$A$1:$E$34</definedName>
    <definedName name="Z_05855B4F_D61E_4C97_B759_B2F96767F6F8_.wvu.PrintArea" localSheetId="12" hidden="1">'Attach 5A'!$A$1:$E$73</definedName>
    <definedName name="Z_05855B4F_D61E_4C97_B759_B2F96767F6F8_.wvu.PrintArea" localSheetId="13" hidden="1">'Attach 6'!$A$1:$E$28</definedName>
    <definedName name="Z_05855B4F_D61E_4C97_B759_B2F96767F6F8_.wvu.PrintArea" localSheetId="14" hidden="1">'Attach 7'!$A$1:$E$28</definedName>
    <definedName name="Z_05855B4F_D61E_4C97_B759_B2F96767F6F8_.wvu.PrintArea" localSheetId="15" hidden="1">'Attach 9'!$A$1:$E$53</definedName>
    <definedName name="Z_05855B4F_D61E_4C97_B759_B2F96767F6F8_.wvu.PrintArea" localSheetId="7" hidden="1">'Attach-3 (QR)'!$A$1:$H$257</definedName>
    <definedName name="Z_05855B4F_D61E_4C97_B759_B2F96767F6F8_.wvu.PrintArea" localSheetId="5" hidden="1">'Attach-3 (QR)_old'!$A$1:$H$407</definedName>
    <definedName name="Z_05855B4F_D61E_4C97_B759_B2F96767F6F8_.wvu.PrintArea" localSheetId="28" hidden="1">'Bid Form 1st Envelope '!$A$1:$F$117</definedName>
    <definedName name="Z_05855B4F_D61E_4C97_B759_B2F96767F6F8_.wvu.PrintArea" localSheetId="1" hidden="1">Cover!$A$1:$F$28</definedName>
    <definedName name="Z_05855B4F_D61E_4C97_B759_B2F96767F6F8_.wvu.PrintArea" localSheetId="3" hidden="1">'Names of Bidder'!$B$1:$G$38</definedName>
    <definedName name="Z_05855B4F_D61E_4C97_B759_B2F96767F6F8_.wvu.PrintTitles" localSheetId="15" hidden="1">'Attach 9'!$18:$18</definedName>
    <definedName name="Z_05855B4F_D61E_4C97_B759_B2F96767F6F8_.wvu.Rows" localSheetId="18" hidden="1">'Attach 12'!#REF!</definedName>
    <definedName name="Z_05855B4F_D61E_4C97_B759_B2F96767F6F8_.wvu.Rows" localSheetId="22" hidden="1">'Attach 15'!$16:$16</definedName>
    <definedName name="Z_05855B4F_D61E_4C97_B759_B2F96767F6F8_.wvu.Rows" localSheetId="24" hidden="1">'Attach 17'!$26:$26,'Attach 17'!$32:$209</definedName>
    <definedName name="Z_05855B4F_D61E_4C97_B759_B2F96767F6F8_.wvu.Rows" localSheetId="26" hidden="1">'Attach 18 SP'!$149:$153</definedName>
    <definedName name="Z_05855B4F_D61E_4C97_B759_B2F96767F6F8_.wvu.Rows" localSheetId="27" hidden="1">'Attach 19'!$13:$13,'Attach 19'!$20:$28</definedName>
    <definedName name="Z_05855B4F_D61E_4C97_B759_B2F96767F6F8_.wvu.Rows" localSheetId="11" hidden="1">'Attach 5'!$4:$4</definedName>
    <definedName name="Z_05855B4F_D61E_4C97_B759_B2F96767F6F8_.wvu.Rows" localSheetId="12" hidden="1">'Attach 5A'!$25:$30</definedName>
    <definedName name="Z_05855B4F_D61E_4C97_B759_B2F96767F6F8_.wvu.Rows" localSheetId="7" hidden="1">'Attach-3 (QR)'!#REF!,'Attach-3 (QR)'!$70:$178,'Attach-3 (QR)'!#REF!,'Attach-3 (QR)'!#REF!,'Attach-3 (QR)'!#REF!,'Attach-3 (QR)'!#REF!,'Attach-3 (QR)'!#REF!,'Attach-3 (QR)'!#REF!</definedName>
    <definedName name="Z_05855B4F_D61E_4C97_B759_B2F96767F6F8_.wvu.Rows" localSheetId="5" hidden="1">'Attach-3 (QR)_old'!#REF!,'Attach-3 (QR)_old'!$144:$178,'Attach-3 (QR)_old'!#REF!,'Attach-3 (QR)_old'!#REF!,'Attach-3 (QR)_old'!#REF!,'Attach-3 (QR)_old'!#REF!,'Attach-3 (QR)_old'!$273:$275,'Attach-3 (QR)_old'!$334:$348</definedName>
    <definedName name="Z_05855B4F_D61E_4C97_B759_B2F96767F6F8_.wvu.Rows" localSheetId="28" hidden="1">'Bid Form 1st Envelope '!$28:$29,'Bid Form 1st Envelope '!$100:$100,'Bid Form 1st Envelope '!$103:$104</definedName>
    <definedName name="Z_0664780A_E8AC_4BA6_9C3B_53B9085473D3_.wvu.Cols" localSheetId="26" hidden="1">'Attach 18 SP'!$J:$P</definedName>
    <definedName name="Z_0664780A_E8AC_4BA6_9C3B_53B9085473D3_.wvu.PrintArea" localSheetId="26" hidden="1">'Attach 18 SP'!$A$8:$I$157</definedName>
    <definedName name="Z_0664780A_E8AC_4BA6_9C3B_53B9085473D3_.wvu.Rows" localSheetId="26" hidden="1">'Attach 18 SP'!#REF!,'Attach 18 SP'!#REF!,'Attach 18 SP'!#REF!,'Attach 18 SP'!#REF!,'Attach 18 SP'!#REF!,'Attach 18 SP'!$149:$153</definedName>
    <definedName name="Z_091A6405_72DB_46E0_B81A_EC53A5C58396_.wvu.Cols" localSheetId="3" hidden="1">'Names of Bidder'!$L:$L</definedName>
    <definedName name="Z_091A6405_72DB_46E0_B81A_EC53A5C58396_.wvu.PrintArea" localSheetId="3" hidden="1">'Names of Bidder'!$B$1:$E$35</definedName>
    <definedName name="Z_14D7F02E_BCCA_4517_ABC7_537FF4AEB67A_.wvu.PrintArea" localSheetId="3" hidden="1">'Names of Bidder'!$B$1:$E$35</definedName>
    <definedName name="Z_1586E746_E770_4DE8_8EE8_42BC4CF5206B_.wvu.Cols" localSheetId="7" hidden="1">'Attach-3 (QR)'!$K:$M</definedName>
    <definedName name="Z_1586E746_E770_4DE8_8EE8_42BC4CF5206B_.wvu.Cols" localSheetId="5" hidden="1">'Attach-3 (QR)_old'!$K:$M</definedName>
    <definedName name="Z_1586E746_E770_4DE8_8EE8_42BC4CF5206B_.wvu.PrintArea" localSheetId="7" hidden="1">'Attach-3 (QR)'!$A$1:$H$257</definedName>
    <definedName name="Z_1586E746_E770_4DE8_8EE8_42BC4CF5206B_.wvu.PrintArea" localSheetId="5" hidden="1">'Attach-3 (QR)_old'!$A$1:$H$407</definedName>
    <definedName name="Z_15A19D23_A9FD_4FC1_B7B0_F2D16BDFC729_.wvu.Cols" localSheetId="22" hidden="1">'Attach 15'!$H:$H</definedName>
    <definedName name="Z_15A19D23_A9FD_4FC1_B7B0_F2D16BDFC729_.wvu.Cols" localSheetId="11" hidden="1">'Attach 5'!$H:$H</definedName>
    <definedName name="Z_15A19D23_A9FD_4FC1_B7B0_F2D16BDFC729_.wvu.Cols" localSheetId="13" hidden="1">'Attach 6'!$H:$H</definedName>
    <definedName name="Z_15A19D23_A9FD_4FC1_B7B0_F2D16BDFC729_.wvu.PrintArea" localSheetId="16" hidden="1">'Attach 10'!$A$1:$E$23</definedName>
    <definedName name="Z_15A19D23_A9FD_4FC1_B7B0_F2D16BDFC729_.wvu.PrintArea" localSheetId="17" hidden="1">'Attach 11'!$A$1:$E$29</definedName>
    <definedName name="Z_15A19D23_A9FD_4FC1_B7B0_F2D16BDFC729_.wvu.PrintArea" localSheetId="19" hidden="1">'Attach 13'!$A$1:$E$27</definedName>
    <definedName name="Z_15A19D23_A9FD_4FC1_B7B0_F2D16BDFC729_.wvu.PrintArea" localSheetId="20" hidden="1">'Attach 14'!$A$1:$E$29</definedName>
    <definedName name="Z_15A19D23_A9FD_4FC1_B7B0_F2D16BDFC729_.wvu.PrintArea" localSheetId="21" hidden="1">'Attach 14-IP'!$A$8:$I$225</definedName>
    <definedName name="Z_15A19D23_A9FD_4FC1_B7B0_F2D16BDFC729_.wvu.PrintArea" localSheetId="22" hidden="1">'Attach 15'!$A$1:$E$91</definedName>
    <definedName name="Z_15A19D23_A9FD_4FC1_B7B0_F2D16BDFC729_.wvu.PrintArea" localSheetId="23" hidden="1">'Attach 16'!$A$1:$L$93</definedName>
    <definedName name="Z_15A19D23_A9FD_4FC1_B7B0_F2D16BDFC729_.wvu.PrintArea" localSheetId="24" hidden="1">'Attach 17'!$A$1:$E$33</definedName>
    <definedName name="Z_15A19D23_A9FD_4FC1_B7B0_F2D16BDFC729_.wvu.PrintArea" localSheetId="25" hidden="1">'Attach 18'!$A$1:$E$24</definedName>
    <definedName name="Z_15A19D23_A9FD_4FC1_B7B0_F2D16BDFC729_.wvu.PrintArea" localSheetId="27" hidden="1">'Attach 19'!$A$1:$E$31</definedName>
    <definedName name="Z_15A19D23_A9FD_4FC1_B7B0_F2D16BDFC729_.wvu.PrintArea" localSheetId="4" hidden="1">'Attach 3(JV)'!$A$1:$E$28</definedName>
    <definedName name="Z_15A19D23_A9FD_4FC1_B7B0_F2D16BDFC729_.wvu.PrintArea" localSheetId="6" hidden="1">'Attach 3(QR)'!$A$1:$E$28</definedName>
    <definedName name="Z_15A19D23_A9FD_4FC1_B7B0_F2D16BDFC729_.wvu.PrintArea" localSheetId="8" hidden="1">'Attach 4'!$A$1:$G$25</definedName>
    <definedName name="Z_15A19D23_A9FD_4FC1_B7B0_F2D16BDFC729_.wvu.PrintArea" localSheetId="9" hidden="1">'Attach 4 (A)'!$A$1:$E$27</definedName>
    <definedName name="Z_15A19D23_A9FD_4FC1_B7B0_F2D16BDFC729_.wvu.PrintArea" localSheetId="10" hidden="1">'Attach 4 (B)'!$A$1:$E$26</definedName>
    <definedName name="Z_15A19D23_A9FD_4FC1_B7B0_F2D16BDFC729_.wvu.PrintArea" localSheetId="11" hidden="1">'Attach 5'!$A$1:$E$34</definedName>
    <definedName name="Z_15A19D23_A9FD_4FC1_B7B0_F2D16BDFC729_.wvu.PrintArea" localSheetId="13" hidden="1">'Attach 6'!$A$1:$E$28</definedName>
    <definedName name="Z_15A19D23_A9FD_4FC1_B7B0_F2D16BDFC729_.wvu.PrintArea" localSheetId="14" hidden="1">'Attach 7'!$A$1:$E$28</definedName>
    <definedName name="Z_15A19D23_A9FD_4FC1_B7B0_F2D16BDFC729_.wvu.PrintArea" localSheetId="15" hidden="1">'Attach 9'!$A$1:$D$54</definedName>
    <definedName name="Z_15A19D23_A9FD_4FC1_B7B0_F2D16BDFC729_.wvu.PrintArea" localSheetId="28" hidden="1">'Bid Form 1st Envelope '!$A$1:$F$117</definedName>
    <definedName name="Z_15A19D23_A9FD_4FC1_B7B0_F2D16BDFC729_.wvu.PrintTitles" localSheetId="15" hidden="1">'Attach 9'!$18:$18</definedName>
    <definedName name="Z_15A19D23_A9FD_4FC1_B7B0_F2D16BDFC729_.wvu.Rows" localSheetId="22" hidden="1">'Attach 15'!$16:$16</definedName>
    <definedName name="Z_15A19D23_A9FD_4FC1_B7B0_F2D16BDFC729_.wvu.Rows" localSheetId="24" hidden="1">'Attach 17'!$26:$26,'Attach 17'!$32:$209</definedName>
    <definedName name="Z_15A19D23_A9FD_4FC1_B7B0_F2D16BDFC729_.wvu.Rows" localSheetId="27" hidden="1">'Attach 19'!$13:$13,'Attach 19'!$20:$28</definedName>
    <definedName name="Z_15A19D23_A9FD_4FC1_B7B0_F2D16BDFC729_.wvu.Rows" localSheetId="11" hidden="1">'Attach 5'!$4:$4</definedName>
    <definedName name="Z_1C46EBB3_B065_41C0_9C89_6B0653776FC2_.wvu.Cols" localSheetId="18" hidden="1">'Attach 12'!$G:$I</definedName>
    <definedName name="Z_1C46EBB3_B065_41C0_9C89_6B0653776FC2_.wvu.Cols" localSheetId="22" hidden="1">'Attach 15'!$H:$H,'Attach 15'!$L:$N</definedName>
    <definedName name="Z_1C46EBB3_B065_41C0_9C89_6B0653776FC2_.wvu.Cols" localSheetId="26" hidden="1">'Attach 18 SP'!$J:$P</definedName>
    <definedName name="Z_1C46EBB3_B065_41C0_9C89_6B0653776FC2_.wvu.Cols" localSheetId="4" hidden="1">'Attach 3(JV)'!$G:$H</definedName>
    <definedName name="Z_1C46EBB3_B065_41C0_9C89_6B0653776FC2_.wvu.Cols" localSheetId="8" hidden="1">'Attach 4'!$H:$O</definedName>
    <definedName name="Z_1C46EBB3_B065_41C0_9C89_6B0653776FC2_.wvu.Cols" localSheetId="11" hidden="1">'Attach 5'!$H:$H</definedName>
    <definedName name="Z_1C46EBB3_B065_41C0_9C89_6B0653776FC2_.wvu.Cols" localSheetId="12" hidden="1">'Attach 5A'!$H:$H</definedName>
    <definedName name="Z_1C46EBB3_B065_41C0_9C89_6B0653776FC2_.wvu.Cols" localSheetId="13" hidden="1">'Attach 6'!$H:$H</definedName>
    <definedName name="Z_1C46EBB3_B065_41C0_9C89_6B0653776FC2_.wvu.Cols" localSheetId="7" hidden="1">'Attach-3 (QR)'!$J:$AB</definedName>
    <definedName name="Z_1C46EBB3_B065_41C0_9C89_6B0653776FC2_.wvu.Cols" localSheetId="5" hidden="1">'Attach-3 (QR)_old'!$J:$AB</definedName>
    <definedName name="Z_1C46EBB3_B065_41C0_9C89_6B0653776FC2_.wvu.Cols" localSheetId="28" hidden="1">'Bid Form 1st Envelope '!$K:$K</definedName>
    <definedName name="Z_1C46EBB3_B065_41C0_9C89_6B0653776FC2_.wvu.Cols" localSheetId="2" hidden="1">'Name of Bidders'!$A:$A,'Name of Bidders'!$G:$J</definedName>
    <definedName name="Z_1C46EBB3_B065_41C0_9C89_6B0653776FC2_.wvu.Cols" localSheetId="3" hidden="1">'Names of Bidder'!$H:$M,'Names of Bidder'!$AA:$AB</definedName>
    <definedName name="Z_1C46EBB3_B065_41C0_9C89_6B0653776FC2_.wvu.FilterData" localSheetId="3" hidden="1">'Names of Bidder'!$B$6:$G$19</definedName>
    <definedName name="Z_1C46EBB3_B065_41C0_9C89_6B0653776FC2_.wvu.PrintArea" localSheetId="16" hidden="1">'Attach 10'!$A$1:$F$18</definedName>
    <definedName name="Z_1C46EBB3_B065_41C0_9C89_6B0653776FC2_.wvu.PrintArea" localSheetId="17" hidden="1">'Attach 11'!$A$1:$E$86</definedName>
    <definedName name="Z_1C46EBB3_B065_41C0_9C89_6B0653776FC2_.wvu.PrintArea" localSheetId="18" hidden="1">'Attach 12'!$A$1:$F$50</definedName>
    <definedName name="Z_1C46EBB3_B065_41C0_9C89_6B0653776FC2_.wvu.PrintArea" localSheetId="19" hidden="1">'Attach 13'!$A$1:$E$26</definedName>
    <definedName name="Z_1C46EBB3_B065_41C0_9C89_6B0653776FC2_.wvu.PrintArea" localSheetId="20" hidden="1">'Attach 14'!$A$1:$E$26</definedName>
    <definedName name="Z_1C46EBB3_B065_41C0_9C89_6B0653776FC2_.wvu.PrintArea" localSheetId="21" hidden="1">'Attach 14-IP'!$A$8:$I$225</definedName>
    <definedName name="Z_1C46EBB3_B065_41C0_9C89_6B0653776FC2_.wvu.PrintArea" localSheetId="22" hidden="1">'Attach 15'!$A$1:$E$91</definedName>
    <definedName name="Z_1C46EBB3_B065_41C0_9C89_6B0653776FC2_.wvu.PrintArea" localSheetId="23" hidden="1">'Attach 16'!$A$1:$L$93</definedName>
    <definedName name="Z_1C46EBB3_B065_41C0_9C89_6B0653776FC2_.wvu.PrintArea" localSheetId="24" hidden="1">'Attach 17'!$A$1:$E$33</definedName>
    <definedName name="Z_1C46EBB3_B065_41C0_9C89_6B0653776FC2_.wvu.PrintArea" localSheetId="25" hidden="1">'Attach 18'!$A$1:$E$21</definedName>
    <definedName name="Z_1C46EBB3_B065_41C0_9C89_6B0653776FC2_.wvu.PrintArea" localSheetId="26" hidden="1">'Attach 18 SP'!$A$7:$I$157</definedName>
    <definedName name="Z_1C46EBB3_B065_41C0_9C89_6B0653776FC2_.wvu.PrintArea" localSheetId="27" hidden="1">'Attach 19'!$A$1:$E$31</definedName>
    <definedName name="Z_1C46EBB3_B065_41C0_9C89_6B0653776FC2_.wvu.PrintArea" localSheetId="4" hidden="1">'Attach 3(JV)'!$A$1:$E$26</definedName>
    <definedName name="Z_1C46EBB3_B065_41C0_9C89_6B0653776FC2_.wvu.PrintArea" localSheetId="6" hidden="1">'Attach 3(QR)'!$A$1:$E$23</definedName>
    <definedName name="Z_1C46EBB3_B065_41C0_9C89_6B0653776FC2_.wvu.PrintArea" localSheetId="8" hidden="1">'Attach 4'!$A$1:$G$22</definedName>
    <definedName name="Z_1C46EBB3_B065_41C0_9C89_6B0653776FC2_.wvu.PrintArea" localSheetId="9" hidden="1">'Attach 4 (A)'!$A$1:$E$27</definedName>
    <definedName name="Z_1C46EBB3_B065_41C0_9C89_6B0653776FC2_.wvu.PrintArea" localSheetId="10" hidden="1">'Attach 4 (B)'!$A$1:$E$26</definedName>
    <definedName name="Z_1C46EBB3_B065_41C0_9C89_6B0653776FC2_.wvu.PrintArea" localSheetId="11" hidden="1">'Attach 5'!$A$1:$E$35</definedName>
    <definedName name="Z_1C46EBB3_B065_41C0_9C89_6B0653776FC2_.wvu.PrintArea" localSheetId="12" hidden="1">'Attach 5A'!$A$1:$E$73</definedName>
    <definedName name="Z_1C46EBB3_B065_41C0_9C89_6B0653776FC2_.wvu.PrintArea" localSheetId="13" hidden="1">'Attach 6'!$A$1:$E$28</definedName>
    <definedName name="Z_1C46EBB3_B065_41C0_9C89_6B0653776FC2_.wvu.PrintArea" localSheetId="14" hidden="1">'Attach 7'!$A$1:$E$24</definedName>
    <definedName name="Z_1C46EBB3_B065_41C0_9C89_6B0653776FC2_.wvu.PrintArea" localSheetId="15" hidden="1">'Attach 9'!$A$1:$H$53</definedName>
    <definedName name="Z_1C46EBB3_B065_41C0_9C89_6B0653776FC2_.wvu.PrintArea" localSheetId="7" hidden="1">'Attach-3 (QR)'!$A$1:$I$257</definedName>
    <definedName name="Z_1C46EBB3_B065_41C0_9C89_6B0653776FC2_.wvu.PrintArea" localSheetId="5" hidden="1">'Attach-3 (QR)_old'!$A$1:$J$407</definedName>
    <definedName name="Z_1C46EBB3_B065_41C0_9C89_6B0653776FC2_.wvu.PrintArea" localSheetId="28" hidden="1">'Bid Form 1st Envelope '!$A$1:$F$116</definedName>
    <definedName name="Z_1C46EBB3_B065_41C0_9C89_6B0653776FC2_.wvu.PrintArea" localSheetId="1" hidden="1">Cover!$A$1:$F$28</definedName>
    <definedName name="Z_1C46EBB3_B065_41C0_9C89_6B0653776FC2_.wvu.PrintArea" localSheetId="2" hidden="1">'Name of Bidders'!$B$1:$D$33</definedName>
    <definedName name="Z_1C46EBB3_B065_41C0_9C89_6B0653776FC2_.wvu.PrintArea" localSheetId="3" hidden="1">'Names of Bidder'!$B$1:$G$38</definedName>
    <definedName name="Z_1C46EBB3_B065_41C0_9C89_6B0653776FC2_.wvu.PrintTitles" localSheetId="15" hidden="1">'Attach 9'!$18:$18</definedName>
    <definedName name="Z_1C46EBB3_B065_41C0_9C89_6B0653776FC2_.wvu.Rows" localSheetId="18" hidden="1">'Attach 12'!$4:$4,'Attach 12'!$18:$44</definedName>
    <definedName name="Z_1C46EBB3_B065_41C0_9C89_6B0653776FC2_.wvu.Rows" localSheetId="21" hidden="1">'Attach 14-IP'!$39:$41</definedName>
    <definedName name="Z_1C46EBB3_B065_41C0_9C89_6B0653776FC2_.wvu.Rows" localSheetId="22" hidden="1">'Attach 15'!$21:$21</definedName>
    <definedName name="Z_1C46EBB3_B065_41C0_9C89_6B0653776FC2_.wvu.Rows" localSheetId="24" hidden="1">'Attach 17'!$26:$26,'Attach 17'!$32:$209</definedName>
    <definedName name="Z_1C46EBB3_B065_41C0_9C89_6B0653776FC2_.wvu.Rows" localSheetId="26" hidden="1">'Attach 18 SP'!$149:$153</definedName>
    <definedName name="Z_1C46EBB3_B065_41C0_9C89_6B0653776FC2_.wvu.Rows" localSheetId="27" hidden="1">'Attach 19'!$13:$13,'Attach 19'!$20:$28</definedName>
    <definedName name="Z_1C46EBB3_B065_41C0_9C89_6B0653776FC2_.wvu.Rows" localSheetId="8" hidden="1">'Attach 4'!$26:$26</definedName>
    <definedName name="Z_1C46EBB3_B065_41C0_9C89_6B0653776FC2_.wvu.Rows" localSheetId="11" hidden="1">'Attach 5'!$4:$4,'Attach 5'!$25:$30</definedName>
    <definedName name="Z_1C46EBB3_B065_41C0_9C89_6B0653776FC2_.wvu.Rows" localSheetId="12" hidden="1">'Attach 5A'!$25:$30</definedName>
    <definedName name="Z_1C46EBB3_B065_41C0_9C89_6B0653776FC2_.wvu.Rows" localSheetId="15" hidden="1">'Attach 9'!$23:$31,'Attach 9'!$35:$44</definedName>
    <definedName name="Z_1C46EBB3_B065_41C0_9C89_6B0653776FC2_.wvu.Rows" localSheetId="7" hidden="1">'Attach-3 (QR)'!$19:$23,'Attach-3 (QR)'!$25:$25,'Attach-3 (QR)'!$34:$34,'Attach-3 (QR)'!$89:$89,'Attach-3 (QR)'!$115:$115</definedName>
    <definedName name="Z_1C46EBB3_B065_41C0_9C89_6B0653776FC2_.wvu.Rows" localSheetId="5" hidden="1">'Attach-3 (QR)_old'!$19:$23,'Attach-3 (QR)_old'!$25:$25,'Attach-3 (QR)_old'!$34:$34,'Attach-3 (QR)_old'!$91:$91,'Attach-3 (QR)_old'!$117:$117,'Attach-3 (QR)_old'!$204:$204,'Attach-3 (QR)_old'!$235:$235,'Attach-3 (QR)_old'!$260:$386</definedName>
    <definedName name="Z_1C46EBB3_B065_41C0_9C89_6B0653776FC2_.wvu.Rows" localSheetId="28" hidden="1">'Bid Form 1st Envelope '!$25:$26,'Bid Form 1st Envelope '!$28:$29,'Bid Form 1st Envelope '!$75:$75,'Bid Form 1st Envelope '!$100:$100,'Bid Form 1st Envelope '!$103:$104</definedName>
    <definedName name="Z_1C46EBB3_B065_41C0_9C89_6B0653776FC2_.wvu.Rows" localSheetId="1" hidden="1">Cover!$10:$10</definedName>
    <definedName name="Z_1C46EBB3_B065_41C0_9C89_6B0653776FC2_.wvu.Rows" localSheetId="2" hidden="1">'Name of Bidders'!$3:$3,'Name of Bidders'!$8:$9,'Name of Bidders'!$15:$23</definedName>
    <definedName name="Z_1C46EBB3_B065_41C0_9C89_6B0653776FC2_.wvu.Rows" localSheetId="3" hidden="1">'Names of Bidder'!$6:$7,'Names of Bidder'!$23:$26,'Names of Bidder'!$28:$31</definedName>
    <definedName name="Z_1C70608C_646A_4043_A222_6253B5006A93_.wvu.Cols" localSheetId="18" hidden="1">'Attach 12'!$H:$I</definedName>
    <definedName name="Z_1C70608C_646A_4043_A222_6253B5006A93_.wvu.Cols" localSheetId="12" hidden="1">'Attach 5A'!$H:$H</definedName>
    <definedName name="Z_1C70608C_646A_4043_A222_6253B5006A93_.wvu.Cols" localSheetId="2" hidden="1">'Name of Bidders'!$A:$A</definedName>
    <definedName name="Z_1C70608C_646A_4043_A222_6253B5006A93_.wvu.PrintArea" localSheetId="18" hidden="1">'Attach 12'!$A$1:$F$50</definedName>
    <definedName name="Z_1C70608C_646A_4043_A222_6253B5006A93_.wvu.PrintArea" localSheetId="26" hidden="1">'Attach 18 SP'!$A$8:$I$170</definedName>
    <definedName name="Z_1C70608C_646A_4043_A222_6253B5006A93_.wvu.PrintArea" localSheetId="12" hidden="1">'Attach 5A'!$A$1:$E$73</definedName>
    <definedName name="Z_1C70608C_646A_4043_A222_6253B5006A93_.wvu.PrintArea" localSheetId="2" hidden="1">'Name of Bidders'!$B$1:$E$31</definedName>
    <definedName name="Z_1C70608C_646A_4043_A222_6253B5006A93_.wvu.PrintTitles" localSheetId="18" hidden="1">'Attach 12'!#REF!</definedName>
    <definedName name="Z_1C70608C_646A_4043_A222_6253B5006A93_.wvu.Rows" localSheetId="18" hidden="1">'Attach 12'!#REF!</definedName>
    <definedName name="Z_1C70608C_646A_4043_A222_6253B5006A93_.wvu.Rows" localSheetId="26" hidden="1">'Attach 18 SP'!$41:$41</definedName>
    <definedName name="Z_1C70608C_646A_4043_A222_6253B5006A93_.wvu.Rows" localSheetId="12" hidden="1">'Attach 5A'!$25:$30</definedName>
    <definedName name="Z_1FD9ACA5_802E_4240_ABEA_3FAA854014ED_.wvu.Cols" localSheetId="7" hidden="1">'Attach-3 (QR)'!$I:$K</definedName>
    <definedName name="Z_1FD9ACA5_802E_4240_ABEA_3FAA854014ED_.wvu.Cols" localSheetId="5" hidden="1">'Attach-3 (QR)_old'!$I:$K</definedName>
    <definedName name="Z_1FD9ACA5_802E_4240_ABEA_3FAA854014ED_.wvu.PrintArea" localSheetId="24" hidden="1">'Attach 17'!$A$1:$E$33</definedName>
    <definedName name="Z_1FD9ACA5_802E_4240_ABEA_3FAA854014ED_.wvu.PrintArea" localSheetId="7" hidden="1">'Attach-3 (QR)'!$A$1:$H$257</definedName>
    <definedName name="Z_1FD9ACA5_802E_4240_ABEA_3FAA854014ED_.wvu.PrintArea" localSheetId="5" hidden="1">'Attach-3 (QR)_old'!$A$1:$H$407</definedName>
    <definedName name="Z_1FD9ACA5_802E_4240_ABEA_3FAA854014ED_.wvu.Rows" localSheetId="24" hidden="1">'Attach 17'!$26:$26,'Attach 17'!$32:$209</definedName>
    <definedName name="Z_1FD9ACA5_802E_4240_ABEA_3FAA854014ED_.wvu.Rows" localSheetId="7" hidden="1">'Attach-3 (QR)'!$31:$35,'Attach-3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1FD9ACA5_802E_4240_ABEA_3FAA854014ED_.wvu.Rows" localSheetId="5"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20A53A97_D2BD_4E7F_8ABC_E5DF94CF88E8_.wvu.Cols" localSheetId="7" hidden="1">'Attach-3 (QR)'!$M:$O</definedName>
    <definedName name="Z_20A53A97_D2BD_4E7F_8ABC_E5DF94CF88E8_.wvu.Cols" localSheetId="5" hidden="1">'Attach-3 (QR)_old'!$M:$O</definedName>
    <definedName name="Z_20A53A97_D2BD_4E7F_8ABC_E5DF94CF88E8_.wvu.PrintArea" localSheetId="7" hidden="1">'Attach-3 (QR)'!$A$1:$H$257</definedName>
    <definedName name="Z_20A53A97_D2BD_4E7F_8ABC_E5DF94CF88E8_.wvu.PrintArea" localSheetId="5" hidden="1">'Attach-3 (QR)_old'!$A$1:$H$407</definedName>
    <definedName name="Z_20A53A97_D2BD_4E7F_8ABC_E5DF94CF88E8_.wvu.Rows" localSheetId="7" hidden="1">'Attach-3 (QR)'!#REF!,'Attach-3 (QR)'!#REF!,'Attach-3 (QR)'!#REF!,'Attach-3 (QR)'!#REF!,'Attach-3 (QR)'!#REF!,'Attach-3 (QR)'!#REF!</definedName>
    <definedName name="Z_20A53A97_D2BD_4E7F_8ABC_E5DF94CF88E8_.wvu.Rows" localSheetId="5" hidden="1">'Attach-3 (QR)_old'!#REF!,'Attach-3 (QR)_old'!#REF!,'Attach-3 (QR)_old'!#REF!,'Attach-3 (QR)_old'!$273:$275,'Attach-3 (QR)_old'!$297:$328,'Attach-3 (QR)_old'!$339:$348</definedName>
    <definedName name="Z_20D926F7_8B81_49E9_8147_6E74B4884E5B_.wvu.Cols" localSheetId="3" hidden="1">'Names of Bidder'!$H:$N</definedName>
    <definedName name="Z_20D926F7_8B81_49E9_8147_6E74B4884E5B_.wvu.FilterData" localSheetId="3" hidden="1">'Names of Bidder'!$B$6:$G$19</definedName>
    <definedName name="Z_20D926F7_8B81_49E9_8147_6E74B4884E5B_.wvu.PrintArea" localSheetId="3" hidden="1">'Names of Bidder'!$B$1:$G$38</definedName>
    <definedName name="Z_22E98F9C_C2D1_498E_A22F_610A9D935107_.wvu.Cols" localSheetId="18" hidden="1">'Attach 12'!$G:$I</definedName>
    <definedName name="Z_22E98F9C_C2D1_498E_A22F_610A9D935107_.wvu.Cols" localSheetId="22" hidden="1">'Attach 15'!$H:$H,'Attach 15'!$L:$N</definedName>
    <definedName name="Z_22E98F9C_C2D1_498E_A22F_610A9D935107_.wvu.Cols" localSheetId="26" hidden="1">'Attach 18 SP'!$J:$P</definedName>
    <definedName name="Z_22E98F9C_C2D1_498E_A22F_610A9D935107_.wvu.Cols" localSheetId="4" hidden="1">'Attach 3(JV)'!$G:$H</definedName>
    <definedName name="Z_22E98F9C_C2D1_498E_A22F_610A9D935107_.wvu.Cols" localSheetId="8" hidden="1">'Attach 4'!$H:$O</definedName>
    <definedName name="Z_22E98F9C_C2D1_498E_A22F_610A9D935107_.wvu.Cols" localSheetId="11" hidden="1">'Attach 5'!$H:$H</definedName>
    <definedName name="Z_22E98F9C_C2D1_498E_A22F_610A9D935107_.wvu.Cols" localSheetId="12" hidden="1">'Attach 5A'!$H:$H</definedName>
    <definedName name="Z_22E98F9C_C2D1_498E_A22F_610A9D935107_.wvu.Cols" localSheetId="13" hidden="1">'Attach 6'!$H:$H</definedName>
    <definedName name="Z_22E98F9C_C2D1_498E_A22F_610A9D935107_.wvu.Cols" localSheetId="7" hidden="1">'Attach-3 (QR)'!$J:$AB</definedName>
    <definedName name="Z_22E98F9C_C2D1_498E_A22F_610A9D935107_.wvu.Cols" localSheetId="5" hidden="1">'Attach-3 (QR)_old'!$J:$AB</definedName>
    <definedName name="Z_22E98F9C_C2D1_498E_A22F_610A9D935107_.wvu.Cols" localSheetId="28" hidden="1">'Bid Form 1st Envelope '!$K:$K</definedName>
    <definedName name="Z_22E98F9C_C2D1_498E_A22F_610A9D935107_.wvu.Cols" localSheetId="2" hidden="1">'Name of Bidders'!$A:$A,'Name of Bidders'!$H:$J</definedName>
    <definedName name="Z_22E98F9C_C2D1_498E_A22F_610A9D935107_.wvu.Cols" localSheetId="3" hidden="1">'Names of Bidder'!$H:$M,'Names of Bidder'!$AA:$AB</definedName>
    <definedName name="Z_22E98F9C_C2D1_498E_A22F_610A9D935107_.wvu.FilterData" localSheetId="3" hidden="1">'Names of Bidder'!$B$6:$G$19</definedName>
    <definedName name="Z_22E98F9C_C2D1_498E_A22F_610A9D935107_.wvu.PrintArea" localSheetId="16" hidden="1">'Attach 10'!$A$1:$F$18</definedName>
    <definedName name="Z_22E98F9C_C2D1_498E_A22F_610A9D935107_.wvu.PrintArea" localSheetId="17" hidden="1">'Attach 11'!$A$1:$E$86</definedName>
    <definedName name="Z_22E98F9C_C2D1_498E_A22F_610A9D935107_.wvu.PrintArea" localSheetId="18" hidden="1">'Attach 12'!$A$1:$F$50</definedName>
    <definedName name="Z_22E98F9C_C2D1_498E_A22F_610A9D935107_.wvu.PrintArea" localSheetId="19" hidden="1">'Attach 13'!$A$1:$E$26</definedName>
    <definedName name="Z_22E98F9C_C2D1_498E_A22F_610A9D935107_.wvu.PrintArea" localSheetId="20" hidden="1">'Attach 14'!$A$1:$E$26</definedName>
    <definedName name="Z_22E98F9C_C2D1_498E_A22F_610A9D935107_.wvu.PrintArea" localSheetId="21" hidden="1">'Attach 14-IP'!$A$8:$I$225</definedName>
    <definedName name="Z_22E98F9C_C2D1_498E_A22F_610A9D935107_.wvu.PrintArea" localSheetId="22" hidden="1">'Attach 15'!$A$1:$E$91</definedName>
    <definedName name="Z_22E98F9C_C2D1_498E_A22F_610A9D935107_.wvu.PrintArea" localSheetId="23" hidden="1">'Attach 16'!$A$1:$L$93</definedName>
    <definedName name="Z_22E98F9C_C2D1_498E_A22F_610A9D935107_.wvu.PrintArea" localSheetId="24" hidden="1">'Attach 17'!$A$1:$E$33</definedName>
    <definedName name="Z_22E98F9C_C2D1_498E_A22F_610A9D935107_.wvu.PrintArea" localSheetId="25" hidden="1">'Attach 18'!$A$1:$E$21</definedName>
    <definedName name="Z_22E98F9C_C2D1_498E_A22F_610A9D935107_.wvu.PrintArea" localSheetId="26" hidden="1">'Attach 18 SP'!$A$7:$I$157</definedName>
    <definedName name="Z_22E98F9C_C2D1_498E_A22F_610A9D935107_.wvu.PrintArea" localSheetId="27" hidden="1">'Attach 19'!$A$1:$E$31</definedName>
    <definedName name="Z_22E98F9C_C2D1_498E_A22F_610A9D935107_.wvu.PrintArea" localSheetId="4" hidden="1">'Attach 3(JV)'!$A$1:$E$26</definedName>
    <definedName name="Z_22E98F9C_C2D1_498E_A22F_610A9D935107_.wvu.PrintArea" localSheetId="6" hidden="1">'Attach 3(QR)'!$A$1:$E$23</definedName>
    <definedName name="Z_22E98F9C_C2D1_498E_A22F_610A9D935107_.wvu.PrintArea" localSheetId="8" hidden="1">'Attach 4'!$A$1:$G$22</definedName>
    <definedName name="Z_22E98F9C_C2D1_498E_A22F_610A9D935107_.wvu.PrintArea" localSheetId="9" hidden="1">'Attach 4 (A)'!$A$1:$E$27</definedName>
    <definedName name="Z_22E98F9C_C2D1_498E_A22F_610A9D935107_.wvu.PrintArea" localSheetId="10" hidden="1">'Attach 4 (B)'!$A$1:$E$26</definedName>
    <definedName name="Z_22E98F9C_C2D1_498E_A22F_610A9D935107_.wvu.PrintArea" localSheetId="11" hidden="1">'Attach 5'!$A$1:$E$35</definedName>
    <definedName name="Z_22E98F9C_C2D1_498E_A22F_610A9D935107_.wvu.PrintArea" localSheetId="12" hidden="1">'Attach 5A'!$A$1:$E$73</definedName>
    <definedName name="Z_22E98F9C_C2D1_498E_A22F_610A9D935107_.wvu.PrintArea" localSheetId="13" hidden="1">'Attach 6'!$A$1:$E$28</definedName>
    <definedName name="Z_22E98F9C_C2D1_498E_A22F_610A9D935107_.wvu.PrintArea" localSheetId="14" hidden="1">'Attach 7'!$A$1:$E$24</definedName>
    <definedName name="Z_22E98F9C_C2D1_498E_A22F_610A9D935107_.wvu.PrintArea" localSheetId="15" hidden="1">'Attach 9'!$A$1:$H$53</definedName>
    <definedName name="Z_22E98F9C_C2D1_498E_A22F_610A9D935107_.wvu.PrintArea" localSheetId="7" hidden="1">'Attach-3 (QR)'!$A$1:$I$257</definedName>
    <definedName name="Z_22E98F9C_C2D1_498E_A22F_610A9D935107_.wvu.PrintArea" localSheetId="5" hidden="1">'Attach-3 (QR)_old'!$A$1:$J$407</definedName>
    <definedName name="Z_22E98F9C_C2D1_498E_A22F_610A9D935107_.wvu.PrintArea" localSheetId="28" hidden="1">'Bid Form 1st Envelope '!$A$1:$F$116</definedName>
    <definedName name="Z_22E98F9C_C2D1_498E_A22F_610A9D935107_.wvu.PrintArea" localSheetId="1" hidden="1">Cover!$A$1:$F$28</definedName>
    <definedName name="Z_22E98F9C_C2D1_498E_A22F_610A9D935107_.wvu.PrintArea" localSheetId="2" hidden="1">'Name of Bidders'!$B$1:$D$33</definedName>
    <definedName name="Z_22E98F9C_C2D1_498E_A22F_610A9D935107_.wvu.PrintArea" localSheetId="3" hidden="1">'Names of Bidder'!$B$1:$G$38</definedName>
    <definedName name="Z_22E98F9C_C2D1_498E_A22F_610A9D935107_.wvu.PrintTitles" localSheetId="15" hidden="1">'Attach 9'!$18:$18</definedName>
    <definedName name="Z_22E98F9C_C2D1_498E_A22F_610A9D935107_.wvu.Rows" localSheetId="18" hidden="1">'Attach 12'!$4:$4,'Attach 12'!$18:$44</definedName>
    <definedName name="Z_22E98F9C_C2D1_498E_A22F_610A9D935107_.wvu.Rows" localSheetId="22" hidden="1">'Attach 15'!$16:$16,'Attach 15'!$21:$21</definedName>
    <definedName name="Z_22E98F9C_C2D1_498E_A22F_610A9D935107_.wvu.Rows" localSheetId="24" hidden="1">'Attach 17'!$26:$26,'Attach 17'!$32:$209</definedName>
    <definedName name="Z_22E98F9C_C2D1_498E_A22F_610A9D935107_.wvu.Rows" localSheetId="26" hidden="1">'Attach 18 SP'!$149:$153</definedName>
    <definedName name="Z_22E98F9C_C2D1_498E_A22F_610A9D935107_.wvu.Rows" localSheetId="27" hidden="1">'Attach 19'!$13:$13,'Attach 19'!$20:$28</definedName>
    <definedName name="Z_22E98F9C_C2D1_498E_A22F_610A9D935107_.wvu.Rows" localSheetId="4" hidden="1">'Attach 3(JV)'!$27:$29</definedName>
    <definedName name="Z_22E98F9C_C2D1_498E_A22F_610A9D935107_.wvu.Rows" localSheetId="8" hidden="1">'Attach 4'!$26:$26</definedName>
    <definedName name="Z_22E98F9C_C2D1_498E_A22F_610A9D935107_.wvu.Rows" localSheetId="11" hidden="1">'Attach 5'!$4:$4,'Attach 5'!$25:$30</definedName>
    <definedName name="Z_22E98F9C_C2D1_498E_A22F_610A9D935107_.wvu.Rows" localSheetId="12" hidden="1">'Attach 5A'!$25:$30</definedName>
    <definedName name="Z_22E98F9C_C2D1_498E_A22F_610A9D935107_.wvu.Rows" localSheetId="15" hidden="1">'Attach 9'!$23:$31,'Attach 9'!$35:$44</definedName>
    <definedName name="Z_22E98F9C_C2D1_498E_A22F_610A9D935107_.wvu.Rows" localSheetId="7" hidden="1">'Attach-3 (QR)'!$19:$23,'Attach-3 (QR)'!$25:$25,'Attach-3 (QR)'!$34:$34,'Attach-3 (QR)'!$89:$89,'Attach-3 (QR)'!$115:$115</definedName>
    <definedName name="Z_22E98F9C_C2D1_498E_A22F_610A9D935107_.wvu.Rows" localSheetId="5" hidden="1">'Attach-3 (QR)_old'!$19:$23,'Attach-3 (QR)_old'!$25:$25,'Attach-3 (QR)_old'!$34:$34,'Attach-3 (QR)_old'!$91:$91,'Attach-3 (QR)_old'!$117:$117,'Attach-3 (QR)_old'!$204:$204,'Attach-3 (QR)_old'!$235:$235,'Attach-3 (QR)_old'!$260:$386</definedName>
    <definedName name="Z_22E98F9C_C2D1_498E_A22F_610A9D935107_.wvu.Rows" localSheetId="28" hidden="1">'Bid Form 1st Envelope '!$25:$26,'Bid Form 1st Envelope '!$28:$29,'Bid Form 1st Envelope '!$75:$75,'Bid Form 1st Envelope '!$100:$100,'Bid Form 1st Envelope '!$103:$104</definedName>
    <definedName name="Z_22E98F9C_C2D1_498E_A22F_610A9D935107_.wvu.Rows" localSheetId="1" hidden="1">Cover!$10:$10</definedName>
    <definedName name="Z_22E98F9C_C2D1_498E_A22F_610A9D935107_.wvu.Rows" localSheetId="2" hidden="1">'Name of Bidders'!$3:$3,'Name of Bidders'!$9:$9</definedName>
    <definedName name="Z_22E98F9C_C2D1_498E_A22F_610A9D935107_.wvu.Rows" localSheetId="3" hidden="1">'Names of Bidder'!$6:$7,'Names of Bidder'!$23:$26,'Names of Bidder'!$28:$31</definedName>
    <definedName name="Z_237D8718_39ED_4FFE_B3B2_D1192F8D2E87_.wvu.Cols" localSheetId="18" hidden="1">'Attach 12'!$H:$I</definedName>
    <definedName name="Z_237D8718_39ED_4FFE_B3B2_D1192F8D2E87_.wvu.Cols" localSheetId="12" hidden="1">'Attach 5A'!$H:$H</definedName>
    <definedName name="Z_237D8718_39ED_4FFE_B3B2_D1192F8D2E87_.wvu.Cols" localSheetId="2" hidden="1">'Name of Bidders'!$A:$A</definedName>
    <definedName name="Z_237D8718_39ED_4FFE_B3B2_D1192F8D2E87_.wvu.PrintArea" localSheetId="18" hidden="1">'Attach 12'!$A$1:$F$50</definedName>
    <definedName name="Z_237D8718_39ED_4FFE_B3B2_D1192F8D2E87_.wvu.PrintArea" localSheetId="26" hidden="1">'Attach 18 SP'!$A$8:$I$170</definedName>
    <definedName name="Z_237D8718_39ED_4FFE_B3B2_D1192F8D2E87_.wvu.PrintArea" localSheetId="12" hidden="1">'Attach 5A'!$A$1:$E$73</definedName>
    <definedName name="Z_237D8718_39ED_4FFE_B3B2_D1192F8D2E87_.wvu.PrintArea" localSheetId="2" hidden="1">'Name of Bidders'!$B$1:$E$31</definedName>
    <definedName name="Z_237D8718_39ED_4FFE_B3B2_D1192F8D2E87_.wvu.PrintTitles" localSheetId="18" hidden="1">'Attach 12'!#REF!</definedName>
    <definedName name="Z_237D8718_39ED_4FFE_B3B2_D1192F8D2E87_.wvu.Rows" localSheetId="26" hidden="1">'Attach 18 SP'!$41:$41</definedName>
    <definedName name="Z_237D8718_39ED_4FFE_B3B2_D1192F8D2E87_.wvu.Rows" localSheetId="12" hidden="1">'Attach 5A'!$25:$30</definedName>
    <definedName name="Z_240327DD_375F_45D4_BA52_89AFD79FE6A1_.wvu.Cols" localSheetId="22" hidden="1">'Attach 15'!$H:$H</definedName>
    <definedName name="Z_240327DD_375F_45D4_BA52_89AFD79FE6A1_.wvu.Cols" localSheetId="11" hidden="1">'Attach 5'!$H:$H</definedName>
    <definedName name="Z_240327DD_375F_45D4_BA52_89AFD79FE6A1_.wvu.Cols" localSheetId="13" hidden="1">'Attach 6'!$H:$H</definedName>
    <definedName name="Z_240327DD_375F_45D4_BA52_89AFD79FE6A1_.wvu.PrintArea" localSheetId="16" hidden="1">'Attach 10'!$A$1:$E$23</definedName>
    <definedName name="Z_240327DD_375F_45D4_BA52_89AFD79FE6A1_.wvu.PrintArea" localSheetId="17" hidden="1">'Attach 11'!$A$1:$E$29</definedName>
    <definedName name="Z_240327DD_375F_45D4_BA52_89AFD79FE6A1_.wvu.PrintArea" localSheetId="19" hidden="1">'Attach 13'!$A$1:$E$29</definedName>
    <definedName name="Z_240327DD_375F_45D4_BA52_89AFD79FE6A1_.wvu.PrintArea" localSheetId="20" hidden="1">'Attach 14'!$A$1:$E$29</definedName>
    <definedName name="Z_240327DD_375F_45D4_BA52_89AFD79FE6A1_.wvu.PrintArea" localSheetId="21" hidden="1">'Attach 14-IP'!$A$8:$I$225</definedName>
    <definedName name="Z_240327DD_375F_45D4_BA52_89AFD79FE6A1_.wvu.PrintArea" localSheetId="22" hidden="1">'Attach 15'!$A$1:$E$91</definedName>
    <definedName name="Z_240327DD_375F_45D4_BA52_89AFD79FE6A1_.wvu.PrintArea" localSheetId="23" hidden="1">'Attach 16'!$A$1:$L$93</definedName>
    <definedName name="Z_240327DD_375F_45D4_BA52_89AFD79FE6A1_.wvu.PrintArea" localSheetId="24" hidden="1">'Attach 17'!$A$1:$E$33</definedName>
    <definedName name="Z_240327DD_375F_45D4_BA52_89AFD79FE6A1_.wvu.PrintArea" localSheetId="25" hidden="1">'Attach 18'!$A$1:$E$24</definedName>
    <definedName name="Z_240327DD_375F_45D4_BA52_89AFD79FE6A1_.wvu.PrintArea" localSheetId="27" hidden="1">'Attach 19'!$A$1:$E$31</definedName>
    <definedName name="Z_240327DD_375F_45D4_BA52_89AFD79FE6A1_.wvu.PrintArea" localSheetId="4" hidden="1">'Attach 3(JV)'!$A$1:$E$28</definedName>
    <definedName name="Z_240327DD_375F_45D4_BA52_89AFD79FE6A1_.wvu.PrintArea" localSheetId="6" hidden="1">'Attach 3(QR)'!$A$1:$E$28</definedName>
    <definedName name="Z_240327DD_375F_45D4_BA52_89AFD79FE6A1_.wvu.PrintArea" localSheetId="8" hidden="1">'Attach 4'!$A$1:$E$25</definedName>
    <definedName name="Z_240327DD_375F_45D4_BA52_89AFD79FE6A1_.wvu.PrintArea" localSheetId="9" hidden="1">'Attach 4 (A)'!$A$1:$E$27</definedName>
    <definedName name="Z_240327DD_375F_45D4_BA52_89AFD79FE6A1_.wvu.PrintArea" localSheetId="10" hidden="1">'Attach 4 (B)'!$A$1:$E$26</definedName>
    <definedName name="Z_240327DD_375F_45D4_BA52_89AFD79FE6A1_.wvu.PrintArea" localSheetId="11" hidden="1">'Attach 5'!$A$1:$E$34</definedName>
    <definedName name="Z_240327DD_375F_45D4_BA52_89AFD79FE6A1_.wvu.PrintArea" localSheetId="13" hidden="1">'Attach 6'!$A$1:$E$28</definedName>
    <definedName name="Z_240327DD_375F_45D4_BA52_89AFD79FE6A1_.wvu.PrintArea" localSheetId="14" hidden="1">'Attach 7'!$A$1:$E$28</definedName>
    <definedName name="Z_240327DD_375F_45D4_BA52_89AFD79FE6A1_.wvu.PrintArea" localSheetId="15" hidden="1">'Attach 9'!$A$1:$D$54</definedName>
    <definedName name="Z_240327DD_375F_45D4_BA52_89AFD79FE6A1_.wvu.PrintArea" localSheetId="28" hidden="1">'Bid Form 1st Envelope '!$A$1:$F$117</definedName>
    <definedName name="Z_240327DD_375F_45D4_BA52_89AFD79FE6A1_.wvu.PrintTitles" localSheetId="15" hidden="1">'Attach 9'!$18:$18</definedName>
    <definedName name="Z_240327DD_375F_45D4_BA52_89AFD79FE6A1_.wvu.Rows" localSheetId="22" hidden="1">'Attach 15'!$16:$16</definedName>
    <definedName name="Z_240327DD_375F_45D4_BA52_89AFD79FE6A1_.wvu.Rows" localSheetId="24" hidden="1">'Attach 17'!$26:$26,'Attach 17'!$32:$209</definedName>
    <definedName name="Z_240327DD_375F_45D4_BA52_89AFD79FE6A1_.wvu.Rows" localSheetId="27" hidden="1">'Attach 19'!$13:$13,'Attach 19'!$20:$28</definedName>
    <definedName name="Z_240327DD_375F_45D4_BA52_89AFD79FE6A1_.wvu.Rows" localSheetId="11" hidden="1">'Attach 5'!$4:$4</definedName>
    <definedName name="Z_24FB9AF1_17BD_4082_A3EA_FA7FEE02F32F_.wvu.Cols" localSheetId="18" hidden="1">'Attach 12'!$G:$G</definedName>
    <definedName name="Z_24FB9AF1_17BD_4082_A3EA_FA7FEE02F32F_.wvu.PrintArea" localSheetId="18" hidden="1">'Attach 12'!$A$1:$F$50</definedName>
    <definedName name="Z_24FB9AF1_17BD_4082_A3EA_FA7FEE02F32F_.wvu.Rows" localSheetId="18" hidden="1">'Attach 12'!#REF!</definedName>
    <definedName name="Z_2648A02A_7B8C_446F_A14E_7410EA5360FE_.wvu.Cols" localSheetId="18" hidden="1">'Attach 12'!$G:$G</definedName>
    <definedName name="Z_2648A02A_7B8C_446F_A14E_7410EA5360FE_.wvu.Cols" localSheetId="26" hidden="1">'Attach 18 SP'!$J:$P</definedName>
    <definedName name="Z_2648A02A_7B8C_446F_A14E_7410EA5360FE_.wvu.Cols" localSheetId="3" hidden="1">'Names of Bidder'!$L:$L</definedName>
    <definedName name="Z_2648A02A_7B8C_446F_A14E_7410EA5360FE_.wvu.PrintArea" localSheetId="18" hidden="1">'Attach 12'!$A$1:$F$50</definedName>
    <definedName name="Z_2648A02A_7B8C_446F_A14E_7410EA5360FE_.wvu.PrintArea" localSheetId="26" hidden="1">'Attach 18 SP'!$A$8:$I$157</definedName>
    <definedName name="Z_2648A02A_7B8C_446F_A14E_7410EA5360FE_.wvu.PrintArea" localSheetId="3" hidden="1">'Names of Bidder'!$B$1:$G$38</definedName>
    <definedName name="Z_27A45B7A_04F2_4516_B80B_5ED0825D4ED3_.wvu.Cols" localSheetId="3" hidden="1">'Names of Bidder'!$L:$L</definedName>
    <definedName name="Z_27A45B7A_04F2_4516_B80B_5ED0825D4ED3_.wvu.PrintArea" localSheetId="3" hidden="1">'Names of Bidder'!$B$1:$E$35</definedName>
    <definedName name="Z_280EA05C_4582_4B0F_895F_5C9134A73222_.wvu.Cols" localSheetId="7" hidden="1">'Attach-3 (QR)'!$M:$O</definedName>
    <definedName name="Z_280EA05C_4582_4B0F_895F_5C9134A73222_.wvu.Cols" localSheetId="5" hidden="1">'Attach-3 (QR)_old'!$M:$O</definedName>
    <definedName name="Z_280EA05C_4582_4B0F_895F_5C9134A73222_.wvu.PrintArea" localSheetId="7" hidden="1">'Attach-3 (QR)'!$A$1:$H$257</definedName>
    <definedName name="Z_280EA05C_4582_4B0F_895F_5C9134A73222_.wvu.PrintArea" localSheetId="5" hidden="1">'Attach-3 (QR)_old'!$A$1:$H$407</definedName>
    <definedName name="Z_280EA05C_4582_4B0F_895F_5C9134A73222_.wvu.Rows" localSheetId="7" hidden="1">'Attach-3 (QR)'!$70:$178,'Attach-3 (QR)'!#REF!,'Attach-3 (QR)'!#REF!,'Attach-3 (QR)'!#REF!,'Attach-3 (QR)'!#REF!,'Attach-3 (QR)'!#REF!</definedName>
    <definedName name="Z_280EA05C_4582_4B0F_895F_5C9134A73222_.wvu.Rows" localSheetId="5" hidden="1">'Attach-3 (QR)_old'!$144:$178,'Attach-3 (QR)_old'!#REF!,'Attach-3 (QR)_old'!#REF!,'Attach-3 (QR)_old'!$273:$275,'Attach-3 (QR)_old'!$297:$328,'Attach-3 (QR)_old'!$339:$348</definedName>
    <definedName name="Z_28358ADF_83C9_480A_8EF5_E9DA8FAE77A0_.wvu.Cols" localSheetId="26" hidden="1">'Attach 18 SP'!$J:$P</definedName>
    <definedName name="Z_28358ADF_83C9_480A_8EF5_E9DA8FAE77A0_.wvu.PrintArea" localSheetId="26" hidden="1">'Attach 18 SP'!$A$8:$I$157</definedName>
    <definedName name="Z_28358ADF_83C9_480A_8EF5_E9DA8FAE77A0_.wvu.Rows" localSheetId="26" hidden="1">'Attach 18 SP'!#REF!,'Attach 18 SP'!#REF!,'Attach 18 SP'!#REF!,'Attach 18 SP'!#REF!,'Attach 18 SP'!#REF!,'Attach 18 SP'!$149:$153</definedName>
    <definedName name="Z_2A2FB930_C663_4A04_A0CA_73AD259C762E_.wvu.Cols" localSheetId="12" hidden="1">'Attach 5A'!$H:$H</definedName>
    <definedName name="Z_2A2FB930_C663_4A04_A0CA_73AD259C762E_.wvu.Cols" localSheetId="2" hidden="1">'Name of Bidders'!$A:$A,'Name of Bidders'!$H:$I</definedName>
    <definedName name="Z_2A2FB930_C663_4A04_A0CA_73AD259C762E_.wvu.PrintArea" localSheetId="12" hidden="1">'Attach 5A'!$A$1:$E$73</definedName>
    <definedName name="Z_2A2FB930_C663_4A04_A0CA_73AD259C762E_.wvu.PrintArea" localSheetId="2" hidden="1">'Name of Bidders'!$B$1:$D$33</definedName>
    <definedName name="Z_2A2FB930_C663_4A04_A0CA_73AD259C762E_.wvu.Rows" localSheetId="12" hidden="1">'Attach 5A'!$25:$30</definedName>
    <definedName name="Z_2CF6F19D_227C_4840_A9E1_6C944B0145DB_.wvu.Cols" localSheetId="18" hidden="1">'Attach 12'!$G:$I</definedName>
    <definedName name="Z_2CF6F19D_227C_4840_A9E1_6C944B0145DB_.wvu.Cols" localSheetId="22" hidden="1">'Attach 15'!$H:$H,'Attach 15'!$L:$N</definedName>
    <definedName name="Z_2CF6F19D_227C_4840_A9E1_6C944B0145DB_.wvu.Cols" localSheetId="26" hidden="1">'Attach 18 SP'!$J:$P</definedName>
    <definedName name="Z_2CF6F19D_227C_4840_A9E1_6C944B0145DB_.wvu.Cols" localSheetId="4" hidden="1">'Attach 3(JV)'!$G:$H</definedName>
    <definedName name="Z_2CF6F19D_227C_4840_A9E1_6C944B0145DB_.wvu.Cols" localSheetId="8" hidden="1">'Attach 4'!$H:$O</definedName>
    <definedName name="Z_2CF6F19D_227C_4840_A9E1_6C944B0145DB_.wvu.Cols" localSheetId="11" hidden="1">'Attach 5'!$H:$H</definedName>
    <definedName name="Z_2CF6F19D_227C_4840_A9E1_6C944B0145DB_.wvu.Cols" localSheetId="12" hidden="1">'Attach 5A'!$H:$H</definedName>
    <definedName name="Z_2CF6F19D_227C_4840_A9E1_6C944B0145DB_.wvu.Cols" localSheetId="13" hidden="1">'Attach 6'!$H:$H</definedName>
    <definedName name="Z_2CF6F19D_227C_4840_A9E1_6C944B0145DB_.wvu.Cols" localSheetId="7" hidden="1">'Attach-3 (QR)'!$J:$AB</definedName>
    <definedName name="Z_2CF6F19D_227C_4840_A9E1_6C944B0145DB_.wvu.Cols" localSheetId="5" hidden="1">'Attach-3 (QR)_old'!$J:$AB</definedName>
    <definedName name="Z_2CF6F19D_227C_4840_A9E1_6C944B0145DB_.wvu.Cols" localSheetId="28" hidden="1">'Bid Form 1st Envelope '!$K:$K</definedName>
    <definedName name="Z_2CF6F19D_227C_4840_A9E1_6C944B0145DB_.wvu.Cols" localSheetId="3" hidden="1">'Names of Bidder'!$I:$M,'Names of Bidder'!$AA:$AB</definedName>
    <definedName name="Z_2CF6F19D_227C_4840_A9E1_6C944B0145DB_.wvu.FilterData" localSheetId="3" hidden="1">'Names of Bidder'!$B$6:$G$19</definedName>
    <definedName name="Z_2CF6F19D_227C_4840_A9E1_6C944B0145DB_.wvu.PrintArea" localSheetId="16" hidden="1">'Attach 10'!$A$1:$F$18</definedName>
    <definedName name="Z_2CF6F19D_227C_4840_A9E1_6C944B0145DB_.wvu.PrintArea" localSheetId="17" hidden="1">'Attach 11'!$A$1:$E$86</definedName>
    <definedName name="Z_2CF6F19D_227C_4840_A9E1_6C944B0145DB_.wvu.PrintArea" localSheetId="18" hidden="1">'Attach 12'!$A$1:$F$50</definedName>
    <definedName name="Z_2CF6F19D_227C_4840_A9E1_6C944B0145DB_.wvu.PrintArea" localSheetId="19" hidden="1">'Attach 13'!$A$1:$E$26</definedName>
    <definedName name="Z_2CF6F19D_227C_4840_A9E1_6C944B0145DB_.wvu.PrintArea" localSheetId="20" hidden="1">'Attach 14'!$A$1:$E$26</definedName>
    <definedName name="Z_2CF6F19D_227C_4840_A9E1_6C944B0145DB_.wvu.PrintArea" localSheetId="21" hidden="1">'Attach 14-IP'!$A$8:$I$225</definedName>
    <definedName name="Z_2CF6F19D_227C_4840_A9E1_6C944B0145DB_.wvu.PrintArea" localSheetId="22" hidden="1">'Attach 15'!$A$1:$E$91</definedName>
    <definedName name="Z_2CF6F19D_227C_4840_A9E1_6C944B0145DB_.wvu.PrintArea" localSheetId="23" hidden="1">'Attach 16'!$A$1:$L$93</definedName>
    <definedName name="Z_2CF6F19D_227C_4840_A9E1_6C944B0145DB_.wvu.PrintArea" localSheetId="24" hidden="1">'Attach 17'!$A$1:$E$33</definedName>
    <definedName name="Z_2CF6F19D_227C_4840_A9E1_6C944B0145DB_.wvu.PrintArea" localSheetId="25" hidden="1">'Attach 18'!$A$1:$E$21</definedName>
    <definedName name="Z_2CF6F19D_227C_4840_A9E1_6C944B0145DB_.wvu.PrintArea" localSheetId="26" hidden="1">'Attach 18 SP'!$A$7:$I$157</definedName>
    <definedName name="Z_2CF6F19D_227C_4840_A9E1_6C944B0145DB_.wvu.PrintArea" localSheetId="27" hidden="1">'Attach 19'!$A$1:$E$31</definedName>
    <definedName name="Z_2CF6F19D_227C_4840_A9E1_6C944B0145DB_.wvu.PrintArea" localSheetId="4" hidden="1">'Attach 3(JV)'!$A$1:$E$26</definedName>
    <definedName name="Z_2CF6F19D_227C_4840_A9E1_6C944B0145DB_.wvu.PrintArea" localSheetId="6" hidden="1">'Attach 3(QR)'!$A$1:$E$28</definedName>
    <definedName name="Z_2CF6F19D_227C_4840_A9E1_6C944B0145DB_.wvu.PrintArea" localSheetId="8" hidden="1">'Attach 4'!$A$1:$G$26</definedName>
    <definedName name="Z_2CF6F19D_227C_4840_A9E1_6C944B0145DB_.wvu.PrintArea" localSheetId="9" hidden="1">'Attach 4 (A)'!$A$1:$E$27</definedName>
    <definedName name="Z_2CF6F19D_227C_4840_A9E1_6C944B0145DB_.wvu.PrintArea" localSheetId="10" hidden="1">'Attach 4 (B)'!$A$1:$E$26</definedName>
    <definedName name="Z_2CF6F19D_227C_4840_A9E1_6C944B0145DB_.wvu.PrintArea" localSheetId="11" hidden="1">'Attach 5'!$A$1:$E$35</definedName>
    <definedName name="Z_2CF6F19D_227C_4840_A9E1_6C944B0145DB_.wvu.PrintArea" localSheetId="12" hidden="1">'Attach 5A'!$A$1:$E$73</definedName>
    <definedName name="Z_2CF6F19D_227C_4840_A9E1_6C944B0145DB_.wvu.PrintArea" localSheetId="13" hidden="1">'Attach 6'!$A$1:$E$28</definedName>
    <definedName name="Z_2CF6F19D_227C_4840_A9E1_6C944B0145DB_.wvu.PrintArea" localSheetId="14" hidden="1">'Attach 7'!$A$1:$E$24</definedName>
    <definedName name="Z_2CF6F19D_227C_4840_A9E1_6C944B0145DB_.wvu.PrintArea" localSheetId="15" hidden="1">'Attach 9'!$A$1:$H$53</definedName>
    <definedName name="Z_2CF6F19D_227C_4840_A9E1_6C944B0145DB_.wvu.PrintArea" localSheetId="7" hidden="1">'Attach-3 (QR)'!$A$1:$I$257</definedName>
    <definedName name="Z_2CF6F19D_227C_4840_A9E1_6C944B0145DB_.wvu.PrintArea" localSheetId="5" hidden="1">'Attach-3 (QR)_old'!$A$1:$J$407</definedName>
    <definedName name="Z_2CF6F19D_227C_4840_A9E1_6C944B0145DB_.wvu.PrintArea" localSheetId="28" hidden="1">'Bid Form 1st Envelope '!$A$1:$F$116</definedName>
    <definedName name="Z_2CF6F19D_227C_4840_A9E1_6C944B0145DB_.wvu.PrintArea" localSheetId="1" hidden="1">Cover!$A$1:$F$28</definedName>
    <definedName name="Z_2CF6F19D_227C_4840_A9E1_6C944B0145DB_.wvu.PrintArea" localSheetId="3" hidden="1">'Names of Bidder'!$B$1:$G$38</definedName>
    <definedName name="Z_2CF6F19D_227C_4840_A9E1_6C944B0145DB_.wvu.PrintTitles" localSheetId="15" hidden="1">'Attach 9'!$18:$18</definedName>
    <definedName name="Z_2CF6F19D_227C_4840_A9E1_6C944B0145DB_.wvu.Rows" localSheetId="18" hidden="1">'Attach 12'!$4:$4,'Attach 12'!$18:$44</definedName>
    <definedName name="Z_2CF6F19D_227C_4840_A9E1_6C944B0145DB_.wvu.Rows" localSheetId="22" hidden="1">'Attach 15'!$16:$16,'Attach 15'!$21:$21</definedName>
    <definedName name="Z_2CF6F19D_227C_4840_A9E1_6C944B0145DB_.wvu.Rows" localSheetId="24" hidden="1">'Attach 17'!$26:$26,'Attach 17'!$32:$209</definedName>
    <definedName name="Z_2CF6F19D_227C_4840_A9E1_6C944B0145DB_.wvu.Rows" localSheetId="26" hidden="1">'Attach 18 SP'!$149:$153</definedName>
    <definedName name="Z_2CF6F19D_227C_4840_A9E1_6C944B0145DB_.wvu.Rows" localSheetId="27" hidden="1">'Attach 19'!$13:$13,'Attach 19'!$20:$28</definedName>
    <definedName name="Z_2CF6F19D_227C_4840_A9E1_6C944B0145DB_.wvu.Rows" localSheetId="8" hidden="1">'Attach 4'!$26:$26</definedName>
    <definedName name="Z_2CF6F19D_227C_4840_A9E1_6C944B0145DB_.wvu.Rows" localSheetId="11" hidden="1">'Attach 5'!$4:$4,'Attach 5'!$25:$30</definedName>
    <definedName name="Z_2CF6F19D_227C_4840_A9E1_6C944B0145DB_.wvu.Rows" localSheetId="12" hidden="1">'Attach 5A'!$25:$30</definedName>
    <definedName name="Z_2CF6F19D_227C_4840_A9E1_6C944B0145DB_.wvu.Rows" localSheetId="15" hidden="1">'Attach 9'!$23:$31,'Attach 9'!$35:$44</definedName>
    <definedName name="Z_2CF6F19D_227C_4840_A9E1_6C944B0145DB_.wvu.Rows" localSheetId="7" hidden="1">'Attach-3 (QR)'!$19:$23,'Attach-3 (QR)'!$25:$25,'Attach-3 (QR)'!$34:$34,'Attach-3 (QR)'!$89:$89,'Attach-3 (QR)'!$115:$115</definedName>
    <definedName name="Z_2CF6F19D_227C_4840_A9E1_6C944B0145DB_.wvu.Rows" localSheetId="5" hidden="1">'Attach-3 (QR)_old'!$19:$23,'Attach-3 (QR)_old'!$25:$25,'Attach-3 (QR)_old'!$34:$34,'Attach-3 (QR)_old'!$91:$91,'Attach-3 (QR)_old'!$117:$117,'Attach-3 (QR)_old'!$204:$204,'Attach-3 (QR)_old'!$235:$235,'Attach-3 (QR)_old'!$260:$386</definedName>
    <definedName name="Z_2CF6F19D_227C_4840_A9E1_6C944B0145DB_.wvu.Rows" localSheetId="28" hidden="1">'Bid Form 1st Envelope '!$25:$26,'Bid Form 1st Envelope '!$28:$29,'Bid Form 1st Envelope '!$50:$50,'Bid Form 1st Envelope '!$75:$75,'Bid Form 1st Envelope '!$100:$100,'Bid Form 1st Envelope '!$103:$104</definedName>
    <definedName name="Z_2CF6F19D_227C_4840_A9E1_6C944B0145DB_.wvu.Rows" localSheetId="1" hidden="1">Cover!$10:$10</definedName>
    <definedName name="Z_2CF6F19D_227C_4840_A9E1_6C944B0145DB_.wvu.Rows" localSheetId="3" hidden="1">'Names of Bidder'!$6:$7,'Names of Bidder'!$23:$26,'Names of Bidder'!$28:$31</definedName>
    <definedName name="Z_302180FF_1273_4E30_B223_664D7EC9185F_.wvu.Cols" localSheetId="2" hidden="1">'Name of Bidders'!$A:$A,'Name of Bidders'!$I:$I</definedName>
    <definedName name="Z_302180FF_1273_4E30_B223_664D7EC9185F_.wvu.PrintArea" localSheetId="2" hidden="1">'Name of Bidders'!$B$1:$D$33</definedName>
    <definedName name="Z_302180FF_1273_4E30_B223_664D7EC9185F_.wvu.Rows" localSheetId="2" hidden="1">'Name of Bidders'!$3:$3</definedName>
    <definedName name="Z_308F00E9_5A71_4486_BCFD_DF8513C1906D_.wvu.Cols" localSheetId="7" hidden="1">'Attach-3 (QR)'!$M:$O</definedName>
    <definedName name="Z_308F00E9_5A71_4486_BCFD_DF8513C1906D_.wvu.Cols" localSheetId="5" hidden="1">'Attach-3 (QR)_old'!$M:$O</definedName>
    <definedName name="Z_308F00E9_5A71_4486_BCFD_DF8513C1906D_.wvu.PrintArea" localSheetId="7" hidden="1">'Attach-3 (QR)'!$A$1:$H$257</definedName>
    <definedName name="Z_308F00E9_5A71_4486_BCFD_DF8513C1906D_.wvu.PrintArea" localSheetId="5" hidden="1">'Attach-3 (QR)_old'!$A$1:$H$407</definedName>
    <definedName name="Z_308F00E9_5A71_4486_BCFD_DF8513C1906D_.wvu.Rows" localSheetId="7" hidden="1">'Attach-3 (QR)'!#REF!,'Attach-3 (QR)'!$70:$178,'Attach-3 (QR)'!#REF!,'Attach-3 (QR)'!#REF!,'Attach-3 (QR)'!#REF!,'Attach-3 (QR)'!#REF!,'Attach-3 (QR)'!#REF!,'Attach-3 (QR)'!#REF!,'Attach-3 (QR)'!#REF!</definedName>
    <definedName name="Z_308F00E9_5A71_4486_BCFD_DF8513C1906D_.wvu.Rows" localSheetId="5" hidden="1">'Attach-3 (QR)_old'!#REF!,'Attach-3 (QR)_old'!$144:$178,'Attach-3 (QR)_old'!#REF!,'Attach-3 (QR)_old'!#REF!,'Attach-3 (QR)_old'!#REF!,'Attach-3 (QR)_old'!#REF!,'Attach-3 (QR)_old'!$273:$275,'Attach-3 (QR)_old'!$297:$328,'Attach-3 (QR)_old'!$334:$348</definedName>
    <definedName name="Z_3365131F_6BE7_432A_859B_F41B794BB9E6_.wvu.Cols" localSheetId="7" hidden="1">'Attach-3 (QR)'!$M:$O</definedName>
    <definedName name="Z_3365131F_6BE7_432A_859B_F41B794BB9E6_.wvu.Cols" localSheetId="5" hidden="1">'Attach-3 (QR)_old'!$M:$O</definedName>
    <definedName name="Z_3365131F_6BE7_432A_859B_F41B794BB9E6_.wvu.PrintArea" localSheetId="7" hidden="1">'Attach-3 (QR)'!$A$1:$H$257</definedName>
    <definedName name="Z_3365131F_6BE7_432A_859B_F41B794BB9E6_.wvu.PrintArea" localSheetId="5" hidden="1">'Attach-3 (QR)_old'!$A$1:$H$407</definedName>
    <definedName name="Z_3365131F_6BE7_432A_859B_F41B794BB9E6_.wvu.Rows" localSheetId="7" hidden="1">'Attach-3 (QR)'!#REF!,'Attach-3 (QR)'!$70:$178,'Attach-3 (QR)'!#REF!,'Attach-3 (QR)'!#REF!,'Attach-3 (QR)'!#REF!,'Attach-3 (QR)'!#REF!,'Attach-3 (QR)'!#REF!,'Attach-3 (QR)'!#REF!,'Attach-3 (QR)'!#REF!,'Attach-3 (QR)'!#REF!</definedName>
    <definedName name="Z_3365131F_6BE7_432A_859B_F41B794BB9E6_.wvu.Rows" localSheetId="5" hidden="1">'Attach-3 (QR)_old'!#REF!,'Attach-3 (QR)_old'!$144:$178,'Attach-3 (QR)_old'!#REF!,'Attach-3 (QR)_old'!#REF!,'Attach-3 (QR)_old'!#REF!,'Attach-3 (QR)_old'!#REF!,'Attach-3 (QR)_old'!$273:$275,'Attach-3 (QR)_old'!$289:$329,'Attach-3 (QR)_old'!$334:$348,'Attach-3 (QR)_old'!$366:$386</definedName>
    <definedName name="Z_340562B9_6CEE_4962_8D7D_CA1C6778F52C_.wvu.Cols" localSheetId="22" hidden="1">'Attach 15'!$H:$H</definedName>
    <definedName name="Z_340562B9_6CEE_4962_8D7D_CA1C6778F52C_.wvu.Cols" localSheetId="11" hidden="1">'Attach 5'!$H:$H</definedName>
    <definedName name="Z_340562B9_6CEE_4962_8D7D_CA1C6778F52C_.wvu.Cols" localSheetId="13" hidden="1">'Attach 6'!$H:$H</definedName>
    <definedName name="Z_340562B9_6CEE_4962_8D7D_CA1C6778F52C_.wvu.PrintArea" localSheetId="16" hidden="1">'Attach 10'!$A$1:$E$23</definedName>
    <definedName name="Z_340562B9_6CEE_4962_8D7D_CA1C6778F52C_.wvu.PrintArea" localSheetId="17" hidden="1">'Attach 11'!$A$1:$E$29</definedName>
    <definedName name="Z_340562B9_6CEE_4962_8D7D_CA1C6778F52C_.wvu.PrintArea" localSheetId="19" hidden="1">'Attach 13'!$A$1:$E$27</definedName>
    <definedName name="Z_340562B9_6CEE_4962_8D7D_CA1C6778F52C_.wvu.PrintArea" localSheetId="20" hidden="1">'Attach 14'!$A$1:$E$29</definedName>
    <definedName name="Z_340562B9_6CEE_4962_8D7D_CA1C6778F52C_.wvu.PrintArea" localSheetId="21" hidden="1">'Attach 14-IP'!$A$8:$I$225</definedName>
    <definedName name="Z_340562B9_6CEE_4962_8D7D_CA1C6778F52C_.wvu.PrintArea" localSheetId="22" hidden="1">'Attach 15'!$A$1:$E$91</definedName>
    <definedName name="Z_340562B9_6CEE_4962_8D7D_CA1C6778F52C_.wvu.PrintArea" localSheetId="23" hidden="1">'Attach 16'!$A$1:$L$93</definedName>
    <definedName name="Z_340562B9_6CEE_4962_8D7D_CA1C6778F52C_.wvu.PrintArea" localSheetId="24" hidden="1">'Attach 17'!$A$1:$E$33</definedName>
    <definedName name="Z_340562B9_6CEE_4962_8D7D_CA1C6778F52C_.wvu.PrintArea" localSheetId="25" hidden="1">'Attach 18'!$A$1:$E$24</definedName>
    <definedName name="Z_340562B9_6CEE_4962_8D7D_CA1C6778F52C_.wvu.PrintArea" localSheetId="27" hidden="1">'Attach 19'!$A$1:$E$31</definedName>
    <definedName name="Z_340562B9_6CEE_4962_8D7D_CA1C6778F52C_.wvu.PrintArea" localSheetId="4" hidden="1">'Attach 3(JV)'!$A$1:$E$28</definedName>
    <definedName name="Z_340562B9_6CEE_4962_8D7D_CA1C6778F52C_.wvu.PrintArea" localSheetId="6" hidden="1">'Attach 3(QR)'!$A$1:$E$28</definedName>
    <definedName name="Z_340562B9_6CEE_4962_8D7D_CA1C6778F52C_.wvu.PrintArea" localSheetId="8" hidden="1">'Attach 4'!$A$1:$G$25</definedName>
    <definedName name="Z_340562B9_6CEE_4962_8D7D_CA1C6778F52C_.wvu.PrintArea" localSheetId="9" hidden="1">'Attach 4 (A)'!$A$1:$E$27</definedName>
    <definedName name="Z_340562B9_6CEE_4962_8D7D_CA1C6778F52C_.wvu.PrintArea" localSheetId="10" hidden="1">'Attach 4 (B)'!$A$1:$E$26</definedName>
    <definedName name="Z_340562B9_6CEE_4962_8D7D_CA1C6778F52C_.wvu.PrintArea" localSheetId="11" hidden="1">'Attach 5'!$A$1:$E$34</definedName>
    <definedName name="Z_340562B9_6CEE_4962_8D7D_CA1C6778F52C_.wvu.PrintArea" localSheetId="13" hidden="1">'Attach 6'!$A$1:$E$28</definedName>
    <definedName name="Z_340562B9_6CEE_4962_8D7D_CA1C6778F52C_.wvu.PrintArea" localSheetId="14" hidden="1">'Attach 7'!$A$1:$E$28</definedName>
    <definedName name="Z_340562B9_6CEE_4962_8D7D_CA1C6778F52C_.wvu.PrintArea" localSheetId="15" hidden="1">'Attach 9'!$A$1:$D$54</definedName>
    <definedName name="Z_340562B9_6CEE_4962_8D7D_CA1C6778F52C_.wvu.PrintArea" localSheetId="28" hidden="1">'Bid Form 1st Envelope '!$A$1:$F$117</definedName>
    <definedName name="Z_340562B9_6CEE_4962_8D7D_CA1C6778F52C_.wvu.PrintTitles" localSheetId="15" hidden="1">'Attach 9'!$18:$18</definedName>
    <definedName name="Z_340562B9_6CEE_4962_8D7D_CA1C6778F52C_.wvu.Rows" localSheetId="22" hidden="1">'Attach 15'!$16:$16</definedName>
    <definedName name="Z_340562B9_6CEE_4962_8D7D_CA1C6778F52C_.wvu.Rows" localSheetId="24" hidden="1">'Attach 17'!$26:$26,'Attach 17'!$32:$209</definedName>
    <definedName name="Z_340562B9_6CEE_4962_8D7D_CA1C6778F52C_.wvu.Rows" localSheetId="27" hidden="1">'Attach 19'!$13:$13,'Attach 19'!$20:$28</definedName>
    <definedName name="Z_340562B9_6CEE_4962_8D7D_CA1C6778F52C_.wvu.Rows" localSheetId="11" hidden="1">'Attach 5'!$4:$4</definedName>
    <definedName name="Z_3836A67F_51F8_4B52_B51D_937DC398CD1F_.wvu.Cols" localSheetId="18" hidden="1">'Attach 12'!$G:$I</definedName>
    <definedName name="Z_3836A67F_51F8_4B52_B51D_937DC398CD1F_.wvu.Cols" localSheetId="22" hidden="1">'Attach 15'!$H:$H,'Attach 15'!$L:$N</definedName>
    <definedName name="Z_3836A67F_51F8_4B52_B51D_937DC398CD1F_.wvu.Cols" localSheetId="26" hidden="1">'Attach 18 SP'!$J:$P</definedName>
    <definedName name="Z_3836A67F_51F8_4B52_B51D_937DC398CD1F_.wvu.Cols" localSheetId="4" hidden="1">'Attach 3(JV)'!$G:$H</definedName>
    <definedName name="Z_3836A67F_51F8_4B52_B51D_937DC398CD1F_.wvu.Cols" localSheetId="8" hidden="1">'Attach 4'!$H:$O</definedName>
    <definedName name="Z_3836A67F_51F8_4B52_B51D_937DC398CD1F_.wvu.Cols" localSheetId="11" hidden="1">'Attach 5'!$H:$H</definedName>
    <definedName name="Z_3836A67F_51F8_4B52_B51D_937DC398CD1F_.wvu.Cols" localSheetId="12" hidden="1">'Attach 5A'!$H:$H</definedName>
    <definedName name="Z_3836A67F_51F8_4B52_B51D_937DC398CD1F_.wvu.Cols" localSheetId="13" hidden="1">'Attach 6'!$H:$H</definedName>
    <definedName name="Z_3836A67F_51F8_4B52_B51D_937DC398CD1F_.wvu.Cols" localSheetId="7" hidden="1">'Attach-3 (QR)'!$J:$AB</definedName>
    <definedName name="Z_3836A67F_51F8_4B52_B51D_937DC398CD1F_.wvu.Cols" localSheetId="5" hidden="1">'Attach-3 (QR)_old'!$J:$AB</definedName>
    <definedName name="Z_3836A67F_51F8_4B52_B51D_937DC398CD1F_.wvu.Cols" localSheetId="28" hidden="1">'Bid Form 1st Envelope '!$K:$K,'Bid Form 1st Envelope '!$AA:$AK</definedName>
    <definedName name="Z_3836A67F_51F8_4B52_B51D_937DC398CD1F_.wvu.Cols" localSheetId="3" hidden="1">'Names of Bidder'!$H:$M,'Names of Bidder'!$AA:$AB</definedName>
    <definedName name="Z_3836A67F_51F8_4B52_B51D_937DC398CD1F_.wvu.FilterData" localSheetId="3" hidden="1">'Names of Bidder'!$B$6:$G$19</definedName>
    <definedName name="Z_3836A67F_51F8_4B52_B51D_937DC398CD1F_.wvu.PrintArea" localSheetId="16" hidden="1">'Attach 10'!$A$1:$F$18</definedName>
    <definedName name="Z_3836A67F_51F8_4B52_B51D_937DC398CD1F_.wvu.PrintArea" localSheetId="17" hidden="1">'Attach 11'!$A$1:$E$86</definedName>
    <definedName name="Z_3836A67F_51F8_4B52_B51D_937DC398CD1F_.wvu.PrintArea" localSheetId="18" hidden="1">'Attach 12'!$A$1:$F$50</definedName>
    <definedName name="Z_3836A67F_51F8_4B52_B51D_937DC398CD1F_.wvu.PrintArea" localSheetId="19" hidden="1">'Attach 13'!$A$1:$E$26</definedName>
    <definedName name="Z_3836A67F_51F8_4B52_B51D_937DC398CD1F_.wvu.PrintArea" localSheetId="20" hidden="1">'Attach 14'!$A$1:$E$26</definedName>
    <definedName name="Z_3836A67F_51F8_4B52_B51D_937DC398CD1F_.wvu.PrintArea" localSheetId="21" hidden="1">'Attach 14-IP'!$A$8:$I$225</definedName>
    <definedName name="Z_3836A67F_51F8_4B52_B51D_937DC398CD1F_.wvu.PrintArea" localSheetId="22" hidden="1">'Attach 15'!$A$1:$E$91</definedName>
    <definedName name="Z_3836A67F_51F8_4B52_B51D_937DC398CD1F_.wvu.PrintArea" localSheetId="23" hidden="1">'Attach 16'!$A$1:$L$93</definedName>
    <definedName name="Z_3836A67F_51F8_4B52_B51D_937DC398CD1F_.wvu.PrintArea" localSheetId="24" hidden="1">'Attach 17'!$A$1:$E$33</definedName>
    <definedName name="Z_3836A67F_51F8_4B52_B51D_937DC398CD1F_.wvu.PrintArea" localSheetId="25" hidden="1">'Attach 18'!$A$1:$E$21</definedName>
    <definedName name="Z_3836A67F_51F8_4B52_B51D_937DC398CD1F_.wvu.PrintArea" localSheetId="26" hidden="1">'Attach 18 SP'!$A$7:$I$157</definedName>
    <definedName name="Z_3836A67F_51F8_4B52_B51D_937DC398CD1F_.wvu.PrintArea" localSheetId="27" hidden="1">'Attach 19'!$A$1:$E$31</definedName>
    <definedName name="Z_3836A67F_51F8_4B52_B51D_937DC398CD1F_.wvu.PrintArea" localSheetId="4" hidden="1">'Attach 3(JV)'!$A$1:$E$26</definedName>
    <definedName name="Z_3836A67F_51F8_4B52_B51D_937DC398CD1F_.wvu.PrintArea" localSheetId="6" hidden="1">'Attach 3(QR)'!$A$1:$E$28</definedName>
    <definedName name="Z_3836A67F_51F8_4B52_B51D_937DC398CD1F_.wvu.PrintArea" localSheetId="8" hidden="1">'Attach 4'!$A$1:$G$25</definedName>
    <definedName name="Z_3836A67F_51F8_4B52_B51D_937DC398CD1F_.wvu.PrintArea" localSheetId="9" hidden="1">'Attach 4 (A)'!$A$1:$E$27</definedName>
    <definedName name="Z_3836A67F_51F8_4B52_B51D_937DC398CD1F_.wvu.PrintArea" localSheetId="10" hidden="1">'Attach 4 (B)'!$A$1:$E$26</definedName>
    <definedName name="Z_3836A67F_51F8_4B52_B51D_937DC398CD1F_.wvu.PrintArea" localSheetId="11" hidden="1">'Attach 5'!$A$1:$E$35</definedName>
    <definedName name="Z_3836A67F_51F8_4B52_B51D_937DC398CD1F_.wvu.PrintArea" localSheetId="12" hidden="1">'Attach 5A'!$A$1:$E$73</definedName>
    <definedName name="Z_3836A67F_51F8_4B52_B51D_937DC398CD1F_.wvu.PrintArea" localSheetId="13" hidden="1">'Attach 6'!$A$1:$E$28</definedName>
    <definedName name="Z_3836A67F_51F8_4B52_B51D_937DC398CD1F_.wvu.PrintArea" localSheetId="14" hidden="1">'Attach 7'!$A$1:$E$24</definedName>
    <definedName name="Z_3836A67F_51F8_4B52_B51D_937DC398CD1F_.wvu.PrintArea" localSheetId="15" hidden="1">'Attach 9'!$A$1:$H$53</definedName>
    <definedName name="Z_3836A67F_51F8_4B52_B51D_937DC398CD1F_.wvu.PrintArea" localSheetId="7" hidden="1">'Attach-3 (QR)'!$A$1:$I$257</definedName>
    <definedName name="Z_3836A67F_51F8_4B52_B51D_937DC398CD1F_.wvu.PrintArea" localSheetId="5" hidden="1">'Attach-3 (QR)_old'!$A$1:$J$407</definedName>
    <definedName name="Z_3836A67F_51F8_4B52_B51D_937DC398CD1F_.wvu.PrintArea" localSheetId="28" hidden="1">'Bid Form 1st Envelope '!$A$1:$J$116</definedName>
    <definedName name="Z_3836A67F_51F8_4B52_B51D_937DC398CD1F_.wvu.PrintArea" localSheetId="1" hidden="1">Cover!$A$1:$F$28</definedName>
    <definedName name="Z_3836A67F_51F8_4B52_B51D_937DC398CD1F_.wvu.PrintArea" localSheetId="3" hidden="1">'Names of Bidder'!$B$1:$G$38</definedName>
    <definedName name="Z_3836A67F_51F8_4B52_B51D_937DC398CD1F_.wvu.PrintTitles" localSheetId="15" hidden="1">'Attach 9'!$18:$18</definedName>
    <definedName name="Z_3836A67F_51F8_4B52_B51D_937DC398CD1F_.wvu.Rows" localSheetId="18" hidden="1">'Attach 12'!$4:$4</definedName>
    <definedName name="Z_3836A67F_51F8_4B52_B51D_937DC398CD1F_.wvu.Rows" localSheetId="22" hidden="1">'Attach 15'!$16:$16</definedName>
    <definedName name="Z_3836A67F_51F8_4B52_B51D_937DC398CD1F_.wvu.Rows" localSheetId="24" hidden="1">'Attach 17'!$26:$26,'Attach 17'!$32:$209</definedName>
    <definedName name="Z_3836A67F_51F8_4B52_B51D_937DC398CD1F_.wvu.Rows" localSheetId="26" hidden="1">'Attach 18 SP'!$149:$153</definedName>
    <definedName name="Z_3836A67F_51F8_4B52_B51D_937DC398CD1F_.wvu.Rows" localSheetId="27" hidden="1">'Attach 19'!$13:$13,'Attach 19'!$20:$28</definedName>
    <definedName name="Z_3836A67F_51F8_4B52_B51D_937DC398CD1F_.wvu.Rows" localSheetId="11" hidden="1">'Attach 5'!$4:$4</definedName>
    <definedName name="Z_3836A67F_51F8_4B52_B51D_937DC398CD1F_.wvu.Rows" localSheetId="12" hidden="1">'Attach 5A'!$25:$30</definedName>
    <definedName name="Z_3836A67F_51F8_4B52_B51D_937DC398CD1F_.wvu.Rows" localSheetId="7" hidden="1">'Attach-3 (QR)'!$19:$23,'Attach-3 (QR)'!$25:$25,'Attach-3 (QR)'!$34:$34,'Attach-3 (QR)'!$89:$89,'Attach-3 (QR)'!$115:$115</definedName>
    <definedName name="Z_3836A67F_51F8_4B52_B51D_937DC398CD1F_.wvu.Rows" localSheetId="5" hidden="1">'Attach-3 (QR)_old'!$19:$23,'Attach-3 (QR)_old'!$25:$25,'Attach-3 (QR)_old'!$34:$34,'Attach-3 (QR)_old'!$91:$91,'Attach-3 (QR)_old'!$117:$117,'Attach-3 (QR)_old'!$204:$204,'Attach-3 (QR)_old'!$235:$235,'Attach-3 (QR)_old'!$260:$386</definedName>
    <definedName name="Z_3836A67F_51F8_4B52_B51D_937DC398CD1F_.wvu.Rows" localSheetId="28" hidden="1">'Bid Form 1st Envelope '!$28:$29,'Bid Form 1st Envelope '!$100:$100,'Bid Form 1st Envelope '!$103:$104</definedName>
    <definedName name="Z_3836A67F_51F8_4B52_B51D_937DC398CD1F_.wvu.Rows" localSheetId="3" hidden="1">'Names of Bidder'!$6:$7,'Names of Bidder'!$23:$26,'Names of Bidder'!$28:$31</definedName>
    <definedName name="Z_3881FE0E_DEB9_4339_A806_1EDAFD591227_.wvu.Cols" localSheetId="7" hidden="1">'Attach-3 (QR)'!$J:$AB</definedName>
    <definedName name="Z_3881FE0E_DEB9_4339_A806_1EDAFD591227_.wvu.PrintArea" localSheetId="7" hidden="1">'Attach-3 (QR)'!$A$1:$I$257</definedName>
    <definedName name="Z_3881FE0E_DEB9_4339_A806_1EDAFD591227_.wvu.Rows" localSheetId="7" hidden="1">'Attach-3 (QR)'!$19:$23,'Attach-3 (QR)'!$25:$25,'Attach-3 (QR)'!$34:$34,'Attach-3 (QR)'!#REF!,'Attach-3 (QR)'!#REF!,'Attach-3 (QR)'!$70:$178,'Attach-3 (QR)'!#REF!,'Attach-3 (QR)'!#REF!,'Attach-3 (QR)'!#REF!</definedName>
    <definedName name="Z_38BECF6E_1A53_4F98_87B9_44F2C5F77E08_.wvu.Cols" localSheetId="22" hidden="1">'Attach 15'!$H:$H</definedName>
    <definedName name="Z_38BECF6E_1A53_4F98_87B9_44F2C5F77E08_.wvu.Cols" localSheetId="11" hidden="1">'Attach 5'!$H:$H</definedName>
    <definedName name="Z_38BECF6E_1A53_4F98_87B9_44F2C5F77E08_.wvu.Cols" localSheetId="13" hidden="1">'Attach 6'!$H:$H</definedName>
    <definedName name="Z_38BECF6E_1A53_4F98_87B9_44F2C5F77E08_.wvu.PrintArea" localSheetId="16" hidden="1">'Attach 10'!$A$1:$E$23</definedName>
    <definedName name="Z_38BECF6E_1A53_4F98_87B9_44F2C5F77E08_.wvu.PrintArea" localSheetId="17" hidden="1">'Attach 11'!$A$1:$E$29</definedName>
    <definedName name="Z_38BECF6E_1A53_4F98_87B9_44F2C5F77E08_.wvu.PrintArea" localSheetId="19" hidden="1">'Attach 13'!$A$1:$E$27</definedName>
    <definedName name="Z_38BECF6E_1A53_4F98_87B9_44F2C5F77E08_.wvu.PrintArea" localSheetId="20" hidden="1">'Attach 14'!$A$1:$E$29</definedName>
    <definedName name="Z_38BECF6E_1A53_4F98_87B9_44F2C5F77E08_.wvu.PrintArea" localSheetId="21" hidden="1">'Attach 14-IP'!$A$8:$I$225</definedName>
    <definedName name="Z_38BECF6E_1A53_4F98_87B9_44F2C5F77E08_.wvu.PrintArea" localSheetId="22" hidden="1">'Attach 15'!$A$1:$E$91</definedName>
    <definedName name="Z_38BECF6E_1A53_4F98_87B9_44F2C5F77E08_.wvu.PrintArea" localSheetId="23" hidden="1">'Attach 16'!$A$1:$L$93</definedName>
    <definedName name="Z_38BECF6E_1A53_4F98_87B9_44F2C5F77E08_.wvu.PrintArea" localSheetId="24" hidden="1">'Attach 17'!$A$1:$E$33</definedName>
    <definedName name="Z_38BECF6E_1A53_4F98_87B9_44F2C5F77E08_.wvu.PrintArea" localSheetId="25" hidden="1">'Attach 18'!$A$1:$E$24</definedName>
    <definedName name="Z_38BECF6E_1A53_4F98_87B9_44F2C5F77E08_.wvu.PrintArea" localSheetId="27" hidden="1">'Attach 19'!$A$1:$E$31</definedName>
    <definedName name="Z_38BECF6E_1A53_4F98_87B9_44F2C5F77E08_.wvu.PrintArea" localSheetId="4" hidden="1">'Attach 3(JV)'!$A$1:$E$28</definedName>
    <definedName name="Z_38BECF6E_1A53_4F98_87B9_44F2C5F77E08_.wvu.PrintArea" localSheetId="6" hidden="1">'Attach 3(QR)'!$A$1:$E$28</definedName>
    <definedName name="Z_38BECF6E_1A53_4F98_87B9_44F2C5F77E08_.wvu.PrintArea" localSheetId="8" hidden="1">'Attach 4'!$A$1:$G$25</definedName>
    <definedName name="Z_38BECF6E_1A53_4F98_87B9_44F2C5F77E08_.wvu.PrintArea" localSheetId="9" hidden="1">'Attach 4 (A)'!$A$1:$E$27</definedName>
    <definedName name="Z_38BECF6E_1A53_4F98_87B9_44F2C5F77E08_.wvu.PrintArea" localSheetId="10" hidden="1">'Attach 4 (B)'!$A$1:$E$26</definedName>
    <definedName name="Z_38BECF6E_1A53_4F98_87B9_44F2C5F77E08_.wvu.PrintArea" localSheetId="11" hidden="1">'Attach 5'!$A$1:$E$34</definedName>
    <definedName name="Z_38BECF6E_1A53_4F98_87B9_44F2C5F77E08_.wvu.PrintArea" localSheetId="13" hidden="1">'Attach 6'!$A$1:$E$28</definedName>
    <definedName name="Z_38BECF6E_1A53_4F98_87B9_44F2C5F77E08_.wvu.PrintArea" localSheetId="14" hidden="1">'Attach 7'!$A$1:$E$28</definedName>
    <definedName name="Z_38BECF6E_1A53_4F98_87B9_44F2C5F77E08_.wvu.PrintArea" localSheetId="15" hidden="1">'Attach 9'!$A$1:$D$54</definedName>
    <definedName name="Z_38BECF6E_1A53_4F98_87B9_44F2C5F77E08_.wvu.PrintArea" localSheetId="28" hidden="1">'Bid Form 1st Envelope '!$A$1:$F$117</definedName>
    <definedName name="Z_38BECF6E_1A53_4F98_87B9_44F2C5F77E08_.wvu.PrintTitles" localSheetId="15" hidden="1">'Attach 9'!$18:$18</definedName>
    <definedName name="Z_38BECF6E_1A53_4F98_87B9_44F2C5F77E08_.wvu.Rows" localSheetId="22" hidden="1">'Attach 15'!$16:$16</definedName>
    <definedName name="Z_38BECF6E_1A53_4F98_87B9_44F2C5F77E08_.wvu.Rows" localSheetId="24" hidden="1">'Attach 17'!$26:$26,'Attach 17'!$32:$209</definedName>
    <definedName name="Z_38BECF6E_1A53_4F98_87B9_44F2C5F77E08_.wvu.Rows" localSheetId="27" hidden="1">'Attach 19'!$13:$13,'Attach 19'!$20:$28</definedName>
    <definedName name="Z_38BECF6E_1A53_4F98_87B9_44F2C5F77E08_.wvu.Rows" localSheetId="11" hidden="1">'Attach 5'!$4:$4</definedName>
    <definedName name="Z_3AF5D368_0F40_4903_B06B_A4E8DE0BBD2F_.wvu.Cols" localSheetId="3" hidden="1">'Names of Bidder'!$L:$L</definedName>
    <definedName name="Z_3AF5D368_0F40_4903_B06B_A4E8DE0BBD2F_.wvu.PrintArea" localSheetId="3" hidden="1">'Names of Bidder'!$B$1:$E$35</definedName>
    <definedName name="Z_3B0AB1ED_5866_4A43_AA03_026CB8F4E20E_.wvu.Cols" localSheetId="18" hidden="1">'Attach 12'!$G:$I</definedName>
    <definedName name="Z_3B0AB1ED_5866_4A43_AA03_026CB8F4E20E_.wvu.Cols" localSheetId="22" hidden="1">'Attach 15'!$H:$H,'Attach 15'!$L:$N</definedName>
    <definedName name="Z_3B0AB1ED_5866_4A43_AA03_026CB8F4E20E_.wvu.Cols" localSheetId="26" hidden="1">'Attach 18 SP'!$J:$P</definedName>
    <definedName name="Z_3B0AB1ED_5866_4A43_AA03_026CB8F4E20E_.wvu.Cols" localSheetId="4" hidden="1">'Attach 3(JV)'!$G:$H</definedName>
    <definedName name="Z_3B0AB1ED_5866_4A43_AA03_026CB8F4E20E_.wvu.Cols" localSheetId="8" hidden="1">'Attach 4'!$H:$O</definedName>
    <definedName name="Z_3B0AB1ED_5866_4A43_AA03_026CB8F4E20E_.wvu.Cols" localSheetId="11" hidden="1">'Attach 5'!$H:$H</definedName>
    <definedName name="Z_3B0AB1ED_5866_4A43_AA03_026CB8F4E20E_.wvu.Cols" localSheetId="12" hidden="1">'Attach 5A'!$H:$H</definedName>
    <definedName name="Z_3B0AB1ED_5866_4A43_AA03_026CB8F4E20E_.wvu.Cols" localSheetId="13" hidden="1">'Attach 6'!$H:$H</definedName>
    <definedName name="Z_3B0AB1ED_5866_4A43_AA03_026CB8F4E20E_.wvu.Cols" localSheetId="7" hidden="1">'Attach-3 (QR)'!$J:$AB</definedName>
    <definedName name="Z_3B0AB1ED_5866_4A43_AA03_026CB8F4E20E_.wvu.Cols" localSheetId="5" hidden="1">'Attach-3 (QR)_old'!$J:$AB</definedName>
    <definedName name="Z_3B0AB1ED_5866_4A43_AA03_026CB8F4E20E_.wvu.Cols" localSheetId="28" hidden="1">'Bid Form 1st Envelope '!$K:$K</definedName>
    <definedName name="Z_3B0AB1ED_5866_4A43_AA03_026CB8F4E20E_.wvu.Cols" localSheetId="2" hidden="1">'Name of Bidders'!$A:$A,'Name of Bidders'!$G:$J</definedName>
    <definedName name="Z_3B0AB1ED_5866_4A43_AA03_026CB8F4E20E_.wvu.Cols" localSheetId="3" hidden="1">'Names of Bidder'!$H:$M,'Names of Bidder'!$AA:$AB</definedName>
    <definedName name="Z_3B0AB1ED_5866_4A43_AA03_026CB8F4E20E_.wvu.FilterData" localSheetId="3" hidden="1">'Names of Bidder'!$B$6:$G$19</definedName>
    <definedName name="Z_3B0AB1ED_5866_4A43_AA03_026CB8F4E20E_.wvu.PrintArea" localSheetId="16" hidden="1">'Attach 10'!$A$1:$F$18</definedName>
    <definedName name="Z_3B0AB1ED_5866_4A43_AA03_026CB8F4E20E_.wvu.PrintArea" localSheetId="17" hidden="1">'Attach 11'!$A$1:$E$86</definedName>
    <definedName name="Z_3B0AB1ED_5866_4A43_AA03_026CB8F4E20E_.wvu.PrintArea" localSheetId="18" hidden="1">'Attach 12'!$A$1:$F$50</definedName>
    <definedName name="Z_3B0AB1ED_5866_4A43_AA03_026CB8F4E20E_.wvu.PrintArea" localSheetId="19" hidden="1">'Attach 13'!$A$1:$E$26</definedName>
    <definedName name="Z_3B0AB1ED_5866_4A43_AA03_026CB8F4E20E_.wvu.PrintArea" localSheetId="20" hidden="1">'Attach 14'!$A$1:$E$26</definedName>
    <definedName name="Z_3B0AB1ED_5866_4A43_AA03_026CB8F4E20E_.wvu.PrintArea" localSheetId="21" hidden="1">'Attach 14-IP'!$A$8:$I$225</definedName>
    <definedName name="Z_3B0AB1ED_5866_4A43_AA03_026CB8F4E20E_.wvu.PrintArea" localSheetId="22" hidden="1">'Attach 15'!$A$1:$E$91</definedName>
    <definedName name="Z_3B0AB1ED_5866_4A43_AA03_026CB8F4E20E_.wvu.PrintArea" localSheetId="23" hidden="1">'Attach 16'!$A$1:$L$93</definedName>
    <definedName name="Z_3B0AB1ED_5866_4A43_AA03_026CB8F4E20E_.wvu.PrintArea" localSheetId="24" hidden="1">'Attach 17'!$A$1:$E$33</definedName>
    <definedName name="Z_3B0AB1ED_5866_4A43_AA03_026CB8F4E20E_.wvu.PrintArea" localSheetId="25" hidden="1">'Attach 18'!$A$1:$E$21</definedName>
    <definedName name="Z_3B0AB1ED_5866_4A43_AA03_026CB8F4E20E_.wvu.PrintArea" localSheetId="26" hidden="1">'Attach 18 SP'!$A$7:$I$157</definedName>
    <definedName name="Z_3B0AB1ED_5866_4A43_AA03_026CB8F4E20E_.wvu.PrintArea" localSheetId="27" hidden="1">'Attach 19'!$A$1:$E$31</definedName>
    <definedName name="Z_3B0AB1ED_5866_4A43_AA03_026CB8F4E20E_.wvu.PrintArea" localSheetId="4" hidden="1">'Attach 3(JV)'!$A$1:$E$26</definedName>
    <definedName name="Z_3B0AB1ED_5866_4A43_AA03_026CB8F4E20E_.wvu.PrintArea" localSheetId="6" hidden="1">'Attach 3(QR)'!$A$1:$E$23</definedName>
    <definedName name="Z_3B0AB1ED_5866_4A43_AA03_026CB8F4E20E_.wvu.PrintArea" localSheetId="8" hidden="1">'Attach 4'!$A$1:$G$22</definedName>
    <definedName name="Z_3B0AB1ED_5866_4A43_AA03_026CB8F4E20E_.wvu.PrintArea" localSheetId="9" hidden="1">'Attach 4 (A)'!$A$1:$E$27</definedName>
    <definedName name="Z_3B0AB1ED_5866_4A43_AA03_026CB8F4E20E_.wvu.PrintArea" localSheetId="10" hidden="1">'Attach 4 (B)'!$A$1:$E$26</definedName>
    <definedName name="Z_3B0AB1ED_5866_4A43_AA03_026CB8F4E20E_.wvu.PrintArea" localSheetId="11" hidden="1">'Attach 5'!$A$1:$E$35</definedName>
    <definedName name="Z_3B0AB1ED_5866_4A43_AA03_026CB8F4E20E_.wvu.PrintArea" localSheetId="12" hidden="1">'Attach 5A'!$A$1:$E$73</definedName>
    <definedName name="Z_3B0AB1ED_5866_4A43_AA03_026CB8F4E20E_.wvu.PrintArea" localSheetId="13" hidden="1">'Attach 6'!$A$1:$E$28</definedName>
    <definedName name="Z_3B0AB1ED_5866_4A43_AA03_026CB8F4E20E_.wvu.PrintArea" localSheetId="14" hidden="1">'Attach 7'!$A$1:$E$24</definedName>
    <definedName name="Z_3B0AB1ED_5866_4A43_AA03_026CB8F4E20E_.wvu.PrintArea" localSheetId="15" hidden="1">'Attach 9'!$A$1:$H$53</definedName>
    <definedName name="Z_3B0AB1ED_5866_4A43_AA03_026CB8F4E20E_.wvu.PrintArea" localSheetId="7" hidden="1">'Attach-3 (QR)'!$A$1:$I$257</definedName>
    <definedName name="Z_3B0AB1ED_5866_4A43_AA03_026CB8F4E20E_.wvu.PrintArea" localSheetId="5" hidden="1">'Attach-3 (QR)_old'!$A$1:$J$407</definedName>
    <definedName name="Z_3B0AB1ED_5866_4A43_AA03_026CB8F4E20E_.wvu.PrintArea" localSheetId="28" hidden="1">'Bid Form 1st Envelope '!$A$1:$F$116</definedName>
    <definedName name="Z_3B0AB1ED_5866_4A43_AA03_026CB8F4E20E_.wvu.PrintArea" localSheetId="1" hidden="1">Cover!$A$1:$F$28</definedName>
    <definedName name="Z_3B0AB1ED_5866_4A43_AA03_026CB8F4E20E_.wvu.PrintArea" localSheetId="2" hidden="1">'Name of Bidders'!$B$1:$D$33</definedName>
    <definedName name="Z_3B0AB1ED_5866_4A43_AA03_026CB8F4E20E_.wvu.PrintArea" localSheetId="3" hidden="1">'Names of Bidder'!$B$1:$G$38</definedName>
    <definedName name="Z_3B0AB1ED_5866_4A43_AA03_026CB8F4E20E_.wvu.PrintTitles" localSheetId="15" hidden="1">'Attach 9'!$18:$18</definedName>
    <definedName name="Z_3B0AB1ED_5866_4A43_AA03_026CB8F4E20E_.wvu.Rows" localSheetId="18" hidden="1">'Attach 12'!$4:$4,'Attach 12'!$18:$44</definedName>
    <definedName name="Z_3B0AB1ED_5866_4A43_AA03_026CB8F4E20E_.wvu.Rows" localSheetId="21" hidden="1">'Attach 14-IP'!$39:$41</definedName>
    <definedName name="Z_3B0AB1ED_5866_4A43_AA03_026CB8F4E20E_.wvu.Rows" localSheetId="22" hidden="1">'Attach 15'!$21:$21</definedName>
    <definedName name="Z_3B0AB1ED_5866_4A43_AA03_026CB8F4E20E_.wvu.Rows" localSheetId="24" hidden="1">'Attach 17'!$26:$26,'Attach 17'!$32:$209</definedName>
    <definedName name="Z_3B0AB1ED_5866_4A43_AA03_026CB8F4E20E_.wvu.Rows" localSheetId="26" hidden="1">'Attach 18 SP'!$149:$153</definedName>
    <definedName name="Z_3B0AB1ED_5866_4A43_AA03_026CB8F4E20E_.wvu.Rows" localSheetId="27" hidden="1">'Attach 19'!$13:$13,'Attach 19'!$20:$28</definedName>
    <definedName name="Z_3B0AB1ED_5866_4A43_AA03_026CB8F4E20E_.wvu.Rows" localSheetId="8" hidden="1">'Attach 4'!$26:$26</definedName>
    <definedName name="Z_3B0AB1ED_5866_4A43_AA03_026CB8F4E20E_.wvu.Rows" localSheetId="11" hidden="1">'Attach 5'!$4:$4,'Attach 5'!$25:$30</definedName>
    <definedName name="Z_3B0AB1ED_5866_4A43_AA03_026CB8F4E20E_.wvu.Rows" localSheetId="12" hidden="1">'Attach 5A'!$25:$30</definedName>
    <definedName name="Z_3B0AB1ED_5866_4A43_AA03_026CB8F4E20E_.wvu.Rows" localSheetId="15" hidden="1">'Attach 9'!$23:$31,'Attach 9'!$35:$44</definedName>
    <definedName name="Z_3B0AB1ED_5866_4A43_AA03_026CB8F4E20E_.wvu.Rows" localSheetId="7" hidden="1">'Attach-3 (QR)'!$19:$23,'Attach-3 (QR)'!$25:$25,'Attach-3 (QR)'!$34:$34,'Attach-3 (QR)'!$89:$89,'Attach-3 (QR)'!$115:$115</definedName>
    <definedName name="Z_3B0AB1ED_5866_4A43_AA03_026CB8F4E20E_.wvu.Rows" localSheetId="5" hidden="1">'Attach-3 (QR)_old'!$19:$23,'Attach-3 (QR)_old'!$25:$25,'Attach-3 (QR)_old'!$34:$34,'Attach-3 (QR)_old'!$91:$91,'Attach-3 (QR)_old'!$117:$117,'Attach-3 (QR)_old'!$204:$204,'Attach-3 (QR)_old'!$235:$235,'Attach-3 (QR)_old'!$260:$386</definedName>
    <definedName name="Z_3B0AB1ED_5866_4A43_AA03_026CB8F4E20E_.wvu.Rows" localSheetId="28" hidden="1">'Bid Form 1st Envelope '!$25:$26,'Bid Form 1st Envelope '!$28:$29,'Bid Form 1st Envelope '!$75:$75,'Bid Form 1st Envelope '!$100:$100,'Bid Form 1st Envelope '!$103:$104</definedName>
    <definedName name="Z_3B0AB1ED_5866_4A43_AA03_026CB8F4E20E_.wvu.Rows" localSheetId="1" hidden="1">Cover!$10:$10</definedName>
    <definedName name="Z_3B0AB1ED_5866_4A43_AA03_026CB8F4E20E_.wvu.Rows" localSheetId="2" hidden="1">'Name of Bidders'!$3:$3,'Name of Bidders'!$8:$9,'Name of Bidders'!$15:$23</definedName>
    <definedName name="Z_3B0AB1ED_5866_4A43_AA03_026CB8F4E20E_.wvu.Rows" localSheetId="3" hidden="1">'Names of Bidder'!$6:$7,'Names of Bidder'!$23:$26,'Names of Bidder'!$28:$31</definedName>
    <definedName name="Z_43BCBF1E_CDCF_4541_8D79_87EDCECBC1FD_.wvu.Cols" localSheetId="22" hidden="1">'Attach 15'!$H:$H</definedName>
    <definedName name="Z_43BCBF1E_CDCF_4541_8D79_87EDCECBC1FD_.wvu.Cols" localSheetId="11" hidden="1">'Attach 5'!$H:$H</definedName>
    <definedName name="Z_43BCBF1E_CDCF_4541_8D79_87EDCECBC1FD_.wvu.Cols" localSheetId="13" hidden="1">'Attach 6'!$H:$H</definedName>
    <definedName name="Z_43BCBF1E_CDCF_4541_8D79_87EDCECBC1FD_.wvu.PrintArea" localSheetId="16" hidden="1">'Attach 10'!$A$1:$E$23</definedName>
    <definedName name="Z_43BCBF1E_CDCF_4541_8D79_87EDCECBC1FD_.wvu.PrintArea" localSheetId="17" hidden="1">'Attach 11'!$A$1:$E$85</definedName>
    <definedName name="Z_43BCBF1E_CDCF_4541_8D79_87EDCECBC1FD_.wvu.PrintArea" localSheetId="19" hidden="1">'Attach 13'!$A$1:$E$29</definedName>
    <definedName name="Z_43BCBF1E_CDCF_4541_8D79_87EDCECBC1FD_.wvu.PrintArea" localSheetId="20" hidden="1">'Attach 14'!$A$1:$E$29</definedName>
    <definedName name="Z_43BCBF1E_CDCF_4541_8D79_87EDCECBC1FD_.wvu.PrintArea" localSheetId="22" hidden="1">'Attach 15'!$A$1:$E$92</definedName>
    <definedName name="Z_43BCBF1E_CDCF_4541_8D79_87EDCECBC1FD_.wvu.PrintArea" localSheetId="23" hidden="1">'Attach 16'!$A$1:$L$93</definedName>
    <definedName name="Z_43BCBF1E_CDCF_4541_8D79_87EDCECBC1FD_.wvu.PrintArea" localSheetId="25" hidden="1">'Attach 18'!$A$1:$E$24</definedName>
    <definedName name="Z_43BCBF1E_CDCF_4541_8D79_87EDCECBC1FD_.wvu.PrintArea" localSheetId="27" hidden="1">'Attach 19'!$A$1:$E$35</definedName>
    <definedName name="Z_43BCBF1E_CDCF_4541_8D79_87EDCECBC1FD_.wvu.PrintArea" localSheetId="4" hidden="1">'Attach 3(JV)'!$A$1:$E$28</definedName>
    <definedName name="Z_43BCBF1E_CDCF_4541_8D79_87EDCECBC1FD_.wvu.PrintArea" localSheetId="6" hidden="1">'Attach 3(QR)'!$A$1:$E$28</definedName>
    <definedName name="Z_43BCBF1E_CDCF_4541_8D79_87EDCECBC1FD_.wvu.PrintArea" localSheetId="8" hidden="1">'Attach 4'!$A$1:$E$25</definedName>
    <definedName name="Z_43BCBF1E_CDCF_4541_8D79_87EDCECBC1FD_.wvu.PrintArea" localSheetId="9" hidden="1">'Attach 4 (A)'!$A$1:$E$27</definedName>
    <definedName name="Z_43BCBF1E_CDCF_4541_8D79_87EDCECBC1FD_.wvu.PrintArea" localSheetId="10" hidden="1">'Attach 4 (B)'!$A$1:$E$26</definedName>
    <definedName name="Z_43BCBF1E_CDCF_4541_8D79_87EDCECBC1FD_.wvu.PrintArea" localSheetId="11" hidden="1">'Attach 5'!$A$1:$E$109</definedName>
    <definedName name="Z_43BCBF1E_CDCF_4541_8D79_87EDCECBC1FD_.wvu.PrintArea" localSheetId="13" hidden="1">'Attach 6'!$A$1:$E$51</definedName>
    <definedName name="Z_43BCBF1E_CDCF_4541_8D79_87EDCECBC1FD_.wvu.PrintArea" localSheetId="14" hidden="1">'Attach 7'!$A$1:$E$28</definedName>
    <definedName name="Z_43BCBF1E_CDCF_4541_8D79_87EDCECBC1FD_.wvu.PrintArea" localSheetId="15" hidden="1">'Attach 9'!$A$1:$D$60</definedName>
    <definedName name="Z_43BCBF1E_CDCF_4541_8D79_87EDCECBC1FD_.wvu.PrintArea" localSheetId="28" hidden="1">'Bid Form 1st Envelope '!$A$1:$F$117</definedName>
    <definedName name="Z_43BCBF1E_CDCF_4541_8D79_87EDCECBC1FD_.wvu.PrintTitles" localSheetId="15" hidden="1">'Attach 9'!$18:$18</definedName>
    <definedName name="Z_43BCBF1E_CDCF_4541_8D79_87EDCECBC1FD_.wvu.Rows" localSheetId="22" hidden="1">'Attach 15'!$13:$14,'Attach 15'!$16:$16</definedName>
    <definedName name="Z_45814E31_7EF7_46D4_AAA9_9580F481731A_.wvu.Cols" localSheetId="18" hidden="1">'Attach 12'!$G:$I</definedName>
    <definedName name="Z_45814E31_7EF7_46D4_AAA9_9580F481731A_.wvu.Cols" localSheetId="22" hidden="1">'Attach 15'!$H:$H,'Attach 15'!$L:$N</definedName>
    <definedName name="Z_45814E31_7EF7_46D4_AAA9_9580F481731A_.wvu.Cols" localSheetId="26" hidden="1">'Attach 18 SP'!$J:$P</definedName>
    <definedName name="Z_45814E31_7EF7_46D4_AAA9_9580F481731A_.wvu.Cols" localSheetId="4" hidden="1">'Attach 3(JV)'!$G:$H</definedName>
    <definedName name="Z_45814E31_7EF7_46D4_AAA9_9580F481731A_.wvu.Cols" localSheetId="8" hidden="1">'Attach 4'!$H:$O</definedName>
    <definedName name="Z_45814E31_7EF7_46D4_AAA9_9580F481731A_.wvu.Cols" localSheetId="11" hidden="1">'Attach 5'!$H:$H</definedName>
    <definedName name="Z_45814E31_7EF7_46D4_AAA9_9580F481731A_.wvu.Cols" localSheetId="12" hidden="1">'Attach 5A'!$H:$H</definedName>
    <definedName name="Z_45814E31_7EF7_46D4_AAA9_9580F481731A_.wvu.Cols" localSheetId="13" hidden="1">'Attach 6'!$H:$H</definedName>
    <definedName name="Z_45814E31_7EF7_46D4_AAA9_9580F481731A_.wvu.Cols" localSheetId="7" hidden="1">'Attach-3 (QR)'!$J:$AB</definedName>
    <definedName name="Z_45814E31_7EF7_46D4_AAA9_9580F481731A_.wvu.Cols" localSheetId="5" hidden="1">'Attach-3 (QR)_old'!$J:$AB</definedName>
    <definedName name="Z_45814E31_7EF7_46D4_AAA9_9580F481731A_.wvu.Cols" localSheetId="28" hidden="1">'Bid Form 1st Envelope '!$K:$K</definedName>
    <definedName name="Z_45814E31_7EF7_46D4_AAA9_9580F481731A_.wvu.Cols" localSheetId="2" hidden="1">'Name of Bidders'!$A:$A,'Name of Bidders'!$H:$J</definedName>
    <definedName name="Z_45814E31_7EF7_46D4_AAA9_9580F481731A_.wvu.Cols" localSheetId="3" hidden="1">'Names of Bidder'!$H:$M,'Names of Bidder'!$AA:$AB</definedName>
    <definedName name="Z_45814E31_7EF7_46D4_AAA9_9580F481731A_.wvu.FilterData" localSheetId="3" hidden="1">'Names of Bidder'!$B$6:$G$19</definedName>
    <definedName name="Z_45814E31_7EF7_46D4_AAA9_9580F481731A_.wvu.PrintArea" localSheetId="16" hidden="1">'Attach 10'!$A$1:$F$18</definedName>
    <definedName name="Z_45814E31_7EF7_46D4_AAA9_9580F481731A_.wvu.PrintArea" localSheetId="17" hidden="1">'Attach 11'!$A$1:$E$86</definedName>
    <definedName name="Z_45814E31_7EF7_46D4_AAA9_9580F481731A_.wvu.PrintArea" localSheetId="18" hidden="1">'Attach 12'!$A$1:$F$50</definedName>
    <definedName name="Z_45814E31_7EF7_46D4_AAA9_9580F481731A_.wvu.PrintArea" localSheetId="19" hidden="1">'Attach 13'!$A$1:$E$26</definedName>
    <definedName name="Z_45814E31_7EF7_46D4_AAA9_9580F481731A_.wvu.PrintArea" localSheetId="20" hidden="1">'Attach 14'!$A$1:$E$26</definedName>
    <definedName name="Z_45814E31_7EF7_46D4_AAA9_9580F481731A_.wvu.PrintArea" localSheetId="21" hidden="1">'Attach 14-IP'!$A$8:$I$225</definedName>
    <definedName name="Z_45814E31_7EF7_46D4_AAA9_9580F481731A_.wvu.PrintArea" localSheetId="22" hidden="1">'Attach 15'!$A$1:$E$91</definedName>
    <definedName name="Z_45814E31_7EF7_46D4_AAA9_9580F481731A_.wvu.PrintArea" localSheetId="23" hidden="1">'Attach 16'!$A$1:$L$93</definedName>
    <definedName name="Z_45814E31_7EF7_46D4_AAA9_9580F481731A_.wvu.PrintArea" localSheetId="24" hidden="1">'Attach 17'!$A$1:$E$33</definedName>
    <definedName name="Z_45814E31_7EF7_46D4_AAA9_9580F481731A_.wvu.PrintArea" localSheetId="25" hidden="1">'Attach 18'!$A$1:$E$21</definedName>
    <definedName name="Z_45814E31_7EF7_46D4_AAA9_9580F481731A_.wvu.PrintArea" localSheetId="26" hidden="1">'Attach 18 SP'!$A$7:$I$157</definedName>
    <definedName name="Z_45814E31_7EF7_46D4_AAA9_9580F481731A_.wvu.PrintArea" localSheetId="27" hidden="1">'Attach 19'!$A$1:$E$31</definedName>
    <definedName name="Z_45814E31_7EF7_46D4_AAA9_9580F481731A_.wvu.PrintArea" localSheetId="4" hidden="1">'Attach 3(JV)'!$A$1:$E$26</definedName>
    <definedName name="Z_45814E31_7EF7_46D4_AAA9_9580F481731A_.wvu.PrintArea" localSheetId="6" hidden="1">'Attach 3(QR)'!$A$1:$E$23</definedName>
    <definedName name="Z_45814E31_7EF7_46D4_AAA9_9580F481731A_.wvu.PrintArea" localSheetId="8" hidden="1">'Attach 4'!$A$1:$G$22</definedName>
    <definedName name="Z_45814E31_7EF7_46D4_AAA9_9580F481731A_.wvu.PrintArea" localSheetId="9" hidden="1">'Attach 4 (A)'!$A$1:$E$27</definedName>
    <definedName name="Z_45814E31_7EF7_46D4_AAA9_9580F481731A_.wvu.PrintArea" localSheetId="10" hidden="1">'Attach 4 (B)'!$A$1:$E$26</definedName>
    <definedName name="Z_45814E31_7EF7_46D4_AAA9_9580F481731A_.wvu.PrintArea" localSheetId="11" hidden="1">'Attach 5'!$A$1:$E$35</definedName>
    <definedName name="Z_45814E31_7EF7_46D4_AAA9_9580F481731A_.wvu.PrintArea" localSheetId="12" hidden="1">'Attach 5A'!$A$1:$E$73</definedName>
    <definedName name="Z_45814E31_7EF7_46D4_AAA9_9580F481731A_.wvu.PrintArea" localSheetId="13" hidden="1">'Attach 6'!$A$1:$E$28</definedName>
    <definedName name="Z_45814E31_7EF7_46D4_AAA9_9580F481731A_.wvu.PrintArea" localSheetId="14" hidden="1">'Attach 7'!$A$1:$E$24</definedName>
    <definedName name="Z_45814E31_7EF7_46D4_AAA9_9580F481731A_.wvu.PrintArea" localSheetId="15" hidden="1">'Attach 9'!$A$1:$H$53</definedName>
    <definedName name="Z_45814E31_7EF7_46D4_AAA9_9580F481731A_.wvu.PrintArea" localSheetId="7" hidden="1">'Attach-3 (QR)'!$A$1:$I$257</definedName>
    <definedName name="Z_45814E31_7EF7_46D4_AAA9_9580F481731A_.wvu.PrintArea" localSheetId="5" hidden="1">'Attach-3 (QR)_old'!$A$1:$J$407</definedName>
    <definedName name="Z_45814E31_7EF7_46D4_AAA9_9580F481731A_.wvu.PrintArea" localSheetId="28" hidden="1">'Bid Form 1st Envelope '!$A$1:$F$116</definedName>
    <definedName name="Z_45814E31_7EF7_46D4_AAA9_9580F481731A_.wvu.PrintArea" localSheetId="1" hidden="1">Cover!$A$1:$F$28</definedName>
    <definedName name="Z_45814E31_7EF7_46D4_AAA9_9580F481731A_.wvu.PrintArea" localSheetId="2" hidden="1">'Name of Bidders'!$B$1:$D$33</definedName>
    <definedName name="Z_45814E31_7EF7_46D4_AAA9_9580F481731A_.wvu.PrintArea" localSheetId="3" hidden="1">'Names of Bidder'!$B$1:$G$38</definedName>
    <definedName name="Z_45814E31_7EF7_46D4_AAA9_9580F481731A_.wvu.PrintTitles" localSheetId="15" hidden="1">'Attach 9'!$18:$18</definedName>
    <definedName name="Z_45814E31_7EF7_46D4_AAA9_9580F481731A_.wvu.Rows" localSheetId="18" hidden="1">'Attach 12'!$4:$4,'Attach 12'!$18:$44</definedName>
    <definedName name="Z_45814E31_7EF7_46D4_AAA9_9580F481731A_.wvu.Rows" localSheetId="22" hidden="1">'Attach 15'!$16:$16,'Attach 15'!$21:$21</definedName>
    <definedName name="Z_45814E31_7EF7_46D4_AAA9_9580F481731A_.wvu.Rows" localSheetId="24" hidden="1">'Attach 17'!$26:$26,'Attach 17'!$32:$209</definedName>
    <definedName name="Z_45814E31_7EF7_46D4_AAA9_9580F481731A_.wvu.Rows" localSheetId="26" hidden="1">'Attach 18 SP'!$149:$153</definedName>
    <definedName name="Z_45814E31_7EF7_46D4_AAA9_9580F481731A_.wvu.Rows" localSheetId="27" hidden="1">'Attach 19'!$13:$13,'Attach 19'!$20:$28</definedName>
    <definedName name="Z_45814E31_7EF7_46D4_AAA9_9580F481731A_.wvu.Rows" localSheetId="4" hidden="1">'Attach 3(JV)'!$27:$29</definedName>
    <definedName name="Z_45814E31_7EF7_46D4_AAA9_9580F481731A_.wvu.Rows" localSheetId="8" hidden="1">'Attach 4'!$26:$26</definedName>
    <definedName name="Z_45814E31_7EF7_46D4_AAA9_9580F481731A_.wvu.Rows" localSheetId="11" hidden="1">'Attach 5'!$4:$4,'Attach 5'!$25:$30</definedName>
    <definedName name="Z_45814E31_7EF7_46D4_AAA9_9580F481731A_.wvu.Rows" localSheetId="12" hidden="1">'Attach 5A'!$25:$30</definedName>
    <definedName name="Z_45814E31_7EF7_46D4_AAA9_9580F481731A_.wvu.Rows" localSheetId="15" hidden="1">'Attach 9'!$23:$31,'Attach 9'!$35:$44</definedName>
    <definedName name="Z_45814E31_7EF7_46D4_AAA9_9580F481731A_.wvu.Rows" localSheetId="7" hidden="1">'Attach-3 (QR)'!$19:$23,'Attach-3 (QR)'!$25:$25,'Attach-3 (QR)'!$34:$34,'Attach-3 (QR)'!$89:$89,'Attach-3 (QR)'!$115:$115</definedName>
    <definedName name="Z_45814E31_7EF7_46D4_AAA9_9580F481731A_.wvu.Rows" localSheetId="5" hidden="1">'Attach-3 (QR)_old'!$19:$23,'Attach-3 (QR)_old'!$25:$25,'Attach-3 (QR)_old'!$34:$34,'Attach-3 (QR)_old'!$91:$91,'Attach-3 (QR)_old'!$117:$117,'Attach-3 (QR)_old'!$204:$204,'Attach-3 (QR)_old'!$235:$235,'Attach-3 (QR)_old'!$260:$386</definedName>
    <definedName name="Z_45814E31_7EF7_46D4_AAA9_9580F481731A_.wvu.Rows" localSheetId="28" hidden="1">'Bid Form 1st Envelope '!$25:$26,'Bid Form 1st Envelope '!$28:$29,'Bid Form 1st Envelope '!$75:$75,'Bid Form 1st Envelope '!$100:$100,'Bid Form 1st Envelope '!$103:$104</definedName>
    <definedName name="Z_45814E31_7EF7_46D4_AAA9_9580F481731A_.wvu.Rows" localSheetId="1" hidden="1">Cover!$10:$10</definedName>
    <definedName name="Z_45814E31_7EF7_46D4_AAA9_9580F481731A_.wvu.Rows" localSheetId="2" hidden="1">'Name of Bidders'!$3:$3,'Name of Bidders'!$9:$9</definedName>
    <definedName name="Z_45814E31_7EF7_46D4_AAA9_9580F481731A_.wvu.Rows" localSheetId="3" hidden="1">'Names of Bidder'!$6:$7,'Names of Bidder'!$23:$26,'Names of Bidder'!$28:$31</definedName>
    <definedName name="Z_477F7E43_D393_45BA_B99B_D838E4629B5D_.wvu.Cols" localSheetId="22" hidden="1">'Attach 15'!$H:$H</definedName>
    <definedName name="Z_477F7E43_D393_45BA_B99B_D838E4629B5D_.wvu.Cols" localSheetId="11" hidden="1">'Attach 5'!$H:$H</definedName>
    <definedName name="Z_477F7E43_D393_45BA_B99B_D838E4629B5D_.wvu.Cols" localSheetId="13" hidden="1">'Attach 6'!$H:$H</definedName>
    <definedName name="Z_477F7E43_D393_45BA_B99B_D838E4629B5D_.wvu.PrintArea" localSheetId="16" hidden="1">'Attach 10'!$A$1:$E$23</definedName>
    <definedName name="Z_477F7E43_D393_45BA_B99B_D838E4629B5D_.wvu.PrintArea" localSheetId="17" hidden="1">'Attach 11'!$A$1:$E$29</definedName>
    <definedName name="Z_477F7E43_D393_45BA_B99B_D838E4629B5D_.wvu.PrintArea" localSheetId="19" hidden="1">'Attach 13'!$A$1:$E$27</definedName>
    <definedName name="Z_477F7E43_D393_45BA_B99B_D838E4629B5D_.wvu.PrintArea" localSheetId="20" hidden="1">'Attach 14'!$A$1:$E$29</definedName>
    <definedName name="Z_477F7E43_D393_45BA_B99B_D838E4629B5D_.wvu.PrintArea" localSheetId="21" hidden="1">'Attach 14-IP'!$A$8:$I$225</definedName>
    <definedName name="Z_477F7E43_D393_45BA_B99B_D838E4629B5D_.wvu.PrintArea" localSheetId="22" hidden="1">'Attach 15'!$A$1:$E$91</definedName>
    <definedName name="Z_477F7E43_D393_45BA_B99B_D838E4629B5D_.wvu.PrintArea" localSheetId="23" hidden="1">'Attach 16'!$A$1:$L$93</definedName>
    <definedName name="Z_477F7E43_D393_45BA_B99B_D838E4629B5D_.wvu.PrintArea" localSheetId="24" hidden="1">'Attach 17'!$A$1:$E$33</definedName>
    <definedName name="Z_477F7E43_D393_45BA_B99B_D838E4629B5D_.wvu.PrintArea" localSheetId="25" hidden="1">'Attach 18'!$A$1:$E$24</definedName>
    <definedName name="Z_477F7E43_D393_45BA_B99B_D838E4629B5D_.wvu.PrintArea" localSheetId="27" hidden="1">'Attach 19'!$A$1:$E$31</definedName>
    <definedName name="Z_477F7E43_D393_45BA_B99B_D838E4629B5D_.wvu.PrintArea" localSheetId="4" hidden="1">'Attach 3(JV)'!$A$1:$E$28</definedName>
    <definedName name="Z_477F7E43_D393_45BA_B99B_D838E4629B5D_.wvu.PrintArea" localSheetId="6" hidden="1">'Attach 3(QR)'!$A$1:$E$28</definedName>
    <definedName name="Z_477F7E43_D393_45BA_B99B_D838E4629B5D_.wvu.PrintArea" localSheetId="8" hidden="1">'Attach 4'!$A$1:$G$25</definedName>
    <definedName name="Z_477F7E43_D393_45BA_B99B_D838E4629B5D_.wvu.PrintArea" localSheetId="9" hidden="1">'Attach 4 (A)'!$A$1:$E$27</definedName>
    <definedName name="Z_477F7E43_D393_45BA_B99B_D838E4629B5D_.wvu.PrintArea" localSheetId="10" hidden="1">'Attach 4 (B)'!$A$1:$E$26</definedName>
    <definedName name="Z_477F7E43_D393_45BA_B99B_D838E4629B5D_.wvu.PrintArea" localSheetId="11" hidden="1">'Attach 5'!$A$1:$E$34</definedName>
    <definedName name="Z_477F7E43_D393_45BA_B99B_D838E4629B5D_.wvu.PrintArea" localSheetId="13" hidden="1">'Attach 6'!$A$1:$E$28</definedName>
    <definedName name="Z_477F7E43_D393_45BA_B99B_D838E4629B5D_.wvu.PrintArea" localSheetId="14" hidden="1">'Attach 7'!$A$1:$E$28</definedName>
    <definedName name="Z_477F7E43_D393_45BA_B99B_D838E4629B5D_.wvu.PrintArea" localSheetId="15" hidden="1">'Attach 9'!$A$1:$D$54</definedName>
    <definedName name="Z_477F7E43_D393_45BA_B99B_D838E4629B5D_.wvu.PrintArea" localSheetId="28" hidden="1">'Bid Form 1st Envelope '!$A$1:$F$117</definedName>
    <definedName name="Z_477F7E43_D393_45BA_B99B_D838E4629B5D_.wvu.PrintTitles" localSheetId="15" hidden="1">'Attach 9'!$18:$18</definedName>
    <definedName name="Z_477F7E43_D393_45BA_B99B_D838E4629B5D_.wvu.Rows" localSheetId="22" hidden="1">'Attach 15'!$16:$16</definedName>
    <definedName name="Z_477F7E43_D393_45BA_B99B_D838E4629B5D_.wvu.Rows" localSheetId="24" hidden="1">'Attach 17'!$26:$26,'Attach 17'!$32:$209</definedName>
    <definedName name="Z_477F7E43_D393_45BA_B99B_D838E4629B5D_.wvu.Rows" localSheetId="27" hidden="1">'Attach 19'!$13:$13,'Attach 19'!$20:$28</definedName>
    <definedName name="Z_477F7E43_D393_45BA_B99B_D838E4629B5D_.wvu.Rows" localSheetId="11" hidden="1">'Attach 5'!$4:$4</definedName>
    <definedName name="Z_494F6778_23FE_4AAC_B37D_6C7543FC13B9_.wvu.Cols" localSheetId="22" hidden="1">'Attach 15'!$H:$H</definedName>
    <definedName name="Z_494F6778_23FE_4AAC_B37D_6C7543FC13B9_.wvu.Cols" localSheetId="11" hidden="1">'Attach 5'!$H:$H</definedName>
    <definedName name="Z_494F6778_23FE_4AAC_B37D_6C7543FC13B9_.wvu.Cols" localSheetId="13" hidden="1">'Attach 6'!$H:$H</definedName>
    <definedName name="Z_494F6778_23FE_4AAC_B37D_6C7543FC13B9_.wvu.Cols" localSheetId="7" hidden="1">'Attach-3 (QR)'!$I:$K</definedName>
    <definedName name="Z_494F6778_23FE_4AAC_B37D_6C7543FC13B9_.wvu.Cols" localSheetId="5" hidden="1">'Attach-3 (QR)_old'!$I:$K</definedName>
    <definedName name="Z_494F6778_23FE_4AAC_B37D_6C7543FC13B9_.wvu.PrintArea" localSheetId="16" hidden="1">'Attach 10'!$A$1:$E$23</definedName>
    <definedName name="Z_494F6778_23FE_4AAC_B37D_6C7543FC13B9_.wvu.PrintArea" localSheetId="17" hidden="1">'Attach 11'!$A$1:$E$85</definedName>
    <definedName name="Z_494F6778_23FE_4AAC_B37D_6C7543FC13B9_.wvu.PrintArea" localSheetId="19" hidden="1">'Attach 13'!$A$1:$E$29</definedName>
    <definedName name="Z_494F6778_23FE_4AAC_B37D_6C7543FC13B9_.wvu.PrintArea" localSheetId="20" hidden="1">'Attach 14'!$A$1:$E$29</definedName>
    <definedName name="Z_494F6778_23FE_4AAC_B37D_6C7543FC13B9_.wvu.PrintArea" localSheetId="21" hidden="1">'Attach 14-IP'!$A$8:$I$225</definedName>
    <definedName name="Z_494F6778_23FE_4AAC_B37D_6C7543FC13B9_.wvu.PrintArea" localSheetId="22" hidden="1">'Attach 15'!$A$1:$E$91</definedName>
    <definedName name="Z_494F6778_23FE_4AAC_B37D_6C7543FC13B9_.wvu.PrintArea" localSheetId="23" hidden="1">'Attach 16'!$A$1:$L$93</definedName>
    <definedName name="Z_494F6778_23FE_4AAC_B37D_6C7543FC13B9_.wvu.PrintArea" localSheetId="25" hidden="1">'Attach 18'!$A$1:$E$24</definedName>
    <definedName name="Z_494F6778_23FE_4AAC_B37D_6C7543FC13B9_.wvu.PrintArea" localSheetId="27" hidden="1">'Attach 19'!$A$1:$E$35</definedName>
    <definedName name="Z_494F6778_23FE_4AAC_B37D_6C7543FC13B9_.wvu.PrintArea" localSheetId="4" hidden="1">'Attach 3(JV)'!$A$1:$E$28</definedName>
    <definedName name="Z_494F6778_23FE_4AAC_B37D_6C7543FC13B9_.wvu.PrintArea" localSheetId="6" hidden="1">'Attach 3(QR)'!$A$1:$E$28</definedName>
    <definedName name="Z_494F6778_23FE_4AAC_B37D_6C7543FC13B9_.wvu.PrintArea" localSheetId="8" hidden="1">'Attach 4'!$A$1:$E$25</definedName>
    <definedName name="Z_494F6778_23FE_4AAC_B37D_6C7543FC13B9_.wvu.PrintArea" localSheetId="9" hidden="1">'Attach 4 (A)'!$A$1:$E$27</definedName>
    <definedName name="Z_494F6778_23FE_4AAC_B37D_6C7543FC13B9_.wvu.PrintArea" localSheetId="10" hidden="1">'Attach 4 (B)'!$A$1:$E$26</definedName>
    <definedName name="Z_494F6778_23FE_4AAC_B37D_6C7543FC13B9_.wvu.PrintArea" localSheetId="11" hidden="1">'Attach 5'!$A$1:$E$109</definedName>
    <definedName name="Z_494F6778_23FE_4AAC_B37D_6C7543FC13B9_.wvu.PrintArea" localSheetId="13" hidden="1">'Attach 6'!$A$1:$E$51</definedName>
    <definedName name="Z_494F6778_23FE_4AAC_B37D_6C7543FC13B9_.wvu.PrintArea" localSheetId="14" hidden="1">'Attach 7'!$A$1:$E$28</definedName>
    <definedName name="Z_494F6778_23FE_4AAC_B37D_6C7543FC13B9_.wvu.PrintArea" localSheetId="15" hidden="1">'Attach 9'!$A$1:$D$60</definedName>
    <definedName name="Z_494F6778_23FE_4AAC_B37D_6C7543FC13B9_.wvu.PrintArea" localSheetId="7" hidden="1">'Attach-3 (QR)'!$A$1:$H$257</definedName>
    <definedName name="Z_494F6778_23FE_4AAC_B37D_6C7543FC13B9_.wvu.PrintArea" localSheetId="5" hidden="1">'Attach-3 (QR)_old'!$A$1:$H$407</definedName>
    <definedName name="Z_494F6778_23FE_4AAC_B37D_6C7543FC13B9_.wvu.PrintArea" localSheetId="28" hidden="1">'Bid Form 1st Envelope '!$A$1:$F$117</definedName>
    <definedName name="Z_494F6778_23FE_4AAC_B37D_6C7543FC13B9_.wvu.PrintTitles" localSheetId="15" hidden="1">'Attach 9'!$18:$18</definedName>
    <definedName name="Z_494F6778_23FE_4AAC_B37D_6C7543FC13B9_.wvu.Rows" localSheetId="22" hidden="1">'Attach 15'!$16:$16</definedName>
    <definedName name="Z_494F6778_23FE_4AAC_B37D_6C7543FC13B9_.wvu.Rows" localSheetId="7" hidden="1">'Attach-3 (QR)'!$31:$35,'Attach-3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494F6778_23FE_4AAC_B37D_6C7543FC13B9_.wvu.Rows" localSheetId="5"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4A248946_722A_4651_AEA1_DE3476F52461_.wvu.Cols" localSheetId="12" hidden="1">'Attach 5A'!$H:$H</definedName>
    <definedName name="Z_4A248946_722A_4651_AEA1_DE3476F52461_.wvu.Cols" localSheetId="2" hidden="1">'Name of Bidders'!$A:$A,'Name of Bidders'!$H:$I</definedName>
    <definedName name="Z_4A248946_722A_4651_AEA1_DE3476F52461_.wvu.PrintArea" localSheetId="12" hidden="1">'Attach 5A'!$A$1:$E$73</definedName>
    <definedName name="Z_4A248946_722A_4651_AEA1_DE3476F52461_.wvu.PrintArea" localSheetId="2" hidden="1">'Name of Bidders'!$B$1:$D$33</definedName>
    <definedName name="Z_4A248946_722A_4651_AEA1_DE3476F52461_.wvu.Rows" localSheetId="12" hidden="1">'Attach 5A'!$25:$30</definedName>
    <definedName name="Z_4F65FF32_EC61_4022_A399_2986D7B6B8B3_.wvu.PrintArea" localSheetId="3" hidden="1">'Names of Bidder'!$B$1:$E$35</definedName>
    <definedName name="Z_4FC0AD0E_817E_4CA2_8399_B627A39139DF_.wvu.Cols" localSheetId="26" hidden="1">'Attach 18 SP'!$J:$P</definedName>
    <definedName name="Z_4FC0AD0E_817E_4CA2_8399_B627A39139DF_.wvu.PrintArea" localSheetId="26" hidden="1">'Attach 18 SP'!$A$8:$I$157</definedName>
    <definedName name="Z_5476C51C_4037_4B28_A818_10D7CDF0C66A_.wvu.Cols" localSheetId="18" hidden="1">'Attach 12'!$G:$I</definedName>
    <definedName name="Z_5476C51C_4037_4B28_A818_10D7CDF0C66A_.wvu.Cols" localSheetId="22" hidden="1">'Attach 15'!$H:$H,'Attach 15'!$L:$N</definedName>
    <definedName name="Z_5476C51C_4037_4B28_A818_10D7CDF0C66A_.wvu.Cols" localSheetId="26" hidden="1">'Attach 18 SP'!$J:$P</definedName>
    <definedName name="Z_5476C51C_4037_4B28_A818_10D7CDF0C66A_.wvu.Cols" localSheetId="4" hidden="1">'Attach 3(JV)'!$G:$H</definedName>
    <definedName name="Z_5476C51C_4037_4B28_A818_10D7CDF0C66A_.wvu.Cols" localSheetId="8" hidden="1">'Attach 4'!$H:$O</definedName>
    <definedName name="Z_5476C51C_4037_4B28_A818_10D7CDF0C66A_.wvu.Cols" localSheetId="11" hidden="1">'Attach 5'!$H:$H</definedName>
    <definedName name="Z_5476C51C_4037_4B28_A818_10D7CDF0C66A_.wvu.Cols" localSheetId="12" hidden="1">'Attach 5A'!$H:$H</definedName>
    <definedName name="Z_5476C51C_4037_4B28_A818_10D7CDF0C66A_.wvu.Cols" localSheetId="13" hidden="1">'Attach 6'!$H:$H</definedName>
    <definedName name="Z_5476C51C_4037_4B28_A818_10D7CDF0C66A_.wvu.Cols" localSheetId="7" hidden="1">'Attach-3 (QR)'!$J:$AB</definedName>
    <definedName name="Z_5476C51C_4037_4B28_A818_10D7CDF0C66A_.wvu.Cols" localSheetId="5" hidden="1">'Attach-3 (QR)_old'!$J:$AB</definedName>
    <definedName name="Z_5476C51C_4037_4B28_A818_10D7CDF0C66A_.wvu.Cols" localSheetId="28" hidden="1">'Bid Form 1st Envelope '!$K:$K</definedName>
    <definedName name="Z_5476C51C_4037_4B28_A818_10D7CDF0C66A_.wvu.Cols" localSheetId="2" hidden="1">'Name of Bidders'!$A:$A,'Name of Bidders'!$G:$J</definedName>
    <definedName name="Z_5476C51C_4037_4B28_A818_10D7CDF0C66A_.wvu.Cols" localSheetId="3" hidden="1">'Names of Bidder'!$H:$M,'Names of Bidder'!$AA:$AB</definedName>
    <definedName name="Z_5476C51C_4037_4B28_A818_10D7CDF0C66A_.wvu.FilterData" localSheetId="3" hidden="1">'Names of Bidder'!$B$6:$G$19</definedName>
    <definedName name="Z_5476C51C_4037_4B28_A818_10D7CDF0C66A_.wvu.PrintArea" localSheetId="16" hidden="1">'Attach 10'!$A$1:$F$18</definedName>
    <definedName name="Z_5476C51C_4037_4B28_A818_10D7CDF0C66A_.wvu.PrintArea" localSheetId="17" hidden="1">'Attach 11'!$A$1:$E$86</definedName>
    <definedName name="Z_5476C51C_4037_4B28_A818_10D7CDF0C66A_.wvu.PrintArea" localSheetId="18" hidden="1">'Attach 12'!$A$1:$F$50</definedName>
    <definedName name="Z_5476C51C_4037_4B28_A818_10D7CDF0C66A_.wvu.PrintArea" localSheetId="19" hidden="1">'Attach 13'!$A$1:$E$26</definedName>
    <definedName name="Z_5476C51C_4037_4B28_A818_10D7CDF0C66A_.wvu.PrintArea" localSheetId="20" hidden="1">'Attach 14'!$A$1:$E$26</definedName>
    <definedName name="Z_5476C51C_4037_4B28_A818_10D7CDF0C66A_.wvu.PrintArea" localSheetId="21" hidden="1">'Attach 14-IP'!$A$8:$I$225</definedName>
    <definedName name="Z_5476C51C_4037_4B28_A818_10D7CDF0C66A_.wvu.PrintArea" localSheetId="22" hidden="1">'Attach 15'!$A$1:$E$91</definedName>
    <definedName name="Z_5476C51C_4037_4B28_A818_10D7CDF0C66A_.wvu.PrintArea" localSheetId="23" hidden="1">'Attach 16'!$A$1:$L$93</definedName>
    <definedName name="Z_5476C51C_4037_4B28_A818_10D7CDF0C66A_.wvu.PrintArea" localSheetId="24" hidden="1">'Attach 17'!$A$1:$E$33</definedName>
    <definedName name="Z_5476C51C_4037_4B28_A818_10D7CDF0C66A_.wvu.PrintArea" localSheetId="25" hidden="1">'Attach 18'!$A$1:$E$21</definedName>
    <definedName name="Z_5476C51C_4037_4B28_A818_10D7CDF0C66A_.wvu.PrintArea" localSheetId="26" hidden="1">'Attach 18 SP'!$A$7:$I$157</definedName>
    <definedName name="Z_5476C51C_4037_4B28_A818_10D7CDF0C66A_.wvu.PrintArea" localSheetId="27" hidden="1">'Attach 19'!$A$1:$E$31</definedName>
    <definedName name="Z_5476C51C_4037_4B28_A818_10D7CDF0C66A_.wvu.PrintArea" localSheetId="4" hidden="1">'Attach 3(JV)'!$A$1:$E$26</definedName>
    <definedName name="Z_5476C51C_4037_4B28_A818_10D7CDF0C66A_.wvu.PrintArea" localSheetId="6" hidden="1">'Attach 3(QR)'!$A$1:$E$23</definedName>
    <definedName name="Z_5476C51C_4037_4B28_A818_10D7CDF0C66A_.wvu.PrintArea" localSheetId="8" hidden="1">'Attach 4'!$A$1:$G$22</definedName>
    <definedName name="Z_5476C51C_4037_4B28_A818_10D7CDF0C66A_.wvu.PrintArea" localSheetId="9" hidden="1">'Attach 4 (A)'!$A$1:$E$27</definedName>
    <definedName name="Z_5476C51C_4037_4B28_A818_10D7CDF0C66A_.wvu.PrintArea" localSheetId="10" hidden="1">'Attach 4 (B)'!$A$1:$E$26</definedName>
    <definedName name="Z_5476C51C_4037_4B28_A818_10D7CDF0C66A_.wvu.PrintArea" localSheetId="11" hidden="1">'Attach 5'!$A$1:$E$35</definedName>
    <definedName name="Z_5476C51C_4037_4B28_A818_10D7CDF0C66A_.wvu.PrintArea" localSheetId="12" hidden="1">'Attach 5A'!$A$1:$E$73</definedName>
    <definedName name="Z_5476C51C_4037_4B28_A818_10D7CDF0C66A_.wvu.PrintArea" localSheetId="13" hidden="1">'Attach 6'!$A$1:$E$28</definedName>
    <definedName name="Z_5476C51C_4037_4B28_A818_10D7CDF0C66A_.wvu.PrintArea" localSheetId="14" hidden="1">'Attach 7'!$A$1:$E$24</definedName>
    <definedName name="Z_5476C51C_4037_4B28_A818_10D7CDF0C66A_.wvu.PrintArea" localSheetId="15" hidden="1">'Attach 9'!$A$1:$H$53</definedName>
    <definedName name="Z_5476C51C_4037_4B28_A818_10D7CDF0C66A_.wvu.PrintArea" localSheetId="7" hidden="1">'Attach-3 (QR)'!$A$1:$I$257</definedName>
    <definedName name="Z_5476C51C_4037_4B28_A818_10D7CDF0C66A_.wvu.PrintArea" localSheetId="5" hidden="1">'Attach-3 (QR)_old'!$A$1:$J$407</definedName>
    <definedName name="Z_5476C51C_4037_4B28_A818_10D7CDF0C66A_.wvu.PrintArea" localSheetId="28" hidden="1">'Bid Form 1st Envelope '!$A$1:$F$116</definedName>
    <definedName name="Z_5476C51C_4037_4B28_A818_10D7CDF0C66A_.wvu.PrintArea" localSheetId="1" hidden="1">Cover!$A$1:$F$28</definedName>
    <definedName name="Z_5476C51C_4037_4B28_A818_10D7CDF0C66A_.wvu.PrintArea" localSheetId="2" hidden="1">'Name of Bidders'!$B$1:$D$33</definedName>
    <definedName name="Z_5476C51C_4037_4B28_A818_10D7CDF0C66A_.wvu.PrintArea" localSheetId="3" hidden="1">'Names of Bidder'!$B$1:$G$38</definedName>
    <definedName name="Z_5476C51C_4037_4B28_A818_10D7CDF0C66A_.wvu.PrintTitles" localSheetId="15" hidden="1">'Attach 9'!$18:$18</definedName>
    <definedName name="Z_5476C51C_4037_4B28_A818_10D7CDF0C66A_.wvu.Rows" localSheetId="18" hidden="1">'Attach 12'!$4:$4,'Attach 12'!$18:$44</definedName>
    <definedName name="Z_5476C51C_4037_4B28_A818_10D7CDF0C66A_.wvu.Rows" localSheetId="21" hidden="1">'Attach 14-IP'!$39:$41</definedName>
    <definedName name="Z_5476C51C_4037_4B28_A818_10D7CDF0C66A_.wvu.Rows" localSheetId="22" hidden="1">'Attach 15'!$21:$21</definedName>
    <definedName name="Z_5476C51C_4037_4B28_A818_10D7CDF0C66A_.wvu.Rows" localSheetId="24" hidden="1">'Attach 17'!$26:$26,'Attach 17'!$32:$209</definedName>
    <definedName name="Z_5476C51C_4037_4B28_A818_10D7CDF0C66A_.wvu.Rows" localSheetId="26" hidden="1">'Attach 18 SP'!$149:$153</definedName>
    <definedName name="Z_5476C51C_4037_4B28_A818_10D7CDF0C66A_.wvu.Rows" localSheetId="27" hidden="1">'Attach 19'!$13:$13,'Attach 19'!$20:$28</definedName>
    <definedName name="Z_5476C51C_4037_4B28_A818_10D7CDF0C66A_.wvu.Rows" localSheetId="8" hidden="1">'Attach 4'!$26:$26</definedName>
    <definedName name="Z_5476C51C_4037_4B28_A818_10D7CDF0C66A_.wvu.Rows" localSheetId="11" hidden="1">'Attach 5'!$4:$4,'Attach 5'!$25:$30</definedName>
    <definedName name="Z_5476C51C_4037_4B28_A818_10D7CDF0C66A_.wvu.Rows" localSheetId="12" hidden="1">'Attach 5A'!$25:$30</definedName>
    <definedName name="Z_5476C51C_4037_4B28_A818_10D7CDF0C66A_.wvu.Rows" localSheetId="15" hidden="1">'Attach 9'!$23:$31,'Attach 9'!$35:$44</definedName>
    <definedName name="Z_5476C51C_4037_4B28_A818_10D7CDF0C66A_.wvu.Rows" localSheetId="7" hidden="1">'Attach-3 (QR)'!$19:$23,'Attach-3 (QR)'!$25:$25,'Attach-3 (QR)'!$34:$34,'Attach-3 (QR)'!$89:$89,'Attach-3 (QR)'!$115:$115</definedName>
    <definedName name="Z_5476C51C_4037_4B28_A818_10D7CDF0C66A_.wvu.Rows" localSheetId="5" hidden="1">'Attach-3 (QR)_old'!$19:$23,'Attach-3 (QR)_old'!$25:$25,'Attach-3 (QR)_old'!$34:$34,'Attach-3 (QR)_old'!$91:$91,'Attach-3 (QR)_old'!$117:$117,'Attach-3 (QR)_old'!$204:$204,'Attach-3 (QR)_old'!$235:$235,'Attach-3 (QR)_old'!$260:$386</definedName>
    <definedName name="Z_5476C51C_4037_4B28_A818_10D7CDF0C66A_.wvu.Rows" localSheetId="28" hidden="1">'Bid Form 1st Envelope '!$25:$26,'Bid Form 1st Envelope '!$28:$29,'Bid Form 1st Envelope '!$55:$55,'Bid Form 1st Envelope '!$75:$75,'Bid Form 1st Envelope '!$100:$100,'Bid Form 1st Envelope '!$103:$104</definedName>
    <definedName name="Z_5476C51C_4037_4B28_A818_10D7CDF0C66A_.wvu.Rows" localSheetId="1" hidden="1">Cover!$10:$10</definedName>
    <definedName name="Z_5476C51C_4037_4B28_A818_10D7CDF0C66A_.wvu.Rows" localSheetId="2" hidden="1">'Name of Bidders'!$3:$3,'Name of Bidders'!$8:$9,'Name of Bidders'!$15:$23</definedName>
    <definedName name="Z_5476C51C_4037_4B28_A818_10D7CDF0C66A_.wvu.Rows" localSheetId="3" hidden="1">'Names of Bidder'!$6:$7,'Names of Bidder'!$23:$26,'Names of Bidder'!$28:$31</definedName>
    <definedName name="Z_57A1126F_C815_44AF_BD70_07C9EB2E1554_.wvu.Cols" localSheetId="12" hidden="1">'Attach 5A'!$H:$H</definedName>
    <definedName name="Z_57A1126F_C815_44AF_BD70_07C9EB2E1554_.wvu.PrintArea" localSheetId="12" hidden="1">'Attach 5A'!$A$1:$E$73</definedName>
    <definedName name="Z_57A1126F_C815_44AF_BD70_07C9EB2E1554_.wvu.Rows" localSheetId="12" hidden="1">'Attach 5A'!$25:$30</definedName>
    <definedName name="Z_57E4EEDF_E340_4846_ADCE_0D9CA5E441D2_.wvu.Cols" localSheetId="2" hidden="1">'Name of Bidders'!$A:$A,'Name of Bidders'!$I:$I</definedName>
    <definedName name="Z_57E4EEDF_E340_4846_ADCE_0D9CA5E441D2_.wvu.PrintArea" localSheetId="2" hidden="1">'Name of Bidders'!$B$1:$D$33</definedName>
    <definedName name="Z_57EC2AB3_459C_475C_AFE6_EBB6882FA67E_.wvu.Cols" localSheetId="7" hidden="1">'Attach-3 (QR)'!$I:$I,'Attach-3 (QR)'!$K:$M</definedName>
    <definedName name="Z_57EC2AB3_459C_475C_AFE6_EBB6882FA67E_.wvu.Cols" localSheetId="5" hidden="1">'Attach-3 (QR)_old'!$I:$I,'Attach-3 (QR)_old'!$K:$M</definedName>
    <definedName name="Z_57EC2AB3_459C_475C_AFE6_EBB6882FA67E_.wvu.PrintArea" localSheetId="7" hidden="1">'Attach-3 (QR)'!$A$1:$H$257</definedName>
    <definedName name="Z_57EC2AB3_459C_475C_AFE6_EBB6882FA67E_.wvu.PrintArea" localSheetId="5" hidden="1">'Attach-3 (QR)_old'!$A$1:$H$407</definedName>
    <definedName name="Z_582CF44B_0703_4CA2_AB84_00685031CD39_.wvu.Cols" localSheetId="7" hidden="1">'Attach-3 (QR)'!$M:$O</definedName>
    <definedName name="Z_582CF44B_0703_4CA2_AB84_00685031CD39_.wvu.Cols" localSheetId="5" hidden="1">'Attach-3 (QR)_old'!$M:$O</definedName>
    <definedName name="Z_582CF44B_0703_4CA2_AB84_00685031CD39_.wvu.PrintArea" localSheetId="7" hidden="1">'Attach-3 (QR)'!$A$1:$H$257</definedName>
    <definedName name="Z_582CF44B_0703_4CA2_AB84_00685031CD39_.wvu.PrintArea" localSheetId="5" hidden="1">'Attach-3 (QR)_old'!$A$1:$H$407</definedName>
    <definedName name="Z_582CF44B_0703_4CA2_AB84_00685031CD39_.wvu.Rows" localSheetId="7" hidden="1">'Attach-3 (QR)'!#REF!,'Attach-3 (QR)'!$70:$178,'Attach-3 (QR)'!#REF!,'Attach-3 (QR)'!#REF!,'Attach-3 (QR)'!#REF!,'Attach-3 (QR)'!#REF!,'Attach-3 (QR)'!#REF!,'Attach-3 (QR)'!#REF!,'Attach-3 (QR)'!#REF!</definedName>
    <definedName name="Z_582CF44B_0703_4CA2_AB84_00685031CD39_.wvu.Rows" localSheetId="5" hidden="1">'Attach-3 (QR)_old'!#REF!,'Attach-3 (QR)_old'!$144:$178,'Attach-3 (QR)_old'!#REF!,'Attach-3 (QR)_old'!#REF!,'Attach-3 (QR)_old'!#REF!,'Attach-3 (QR)_old'!#REF!,'Attach-3 (QR)_old'!$273:$275,'Attach-3 (QR)_old'!$297:$328,'Attach-3 (QR)_old'!$334:$348</definedName>
    <definedName name="Z_58E3016B_91DE_45B1_ADEB_496391BDEDAF_.wvu.Cols" localSheetId="26" hidden="1">'Attach 18 SP'!$J:$P</definedName>
    <definedName name="Z_58E3016B_91DE_45B1_ADEB_496391BDEDAF_.wvu.PrintArea" localSheetId="26" hidden="1">'Attach 18 SP'!$A$8:$I$157</definedName>
    <definedName name="Z_58E3016B_91DE_45B1_ADEB_496391BDEDAF_.wvu.Rows" localSheetId="26" hidden="1">'Attach 18 SP'!#REF!,'Attach 18 SP'!#REF!,'Attach 18 SP'!#REF!,'Attach 18 SP'!#REF!,'Attach 18 SP'!#REF!,'Attach 18 SP'!$149:$153</definedName>
    <definedName name="Z_5B8D5D4A_E3F3_4270_9E8A_31566626E806_.wvu.Cols" localSheetId="18" hidden="1">'Attach 12'!$G:$G</definedName>
    <definedName name="Z_5B8D5D4A_E3F3_4270_9E8A_31566626E806_.wvu.Cols" localSheetId="3" hidden="1">'Names of Bidder'!$L:$L</definedName>
    <definedName name="Z_5B8D5D4A_E3F3_4270_9E8A_31566626E806_.wvu.PrintArea" localSheetId="18" hidden="1">'Attach 12'!$A$1:$F$50</definedName>
    <definedName name="Z_5B8D5D4A_E3F3_4270_9E8A_31566626E806_.wvu.PrintArea" localSheetId="3" hidden="1">'Names of Bidder'!$B$1:$G$38</definedName>
    <definedName name="Z_5DC8802C_6CD8_4623_90B5_A2B66DEC93B5_.wvu.Cols" localSheetId="26" hidden="1">'Attach 18 SP'!$J:$P</definedName>
    <definedName name="Z_5DC8802C_6CD8_4623_90B5_A2B66DEC93B5_.wvu.PrintArea" localSheetId="26" hidden="1">'Attach 18 SP'!$A$8:$I$157</definedName>
    <definedName name="Z_5DC8802C_6CD8_4623_90B5_A2B66DEC93B5_.wvu.Rows" localSheetId="26" hidden="1">'Attach 18 SP'!#REF!,'Attach 18 SP'!#REF!,'Attach 18 SP'!#REF!,'Attach 18 SP'!#REF!,'Attach 18 SP'!#REF!,'Attach 18 SP'!$149:$153</definedName>
    <definedName name="Z_5FD74E67_DB24_44D3_983B_19D633AA18A1_.wvu.Cols" localSheetId="18" hidden="1">'Attach 12'!$G:$G</definedName>
    <definedName name="Z_5FD74E67_DB24_44D3_983B_19D633AA18A1_.wvu.Cols" localSheetId="3" hidden="1">'Names of Bidder'!$L:$L</definedName>
    <definedName name="Z_5FD74E67_DB24_44D3_983B_19D633AA18A1_.wvu.PrintArea" localSheetId="18" hidden="1">'Attach 12'!$A$1:$F$50</definedName>
    <definedName name="Z_5FD74E67_DB24_44D3_983B_19D633AA18A1_.wvu.PrintArea" localSheetId="3" hidden="1">'Names of Bidder'!$B$1:$G$38</definedName>
    <definedName name="Z_611D8B62_9C40_451B_ABB4_92F111B2BF43_.wvu.Cols" localSheetId="26" hidden="1">'Attach 18 SP'!$J:$P</definedName>
    <definedName name="Z_611D8B62_9C40_451B_ABB4_92F111B2BF43_.wvu.Cols" localSheetId="3" hidden="1">'Names of Bidder'!$L:$L</definedName>
    <definedName name="Z_611D8B62_9C40_451B_ABB4_92F111B2BF43_.wvu.PrintArea" localSheetId="26" hidden="1">'Attach 18 SP'!$A$8:$I$157</definedName>
    <definedName name="Z_611D8B62_9C40_451B_ABB4_92F111B2BF43_.wvu.PrintArea" localSheetId="3" hidden="1">'Names of Bidder'!$B$1:$E$35</definedName>
    <definedName name="Z_611D8B62_9C40_451B_ABB4_92F111B2BF43_.wvu.Rows" localSheetId="26" hidden="1">'Attach 18 SP'!#REF!,'Attach 18 SP'!#REF!,'Attach 18 SP'!#REF!,'Attach 18 SP'!#REF!,'Attach 18 SP'!#REF!,'Attach 18 SP'!$149:$153</definedName>
    <definedName name="Z_6B2C1320_5106_401D_86E8_03FFC7419150_.wvu.Cols" localSheetId="18" hidden="1">'Attach 12'!$G:$G</definedName>
    <definedName name="Z_6B2C1320_5106_401D_86E8_03FFC7419150_.wvu.Cols" localSheetId="26" hidden="1">'Attach 18 SP'!$K:$P</definedName>
    <definedName name="Z_6B2C1320_5106_401D_86E8_03FFC7419150_.wvu.Cols" localSheetId="7" hidden="1">'Attach-3 (QR)'!$I:$I,'Attach-3 (QR)'!$M:$M</definedName>
    <definedName name="Z_6B2C1320_5106_401D_86E8_03FFC7419150_.wvu.Cols" localSheetId="5" hidden="1">'Attach-3 (QR)_old'!$I:$I,'Attach-3 (QR)_old'!$M:$M</definedName>
    <definedName name="Z_6B2C1320_5106_401D_86E8_03FFC7419150_.wvu.PrintArea" localSheetId="18" hidden="1">'Attach 12'!$A$1:$F$50</definedName>
    <definedName name="Z_6B2C1320_5106_401D_86E8_03FFC7419150_.wvu.PrintArea" localSheetId="26" hidden="1">'Attach 18 SP'!$A$8:$I$157</definedName>
    <definedName name="Z_6B2C1320_5106_401D_86E8_03FFC7419150_.wvu.PrintArea" localSheetId="7" hidden="1">'Attach-3 (QR)'!$A$1:$H$257</definedName>
    <definedName name="Z_6B2C1320_5106_401D_86E8_03FFC7419150_.wvu.PrintArea" localSheetId="5" hidden="1">'Attach-3 (QR)_old'!$A$1:$H$407</definedName>
    <definedName name="Z_6B2C1320_5106_401D_86E8_03FFC7419150_.wvu.Rows" localSheetId="26" hidden="1">'Attach 18 SP'!$41:$41</definedName>
    <definedName name="Z_6B2C1320_5106_401D_86E8_03FFC7419150_.wvu.Rows" localSheetId="7" hidden="1">'Attach-3 (QR)'!#REF!,'Attach-3 (QR)'!#REF!</definedName>
    <definedName name="Z_6B2C1320_5106_401D_86E8_03FFC7419150_.wvu.Rows" localSheetId="5" hidden="1">'Attach-3 (QR)_old'!#REF!,'Attach-3 (QR)_old'!#REF!</definedName>
    <definedName name="Z_6FD3A41D_DEEE_48F5_96DB_6021F0BEBAF6_.wvu.Cols" localSheetId="7" hidden="1">'Attach-3 (QR)'!$M:$O</definedName>
    <definedName name="Z_6FD3A41D_DEEE_48F5_96DB_6021F0BEBAF6_.wvu.Cols" localSheetId="5" hidden="1">'Attach-3 (QR)_old'!$M:$O</definedName>
    <definedName name="Z_6FD3A41D_DEEE_48F5_96DB_6021F0BEBAF6_.wvu.PrintArea" localSheetId="7" hidden="1">'Attach-3 (QR)'!$A$1:$H$257</definedName>
    <definedName name="Z_6FD3A41D_DEEE_48F5_96DB_6021F0BEBAF6_.wvu.PrintArea" localSheetId="5" hidden="1">'Attach-3 (QR)_old'!$A$1:$H$407</definedName>
    <definedName name="Z_6FD3A41D_DEEE_48F5_96DB_6021F0BEBAF6_.wvu.Rows" localSheetId="7" hidden="1">'Attach-3 (QR)'!#REF!,'Attach-3 (QR)'!$70:$178,'Attach-3 (QR)'!#REF!,'Attach-3 (QR)'!#REF!,'Attach-3 (QR)'!#REF!,'Attach-3 (QR)'!#REF!,'Attach-3 (QR)'!#REF!,'Attach-3 (QR)'!#REF!,'Attach-3 (QR)'!#REF!,'Attach-3 (QR)'!#REF!</definedName>
    <definedName name="Z_6FD3A41D_DEEE_48F5_96DB_6021F0BEBAF6_.wvu.Rows" localSheetId="5" hidden="1">'Attach-3 (QR)_old'!#REF!,'Attach-3 (QR)_old'!$144:$178,'Attach-3 (QR)_old'!#REF!,'Attach-3 (QR)_old'!#REF!,'Attach-3 (QR)_old'!#REF!,'Attach-3 (QR)_old'!#REF!,'Attach-3 (QR)_old'!$273:$275,'Attach-3 (QR)_old'!$289:$329,'Attach-3 (QR)_old'!$334:$348,'Attach-3 (QR)_old'!$366:$386</definedName>
    <definedName name="Z_70A80C84_CC07_4E4D_A598_BF928357D74F_.wvu.Cols" localSheetId="12" hidden="1">'Attach 5A'!$H:$H</definedName>
    <definedName name="Z_70A80C84_CC07_4E4D_A598_BF928357D74F_.wvu.Cols" localSheetId="2" hidden="1">'Name of Bidders'!$A:$A,'Name of Bidders'!$H:$I</definedName>
    <definedName name="Z_70A80C84_CC07_4E4D_A598_BF928357D74F_.wvu.PrintArea" localSheetId="12" hidden="1">'Attach 5A'!$A$1:$E$73</definedName>
    <definedName name="Z_70A80C84_CC07_4E4D_A598_BF928357D74F_.wvu.PrintArea" localSheetId="2" hidden="1">'Name of Bidders'!$B$1:$D$33</definedName>
    <definedName name="Z_70A80C84_CC07_4E4D_A598_BF928357D74F_.wvu.Rows" localSheetId="12" hidden="1">'Attach 5A'!$25:$30</definedName>
    <definedName name="Z_70B78559_AE2A_4A85_855C_A3044383137A_.wvu.Cols" localSheetId="7" hidden="1">'Attach-3 (QR)'!$J:$P</definedName>
    <definedName name="Z_70B78559_AE2A_4A85_855C_A3044383137A_.wvu.Cols" localSheetId="5" hidden="1">'Attach-3 (QR)_old'!$J:$P</definedName>
    <definedName name="Z_70B78559_AE2A_4A85_855C_A3044383137A_.wvu.PrintArea" localSheetId="7" hidden="1">'Attach-3 (QR)'!$A$1:$I$257</definedName>
    <definedName name="Z_70B78559_AE2A_4A85_855C_A3044383137A_.wvu.PrintArea" localSheetId="5" hidden="1">'Attach-3 (QR)_old'!$A$1:$I$407</definedName>
    <definedName name="Z_70B78559_AE2A_4A85_855C_A3044383137A_.wvu.Rows" localSheetId="7" hidden="1">'Attach-3 (QR)'!$19:$23,'Attach-3 (QR)'!$25:$25,'Attach-3 (QR)'!$34:$34,'Attach-3 (QR)'!#REF!,'Attach-3 (QR)'!#REF!,'Attach-3 (QR)'!$70:$178,'Attach-3 (QR)'!#REF!,'Attach-3 (QR)'!#REF!</definedName>
    <definedName name="Z_70B78559_AE2A_4A85_855C_A3044383137A_.wvu.Rows" localSheetId="5" hidden="1">'Attach-3 (QR)_old'!$19:$23,'Attach-3 (QR)_old'!$25:$25,'Attach-3 (QR)_old'!$34:$34,'Attach-3 (QR)_old'!#REF!,'Attach-3 (QR)_old'!$91:$91,'Attach-3 (QR)_old'!$144:$178,'Attach-3 (QR)_old'!#REF!,'Attach-3 (QR)_old'!$260:$386</definedName>
    <definedName name="Z_71CED947_16BC_4420_B977_41F665B59AFF_.wvu.Cols" localSheetId="18" hidden="1">'Attach 12'!$G:$G</definedName>
    <definedName name="Z_71CED947_16BC_4420_B977_41F665B59AFF_.wvu.Cols" localSheetId="3" hidden="1">'Names of Bidder'!$L:$L</definedName>
    <definedName name="Z_71CED947_16BC_4420_B977_41F665B59AFF_.wvu.PrintArea" localSheetId="18" hidden="1">'Attach 12'!$A$1:$F$50</definedName>
    <definedName name="Z_71CED947_16BC_4420_B977_41F665B59AFF_.wvu.PrintArea" localSheetId="3" hidden="1">'Names of Bidder'!$B$1:$G$38</definedName>
    <definedName name="Z_728AEB16_F9CD_4198_B4E9_2E28A5E42262_.wvu.Cols" localSheetId="7" hidden="1">'Attach-3 (QR)'!$M:$O</definedName>
    <definedName name="Z_728AEB16_F9CD_4198_B4E9_2E28A5E42262_.wvu.Cols" localSheetId="5" hidden="1">'Attach-3 (QR)_old'!$M:$O</definedName>
    <definedName name="Z_728AEB16_F9CD_4198_B4E9_2E28A5E42262_.wvu.PrintArea" localSheetId="7" hidden="1">'Attach-3 (QR)'!$A$1:$H$257</definedName>
    <definedName name="Z_728AEB16_F9CD_4198_B4E9_2E28A5E42262_.wvu.PrintArea" localSheetId="5" hidden="1">'Attach-3 (QR)_old'!$A$1:$H$407</definedName>
    <definedName name="Z_728AEB16_F9CD_4198_B4E9_2E28A5E42262_.wvu.Rows" localSheetId="7" hidden="1">'Attach-3 (QR)'!#REF!,'Attach-3 (QR)'!$70:$178,'Attach-3 (QR)'!#REF!,'Attach-3 (QR)'!#REF!,'Attach-3 (QR)'!#REF!,'Attach-3 (QR)'!#REF!,'Attach-3 (QR)'!#REF!,'Attach-3 (QR)'!#REF!,'Attach-3 (QR)'!#REF!,'Attach-3 (QR)'!#REF!</definedName>
    <definedName name="Z_728AEB16_F9CD_4198_B4E9_2E28A5E42262_.wvu.Rows" localSheetId="5" hidden="1">'Attach-3 (QR)_old'!#REF!,'Attach-3 (QR)_old'!$144:$178,'Attach-3 (QR)_old'!#REF!,'Attach-3 (QR)_old'!#REF!,'Attach-3 (QR)_old'!#REF!,'Attach-3 (QR)_old'!#REF!,'Attach-3 (QR)_old'!$273:$275,'Attach-3 (QR)_old'!$289:$329,'Attach-3 (QR)_old'!$334:$348,'Attach-3 (QR)_old'!$366:$386</definedName>
    <definedName name="Z_7450D003_2D71_4937_8099_C282E69FF570_.wvu.Cols" localSheetId="26" hidden="1">'Attach 18 SP'!$J:$P</definedName>
    <definedName name="Z_7450D003_2D71_4937_8099_C282E69FF570_.wvu.Cols" localSheetId="12" hidden="1">'Attach 5A'!$H:$H</definedName>
    <definedName name="Z_7450D003_2D71_4937_8099_C282E69FF570_.wvu.PrintArea" localSheetId="26" hidden="1">'Attach 18 SP'!$A$8:$I$157</definedName>
    <definedName name="Z_7450D003_2D71_4937_8099_C282E69FF570_.wvu.PrintArea" localSheetId="12" hidden="1">'Attach 5A'!$A$1:$E$73</definedName>
    <definedName name="Z_7450D003_2D71_4937_8099_C282E69FF570_.wvu.Rows" localSheetId="26" hidden="1">'Attach 18 SP'!#REF!,'Attach 18 SP'!#REF!,'Attach 18 SP'!#REF!,'Attach 18 SP'!#REF!,'Attach 18 SP'!#REF!,'Attach 18 SP'!$149:$153</definedName>
    <definedName name="Z_7450D003_2D71_4937_8099_C282E69FF570_.wvu.Rows" localSheetId="12" hidden="1">'Attach 5A'!$25:$30</definedName>
    <definedName name="Z_75B14AF8_1D53_4505_AAFD_D14BA6666FCE_.wvu.Cols" localSheetId="18" hidden="1">'Attach 12'!$G:$H</definedName>
    <definedName name="Z_75B14AF8_1D53_4505_AAFD_D14BA6666FCE_.wvu.Cols" localSheetId="22" hidden="1">'Attach 15'!$H:$H,'Attach 15'!$L:$N</definedName>
    <definedName name="Z_75B14AF8_1D53_4505_AAFD_D14BA6666FCE_.wvu.Cols" localSheetId="26" hidden="1">'Attach 18 SP'!$J:$P</definedName>
    <definedName name="Z_75B14AF8_1D53_4505_AAFD_D14BA6666FCE_.wvu.Cols" localSheetId="4" hidden="1">'Attach 3(JV)'!$G:$H</definedName>
    <definedName name="Z_75B14AF8_1D53_4505_AAFD_D14BA6666FCE_.wvu.Cols" localSheetId="8" hidden="1">'Attach 4'!$H:$O</definedName>
    <definedName name="Z_75B14AF8_1D53_4505_AAFD_D14BA6666FCE_.wvu.Cols" localSheetId="11" hidden="1">'Attach 5'!$H:$H</definedName>
    <definedName name="Z_75B14AF8_1D53_4505_AAFD_D14BA6666FCE_.wvu.Cols" localSheetId="12" hidden="1">'Attach 5A'!$H:$H</definedName>
    <definedName name="Z_75B14AF8_1D53_4505_AAFD_D14BA6666FCE_.wvu.Cols" localSheetId="13" hidden="1">'Attach 6'!$H:$H</definedName>
    <definedName name="Z_75B14AF8_1D53_4505_AAFD_D14BA6666FCE_.wvu.Cols" localSheetId="7" hidden="1">'Attach-3 (QR)'!$J:$AB</definedName>
    <definedName name="Z_75B14AF8_1D53_4505_AAFD_D14BA6666FCE_.wvu.Cols" localSheetId="5" hidden="1">'Attach-3 (QR)_old'!$J:$AB</definedName>
    <definedName name="Z_75B14AF8_1D53_4505_AAFD_D14BA6666FCE_.wvu.Cols" localSheetId="28" hidden="1">'Bid Form 1st Envelope '!$K:$K</definedName>
    <definedName name="Z_75B14AF8_1D53_4505_AAFD_D14BA6666FCE_.wvu.Cols" localSheetId="2" hidden="1">'Name of Bidders'!$A:$A,'Name of Bidders'!$G:$J</definedName>
    <definedName name="Z_75B14AF8_1D53_4505_AAFD_D14BA6666FCE_.wvu.Cols" localSheetId="3" hidden="1">'Names of Bidder'!$H:$M,'Names of Bidder'!$AA:$AB</definedName>
    <definedName name="Z_75B14AF8_1D53_4505_AAFD_D14BA6666FCE_.wvu.FilterData" localSheetId="3" hidden="1">'Names of Bidder'!$B$6:$G$19</definedName>
    <definedName name="Z_75B14AF8_1D53_4505_AAFD_D14BA6666FCE_.wvu.PrintArea" localSheetId="16" hidden="1">'Attach 10'!$A$1:$F$18</definedName>
    <definedName name="Z_75B14AF8_1D53_4505_AAFD_D14BA6666FCE_.wvu.PrintArea" localSheetId="17" hidden="1">'Attach 11'!$A$1:$E$29</definedName>
    <definedName name="Z_75B14AF8_1D53_4505_AAFD_D14BA6666FCE_.wvu.PrintArea" localSheetId="18" hidden="1">'Attach 12'!$A$1:$F$49</definedName>
    <definedName name="Z_75B14AF8_1D53_4505_AAFD_D14BA6666FCE_.wvu.PrintArea" localSheetId="19" hidden="1">'Attach 13'!$A$1:$E$26</definedName>
    <definedName name="Z_75B14AF8_1D53_4505_AAFD_D14BA6666FCE_.wvu.PrintArea" localSheetId="20" hidden="1">'Attach 14'!$A$1:$E$26</definedName>
    <definedName name="Z_75B14AF8_1D53_4505_AAFD_D14BA6666FCE_.wvu.PrintArea" localSheetId="21" hidden="1">'Attach 14-IP'!$A$8:$I$225</definedName>
    <definedName name="Z_75B14AF8_1D53_4505_AAFD_D14BA6666FCE_.wvu.PrintArea" localSheetId="22" hidden="1">'Attach 15'!$A$1:$E$91</definedName>
    <definedName name="Z_75B14AF8_1D53_4505_AAFD_D14BA6666FCE_.wvu.PrintArea" localSheetId="23" hidden="1">'Attach 16'!$A$1:$L$93</definedName>
    <definedName name="Z_75B14AF8_1D53_4505_AAFD_D14BA6666FCE_.wvu.PrintArea" localSheetId="24" hidden="1">'Attach 17'!$A$1:$E$33</definedName>
    <definedName name="Z_75B14AF8_1D53_4505_AAFD_D14BA6666FCE_.wvu.PrintArea" localSheetId="25" hidden="1">'Attach 18'!$A$1:$E$21</definedName>
    <definedName name="Z_75B14AF8_1D53_4505_AAFD_D14BA6666FCE_.wvu.PrintArea" localSheetId="26" hidden="1">'Attach 18 SP'!$A$7:$I$157</definedName>
    <definedName name="Z_75B14AF8_1D53_4505_AAFD_D14BA6666FCE_.wvu.PrintArea" localSheetId="27" hidden="1">'Attach 19'!$A$1:$E$31</definedName>
    <definedName name="Z_75B14AF8_1D53_4505_AAFD_D14BA6666FCE_.wvu.PrintArea" localSheetId="4" hidden="1">'Attach 3(JV)'!$A$1:$E$26</definedName>
    <definedName name="Z_75B14AF8_1D53_4505_AAFD_D14BA6666FCE_.wvu.PrintArea" localSheetId="6" hidden="1">'Attach 3(QR)'!$A$1:$E$23</definedName>
    <definedName name="Z_75B14AF8_1D53_4505_AAFD_D14BA6666FCE_.wvu.PrintArea" localSheetId="8" hidden="1">'Attach 4'!$A$1:$G$22</definedName>
    <definedName name="Z_75B14AF8_1D53_4505_AAFD_D14BA6666FCE_.wvu.PrintArea" localSheetId="9" hidden="1">'Attach 4 (A)'!$A$1:$E$27</definedName>
    <definedName name="Z_75B14AF8_1D53_4505_AAFD_D14BA6666FCE_.wvu.PrintArea" localSheetId="10" hidden="1">'Attach 4 (B)'!$A$1:$E$26</definedName>
    <definedName name="Z_75B14AF8_1D53_4505_AAFD_D14BA6666FCE_.wvu.PrintArea" localSheetId="11" hidden="1">'Attach 5'!$A$1:$E$35</definedName>
    <definedName name="Z_75B14AF8_1D53_4505_AAFD_D14BA6666FCE_.wvu.PrintArea" localSheetId="12" hidden="1">'Attach 5A'!$A$1:$E$35</definedName>
    <definedName name="Z_75B14AF8_1D53_4505_AAFD_D14BA6666FCE_.wvu.PrintArea" localSheetId="13" hidden="1">'Attach 6'!$A$1:$E$28</definedName>
    <definedName name="Z_75B14AF8_1D53_4505_AAFD_D14BA6666FCE_.wvu.PrintArea" localSheetId="14" hidden="1">'Attach 7'!$A$1:$E$24</definedName>
    <definedName name="Z_75B14AF8_1D53_4505_AAFD_D14BA6666FCE_.wvu.PrintArea" localSheetId="15" hidden="1">'Attach 9'!$A$1:$H$53</definedName>
    <definedName name="Z_75B14AF8_1D53_4505_AAFD_D14BA6666FCE_.wvu.PrintArea" localSheetId="7" hidden="1">'Attach-3 (QR)'!$A$1:$I$257</definedName>
    <definedName name="Z_75B14AF8_1D53_4505_AAFD_D14BA6666FCE_.wvu.PrintArea" localSheetId="5" hidden="1">'Attach-3 (QR)_old'!$A$1:$J$407</definedName>
    <definedName name="Z_75B14AF8_1D53_4505_AAFD_D14BA6666FCE_.wvu.PrintArea" localSheetId="28" hidden="1">'Bid Form 1st Envelope '!$A$1:$F$116</definedName>
    <definedName name="Z_75B14AF8_1D53_4505_AAFD_D14BA6666FCE_.wvu.PrintArea" localSheetId="1" hidden="1">Cover!$A$1:$F$28</definedName>
    <definedName name="Z_75B14AF8_1D53_4505_AAFD_D14BA6666FCE_.wvu.PrintArea" localSheetId="2" hidden="1">'Name of Bidders'!$B$1:$D$33</definedName>
    <definedName name="Z_75B14AF8_1D53_4505_AAFD_D14BA6666FCE_.wvu.PrintArea" localSheetId="3" hidden="1">'Names of Bidder'!$B$1:$G$38</definedName>
    <definedName name="Z_75B14AF8_1D53_4505_AAFD_D14BA6666FCE_.wvu.PrintTitles" localSheetId="15" hidden="1">'Attach 9'!$18:$18</definedName>
    <definedName name="Z_75B14AF8_1D53_4505_AAFD_D14BA6666FCE_.wvu.Rows" localSheetId="18" hidden="1">'Attach 12'!$4:$4,'Attach 12'!$45:$46</definedName>
    <definedName name="Z_75B14AF8_1D53_4505_AAFD_D14BA6666FCE_.wvu.Rows" localSheetId="21" hidden="1">'Attach 14-IP'!$39:$41</definedName>
    <definedName name="Z_75B14AF8_1D53_4505_AAFD_D14BA6666FCE_.wvu.Rows" localSheetId="22" hidden="1">'Attach 15'!$17:$21</definedName>
    <definedName name="Z_75B14AF8_1D53_4505_AAFD_D14BA6666FCE_.wvu.Rows" localSheetId="24" hidden="1">'Attach 17'!$26:$26,'Attach 17'!$32:$209</definedName>
    <definedName name="Z_75B14AF8_1D53_4505_AAFD_D14BA6666FCE_.wvu.Rows" localSheetId="26" hidden="1">'Attach 18 SP'!$149:$153</definedName>
    <definedName name="Z_75B14AF8_1D53_4505_AAFD_D14BA6666FCE_.wvu.Rows" localSheetId="27" hidden="1">'Attach 19'!$13:$13,'Attach 19'!$20:$28</definedName>
    <definedName name="Z_75B14AF8_1D53_4505_AAFD_D14BA6666FCE_.wvu.Rows" localSheetId="8" hidden="1">'Attach 4'!$26:$26</definedName>
    <definedName name="Z_75B14AF8_1D53_4505_AAFD_D14BA6666FCE_.wvu.Rows" localSheetId="11" hidden="1">'Attach 5'!$4:$4,'Attach 5'!$25:$30</definedName>
    <definedName name="Z_75B14AF8_1D53_4505_AAFD_D14BA6666FCE_.wvu.Rows" localSheetId="12" hidden="1">'Attach 5A'!$25:$30</definedName>
    <definedName name="Z_75B14AF8_1D53_4505_AAFD_D14BA6666FCE_.wvu.Rows" localSheetId="15" hidden="1">'Attach 9'!$23:$31,'Attach 9'!$35:$44</definedName>
    <definedName name="Z_75B14AF8_1D53_4505_AAFD_D14BA6666FCE_.wvu.Rows" localSheetId="7" hidden="1">'Attach-3 (QR)'!$19:$23,'Attach-3 (QR)'!$25:$25,'Attach-3 (QR)'!$34:$34,'Attach-3 (QR)'!$89:$89,'Attach-3 (QR)'!$115:$115</definedName>
    <definedName name="Z_75B14AF8_1D53_4505_AAFD_D14BA6666FCE_.wvu.Rows" localSheetId="5" hidden="1">'Attach-3 (QR)_old'!$19:$23,'Attach-3 (QR)_old'!$25:$25,'Attach-3 (QR)_old'!$34:$34,'Attach-3 (QR)_old'!$91:$91,'Attach-3 (QR)_old'!$117:$117,'Attach-3 (QR)_old'!$204:$204,'Attach-3 (QR)_old'!$235:$235,'Attach-3 (QR)_old'!$260:$386</definedName>
    <definedName name="Z_75B14AF8_1D53_4505_AAFD_D14BA6666FCE_.wvu.Rows" localSheetId="28" hidden="1">'Bid Form 1st Envelope '!$25:$26,'Bid Form 1st Envelope '!$28:$29,'Bid Form 1st Envelope '!$55:$55,'Bid Form 1st Envelope '!$75:$75,'Bid Form 1st Envelope '!$100:$100,'Bid Form 1st Envelope '!$103:$104</definedName>
    <definedName name="Z_75B14AF8_1D53_4505_AAFD_D14BA6666FCE_.wvu.Rows" localSheetId="1" hidden="1">Cover!$10:$10</definedName>
    <definedName name="Z_75B14AF8_1D53_4505_AAFD_D14BA6666FCE_.wvu.Rows" localSheetId="2" hidden="1">'Name of Bidders'!$3:$3,'Name of Bidders'!$8:$9,'Name of Bidders'!$15:$23</definedName>
    <definedName name="Z_75B14AF8_1D53_4505_AAFD_D14BA6666FCE_.wvu.Rows" localSheetId="3" hidden="1">'Names of Bidder'!$6:$7,'Names of Bidder'!$23:$26,'Names of Bidder'!$28:$31</definedName>
    <definedName name="Z_77F6FFF9_F41A_43A9_8242_690DB1C4DD1E_.wvu.Cols" localSheetId="26" hidden="1">'Attach 18 SP'!$J:$P</definedName>
    <definedName name="Z_77F6FFF9_F41A_43A9_8242_690DB1C4DD1E_.wvu.PrintArea" localSheetId="26" hidden="1">'Attach 18 SP'!$A$8:$I$157</definedName>
    <definedName name="Z_77F6FFF9_F41A_43A9_8242_690DB1C4DD1E_.wvu.Rows" localSheetId="26" hidden="1">'Attach 18 SP'!#REF!,'Attach 18 SP'!#REF!,'Attach 18 SP'!#REF!,'Attach 18 SP'!#REF!,'Attach 18 SP'!#REF!,'Attach 18 SP'!$149:$153</definedName>
    <definedName name="Z_7951453C_4A9A_41E1_B5EB_C9032A630325_.wvu.Cols" localSheetId="26" hidden="1">'Attach 18 SP'!$J:$P</definedName>
    <definedName name="Z_7951453C_4A9A_41E1_B5EB_C9032A630325_.wvu.Cols" localSheetId="12" hidden="1">'Attach 5A'!$H:$H</definedName>
    <definedName name="Z_7951453C_4A9A_41E1_B5EB_C9032A630325_.wvu.PrintArea" localSheetId="26" hidden="1">'Attach 18 SP'!$A$8:$I$157</definedName>
    <definedName name="Z_7951453C_4A9A_41E1_B5EB_C9032A630325_.wvu.PrintArea" localSheetId="12" hidden="1">'Attach 5A'!$A$1:$E$73</definedName>
    <definedName name="Z_7951453C_4A9A_41E1_B5EB_C9032A630325_.wvu.Rows" localSheetId="26" hidden="1">'Attach 18 SP'!#REF!,'Attach 18 SP'!#REF!,'Attach 18 SP'!#REF!,'Attach 18 SP'!#REF!,'Attach 18 SP'!#REF!,'Attach 18 SP'!$149:$153</definedName>
    <definedName name="Z_7951453C_4A9A_41E1_B5EB_C9032A630325_.wvu.Rows" localSheetId="12" hidden="1">'Attach 5A'!$25:$30</definedName>
    <definedName name="Z_7A9EA6D6_4DDF_43D9_92E6_C6AFAD14E266_.wvu.Cols" localSheetId="22" hidden="1">'Attach 15'!$H:$H</definedName>
    <definedName name="Z_7A9EA6D6_4DDF_43D9_92E6_C6AFAD14E266_.wvu.Cols" localSheetId="11" hidden="1">'Attach 5'!$H:$H</definedName>
    <definedName name="Z_7A9EA6D6_4DDF_43D9_92E6_C6AFAD14E266_.wvu.Cols" localSheetId="13" hidden="1">'Attach 6'!$H:$H</definedName>
    <definedName name="Z_7A9EA6D6_4DDF_43D9_92E6_C6AFAD14E266_.wvu.PrintArea" localSheetId="16" hidden="1">'Attach 10'!$A$1:$E$23</definedName>
    <definedName name="Z_7A9EA6D6_4DDF_43D9_92E6_C6AFAD14E266_.wvu.PrintArea" localSheetId="17" hidden="1">'Attach 11'!$A$1:$E$29</definedName>
    <definedName name="Z_7A9EA6D6_4DDF_43D9_92E6_C6AFAD14E266_.wvu.PrintArea" localSheetId="19" hidden="1">'Attach 13'!$A$1:$E$29</definedName>
    <definedName name="Z_7A9EA6D6_4DDF_43D9_92E6_C6AFAD14E266_.wvu.PrintArea" localSheetId="20" hidden="1">'Attach 14'!$A$1:$E$29</definedName>
    <definedName name="Z_7A9EA6D6_4DDF_43D9_92E6_C6AFAD14E266_.wvu.PrintArea" localSheetId="21" hidden="1">'Attach 14-IP'!$A$8:$I$225</definedName>
    <definedName name="Z_7A9EA6D6_4DDF_43D9_92E6_C6AFAD14E266_.wvu.PrintArea" localSheetId="22" hidden="1">'Attach 15'!$A$1:$E$91</definedName>
    <definedName name="Z_7A9EA6D6_4DDF_43D9_92E6_C6AFAD14E266_.wvu.PrintArea" localSheetId="23" hidden="1">'Attach 16'!$A$1:$L$93</definedName>
    <definedName name="Z_7A9EA6D6_4DDF_43D9_92E6_C6AFAD14E266_.wvu.PrintArea" localSheetId="24" hidden="1">'Attach 17'!$A$1:$E$33</definedName>
    <definedName name="Z_7A9EA6D6_4DDF_43D9_92E6_C6AFAD14E266_.wvu.PrintArea" localSheetId="25" hidden="1">'Attach 18'!$A$1:$E$24</definedName>
    <definedName name="Z_7A9EA6D6_4DDF_43D9_92E6_C6AFAD14E266_.wvu.PrintArea" localSheetId="27" hidden="1">'Attach 19'!$A$1:$E$31</definedName>
    <definedName name="Z_7A9EA6D6_4DDF_43D9_92E6_C6AFAD14E266_.wvu.PrintArea" localSheetId="4" hidden="1">'Attach 3(JV)'!$A$1:$E$28</definedName>
    <definedName name="Z_7A9EA6D6_4DDF_43D9_92E6_C6AFAD14E266_.wvu.PrintArea" localSheetId="6" hidden="1">'Attach 3(QR)'!$A$1:$E$28</definedName>
    <definedName name="Z_7A9EA6D6_4DDF_43D9_92E6_C6AFAD14E266_.wvu.PrintArea" localSheetId="8" hidden="1">'Attach 4'!$A$1:$E$25</definedName>
    <definedName name="Z_7A9EA6D6_4DDF_43D9_92E6_C6AFAD14E266_.wvu.PrintArea" localSheetId="9" hidden="1">'Attach 4 (A)'!$A$1:$E$27</definedName>
    <definedName name="Z_7A9EA6D6_4DDF_43D9_92E6_C6AFAD14E266_.wvu.PrintArea" localSheetId="10" hidden="1">'Attach 4 (B)'!$A$1:$E$26</definedName>
    <definedName name="Z_7A9EA6D6_4DDF_43D9_92E6_C6AFAD14E266_.wvu.PrintArea" localSheetId="11" hidden="1">'Attach 5'!$A$1:$E$34</definedName>
    <definedName name="Z_7A9EA6D6_4DDF_43D9_92E6_C6AFAD14E266_.wvu.PrintArea" localSheetId="13" hidden="1">'Attach 6'!$A$1:$E$28</definedName>
    <definedName name="Z_7A9EA6D6_4DDF_43D9_92E6_C6AFAD14E266_.wvu.PrintArea" localSheetId="14" hidden="1">'Attach 7'!$A$1:$E$28</definedName>
    <definedName name="Z_7A9EA6D6_4DDF_43D9_92E6_C6AFAD14E266_.wvu.PrintArea" localSheetId="15" hidden="1">'Attach 9'!$A$1:$D$60</definedName>
    <definedName name="Z_7A9EA6D6_4DDF_43D9_92E6_C6AFAD14E266_.wvu.PrintArea" localSheetId="28" hidden="1">'Bid Form 1st Envelope '!$A$1:$F$117</definedName>
    <definedName name="Z_7A9EA6D6_4DDF_43D9_92E6_C6AFAD14E266_.wvu.PrintTitles" localSheetId="15" hidden="1">'Attach 9'!$18:$18</definedName>
    <definedName name="Z_7A9EA6D6_4DDF_43D9_92E6_C6AFAD14E266_.wvu.Rows" localSheetId="22" hidden="1">'Attach 15'!$16:$16</definedName>
    <definedName name="Z_7A9EA6D6_4DDF_43D9_92E6_C6AFAD14E266_.wvu.Rows" localSheetId="24" hidden="1">'Attach 17'!$26:$26,'Attach 17'!$32:$209</definedName>
    <definedName name="Z_7A9EA6D6_4DDF_43D9_92E6_C6AFAD14E266_.wvu.Rows" localSheetId="27" hidden="1">'Attach 19'!$13:$13,'Attach 19'!$20:$28</definedName>
    <definedName name="Z_7A9EA6D6_4DDF_43D9_92E6_C6AFAD14E266_.wvu.Rows" localSheetId="11" hidden="1">'Attach 5'!$4:$4</definedName>
    <definedName name="Z_7AB19D08_66F0_4286_83C5_279B475AE3A4_.wvu.Cols" localSheetId="12" hidden="1">'Attach 5A'!$H:$H</definedName>
    <definedName name="Z_7AB19D08_66F0_4286_83C5_279B475AE3A4_.wvu.PrintArea" localSheetId="12" hidden="1">'Attach 5A'!$A$1:$E$73</definedName>
    <definedName name="Z_7AB19D08_66F0_4286_83C5_279B475AE3A4_.wvu.Rows" localSheetId="12" hidden="1">'Attach 5A'!$25:$30</definedName>
    <definedName name="Z_7DC13EB1_5F25_4667_BD87_340DAD4F0E72_.wvu.Cols" localSheetId="7" hidden="1">'Attach-3 (QR)'!$M:$O</definedName>
    <definedName name="Z_7DC13EB1_5F25_4667_BD87_340DAD4F0E72_.wvu.Cols" localSheetId="5" hidden="1">'Attach-3 (QR)_old'!$M:$O</definedName>
    <definedName name="Z_7DC13EB1_5F25_4667_BD87_340DAD4F0E72_.wvu.PrintArea" localSheetId="7" hidden="1">'Attach-3 (QR)'!$A$1:$H$257</definedName>
    <definedName name="Z_7DC13EB1_5F25_4667_BD87_340DAD4F0E72_.wvu.PrintArea" localSheetId="5" hidden="1">'Attach-3 (QR)_old'!$A$1:$H$407</definedName>
    <definedName name="Z_7DC13EB1_5F25_4667_BD87_340DAD4F0E72_.wvu.Rows" localSheetId="7" hidden="1">'Attach-3 (QR)'!#REF!,'Attach-3 (QR)'!$70:$178,'Attach-3 (QR)'!#REF!,'Attach-3 (QR)'!#REF!,'Attach-3 (QR)'!#REF!,'Attach-3 (QR)'!#REF!,'Attach-3 (QR)'!#REF!,'Attach-3 (QR)'!#REF!,'Attach-3 (QR)'!#REF!</definedName>
    <definedName name="Z_7DC13EB1_5F25_4667_BD87_340DAD4F0E72_.wvu.Rows" localSheetId="5" hidden="1">'Attach-3 (QR)_old'!#REF!,'Attach-3 (QR)_old'!$144:$178,'Attach-3 (QR)_old'!#REF!,'Attach-3 (QR)_old'!#REF!,'Attach-3 (QR)_old'!#REF!,'Attach-3 (QR)_old'!#REF!,'Attach-3 (QR)_old'!$273:$275,'Attach-3 (QR)_old'!$297:$328,'Attach-3 (QR)_old'!$334:$348</definedName>
    <definedName name="Z_7FED4A88_DA6B_4AEC_96D2_BAE29634CEBD_.wvu.Cols" localSheetId="7" hidden="1">'Attach-3 (QR)'!$I:$I,'Attach-3 (QR)'!$K:$M</definedName>
    <definedName name="Z_7FED4A88_DA6B_4AEC_96D2_BAE29634CEBD_.wvu.Cols" localSheetId="5" hidden="1">'Attach-3 (QR)_old'!$I:$I,'Attach-3 (QR)_old'!$K:$M</definedName>
    <definedName name="Z_7FED4A88_DA6B_4AEC_96D2_BAE29634CEBD_.wvu.PrintArea" localSheetId="7" hidden="1">'Attach-3 (QR)'!$A$1:$H$257</definedName>
    <definedName name="Z_7FED4A88_DA6B_4AEC_96D2_BAE29634CEBD_.wvu.PrintArea" localSheetId="5" hidden="1">'Attach-3 (QR)_old'!$A$1:$H$407</definedName>
    <definedName name="Z_82E8A0F5_0020_4355_95CF_28601763A783_.wvu.Cols" localSheetId="22" hidden="1">'Attach 15'!$H:$H</definedName>
    <definedName name="Z_82E8A0F5_0020_4355_95CF_28601763A783_.wvu.Cols" localSheetId="11" hidden="1">'Attach 5'!$H:$H</definedName>
    <definedName name="Z_82E8A0F5_0020_4355_95CF_28601763A783_.wvu.Cols" localSheetId="13" hidden="1">'Attach 6'!$H:$H</definedName>
    <definedName name="Z_82E8A0F5_0020_4355_95CF_28601763A783_.wvu.Cols" localSheetId="15" hidden="1">'Attach 9'!#REF!</definedName>
    <definedName name="Z_82E8A0F5_0020_4355_95CF_28601763A783_.wvu.PrintArea" localSheetId="16" hidden="1">'Attach 10'!$A$1:$E$23</definedName>
    <definedName name="Z_82E8A0F5_0020_4355_95CF_28601763A783_.wvu.PrintArea" localSheetId="17" hidden="1">'Attach 11'!$A$1:$E$86</definedName>
    <definedName name="Z_82E8A0F5_0020_4355_95CF_28601763A783_.wvu.PrintArea" localSheetId="19" hidden="1">'Attach 13'!$A$1:$E$27</definedName>
    <definedName name="Z_82E8A0F5_0020_4355_95CF_28601763A783_.wvu.PrintArea" localSheetId="20" hidden="1">'Attach 14'!$A$1:$E$29</definedName>
    <definedName name="Z_82E8A0F5_0020_4355_95CF_28601763A783_.wvu.PrintArea" localSheetId="21" hidden="1">'Attach 14-IP'!$A$8:$I$225</definedName>
    <definedName name="Z_82E8A0F5_0020_4355_95CF_28601763A783_.wvu.PrintArea" localSheetId="22" hidden="1">'Attach 15'!$A$1:$E$91</definedName>
    <definedName name="Z_82E8A0F5_0020_4355_95CF_28601763A783_.wvu.PrintArea" localSheetId="23" hidden="1">'Attach 16'!$A$1:$L$93</definedName>
    <definedName name="Z_82E8A0F5_0020_4355_95CF_28601763A783_.wvu.PrintArea" localSheetId="24" hidden="1">'Attach 17'!$A$1:$E$33</definedName>
    <definedName name="Z_82E8A0F5_0020_4355_95CF_28601763A783_.wvu.PrintArea" localSheetId="25" hidden="1">'Attach 18'!$A$1:$E$24</definedName>
    <definedName name="Z_82E8A0F5_0020_4355_95CF_28601763A783_.wvu.PrintArea" localSheetId="27" hidden="1">'Attach 19'!$A$1:$E$31</definedName>
    <definedName name="Z_82E8A0F5_0020_4355_95CF_28601763A783_.wvu.PrintArea" localSheetId="4" hidden="1">'Attach 3(JV)'!$A$1:$E$28</definedName>
    <definedName name="Z_82E8A0F5_0020_4355_95CF_28601763A783_.wvu.PrintArea" localSheetId="6" hidden="1">'Attach 3(QR)'!$A$1:$E$28</definedName>
    <definedName name="Z_82E8A0F5_0020_4355_95CF_28601763A783_.wvu.PrintArea" localSheetId="8" hidden="1">'Attach 4'!$A$1:$G$25</definedName>
    <definedName name="Z_82E8A0F5_0020_4355_95CF_28601763A783_.wvu.PrintArea" localSheetId="9" hidden="1">'Attach 4 (A)'!$A$1:$E$27</definedName>
    <definedName name="Z_82E8A0F5_0020_4355_95CF_28601763A783_.wvu.PrintArea" localSheetId="10" hidden="1">'Attach 4 (B)'!$A$1:$E$26</definedName>
    <definedName name="Z_82E8A0F5_0020_4355_95CF_28601763A783_.wvu.PrintArea" localSheetId="11" hidden="1">'Attach 5'!$A$1:$E$34</definedName>
    <definedName name="Z_82E8A0F5_0020_4355_95CF_28601763A783_.wvu.PrintArea" localSheetId="13" hidden="1">'Attach 6'!$A$1:$E$28</definedName>
    <definedName name="Z_82E8A0F5_0020_4355_95CF_28601763A783_.wvu.PrintArea" localSheetId="14" hidden="1">'Attach 7'!$A$1:$E$28</definedName>
    <definedName name="Z_82E8A0F5_0020_4355_95CF_28601763A783_.wvu.PrintArea" localSheetId="15" hidden="1">'Attach 9'!$A$1:$D$53</definedName>
    <definedName name="Z_82E8A0F5_0020_4355_95CF_28601763A783_.wvu.PrintArea" localSheetId="28" hidden="1">'Bid Form 1st Envelope '!$A$1:$F$117</definedName>
    <definedName name="Z_82E8A0F5_0020_4355_95CF_28601763A783_.wvu.PrintTitles" localSheetId="15" hidden="1">'Attach 9'!$18:$18</definedName>
    <definedName name="Z_82E8A0F5_0020_4355_95CF_28601763A783_.wvu.Rows" localSheetId="22" hidden="1">'Attach 15'!$16:$16</definedName>
    <definedName name="Z_82E8A0F5_0020_4355_95CF_28601763A783_.wvu.Rows" localSheetId="24" hidden="1">'Attach 17'!$26:$26,'Attach 17'!$32:$209</definedName>
    <definedName name="Z_82E8A0F5_0020_4355_95CF_28601763A783_.wvu.Rows" localSheetId="27" hidden="1">'Attach 19'!$13:$13,'Attach 19'!$20:$28</definedName>
    <definedName name="Z_82E8A0F5_0020_4355_95CF_28601763A783_.wvu.Rows" localSheetId="11" hidden="1">'Attach 5'!$4:$4</definedName>
    <definedName name="Z_83E639F0_925C_438D_A777_FD99BFFD55B2_.wvu.Cols" localSheetId="18" hidden="1">'Attach 12'!$G:$G</definedName>
    <definedName name="Z_83E639F0_925C_438D_A777_FD99BFFD55B2_.wvu.Cols" localSheetId="3" hidden="1">'Names of Bidder'!$L:$L</definedName>
    <definedName name="Z_83E639F0_925C_438D_A777_FD99BFFD55B2_.wvu.PrintArea" localSheetId="18" hidden="1">'Attach 12'!$A$1:$F$50</definedName>
    <definedName name="Z_83E639F0_925C_438D_A777_FD99BFFD55B2_.wvu.PrintArea" localSheetId="3" hidden="1">'Names of Bidder'!$B$1:$G$38</definedName>
    <definedName name="Z_8A533148_D9C8_4792_A653_457C42E0B0D6_.wvu.Cols" localSheetId="2" hidden="1">'Name of Bidders'!$A:$A</definedName>
    <definedName name="Z_8A533148_D9C8_4792_A653_457C42E0B0D6_.wvu.PrintArea" localSheetId="2" hidden="1">'Name of Bidders'!$B$1:$E$31</definedName>
    <definedName name="Z_8E3ED18F_7B8F_4A1C_969D_A70DC3B696C3_.wvu.Cols" localSheetId="22" hidden="1">'Attach 15'!$H:$H</definedName>
    <definedName name="Z_8E3ED18F_7B8F_4A1C_969D_A70DC3B696C3_.wvu.Cols" localSheetId="11" hidden="1">'Attach 5'!$H:$H</definedName>
    <definedName name="Z_8E3ED18F_7B8F_4A1C_969D_A70DC3B696C3_.wvu.Cols" localSheetId="13" hidden="1">'Attach 6'!$H:$H</definedName>
    <definedName name="Z_8E3ED18F_7B8F_4A1C_969D_A70DC3B696C3_.wvu.PrintArea" localSheetId="16" hidden="1">'Attach 10'!$A$1:$E$23</definedName>
    <definedName name="Z_8E3ED18F_7B8F_4A1C_969D_A70DC3B696C3_.wvu.PrintArea" localSheetId="17" hidden="1">'Attach 11'!$A$1:$E$29</definedName>
    <definedName name="Z_8E3ED18F_7B8F_4A1C_969D_A70DC3B696C3_.wvu.PrintArea" localSheetId="19" hidden="1">'Attach 13'!$A$1:$E$27</definedName>
    <definedName name="Z_8E3ED18F_7B8F_4A1C_969D_A70DC3B696C3_.wvu.PrintArea" localSheetId="20" hidden="1">'Attach 14'!$A$1:$E$29</definedName>
    <definedName name="Z_8E3ED18F_7B8F_4A1C_969D_A70DC3B696C3_.wvu.PrintArea" localSheetId="21" hidden="1">'Attach 14-IP'!$A$8:$I$225</definedName>
    <definedName name="Z_8E3ED18F_7B8F_4A1C_969D_A70DC3B696C3_.wvu.PrintArea" localSheetId="22" hidden="1">'Attach 15'!$A$1:$E$91</definedName>
    <definedName name="Z_8E3ED18F_7B8F_4A1C_969D_A70DC3B696C3_.wvu.PrintArea" localSheetId="23" hidden="1">'Attach 16'!$A$1:$L$93</definedName>
    <definedName name="Z_8E3ED18F_7B8F_4A1C_969D_A70DC3B696C3_.wvu.PrintArea" localSheetId="24" hidden="1">'Attach 17'!$A$1:$E$33</definedName>
    <definedName name="Z_8E3ED18F_7B8F_4A1C_969D_A70DC3B696C3_.wvu.PrintArea" localSheetId="25" hidden="1">'Attach 18'!$A$1:$E$24</definedName>
    <definedName name="Z_8E3ED18F_7B8F_4A1C_969D_A70DC3B696C3_.wvu.PrintArea" localSheetId="27" hidden="1">'Attach 19'!$A$1:$E$31</definedName>
    <definedName name="Z_8E3ED18F_7B8F_4A1C_969D_A70DC3B696C3_.wvu.PrintArea" localSheetId="4" hidden="1">'Attach 3(JV)'!$A$1:$E$28</definedName>
    <definedName name="Z_8E3ED18F_7B8F_4A1C_969D_A70DC3B696C3_.wvu.PrintArea" localSheetId="6" hidden="1">'Attach 3(QR)'!$A$1:$E$28</definedName>
    <definedName name="Z_8E3ED18F_7B8F_4A1C_969D_A70DC3B696C3_.wvu.PrintArea" localSheetId="8" hidden="1">'Attach 4'!$A$1:$G$25</definedName>
    <definedName name="Z_8E3ED18F_7B8F_4A1C_969D_A70DC3B696C3_.wvu.PrintArea" localSheetId="9" hidden="1">'Attach 4 (A)'!$A$1:$E$27</definedName>
    <definedName name="Z_8E3ED18F_7B8F_4A1C_969D_A70DC3B696C3_.wvu.PrintArea" localSheetId="10" hidden="1">'Attach 4 (B)'!$A$1:$E$26</definedName>
    <definedName name="Z_8E3ED18F_7B8F_4A1C_969D_A70DC3B696C3_.wvu.PrintArea" localSheetId="11" hidden="1">'Attach 5'!$A$1:$E$34</definedName>
    <definedName name="Z_8E3ED18F_7B8F_4A1C_969D_A70DC3B696C3_.wvu.PrintArea" localSheetId="13" hidden="1">'Attach 6'!$A$1:$E$28</definedName>
    <definedName name="Z_8E3ED18F_7B8F_4A1C_969D_A70DC3B696C3_.wvu.PrintArea" localSheetId="14" hidden="1">'Attach 7'!$A$1:$E$28</definedName>
    <definedName name="Z_8E3ED18F_7B8F_4A1C_969D_A70DC3B696C3_.wvu.PrintArea" localSheetId="15" hidden="1">'Attach 9'!$A$1:$D$54</definedName>
    <definedName name="Z_8E3ED18F_7B8F_4A1C_969D_A70DC3B696C3_.wvu.PrintArea" localSheetId="28" hidden="1">'Bid Form 1st Envelope '!$A$1:$F$117</definedName>
    <definedName name="Z_8E3ED18F_7B8F_4A1C_969D_A70DC3B696C3_.wvu.PrintTitles" localSheetId="15" hidden="1">'Attach 9'!$18:$18</definedName>
    <definedName name="Z_8E3ED18F_7B8F_4A1C_969D_A70DC3B696C3_.wvu.Rows" localSheetId="22" hidden="1">'Attach 15'!$16:$16</definedName>
    <definedName name="Z_8E3ED18F_7B8F_4A1C_969D_A70DC3B696C3_.wvu.Rows" localSheetId="24" hidden="1">'Attach 17'!$26:$26,'Attach 17'!$32:$209</definedName>
    <definedName name="Z_8E3ED18F_7B8F_4A1C_969D_A70DC3B696C3_.wvu.Rows" localSheetId="27" hidden="1">'Attach 19'!$13:$13,'Attach 19'!$20:$28</definedName>
    <definedName name="Z_8E3ED18F_7B8F_4A1C_969D_A70DC3B696C3_.wvu.Rows" localSheetId="11" hidden="1">'Attach 5'!$4:$4</definedName>
    <definedName name="Z_8E7B022F_1113_4BA2_B2BA_8EDBE02A2557_.wvu.PrintArea" localSheetId="16" hidden="1">'Attach 10'!$A$1:$E$23</definedName>
    <definedName name="Z_8E7B022F_1113_4BA2_B2BA_8EDBE02A2557_.wvu.PrintArea" localSheetId="17" hidden="1">'Attach 11'!$A$1:$E$85</definedName>
    <definedName name="Z_8E7B022F_1113_4BA2_B2BA_8EDBE02A2557_.wvu.PrintArea" localSheetId="18" hidden="1">'Attach 12'!$A$1:$F$50</definedName>
    <definedName name="Z_8E7B022F_1113_4BA2_B2BA_8EDBE02A2557_.wvu.PrintArea" localSheetId="19" hidden="1">'Attach 13'!$A$1:$E$29</definedName>
    <definedName name="Z_8E7B022F_1113_4BA2_B2BA_8EDBE02A2557_.wvu.PrintArea" localSheetId="20" hidden="1">'Attach 14'!$A$1:$E$29</definedName>
    <definedName name="Z_8E7B022F_1113_4BA2_B2BA_8EDBE02A2557_.wvu.PrintArea" localSheetId="22" hidden="1">'Attach 15'!$A$1:$E$92</definedName>
    <definedName name="Z_8E7B022F_1113_4BA2_B2BA_8EDBE02A2557_.wvu.PrintArea" localSheetId="23" hidden="1">'Attach 16'!$A$1:$L$93</definedName>
    <definedName name="Z_8E7B022F_1113_4BA2_B2BA_8EDBE02A2557_.wvu.PrintArea" localSheetId="25" hidden="1">'Attach 18'!$A$1:$E$24</definedName>
    <definedName name="Z_8E7B022F_1113_4BA2_B2BA_8EDBE02A2557_.wvu.PrintArea" localSheetId="27" hidden="1">'Attach 19'!$A$1:$E$35</definedName>
    <definedName name="Z_8E7B022F_1113_4BA2_B2BA_8EDBE02A2557_.wvu.PrintArea" localSheetId="4" hidden="1">'Attach 3(JV)'!$A$1:$E$28</definedName>
    <definedName name="Z_8E7B022F_1113_4BA2_B2BA_8EDBE02A2557_.wvu.PrintArea" localSheetId="6" hidden="1">'Attach 3(QR)'!$A$1:$E$28</definedName>
    <definedName name="Z_8E7B022F_1113_4BA2_B2BA_8EDBE02A2557_.wvu.PrintArea" localSheetId="8" hidden="1">'Attach 4'!$A$1:$E$25</definedName>
    <definedName name="Z_8E7B022F_1113_4BA2_B2BA_8EDBE02A2557_.wvu.PrintArea" localSheetId="9" hidden="1">'Attach 4 (A)'!$A$1:$E$27</definedName>
    <definedName name="Z_8E7B022F_1113_4BA2_B2BA_8EDBE02A2557_.wvu.PrintArea" localSheetId="10" hidden="1">'Attach 4 (B)'!$A$1:$E$26</definedName>
    <definedName name="Z_8E7B022F_1113_4BA2_B2BA_8EDBE02A2557_.wvu.PrintArea" localSheetId="11" hidden="1">'Attach 5'!$A$1:$E$109</definedName>
    <definedName name="Z_8E7B022F_1113_4BA2_B2BA_8EDBE02A2557_.wvu.PrintArea" localSheetId="12" hidden="1">'Attach 5A'!$A$1:$E$73</definedName>
    <definedName name="Z_8E7B022F_1113_4BA2_B2BA_8EDBE02A2557_.wvu.PrintArea" localSheetId="13" hidden="1">'Attach 6'!$A$1:$E$51</definedName>
    <definedName name="Z_8E7B022F_1113_4BA2_B2BA_8EDBE02A2557_.wvu.PrintArea" localSheetId="14" hidden="1">'Attach 7'!$A$1:$E$28</definedName>
    <definedName name="Z_8E7B022F_1113_4BA2_B2BA_8EDBE02A2557_.wvu.PrintArea" localSheetId="15" hidden="1">'Attach 9'!$A$1:$D$60</definedName>
    <definedName name="Z_8E7B022F_1113_4BA2_B2BA_8EDBE02A2557_.wvu.PrintArea" localSheetId="28" hidden="1">'Bid Form 1st Envelope '!$A$1:$F$117</definedName>
    <definedName name="Z_8E7B022F_1113_4BA2_B2BA_8EDBE02A2557_.wvu.PrintTitles" localSheetId="18" hidden="1">'Attach 12'!#REF!</definedName>
    <definedName name="Z_8E7B022F_1113_4BA2_B2BA_8EDBE02A2557_.wvu.PrintTitles" localSheetId="15" hidden="1">'Attach 9'!$18:$18</definedName>
    <definedName name="Z_8FC0B3D6_A78E_4DDC_99E8_A5E9B8E73FA3_.wvu.Cols" localSheetId="26" hidden="1">'Attach 18 SP'!$J:$P</definedName>
    <definedName name="Z_8FC0B3D6_A78E_4DDC_99E8_A5E9B8E73FA3_.wvu.PrintArea" localSheetId="26" hidden="1">'Attach 18 SP'!$A$8:$I$157</definedName>
    <definedName name="Z_8FC0B3D6_A78E_4DDC_99E8_A5E9B8E73FA3_.wvu.Rows" localSheetId="26" hidden="1">'Attach 18 SP'!#REF!,'Attach 18 SP'!#REF!,'Attach 18 SP'!#REF!,'Attach 18 SP'!#REF!,'Attach 18 SP'!#REF!,'Attach 18 SP'!$149:$153</definedName>
    <definedName name="Z_96F579F8_6FBC_4D6C_A8FF_6E5F0425C1EB_.wvu.Cols" localSheetId="2" hidden="1">'Name of Bidders'!$A:$A,'Name of Bidders'!$H:$I</definedName>
    <definedName name="Z_96F579F8_6FBC_4D6C_A8FF_6E5F0425C1EB_.wvu.PrintArea" localSheetId="2" hidden="1">'Name of Bidders'!$B$1:$D$33</definedName>
    <definedName name="Z_96F579F8_6FBC_4D6C_A8FF_6E5F0425C1EB_.wvu.Rows" localSheetId="2" hidden="1">'Name of Bidders'!$3:$3</definedName>
    <definedName name="Z_97C0FC0E_800C_45C9_895E_E91A3F1ADBA4_.wvu.Cols" localSheetId="22" hidden="1">'Attach 15'!$H:$H</definedName>
    <definedName name="Z_97C0FC0E_800C_45C9_895E_E91A3F1ADBA4_.wvu.Cols" localSheetId="11" hidden="1">'Attach 5'!$H:$H</definedName>
    <definedName name="Z_97C0FC0E_800C_45C9_895E_E91A3F1ADBA4_.wvu.Cols" localSheetId="13" hidden="1">'Attach 6'!$H:$H</definedName>
    <definedName name="Z_97C0FC0E_800C_45C9_895E_E91A3F1ADBA4_.wvu.PrintArea" localSheetId="16" hidden="1">'Attach 10'!$A$1:$E$23</definedName>
    <definedName name="Z_97C0FC0E_800C_45C9_895E_E91A3F1ADBA4_.wvu.PrintArea" localSheetId="17" hidden="1">'Attach 11'!$A$1:$E$29</definedName>
    <definedName name="Z_97C0FC0E_800C_45C9_895E_E91A3F1ADBA4_.wvu.PrintArea" localSheetId="19" hidden="1">'Attach 13'!$A$1:$E$27</definedName>
    <definedName name="Z_97C0FC0E_800C_45C9_895E_E91A3F1ADBA4_.wvu.PrintArea" localSheetId="20" hidden="1">'Attach 14'!$A$1:$E$29</definedName>
    <definedName name="Z_97C0FC0E_800C_45C9_895E_E91A3F1ADBA4_.wvu.PrintArea" localSheetId="21" hidden="1">'Attach 14-IP'!$A$8:$I$225</definedName>
    <definedName name="Z_97C0FC0E_800C_45C9_895E_E91A3F1ADBA4_.wvu.PrintArea" localSheetId="22" hidden="1">'Attach 15'!$A$1:$E$91</definedName>
    <definedName name="Z_97C0FC0E_800C_45C9_895E_E91A3F1ADBA4_.wvu.PrintArea" localSheetId="23" hidden="1">'Attach 16'!$A$1:$L$93</definedName>
    <definedName name="Z_97C0FC0E_800C_45C9_895E_E91A3F1ADBA4_.wvu.PrintArea" localSheetId="24" hidden="1">'Attach 17'!$A$1:$E$33</definedName>
    <definedName name="Z_97C0FC0E_800C_45C9_895E_E91A3F1ADBA4_.wvu.PrintArea" localSheetId="25" hidden="1">'Attach 18'!$A$1:$E$24</definedName>
    <definedName name="Z_97C0FC0E_800C_45C9_895E_E91A3F1ADBA4_.wvu.PrintArea" localSheetId="27" hidden="1">'Attach 19'!$A$1:$E$31</definedName>
    <definedName name="Z_97C0FC0E_800C_45C9_895E_E91A3F1ADBA4_.wvu.PrintArea" localSheetId="4" hidden="1">'Attach 3(JV)'!$A$1:$E$28</definedName>
    <definedName name="Z_97C0FC0E_800C_45C9_895E_E91A3F1ADBA4_.wvu.PrintArea" localSheetId="6" hidden="1">'Attach 3(QR)'!$A$1:$E$28</definedName>
    <definedName name="Z_97C0FC0E_800C_45C9_895E_E91A3F1ADBA4_.wvu.PrintArea" localSheetId="8" hidden="1">'Attach 4'!$A$1:$G$25</definedName>
    <definedName name="Z_97C0FC0E_800C_45C9_895E_E91A3F1ADBA4_.wvu.PrintArea" localSheetId="9" hidden="1">'Attach 4 (A)'!$A$1:$E$27</definedName>
    <definedName name="Z_97C0FC0E_800C_45C9_895E_E91A3F1ADBA4_.wvu.PrintArea" localSheetId="10" hidden="1">'Attach 4 (B)'!$A$1:$E$26</definedName>
    <definedName name="Z_97C0FC0E_800C_45C9_895E_E91A3F1ADBA4_.wvu.PrintArea" localSheetId="11" hidden="1">'Attach 5'!$A$1:$E$34</definedName>
    <definedName name="Z_97C0FC0E_800C_45C9_895E_E91A3F1ADBA4_.wvu.PrintArea" localSheetId="13" hidden="1">'Attach 6'!$A$1:$E$28</definedName>
    <definedName name="Z_97C0FC0E_800C_45C9_895E_E91A3F1ADBA4_.wvu.PrintArea" localSheetId="14" hidden="1">'Attach 7'!$A$1:$E$28</definedName>
    <definedName name="Z_97C0FC0E_800C_45C9_895E_E91A3F1ADBA4_.wvu.PrintArea" localSheetId="15" hidden="1">'Attach 9'!$A$1:$D$54</definedName>
    <definedName name="Z_97C0FC0E_800C_45C9_895E_E91A3F1ADBA4_.wvu.PrintArea" localSheetId="28" hidden="1">'Bid Form 1st Envelope '!$A$1:$F$117</definedName>
    <definedName name="Z_97C0FC0E_800C_45C9_895E_E91A3F1ADBA4_.wvu.PrintTitles" localSheetId="15" hidden="1">'Attach 9'!$18:$18</definedName>
    <definedName name="Z_97C0FC0E_800C_45C9_895E_E91A3F1ADBA4_.wvu.Rows" localSheetId="22" hidden="1">'Attach 15'!$16:$16</definedName>
    <definedName name="Z_97C0FC0E_800C_45C9_895E_E91A3F1ADBA4_.wvu.Rows" localSheetId="24" hidden="1">'Attach 17'!$26:$26,'Attach 17'!$32:$209</definedName>
    <definedName name="Z_97C0FC0E_800C_45C9_895E_E91A3F1ADBA4_.wvu.Rows" localSheetId="27" hidden="1">'Attach 19'!$13:$13,'Attach 19'!$20:$28</definedName>
    <definedName name="Z_97C0FC0E_800C_45C9_895E_E91A3F1ADBA4_.wvu.Rows" localSheetId="11" hidden="1">'Attach 5'!$4:$4</definedName>
    <definedName name="Z_9F8CD454_46B1_47B9_9F5F_73ED69AC40D4_.wvu.Cols" localSheetId="7" hidden="1">'Attach-3 (QR)'!$M:$O</definedName>
    <definedName name="Z_9F8CD454_46B1_47B9_9F5F_73ED69AC40D4_.wvu.Cols" localSheetId="5" hidden="1">'Attach-3 (QR)_old'!$M:$O</definedName>
    <definedName name="Z_9F8CD454_46B1_47B9_9F5F_73ED69AC40D4_.wvu.PrintArea" localSheetId="7" hidden="1">'Attach-3 (QR)'!$A$1:$H$257</definedName>
    <definedName name="Z_9F8CD454_46B1_47B9_9F5F_73ED69AC40D4_.wvu.PrintArea" localSheetId="5" hidden="1">'Attach-3 (QR)_old'!$A$1:$H$407</definedName>
    <definedName name="Z_9F8CD454_46B1_47B9_9F5F_73ED69AC40D4_.wvu.Rows" localSheetId="7" hidden="1">'Attach-3 (QR)'!#REF!,'Attach-3 (QR)'!$70:$178,'Attach-3 (QR)'!#REF!,'Attach-3 (QR)'!#REF!,'Attach-3 (QR)'!#REF!,'Attach-3 (QR)'!#REF!,'Attach-3 (QR)'!#REF!,'Attach-3 (QR)'!#REF!,'Attach-3 (QR)'!#REF!</definedName>
    <definedName name="Z_9F8CD454_46B1_47B9_9F5F_73ED69AC40D4_.wvu.Rows" localSheetId="5" hidden="1">'Attach-3 (QR)_old'!#REF!,'Attach-3 (QR)_old'!$144:$178,'Attach-3 (QR)_old'!#REF!,'Attach-3 (QR)_old'!#REF!,'Attach-3 (QR)_old'!#REF!,'Attach-3 (QR)_old'!#REF!,'Attach-3 (QR)_old'!$273:$275,'Attach-3 (QR)_old'!$297:$328,'Attach-3 (QR)_old'!$334:$348</definedName>
    <definedName name="Z_A191DFDC_8ECE_4AD6_BD00_FEA0D8FB0A45_.wvu.Cols" localSheetId="18" hidden="1">'Attach 12'!$G:$I</definedName>
    <definedName name="Z_A191DFDC_8ECE_4AD6_BD00_FEA0D8FB0A45_.wvu.Cols" localSheetId="22" hidden="1">'Attach 15'!$H:$H,'Attach 15'!$L:$N</definedName>
    <definedName name="Z_A191DFDC_8ECE_4AD6_BD00_FEA0D8FB0A45_.wvu.Cols" localSheetId="26" hidden="1">'Attach 18 SP'!$J:$P</definedName>
    <definedName name="Z_A191DFDC_8ECE_4AD6_BD00_FEA0D8FB0A45_.wvu.Cols" localSheetId="4" hidden="1">'Attach 3(JV)'!$G:$H</definedName>
    <definedName name="Z_A191DFDC_8ECE_4AD6_BD00_FEA0D8FB0A45_.wvu.Cols" localSheetId="8" hidden="1">'Attach 4'!$H:$O</definedName>
    <definedName name="Z_A191DFDC_8ECE_4AD6_BD00_FEA0D8FB0A45_.wvu.Cols" localSheetId="11" hidden="1">'Attach 5'!$H:$H</definedName>
    <definedName name="Z_A191DFDC_8ECE_4AD6_BD00_FEA0D8FB0A45_.wvu.Cols" localSheetId="12" hidden="1">'Attach 5A'!$H:$H</definedName>
    <definedName name="Z_A191DFDC_8ECE_4AD6_BD00_FEA0D8FB0A45_.wvu.Cols" localSheetId="13" hidden="1">'Attach 6'!$H:$H</definedName>
    <definedName name="Z_A191DFDC_8ECE_4AD6_BD00_FEA0D8FB0A45_.wvu.Cols" localSheetId="7" hidden="1">'Attach-3 (QR)'!$J:$AB</definedName>
    <definedName name="Z_A191DFDC_8ECE_4AD6_BD00_FEA0D8FB0A45_.wvu.Cols" localSheetId="5" hidden="1">'Attach-3 (QR)_old'!$J:$AB</definedName>
    <definedName name="Z_A191DFDC_8ECE_4AD6_BD00_FEA0D8FB0A45_.wvu.Cols" localSheetId="28" hidden="1">'Bid Form 1st Envelope '!$K:$K</definedName>
    <definedName name="Z_A191DFDC_8ECE_4AD6_BD00_FEA0D8FB0A45_.wvu.Cols" localSheetId="2" hidden="1">'Name of Bidders'!$A:$A,'Name of Bidders'!$G:$J</definedName>
    <definedName name="Z_A191DFDC_8ECE_4AD6_BD00_FEA0D8FB0A45_.wvu.Cols" localSheetId="3" hidden="1">'Names of Bidder'!$H:$M,'Names of Bidder'!$AA:$AB</definedName>
    <definedName name="Z_A191DFDC_8ECE_4AD6_BD00_FEA0D8FB0A45_.wvu.FilterData" localSheetId="3" hidden="1">'Names of Bidder'!$B$6:$G$19</definedName>
    <definedName name="Z_A191DFDC_8ECE_4AD6_BD00_FEA0D8FB0A45_.wvu.PrintArea" localSheetId="16" hidden="1">'Attach 10'!$A$1:$F$18</definedName>
    <definedName name="Z_A191DFDC_8ECE_4AD6_BD00_FEA0D8FB0A45_.wvu.PrintArea" localSheetId="17" hidden="1">'Attach 11'!$A$1:$E$29</definedName>
    <definedName name="Z_A191DFDC_8ECE_4AD6_BD00_FEA0D8FB0A45_.wvu.PrintArea" localSheetId="18" hidden="1">'Attach 12'!$A$1:$F$50</definedName>
    <definedName name="Z_A191DFDC_8ECE_4AD6_BD00_FEA0D8FB0A45_.wvu.PrintArea" localSheetId="19" hidden="1">'Attach 13'!$A$1:$E$26</definedName>
    <definedName name="Z_A191DFDC_8ECE_4AD6_BD00_FEA0D8FB0A45_.wvu.PrintArea" localSheetId="20" hidden="1">'Attach 14'!$A$1:$E$26</definedName>
    <definedName name="Z_A191DFDC_8ECE_4AD6_BD00_FEA0D8FB0A45_.wvu.PrintArea" localSheetId="21" hidden="1">'Attach 14-IP'!$A$8:$I$225</definedName>
    <definedName name="Z_A191DFDC_8ECE_4AD6_BD00_FEA0D8FB0A45_.wvu.PrintArea" localSheetId="22" hidden="1">'Attach 15'!$A$1:$E$91</definedName>
    <definedName name="Z_A191DFDC_8ECE_4AD6_BD00_FEA0D8FB0A45_.wvu.PrintArea" localSheetId="23" hidden="1">'Attach 16'!$A$1:$L$93</definedName>
    <definedName name="Z_A191DFDC_8ECE_4AD6_BD00_FEA0D8FB0A45_.wvu.PrintArea" localSheetId="24" hidden="1">'Attach 17'!$A$1:$E$33</definedName>
    <definedName name="Z_A191DFDC_8ECE_4AD6_BD00_FEA0D8FB0A45_.wvu.PrintArea" localSheetId="25" hidden="1">'Attach 18'!$A$1:$E$21</definedName>
    <definedName name="Z_A191DFDC_8ECE_4AD6_BD00_FEA0D8FB0A45_.wvu.PrintArea" localSheetId="26" hidden="1">'Attach 18 SP'!$A$7:$I$157</definedName>
    <definedName name="Z_A191DFDC_8ECE_4AD6_BD00_FEA0D8FB0A45_.wvu.PrintArea" localSheetId="27" hidden="1">'Attach 19'!$A$1:$E$31</definedName>
    <definedName name="Z_A191DFDC_8ECE_4AD6_BD00_FEA0D8FB0A45_.wvu.PrintArea" localSheetId="4" hidden="1">'Attach 3(JV)'!$A$1:$E$26</definedName>
    <definedName name="Z_A191DFDC_8ECE_4AD6_BD00_FEA0D8FB0A45_.wvu.PrintArea" localSheetId="6" hidden="1">'Attach 3(QR)'!$A$1:$E$23</definedName>
    <definedName name="Z_A191DFDC_8ECE_4AD6_BD00_FEA0D8FB0A45_.wvu.PrintArea" localSheetId="8" hidden="1">'Attach 4'!$A$1:$G$22</definedName>
    <definedName name="Z_A191DFDC_8ECE_4AD6_BD00_FEA0D8FB0A45_.wvu.PrintArea" localSheetId="9" hidden="1">'Attach 4 (A)'!$A$1:$E$27</definedName>
    <definedName name="Z_A191DFDC_8ECE_4AD6_BD00_FEA0D8FB0A45_.wvu.PrintArea" localSheetId="10" hidden="1">'Attach 4 (B)'!$A$1:$E$26</definedName>
    <definedName name="Z_A191DFDC_8ECE_4AD6_BD00_FEA0D8FB0A45_.wvu.PrintArea" localSheetId="11" hidden="1">'Attach 5'!$A$1:$E$35</definedName>
    <definedName name="Z_A191DFDC_8ECE_4AD6_BD00_FEA0D8FB0A45_.wvu.PrintArea" localSheetId="12" hidden="1">'Attach 5A'!$A$1:$E$35</definedName>
    <definedName name="Z_A191DFDC_8ECE_4AD6_BD00_FEA0D8FB0A45_.wvu.PrintArea" localSheetId="13" hidden="1">'Attach 6'!$A$1:$E$28</definedName>
    <definedName name="Z_A191DFDC_8ECE_4AD6_BD00_FEA0D8FB0A45_.wvu.PrintArea" localSheetId="14" hidden="1">'Attach 7'!$A$1:$E$24</definedName>
    <definedName name="Z_A191DFDC_8ECE_4AD6_BD00_FEA0D8FB0A45_.wvu.PrintArea" localSheetId="15" hidden="1">'Attach 9'!$A$1:$H$53</definedName>
    <definedName name="Z_A191DFDC_8ECE_4AD6_BD00_FEA0D8FB0A45_.wvu.PrintArea" localSheetId="7" hidden="1">'Attach-3 (QR)'!$A$1:$I$257</definedName>
    <definedName name="Z_A191DFDC_8ECE_4AD6_BD00_FEA0D8FB0A45_.wvu.PrintArea" localSheetId="5" hidden="1">'Attach-3 (QR)_old'!$A$1:$J$407</definedName>
    <definedName name="Z_A191DFDC_8ECE_4AD6_BD00_FEA0D8FB0A45_.wvu.PrintArea" localSheetId="28" hidden="1">'Bid Form 1st Envelope '!$A$1:$F$116</definedName>
    <definedName name="Z_A191DFDC_8ECE_4AD6_BD00_FEA0D8FB0A45_.wvu.PrintArea" localSheetId="1" hidden="1">Cover!$A$1:$F$28</definedName>
    <definedName name="Z_A191DFDC_8ECE_4AD6_BD00_FEA0D8FB0A45_.wvu.PrintArea" localSheetId="2" hidden="1">'Name of Bidders'!$B$1:$D$33</definedName>
    <definedName name="Z_A191DFDC_8ECE_4AD6_BD00_FEA0D8FB0A45_.wvu.PrintArea" localSheetId="3" hidden="1">'Names of Bidder'!$B$1:$G$38</definedName>
    <definedName name="Z_A191DFDC_8ECE_4AD6_BD00_FEA0D8FB0A45_.wvu.PrintTitles" localSheetId="15" hidden="1">'Attach 9'!$18:$18</definedName>
    <definedName name="Z_A191DFDC_8ECE_4AD6_BD00_FEA0D8FB0A45_.wvu.Rows" localSheetId="18" hidden="1">'Attach 12'!$4:$4,'Attach 12'!$18:$44,'Attach 12'!$45:$46</definedName>
    <definedName name="Z_A191DFDC_8ECE_4AD6_BD00_FEA0D8FB0A45_.wvu.Rows" localSheetId="21" hidden="1">'Attach 14-IP'!$39:$41</definedName>
    <definedName name="Z_A191DFDC_8ECE_4AD6_BD00_FEA0D8FB0A45_.wvu.Rows" localSheetId="22" hidden="1">'Attach 15'!$17:$21</definedName>
    <definedName name="Z_A191DFDC_8ECE_4AD6_BD00_FEA0D8FB0A45_.wvu.Rows" localSheetId="24" hidden="1">'Attach 17'!$26:$26,'Attach 17'!$32:$209</definedName>
    <definedName name="Z_A191DFDC_8ECE_4AD6_BD00_FEA0D8FB0A45_.wvu.Rows" localSheetId="26" hidden="1">'Attach 18 SP'!$149:$153</definedName>
    <definedName name="Z_A191DFDC_8ECE_4AD6_BD00_FEA0D8FB0A45_.wvu.Rows" localSheetId="27" hidden="1">'Attach 19'!$13:$13,'Attach 19'!$20:$28</definedName>
    <definedName name="Z_A191DFDC_8ECE_4AD6_BD00_FEA0D8FB0A45_.wvu.Rows" localSheetId="8" hidden="1">'Attach 4'!$26:$26</definedName>
    <definedName name="Z_A191DFDC_8ECE_4AD6_BD00_FEA0D8FB0A45_.wvu.Rows" localSheetId="11" hidden="1">'Attach 5'!$4:$4,'Attach 5'!$25:$30</definedName>
    <definedName name="Z_A191DFDC_8ECE_4AD6_BD00_FEA0D8FB0A45_.wvu.Rows" localSheetId="12" hidden="1">'Attach 5A'!$25:$30</definedName>
    <definedName name="Z_A191DFDC_8ECE_4AD6_BD00_FEA0D8FB0A45_.wvu.Rows" localSheetId="15" hidden="1">'Attach 9'!$23:$31,'Attach 9'!$35:$44</definedName>
    <definedName name="Z_A191DFDC_8ECE_4AD6_BD00_FEA0D8FB0A45_.wvu.Rows" localSheetId="7" hidden="1">'Attach-3 (QR)'!$19:$23,'Attach-3 (QR)'!$25:$25,'Attach-3 (QR)'!$34:$34,'Attach-3 (QR)'!$89:$89,'Attach-3 (QR)'!$115:$115</definedName>
    <definedName name="Z_A191DFDC_8ECE_4AD6_BD00_FEA0D8FB0A45_.wvu.Rows" localSheetId="5" hidden="1">'Attach-3 (QR)_old'!$19:$23,'Attach-3 (QR)_old'!$25:$25,'Attach-3 (QR)_old'!$34:$34,'Attach-3 (QR)_old'!$91:$91,'Attach-3 (QR)_old'!$117:$117,'Attach-3 (QR)_old'!$204:$204,'Attach-3 (QR)_old'!$235:$235,'Attach-3 (QR)_old'!$260:$386</definedName>
    <definedName name="Z_A191DFDC_8ECE_4AD6_BD00_FEA0D8FB0A45_.wvu.Rows" localSheetId="28" hidden="1">'Bid Form 1st Envelope '!$25:$26,'Bid Form 1st Envelope '!$28:$29,'Bid Form 1st Envelope '!$55:$55,'Bid Form 1st Envelope '!$75:$75,'Bid Form 1st Envelope '!$100:$100,'Bid Form 1st Envelope '!$103:$104</definedName>
    <definedName name="Z_A191DFDC_8ECE_4AD6_BD00_FEA0D8FB0A45_.wvu.Rows" localSheetId="1" hidden="1">Cover!$10:$10</definedName>
    <definedName name="Z_A191DFDC_8ECE_4AD6_BD00_FEA0D8FB0A45_.wvu.Rows" localSheetId="2" hidden="1">'Name of Bidders'!$3:$3,'Name of Bidders'!$8:$9,'Name of Bidders'!$15:$23</definedName>
    <definedName name="Z_A191DFDC_8ECE_4AD6_BD00_FEA0D8FB0A45_.wvu.Rows" localSheetId="3" hidden="1">'Names of Bidder'!$6:$7,'Names of Bidder'!$23:$26,'Names of Bidder'!$28:$31</definedName>
    <definedName name="Z_A317F5C2_E44F_4A46_8833_2AE6CAE06F6E_.wvu.Cols" localSheetId="7" hidden="1">'Attach-3 (QR)'!$M:$O</definedName>
    <definedName name="Z_A317F5C2_E44F_4A46_8833_2AE6CAE06F6E_.wvu.Cols" localSheetId="5" hidden="1">'Attach-3 (QR)_old'!$M:$O</definedName>
    <definedName name="Z_A317F5C2_E44F_4A46_8833_2AE6CAE06F6E_.wvu.PrintArea" localSheetId="7" hidden="1">'Attach-3 (QR)'!$A$1:$H$257</definedName>
    <definedName name="Z_A317F5C2_E44F_4A46_8833_2AE6CAE06F6E_.wvu.PrintArea" localSheetId="5" hidden="1">'Attach-3 (QR)_old'!$A$1:$H$407</definedName>
    <definedName name="Z_A317F5C2_E44F_4A46_8833_2AE6CAE06F6E_.wvu.Rows" localSheetId="7" hidden="1">'Attach-3 (QR)'!#REF!,'Attach-3 (QR)'!#REF!,'Attach-3 (QR)'!#REF!,'Attach-3 (QR)'!#REF!</definedName>
    <definedName name="Z_A317F5C2_E44F_4A46_8833_2AE6CAE06F6E_.wvu.Rows" localSheetId="5" hidden="1">'Attach-3 (QR)_old'!#REF!,'Attach-3 (QR)_old'!#REF!,'Attach-3 (QR)_old'!#REF!,'Attach-3 (QR)_old'!$273:$275</definedName>
    <definedName name="Z_A3F641DF_CF1D_48E3_AFDC_E52726A449CB_.wvu.PrintArea" localSheetId="16" hidden="1">'Attach 10'!$A$1:$E$24</definedName>
    <definedName name="Z_A3F641DF_CF1D_48E3_AFDC_E52726A449CB_.wvu.PrintArea" localSheetId="17" hidden="1">'Attach 11'!$A$1:$E$85</definedName>
    <definedName name="Z_A3F641DF_CF1D_48E3_AFDC_E52726A449CB_.wvu.PrintArea" localSheetId="18" hidden="1">'Attach 12'!$A$1:$F$50</definedName>
    <definedName name="Z_A3F641DF_CF1D_48E3_AFDC_E52726A449CB_.wvu.PrintArea" localSheetId="19" hidden="1">'Attach 13'!$A$1:$E$30</definedName>
    <definedName name="Z_A3F641DF_CF1D_48E3_AFDC_E52726A449CB_.wvu.PrintArea" localSheetId="20" hidden="1">'Attach 14'!$A$1:$E$30</definedName>
    <definedName name="Z_A3F641DF_CF1D_48E3_AFDC_E52726A449CB_.wvu.PrintArea" localSheetId="22" hidden="1">'Attach 15'!$A$1:$E$93</definedName>
    <definedName name="Z_A3F641DF_CF1D_48E3_AFDC_E52726A449CB_.wvu.PrintArea" localSheetId="23" hidden="1">'Attach 16'!$A$1:$L$93</definedName>
    <definedName name="Z_A3F641DF_CF1D_48E3_AFDC_E52726A449CB_.wvu.PrintArea" localSheetId="25" hidden="1">'Attach 18'!$A$1:$E$25</definedName>
    <definedName name="Z_A3F641DF_CF1D_48E3_AFDC_E52726A449CB_.wvu.PrintArea" localSheetId="27" hidden="1">'Attach 19'!$A$1:$E$35</definedName>
    <definedName name="Z_A3F641DF_CF1D_48E3_AFDC_E52726A449CB_.wvu.PrintArea" localSheetId="4" hidden="1">'Attach 3(JV)'!$A$1:$E$28</definedName>
    <definedName name="Z_A3F641DF_CF1D_48E3_AFDC_E52726A449CB_.wvu.PrintArea" localSheetId="6" hidden="1">'Attach 3(QR)'!$A$1:$E$28</definedName>
    <definedName name="Z_A3F641DF_CF1D_48E3_AFDC_E52726A449CB_.wvu.PrintArea" localSheetId="8" hidden="1">'Attach 4'!$A$1:$E$24</definedName>
    <definedName name="Z_A3F641DF_CF1D_48E3_AFDC_E52726A449CB_.wvu.PrintArea" localSheetId="9" hidden="1">'Attach 4 (A)'!$A$1:$E$27</definedName>
    <definedName name="Z_A3F641DF_CF1D_48E3_AFDC_E52726A449CB_.wvu.PrintArea" localSheetId="10" hidden="1">'Attach 4 (B)'!$A$1:$E$26</definedName>
    <definedName name="Z_A3F641DF_CF1D_48E3_AFDC_E52726A449CB_.wvu.PrintArea" localSheetId="11" hidden="1">'Attach 5'!$A$1:$E$34</definedName>
    <definedName name="Z_A3F641DF_CF1D_48E3_AFDC_E52726A449CB_.wvu.PrintArea" localSheetId="12" hidden="1">'Attach 5A'!$A$1:$E$34</definedName>
    <definedName name="Z_A3F641DF_CF1D_48E3_AFDC_E52726A449CB_.wvu.PrintArea" localSheetId="13" hidden="1">'Attach 6'!$A$1:$E$52</definedName>
    <definedName name="Z_A3F641DF_CF1D_48E3_AFDC_E52726A449CB_.wvu.PrintArea" localSheetId="14" hidden="1">'Attach 7'!$A$1:$E$28</definedName>
    <definedName name="Z_A3F641DF_CF1D_48E3_AFDC_E52726A449CB_.wvu.PrintArea" localSheetId="15" hidden="1">'Attach 9'!$A$1:$D$60</definedName>
    <definedName name="Z_A3F641DF_CF1D_48E3_AFDC_E52726A449CB_.wvu.PrintArea" localSheetId="28" hidden="1">'Bid Form 1st Envelope '!$A$1:$F$117</definedName>
    <definedName name="Z_A3F641DF_CF1D_48E3_AFDC_E52726A449CB_.wvu.PrintTitles" localSheetId="18" hidden="1">'Attach 12'!#REF!</definedName>
    <definedName name="Z_A3F641DF_CF1D_48E3_AFDC_E52726A449CB_.wvu.PrintTitles" localSheetId="15" hidden="1">'Attach 9'!$18:$18</definedName>
    <definedName name="Z_A8583C01_5E6A_4469_ADCA_440E12AA8084_.wvu.Cols" localSheetId="18" hidden="1">'Attach 12'!$G:$I</definedName>
    <definedName name="Z_A8583C01_5E6A_4469_ADCA_440E12AA8084_.wvu.Cols" localSheetId="22" hidden="1">'Attach 15'!$H:$H,'Attach 15'!$L:$N</definedName>
    <definedName name="Z_A8583C01_5E6A_4469_ADCA_440E12AA8084_.wvu.Cols" localSheetId="26" hidden="1">'Attach 18 SP'!$J:$P</definedName>
    <definedName name="Z_A8583C01_5E6A_4469_ADCA_440E12AA8084_.wvu.Cols" localSheetId="4" hidden="1">'Attach 3(JV)'!$G:$H</definedName>
    <definedName name="Z_A8583C01_5E6A_4469_ADCA_440E12AA8084_.wvu.Cols" localSheetId="8" hidden="1">'Attach 4'!$H:$O</definedName>
    <definedName name="Z_A8583C01_5E6A_4469_ADCA_440E12AA8084_.wvu.Cols" localSheetId="11" hidden="1">'Attach 5'!$H:$H</definedName>
    <definedName name="Z_A8583C01_5E6A_4469_ADCA_440E12AA8084_.wvu.Cols" localSheetId="12" hidden="1">'Attach 5A'!$H:$H</definedName>
    <definedName name="Z_A8583C01_5E6A_4469_ADCA_440E12AA8084_.wvu.Cols" localSheetId="13" hidden="1">'Attach 6'!$H:$H</definedName>
    <definedName name="Z_A8583C01_5E6A_4469_ADCA_440E12AA8084_.wvu.Cols" localSheetId="7" hidden="1">'Attach-3 (QR)'!$J:$AB</definedName>
    <definedName name="Z_A8583C01_5E6A_4469_ADCA_440E12AA8084_.wvu.Cols" localSheetId="5" hidden="1">'Attach-3 (QR)_old'!$J:$AB</definedName>
    <definedName name="Z_A8583C01_5E6A_4469_ADCA_440E12AA8084_.wvu.Cols" localSheetId="28" hidden="1">'Bid Form 1st Envelope '!$K:$K</definedName>
    <definedName name="Z_A8583C01_5E6A_4469_ADCA_440E12AA8084_.wvu.Cols" localSheetId="2" hidden="1">'Name of Bidders'!$A:$A,'Name of Bidders'!$I:$J</definedName>
    <definedName name="Z_A8583C01_5E6A_4469_ADCA_440E12AA8084_.wvu.Cols" localSheetId="3" hidden="1">'Names of Bidder'!$I:$M,'Names of Bidder'!$AA:$AB</definedName>
    <definedName name="Z_A8583C01_5E6A_4469_ADCA_440E12AA8084_.wvu.FilterData" localSheetId="3" hidden="1">'Names of Bidder'!$B$6:$G$19</definedName>
    <definedName name="Z_A8583C01_5E6A_4469_ADCA_440E12AA8084_.wvu.PrintArea" localSheetId="16" hidden="1">'Attach 10'!$A$1:$F$18</definedName>
    <definedName name="Z_A8583C01_5E6A_4469_ADCA_440E12AA8084_.wvu.PrintArea" localSheetId="17" hidden="1">'Attach 11'!$A$1:$E$86</definedName>
    <definedName name="Z_A8583C01_5E6A_4469_ADCA_440E12AA8084_.wvu.PrintArea" localSheetId="18" hidden="1">'Attach 12'!$A$1:$F$50</definedName>
    <definedName name="Z_A8583C01_5E6A_4469_ADCA_440E12AA8084_.wvu.PrintArea" localSheetId="19" hidden="1">'Attach 13'!$A$1:$E$26</definedName>
    <definedName name="Z_A8583C01_5E6A_4469_ADCA_440E12AA8084_.wvu.PrintArea" localSheetId="20" hidden="1">'Attach 14'!$A$1:$E$26</definedName>
    <definedName name="Z_A8583C01_5E6A_4469_ADCA_440E12AA8084_.wvu.PrintArea" localSheetId="21" hidden="1">'Attach 14-IP'!$A$8:$I$225</definedName>
    <definedName name="Z_A8583C01_5E6A_4469_ADCA_440E12AA8084_.wvu.PrintArea" localSheetId="22" hidden="1">'Attach 15'!$A$1:$E$91</definedName>
    <definedName name="Z_A8583C01_5E6A_4469_ADCA_440E12AA8084_.wvu.PrintArea" localSheetId="23" hidden="1">'Attach 16'!$A$1:$L$93</definedName>
    <definedName name="Z_A8583C01_5E6A_4469_ADCA_440E12AA8084_.wvu.PrintArea" localSheetId="24" hidden="1">'Attach 17'!$A$1:$E$33</definedName>
    <definedName name="Z_A8583C01_5E6A_4469_ADCA_440E12AA8084_.wvu.PrintArea" localSheetId="25" hidden="1">'Attach 18'!$A$1:$E$21</definedName>
    <definedName name="Z_A8583C01_5E6A_4469_ADCA_440E12AA8084_.wvu.PrintArea" localSheetId="26" hidden="1">'Attach 18 SP'!$A$7:$I$157</definedName>
    <definedName name="Z_A8583C01_5E6A_4469_ADCA_440E12AA8084_.wvu.PrintArea" localSheetId="27" hidden="1">'Attach 19'!$A$1:$E$31</definedName>
    <definedName name="Z_A8583C01_5E6A_4469_ADCA_440E12AA8084_.wvu.PrintArea" localSheetId="4" hidden="1">'Attach 3(JV)'!$A$1:$E$25</definedName>
    <definedName name="Z_A8583C01_5E6A_4469_ADCA_440E12AA8084_.wvu.PrintArea" localSheetId="6" hidden="1">'Attach 3(QR)'!$A$1:$E$23</definedName>
    <definedName name="Z_A8583C01_5E6A_4469_ADCA_440E12AA8084_.wvu.PrintArea" localSheetId="8" hidden="1">'Attach 4'!$A$1:$G$22</definedName>
    <definedName name="Z_A8583C01_5E6A_4469_ADCA_440E12AA8084_.wvu.PrintArea" localSheetId="9" hidden="1">'Attach 4 (A)'!$A$1:$E$27</definedName>
    <definedName name="Z_A8583C01_5E6A_4469_ADCA_440E12AA8084_.wvu.PrintArea" localSheetId="10" hidden="1">'Attach 4 (B)'!$A$1:$E$26</definedName>
    <definedName name="Z_A8583C01_5E6A_4469_ADCA_440E12AA8084_.wvu.PrintArea" localSheetId="11" hidden="1">'Attach 5'!$A$1:$E$35</definedName>
    <definedName name="Z_A8583C01_5E6A_4469_ADCA_440E12AA8084_.wvu.PrintArea" localSheetId="12" hidden="1">'Attach 5A'!$A$1:$E$73</definedName>
    <definedName name="Z_A8583C01_5E6A_4469_ADCA_440E12AA8084_.wvu.PrintArea" localSheetId="13" hidden="1">'Attach 6'!$A$1:$E$28</definedName>
    <definedName name="Z_A8583C01_5E6A_4469_ADCA_440E12AA8084_.wvu.PrintArea" localSheetId="14" hidden="1">'Attach 7'!$A$1:$E$24</definedName>
    <definedName name="Z_A8583C01_5E6A_4469_ADCA_440E12AA8084_.wvu.PrintArea" localSheetId="15" hidden="1">'Attach 9'!$A$1:$H$53</definedName>
    <definedName name="Z_A8583C01_5E6A_4469_ADCA_440E12AA8084_.wvu.PrintArea" localSheetId="7" hidden="1">'Attach-3 (QR)'!$A$1:$I$257</definedName>
    <definedName name="Z_A8583C01_5E6A_4469_ADCA_440E12AA8084_.wvu.PrintArea" localSheetId="5" hidden="1">'Attach-3 (QR)_old'!$A$1:$J$407</definedName>
    <definedName name="Z_A8583C01_5E6A_4469_ADCA_440E12AA8084_.wvu.PrintArea" localSheetId="28" hidden="1">'Bid Form 1st Envelope '!$A$1:$F$116</definedName>
    <definedName name="Z_A8583C01_5E6A_4469_ADCA_440E12AA8084_.wvu.PrintArea" localSheetId="1" hidden="1">Cover!$A$1:$F$28</definedName>
    <definedName name="Z_A8583C01_5E6A_4469_ADCA_440E12AA8084_.wvu.PrintArea" localSheetId="2" hidden="1">'Name of Bidders'!$B$1:$D$33</definedName>
    <definedName name="Z_A8583C01_5E6A_4469_ADCA_440E12AA8084_.wvu.PrintArea" localSheetId="3" hidden="1">'Names of Bidder'!$B$1:$G$38</definedName>
    <definedName name="Z_A8583C01_5E6A_4469_ADCA_440E12AA8084_.wvu.PrintTitles" localSheetId="15" hidden="1">'Attach 9'!$18:$18</definedName>
    <definedName name="Z_A8583C01_5E6A_4469_ADCA_440E12AA8084_.wvu.Rows" localSheetId="18" hidden="1">'Attach 12'!$4:$4,'Attach 12'!$18:$44</definedName>
    <definedName name="Z_A8583C01_5E6A_4469_ADCA_440E12AA8084_.wvu.Rows" localSheetId="22" hidden="1">'Attach 15'!$16:$16,'Attach 15'!$21:$21</definedName>
    <definedName name="Z_A8583C01_5E6A_4469_ADCA_440E12AA8084_.wvu.Rows" localSheetId="24" hidden="1">'Attach 17'!$26:$26,'Attach 17'!$32:$209</definedName>
    <definedName name="Z_A8583C01_5E6A_4469_ADCA_440E12AA8084_.wvu.Rows" localSheetId="26" hidden="1">'Attach 18 SP'!$149:$153</definedName>
    <definedName name="Z_A8583C01_5E6A_4469_ADCA_440E12AA8084_.wvu.Rows" localSheetId="27" hidden="1">'Attach 19'!$13:$13,'Attach 19'!$20:$28</definedName>
    <definedName name="Z_A8583C01_5E6A_4469_ADCA_440E12AA8084_.wvu.Rows" localSheetId="4" hidden="1">'Attach 3(JV)'!$27:$29</definedName>
    <definedName name="Z_A8583C01_5E6A_4469_ADCA_440E12AA8084_.wvu.Rows" localSheetId="8" hidden="1">'Attach 4'!$26:$26</definedName>
    <definedName name="Z_A8583C01_5E6A_4469_ADCA_440E12AA8084_.wvu.Rows" localSheetId="11" hidden="1">'Attach 5'!$4:$4,'Attach 5'!$25:$30</definedName>
    <definedName name="Z_A8583C01_5E6A_4469_ADCA_440E12AA8084_.wvu.Rows" localSheetId="12" hidden="1">'Attach 5A'!$25:$30</definedName>
    <definedName name="Z_A8583C01_5E6A_4469_ADCA_440E12AA8084_.wvu.Rows" localSheetId="15" hidden="1">'Attach 9'!$23:$31,'Attach 9'!$35:$44</definedName>
    <definedName name="Z_A8583C01_5E6A_4469_ADCA_440E12AA8084_.wvu.Rows" localSheetId="7" hidden="1">'Attach-3 (QR)'!$19:$23,'Attach-3 (QR)'!$25:$25,'Attach-3 (QR)'!$34:$34,'Attach-3 (QR)'!$89:$89,'Attach-3 (QR)'!$115:$115</definedName>
    <definedName name="Z_A8583C01_5E6A_4469_ADCA_440E12AA8084_.wvu.Rows" localSheetId="5" hidden="1">'Attach-3 (QR)_old'!$19:$23,'Attach-3 (QR)_old'!$25:$25,'Attach-3 (QR)_old'!$34:$34,'Attach-3 (QR)_old'!$91:$91,'Attach-3 (QR)_old'!$117:$117,'Attach-3 (QR)_old'!$204:$204,'Attach-3 (QR)_old'!$235:$235,'Attach-3 (QR)_old'!$260:$386</definedName>
    <definedName name="Z_A8583C01_5E6A_4469_ADCA_440E12AA8084_.wvu.Rows" localSheetId="28" hidden="1">'Bid Form 1st Envelope '!$25:$26,'Bid Form 1st Envelope '!$28:$29,'Bid Form 1st Envelope '!$75:$75,'Bid Form 1st Envelope '!$100:$100,'Bid Form 1st Envelope '!$103:$104</definedName>
    <definedName name="Z_A8583C01_5E6A_4469_ADCA_440E12AA8084_.wvu.Rows" localSheetId="1" hidden="1">Cover!$10:$10</definedName>
    <definedName name="Z_A8583C01_5E6A_4469_ADCA_440E12AA8084_.wvu.Rows" localSheetId="2" hidden="1">'Name of Bidders'!$3:$3</definedName>
    <definedName name="Z_A8583C01_5E6A_4469_ADCA_440E12AA8084_.wvu.Rows" localSheetId="3" hidden="1">'Names of Bidder'!$23:$26,'Names of Bidder'!$28:$31</definedName>
    <definedName name="Z_ABDD40A7_66B9_43CC_B63B_09D98A5A40BE_.wvu.Cols" localSheetId="18" hidden="1">'Attach 12'!$G:$I</definedName>
    <definedName name="Z_ABDD40A7_66B9_43CC_B63B_09D98A5A40BE_.wvu.Cols" localSheetId="22" hidden="1">'Attach 15'!$H:$H,'Attach 15'!$L:$N</definedName>
    <definedName name="Z_ABDD40A7_66B9_43CC_B63B_09D98A5A40BE_.wvu.Cols" localSheetId="26" hidden="1">'Attach 18 SP'!$J:$P</definedName>
    <definedName name="Z_ABDD40A7_66B9_43CC_B63B_09D98A5A40BE_.wvu.Cols" localSheetId="4" hidden="1">'Attach 3(JV)'!$G:$H</definedName>
    <definedName name="Z_ABDD40A7_66B9_43CC_B63B_09D98A5A40BE_.wvu.Cols" localSheetId="8" hidden="1">'Attach 4'!$H:$O</definedName>
    <definedName name="Z_ABDD40A7_66B9_43CC_B63B_09D98A5A40BE_.wvu.Cols" localSheetId="11" hidden="1">'Attach 5'!$H:$H</definedName>
    <definedName name="Z_ABDD40A7_66B9_43CC_B63B_09D98A5A40BE_.wvu.Cols" localSheetId="12" hidden="1">'Attach 5A'!$H:$H</definedName>
    <definedName name="Z_ABDD40A7_66B9_43CC_B63B_09D98A5A40BE_.wvu.Cols" localSheetId="13" hidden="1">'Attach 6'!$H:$H</definedName>
    <definedName name="Z_ABDD40A7_66B9_43CC_B63B_09D98A5A40BE_.wvu.Cols" localSheetId="7" hidden="1">'Attach-3 (QR)'!$J:$AB</definedName>
    <definedName name="Z_ABDD40A7_66B9_43CC_B63B_09D98A5A40BE_.wvu.Cols" localSheetId="5" hidden="1">'Attach-3 (QR)_old'!$J:$AB</definedName>
    <definedName name="Z_ABDD40A7_66B9_43CC_B63B_09D98A5A40BE_.wvu.Cols" localSheetId="28" hidden="1">'Bid Form 1st Envelope '!$K:$K</definedName>
    <definedName name="Z_ABDD40A7_66B9_43CC_B63B_09D98A5A40BE_.wvu.Cols" localSheetId="2" hidden="1">'Name of Bidders'!$A:$A,'Name of Bidders'!$G:$J</definedName>
    <definedName name="Z_ABDD40A7_66B9_43CC_B63B_09D98A5A40BE_.wvu.Cols" localSheetId="3" hidden="1">'Names of Bidder'!$H:$M,'Names of Bidder'!$AA:$AB</definedName>
    <definedName name="Z_ABDD40A7_66B9_43CC_B63B_09D98A5A40BE_.wvu.FilterData" localSheetId="3" hidden="1">'Names of Bidder'!$B$6:$G$19</definedName>
    <definedName name="Z_ABDD40A7_66B9_43CC_B63B_09D98A5A40BE_.wvu.PrintArea" localSheetId="16" hidden="1">'Attach 10'!$A$1:$F$18</definedName>
    <definedName name="Z_ABDD40A7_66B9_43CC_B63B_09D98A5A40BE_.wvu.PrintArea" localSheetId="17" hidden="1">'Attach 11'!$A$1:$E$86</definedName>
    <definedName name="Z_ABDD40A7_66B9_43CC_B63B_09D98A5A40BE_.wvu.PrintArea" localSheetId="18" hidden="1">'Attach 12'!$A$1:$F$50</definedName>
    <definedName name="Z_ABDD40A7_66B9_43CC_B63B_09D98A5A40BE_.wvu.PrintArea" localSheetId="19" hidden="1">'Attach 13'!$A$1:$E$26</definedName>
    <definedName name="Z_ABDD40A7_66B9_43CC_B63B_09D98A5A40BE_.wvu.PrintArea" localSheetId="20" hidden="1">'Attach 14'!$A$1:$E$26</definedName>
    <definedName name="Z_ABDD40A7_66B9_43CC_B63B_09D98A5A40BE_.wvu.PrintArea" localSheetId="21" hidden="1">'Attach 14-IP'!$A$8:$I$225</definedName>
    <definedName name="Z_ABDD40A7_66B9_43CC_B63B_09D98A5A40BE_.wvu.PrintArea" localSheetId="22" hidden="1">'Attach 15'!$A$1:$E$91</definedName>
    <definedName name="Z_ABDD40A7_66B9_43CC_B63B_09D98A5A40BE_.wvu.PrintArea" localSheetId="23" hidden="1">'Attach 16'!$A$1:$L$93</definedName>
    <definedName name="Z_ABDD40A7_66B9_43CC_B63B_09D98A5A40BE_.wvu.PrintArea" localSheetId="24" hidden="1">'Attach 17'!$A$1:$E$33</definedName>
    <definedName name="Z_ABDD40A7_66B9_43CC_B63B_09D98A5A40BE_.wvu.PrintArea" localSheetId="25" hidden="1">'Attach 18'!$A$1:$E$21</definedName>
    <definedName name="Z_ABDD40A7_66B9_43CC_B63B_09D98A5A40BE_.wvu.PrintArea" localSheetId="26" hidden="1">'Attach 18 SP'!$A$7:$I$157</definedName>
    <definedName name="Z_ABDD40A7_66B9_43CC_B63B_09D98A5A40BE_.wvu.PrintArea" localSheetId="27" hidden="1">'Attach 19'!$A$1:$E$31</definedName>
    <definedName name="Z_ABDD40A7_66B9_43CC_B63B_09D98A5A40BE_.wvu.PrintArea" localSheetId="4" hidden="1">'Attach 3(JV)'!$A$1:$E$26</definedName>
    <definedName name="Z_ABDD40A7_66B9_43CC_B63B_09D98A5A40BE_.wvu.PrintArea" localSheetId="6" hidden="1">'Attach 3(QR)'!$A$1:$E$23</definedName>
    <definedName name="Z_ABDD40A7_66B9_43CC_B63B_09D98A5A40BE_.wvu.PrintArea" localSheetId="8" hidden="1">'Attach 4'!$A$1:$G$22</definedName>
    <definedName name="Z_ABDD40A7_66B9_43CC_B63B_09D98A5A40BE_.wvu.PrintArea" localSheetId="9" hidden="1">'Attach 4 (A)'!$A$1:$E$27</definedName>
    <definedName name="Z_ABDD40A7_66B9_43CC_B63B_09D98A5A40BE_.wvu.PrintArea" localSheetId="10" hidden="1">'Attach 4 (B)'!$A$1:$E$26</definedName>
    <definedName name="Z_ABDD40A7_66B9_43CC_B63B_09D98A5A40BE_.wvu.PrintArea" localSheetId="11" hidden="1">'Attach 5'!$A$1:$E$35</definedName>
    <definedName name="Z_ABDD40A7_66B9_43CC_B63B_09D98A5A40BE_.wvu.PrintArea" localSheetId="12" hidden="1">'Attach 5A'!$A$1:$E$73</definedName>
    <definedName name="Z_ABDD40A7_66B9_43CC_B63B_09D98A5A40BE_.wvu.PrintArea" localSheetId="13" hidden="1">'Attach 6'!$A$1:$E$28</definedName>
    <definedName name="Z_ABDD40A7_66B9_43CC_B63B_09D98A5A40BE_.wvu.PrintArea" localSheetId="14" hidden="1">'Attach 7'!$A$1:$E$24</definedName>
    <definedName name="Z_ABDD40A7_66B9_43CC_B63B_09D98A5A40BE_.wvu.PrintArea" localSheetId="15" hidden="1">'Attach 9'!$A$1:$H$53</definedName>
    <definedName name="Z_ABDD40A7_66B9_43CC_B63B_09D98A5A40BE_.wvu.PrintArea" localSheetId="7" hidden="1">'Attach-3 (QR)'!$A$1:$I$257</definedName>
    <definedName name="Z_ABDD40A7_66B9_43CC_B63B_09D98A5A40BE_.wvu.PrintArea" localSheetId="5" hidden="1">'Attach-3 (QR)_old'!$A$1:$J$407</definedName>
    <definedName name="Z_ABDD40A7_66B9_43CC_B63B_09D98A5A40BE_.wvu.PrintArea" localSheetId="28" hidden="1">'Bid Form 1st Envelope '!$A$1:$F$116</definedName>
    <definedName name="Z_ABDD40A7_66B9_43CC_B63B_09D98A5A40BE_.wvu.PrintArea" localSheetId="1" hidden="1">Cover!$A$1:$F$28</definedName>
    <definedName name="Z_ABDD40A7_66B9_43CC_B63B_09D98A5A40BE_.wvu.PrintArea" localSheetId="2" hidden="1">'Name of Bidders'!$B$1:$D$33</definedName>
    <definedName name="Z_ABDD40A7_66B9_43CC_B63B_09D98A5A40BE_.wvu.PrintArea" localSheetId="3" hidden="1">'Names of Bidder'!$B$1:$G$38</definedName>
    <definedName name="Z_ABDD40A7_66B9_43CC_B63B_09D98A5A40BE_.wvu.PrintTitles" localSheetId="15" hidden="1">'Attach 9'!$18:$18</definedName>
    <definedName name="Z_ABDD40A7_66B9_43CC_B63B_09D98A5A40BE_.wvu.Rows" localSheetId="18" hidden="1">'Attach 12'!$4:$4,'Attach 12'!$18:$44</definedName>
    <definedName name="Z_ABDD40A7_66B9_43CC_B63B_09D98A5A40BE_.wvu.Rows" localSheetId="21" hidden="1">'Attach 14-IP'!$39:$41</definedName>
    <definedName name="Z_ABDD40A7_66B9_43CC_B63B_09D98A5A40BE_.wvu.Rows" localSheetId="22" hidden="1">'Attach 15'!$21:$21</definedName>
    <definedName name="Z_ABDD40A7_66B9_43CC_B63B_09D98A5A40BE_.wvu.Rows" localSheetId="24" hidden="1">'Attach 17'!$26:$26,'Attach 17'!$32:$209</definedName>
    <definedName name="Z_ABDD40A7_66B9_43CC_B63B_09D98A5A40BE_.wvu.Rows" localSheetId="26" hidden="1">'Attach 18 SP'!$149:$153</definedName>
    <definedName name="Z_ABDD40A7_66B9_43CC_B63B_09D98A5A40BE_.wvu.Rows" localSheetId="27" hidden="1">'Attach 19'!$13:$13,'Attach 19'!$20:$28</definedName>
    <definedName name="Z_ABDD40A7_66B9_43CC_B63B_09D98A5A40BE_.wvu.Rows" localSheetId="8" hidden="1">'Attach 4'!$26:$26</definedName>
    <definedName name="Z_ABDD40A7_66B9_43CC_B63B_09D98A5A40BE_.wvu.Rows" localSheetId="11" hidden="1">'Attach 5'!$4:$4,'Attach 5'!$25:$30</definedName>
    <definedName name="Z_ABDD40A7_66B9_43CC_B63B_09D98A5A40BE_.wvu.Rows" localSheetId="12" hidden="1">'Attach 5A'!$25:$30</definedName>
    <definedName name="Z_ABDD40A7_66B9_43CC_B63B_09D98A5A40BE_.wvu.Rows" localSheetId="15" hidden="1">'Attach 9'!$23:$31,'Attach 9'!$35:$44</definedName>
    <definedName name="Z_ABDD40A7_66B9_43CC_B63B_09D98A5A40BE_.wvu.Rows" localSheetId="7" hidden="1">'Attach-3 (QR)'!$19:$23,'Attach-3 (QR)'!$25:$25,'Attach-3 (QR)'!$34:$34,'Attach-3 (QR)'!$89:$89,'Attach-3 (QR)'!$115:$115</definedName>
    <definedName name="Z_ABDD40A7_66B9_43CC_B63B_09D98A5A40BE_.wvu.Rows" localSheetId="5" hidden="1">'Attach-3 (QR)_old'!$19:$23,'Attach-3 (QR)_old'!$25:$25,'Attach-3 (QR)_old'!$34:$34,'Attach-3 (QR)_old'!$91:$91,'Attach-3 (QR)_old'!$117:$117,'Attach-3 (QR)_old'!$204:$204,'Attach-3 (QR)_old'!$235:$235,'Attach-3 (QR)_old'!$260:$386</definedName>
    <definedName name="Z_ABDD40A7_66B9_43CC_B63B_09D98A5A40BE_.wvu.Rows" localSheetId="28" hidden="1">'Bid Form 1st Envelope '!$25:$26,'Bid Form 1st Envelope '!$28:$29,'Bid Form 1st Envelope '!$55:$55,'Bid Form 1st Envelope '!$75:$75,'Bid Form 1st Envelope '!$100:$100,'Bid Form 1st Envelope '!$103:$104</definedName>
    <definedName name="Z_ABDD40A7_66B9_43CC_B63B_09D98A5A40BE_.wvu.Rows" localSheetId="1" hidden="1">Cover!$10:$10</definedName>
    <definedName name="Z_ABDD40A7_66B9_43CC_B63B_09D98A5A40BE_.wvu.Rows" localSheetId="2" hidden="1">'Name of Bidders'!$3:$3,'Name of Bidders'!$8:$9,'Name of Bidders'!$15:$23</definedName>
    <definedName name="Z_ABDD40A7_66B9_43CC_B63B_09D98A5A40BE_.wvu.Rows" localSheetId="3" hidden="1">'Names of Bidder'!$6:$7,'Names of Bidder'!$23:$26,'Names of Bidder'!$28:$31</definedName>
    <definedName name="Z_AF19F13B_761B_48FB_A70F_9439A4D7530B_.wvu.Cols" localSheetId="7" hidden="1">'Attach-3 (QR)'!$M:$O</definedName>
    <definedName name="Z_AF19F13B_761B_48FB_A70F_9439A4D7530B_.wvu.Cols" localSheetId="5" hidden="1">'Attach-3 (QR)_old'!$M:$O</definedName>
    <definedName name="Z_AF19F13B_761B_48FB_A70F_9439A4D7530B_.wvu.PrintArea" localSheetId="7" hidden="1">'Attach-3 (QR)'!$A$1:$H$257</definedName>
    <definedName name="Z_AF19F13B_761B_48FB_A70F_9439A4D7530B_.wvu.PrintArea" localSheetId="5" hidden="1">'Attach-3 (QR)_old'!$A$1:$H$407</definedName>
    <definedName name="Z_AF19F13B_761B_48FB_A70F_9439A4D7530B_.wvu.Rows" localSheetId="7" hidden="1">'Attach-3 (QR)'!$70:$178,'Attach-3 (QR)'!#REF!,'Attach-3 (QR)'!#REF!,'Attach-3 (QR)'!#REF!,'Attach-3 (QR)'!#REF!,'Attach-3 (QR)'!#REF!,'Attach-3 (QR)'!#REF!</definedName>
    <definedName name="Z_AF19F13B_761B_48FB_A70F_9439A4D7530B_.wvu.Rows" localSheetId="5" hidden="1">'Attach-3 (QR)_old'!$144:$178,'Attach-3 (QR)_old'!#REF!,'Attach-3 (QR)_old'!#REF!,'Attach-3 (QR)_old'!#REF!,'Attach-3 (QR)_old'!$273:$275,'Attach-3 (QR)_old'!$297:$328,'Attach-3 (QR)_old'!$339:$348</definedName>
    <definedName name="Z_B4EB0A64_5B9B_4AEA_9CE7_DAE01E073B72_.wvu.Cols" localSheetId="2" hidden="1">'Name of Bidders'!$A:$A,'Name of Bidders'!$I:$I</definedName>
    <definedName name="Z_B4EB0A64_5B9B_4AEA_9CE7_DAE01E073B72_.wvu.PrintArea" localSheetId="2" hidden="1">'Name of Bidders'!$B$1:$D$33</definedName>
    <definedName name="Z_B4EB0A64_5B9B_4AEA_9CE7_DAE01E073B72_.wvu.Rows" localSheetId="2" hidden="1">'Name of Bidders'!$3:$3</definedName>
    <definedName name="Z_B7A16C2F_5026_4C0C_BBB1_23B0149C8FB9_.wvu.Cols" localSheetId="18" hidden="1">'Attach 12'!$G:$G</definedName>
    <definedName name="Z_B7A16C2F_5026_4C0C_BBB1_23B0149C8FB9_.wvu.Cols" localSheetId="3" hidden="1">'Names of Bidder'!$L:$L</definedName>
    <definedName name="Z_B7A16C2F_5026_4C0C_BBB1_23B0149C8FB9_.wvu.PrintArea" localSheetId="18" hidden="1">'Attach 12'!$A$1:$F$50</definedName>
    <definedName name="Z_B7A16C2F_5026_4C0C_BBB1_23B0149C8FB9_.wvu.PrintArea" localSheetId="3" hidden="1">'Names of Bidder'!$B$1:$G$38</definedName>
    <definedName name="Z_B91EC26D_75AC_424B_8A9A_6507DA2B48E7_.wvu.PrintArea" localSheetId="24" hidden="1">'Attach 17'!$A$1:$E$33</definedName>
    <definedName name="Z_B91EC26D_75AC_424B_8A9A_6507DA2B48E7_.wvu.Rows" localSheetId="24" hidden="1">'Attach 17'!$26:$26,'Attach 17'!$32:$209</definedName>
    <definedName name="Z_BAD55399_D87A_4ECF_9E7F_7FDC8D233D80_.wvu.Cols" localSheetId="2" hidden="1">'Name of Bidders'!$A:$A</definedName>
    <definedName name="Z_BAD55399_D87A_4ECF_9E7F_7FDC8D233D80_.wvu.PrintArea" localSheetId="2" hidden="1">'Name of Bidders'!$B$1:$E$31</definedName>
    <definedName name="Z_BEBC2BCF_3C2E_482B_92A6_F191EBEA5DE6_.wvu.Cols" localSheetId="18" hidden="1">'Attach 12'!$G:$G</definedName>
    <definedName name="Z_BEBC2BCF_3C2E_482B_92A6_F191EBEA5DE6_.wvu.Cols" localSheetId="3" hidden="1">'Names of Bidder'!$H:$N</definedName>
    <definedName name="Z_BEBC2BCF_3C2E_482B_92A6_F191EBEA5DE6_.wvu.FilterData" localSheetId="3" hidden="1">'Names of Bidder'!$B$6:$G$19</definedName>
    <definedName name="Z_BEBC2BCF_3C2E_482B_92A6_F191EBEA5DE6_.wvu.PrintArea" localSheetId="18" hidden="1">'Attach 12'!$A$1:$F$50</definedName>
    <definedName name="Z_BEBC2BCF_3C2E_482B_92A6_F191EBEA5DE6_.wvu.PrintArea" localSheetId="3" hidden="1">'Names of Bidder'!$B$1:$G$38</definedName>
    <definedName name="Z_BEBC2BCF_3C2E_482B_92A6_F191EBEA5DE6_.wvu.Rows" localSheetId="18" hidden="1">'Attach 12'!#REF!</definedName>
    <definedName name="Z_BF8F2B92_C48E_4FD4_B912_C25042B180F9_.wvu.Cols" localSheetId="12" hidden="1">'Attach 5A'!$H:$H</definedName>
    <definedName name="Z_BF8F2B92_C48E_4FD4_B912_C25042B180F9_.wvu.Cols" localSheetId="2" hidden="1">'Name of Bidders'!$A:$A,'Name of Bidders'!$H:$I</definedName>
    <definedName name="Z_BF8F2B92_C48E_4FD4_B912_C25042B180F9_.wvu.PrintArea" localSheetId="12" hidden="1">'Attach 5A'!$A$1:$E$73</definedName>
    <definedName name="Z_BF8F2B92_C48E_4FD4_B912_C25042B180F9_.wvu.PrintArea" localSheetId="2" hidden="1">'Name of Bidders'!$B$1:$D$33</definedName>
    <definedName name="Z_BF8F2B92_C48E_4FD4_B912_C25042B180F9_.wvu.Rows" localSheetId="12" hidden="1">'Attach 5A'!$25:$30</definedName>
    <definedName name="Z_C2585D41_B874_4E75_8165_F55C0DD108E7_.wvu.Cols" localSheetId="2" hidden="1">'Name of Bidders'!$A:$A</definedName>
    <definedName name="Z_C2585D41_B874_4E75_8165_F55C0DD108E7_.wvu.PrintArea" localSheetId="2" hidden="1">'Name of Bidders'!$B$1:$E$31</definedName>
    <definedName name="Z_C5EDD9E3_0801_4479_8600_A80B0FCFDF0B_.wvu.Cols" localSheetId="22" hidden="1">'Attach 15'!$H:$H</definedName>
    <definedName name="Z_C5EDD9E3_0801_4479_8600_A80B0FCFDF0B_.wvu.Cols" localSheetId="11" hidden="1">'Attach 5'!$H:$H</definedName>
    <definedName name="Z_C5EDD9E3_0801_4479_8600_A80B0FCFDF0B_.wvu.Cols" localSheetId="13" hidden="1">'Attach 6'!$H:$H</definedName>
    <definedName name="Z_C5EDD9E3_0801_4479_8600_A80B0FCFDF0B_.wvu.PrintArea" localSheetId="16" hidden="1">'Attach 10'!$A$1:$E$23</definedName>
    <definedName name="Z_C5EDD9E3_0801_4479_8600_A80B0FCFDF0B_.wvu.PrintArea" localSheetId="17" hidden="1">'Attach 11'!$A$1:$E$29</definedName>
    <definedName name="Z_C5EDD9E3_0801_4479_8600_A80B0FCFDF0B_.wvu.PrintArea" localSheetId="19" hidden="1">'Attach 13'!$A$1:$E$27</definedName>
    <definedName name="Z_C5EDD9E3_0801_4479_8600_A80B0FCFDF0B_.wvu.PrintArea" localSheetId="20" hidden="1">'Attach 14'!$A$1:$E$29</definedName>
    <definedName name="Z_C5EDD9E3_0801_4479_8600_A80B0FCFDF0B_.wvu.PrintArea" localSheetId="21" hidden="1">'Attach 14-IP'!$A$8:$I$225</definedName>
    <definedName name="Z_C5EDD9E3_0801_4479_8600_A80B0FCFDF0B_.wvu.PrintArea" localSheetId="22" hidden="1">'Attach 15'!$A$1:$E$91</definedName>
    <definedName name="Z_C5EDD9E3_0801_4479_8600_A80B0FCFDF0B_.wvu.PrintArea" localSheetId="23" hidden="1">'Attach 16'!$A$1:$L$93</definedName>
    <definedName name="Z_C5EDD9E3_0801_4479_8600_A80B0FCFDF0B_.wvu.PrintArea" localSheetId="24" hidden="1">'Attach 17'!$A$1:$E$33</definedName>
    <definedName name="Z_C5EDD9E3_0801_4479_8600_A80B0FCFDF0B_.wvu.PrintArea" localSheetId="25" hidden="1">'Attach 18'!$A$1:$E$24</definedName>
    <definedName name="Z_C5EDD9E3_0801_4479_8600_A80B0FCFDF0B_.wvu.PrintArea" localSheetId="27" hidden="1">'Attach 19'!$A$1:$E$31</definedName>
    <definedName name="Z_C5EDD9E3_0801_4479_8600_A80B0FCFDF0B_.wvu.PrintArea" localSheetId="4" hidden="1">'Attach 3(JV)'!$A$1:$E$28</definedName>
    <definedName name="Z_C5EDD9E3_0801_4479_8600_A80B0FCFDF0B_.wvu.PrintArea" localSheetId="6" hidden="1">'Attach 3(QR)'!$A$1:$E$28</definedName>
    <definedName name="Z_C5EDD9E3_0801_4479_8600_A80B0FCFDF0B_.wvu.PrintArea" localSheetId="8" hidden="1">'Attach 4'!$A$1:$G$25</definedName>
    <definedName name="Z_C5EDD9E3_0801_4479_8600_A80B0FCFDF0B_.wvu.PrintArea" localSheetId="9" hidden="1">'Attach 4 (A)'!$A$1:$E$27</definedName>
    <definedName name="Z_C5EDD9E3_0801_4479_8600_A80B0FCFDF0B_.wvu.PrintArea" localSheetId="10" hidden="1">'Attach 4 (B)'!$A$1:$E$26</definedName>
    <definedName name="Z_C5EDD9E3_0801_4479_8600_A80B0FCFDF0B_.wvu.PrintArea" localSheetId="11" hidden="1">'Attach 5'!$A$1:$E$34</definedName>
    <definedName name="Z_C5EDD9E3_0801_4479_8600_A80B0FCFDF0B_.wvu.PrintArea" localSheetId="13" hidden="1">'Attach 6'!$A$1:$E$28</definedName>
    <definedName name="Z_C5EDD9E3_0801_4479_8600_A80B0FCFDF0B_.wvu.PrintArea" localSheetId="14" hidden="1">'Attach 7'!$A$1:$E$28</definedName>
    <definedName name="Z_C5EDD9E3_0801_4479_8600_A80B0FCFDF0B_.wvu.PrintArea" localSheetId="15" hidden="1">'Attach 9'!$A$1:$D$54</definedName>
    <definedName name="Z_C5EDD9E3_0801_4479_8600_A80B0FCFDF0B_.wvu.PrintArea" localSheetId="28" hidden="1">'Bid Form 1st Envelope '!$A$1:$F$117</definedName>
    <definedName name="Z_C5EDD9E3_0801_4479_8600_A80B0FCFDF0B_.wvu.PrintTitles" localSheetId="15" hidden="1">'Attach 9'!$18:$18</definedName>
    <definedName name="Z_C5EDD9E3_0801_4479_8600_A80B0FCFDF0B_.wvu.Rows" localSheetId="22" hidden="1">'Attach 15'!$16:$16</definedName>
    <definedName name="Z_C5EDD9E3_0801_4479_8600_A80B0FCFDF0B_.wvu.Rows" localSheetId="24" hidden="1">'Attach 17'!$26:$26,'Attach 17'!$32:$209</definedName>
    <definedName name="Z_C5EDD9E3_0801_4479_8600_A80B0FCFDF0B_.wvu.Rows" localSheetId="27" hidden="1">'Attach 19'!$13:$13,'Attach 19'!$20:$28</definedName>
    <definedName name="Z_C5EDD9E3_0801_4479_8600_A80B0FCFDF0B_.wvu.Rows" localSheetId="11" hidden="1">'Attach 5'!$4:$4</definedName>
    <definedName name="Z_C6260980_92A1_43AC_B382_AABD0C7279CA_.wvu.Cols" localSheetId="2" hidden="1">'Name of Bidders'!$A:$A,'Name of Bidders'!$I:$I</definedName>
    <definedName name="Z_C6260980_92A1_43AC_B382_AABD0C7279CA_.wvu.PrintArea" localSheetId="2" hidden="1">'Name of Bidders'!$B$1:$D$33</definedName>
    <definedName name="Z_C6260980_92A1_43AC_B382_AABD0C7279CA_.wvu.Rows" localSheetId="2" hidden="1">'Name of Bidders'!$3:$3</definedName>
    <definedName name="Z_C67BDB47_88AF_4F4C_B4D8_CA6175AD6D46_.wvu.Cols" localSheetId="26" hidden="1">'Attach 18 SP'!$J:$P</definedName>
    <definedName name="Z_C67BDB47_88AF_4F4C_B4D8_CA6175AD6D46_.wvu.Cols" localSheetId="12" hidden="1">'Attach 5A'!$H:$H</definedName>
    <definedName name="Z_C67BDB47_88AF_4F4C_B4D8_CA6175AD6D46_.wvu.PrintArea" localSheetId="26" hidden="1">'Attach 18 SP'!$A$8:$I$157</definedName>
    <definedName name="Z_C67BDB47_88AF_4F4C_B4D8_CA6175AD6D46_.wvu.PrintArea" localSheetId="12" hidden="1">'Attach 5A'!$A$1:$E$73</definedName>
    <definedName name="Z_C67BDB47_88AF_4F4C_B4D8_CA6175AD6D46_.wvu.Rows" localSheetId="26" hidden="1">'Attach 18 SP'!#REF!,'Attach 18 SP'!#REF!,'Attach 18 SP'!#REF!,'Attach 18 SP'!#REF!,'Attach 18 SP'!#REF!,'Attach 18 SP'!$149:$153</definedName>
    <definedName name="Z_C67BDB47_88AF_4F4C_B4D8_CA6175AD6D46_.wvu.Rows" localSheetId="12" hidden="1">'Attach 5A'!$25:$30</definedName>
    <definedName name="Z_C7FCA09A_C3E0_4408_81A0_5CFFEB0C6237_.wvu.Cols" localSheetId="7" hidden="1">'Attach-3 (QR)'!$I:$K</definedName>
    <definedName name="Z_C7FCA09A_C3E0_4408_81A0_5CFFEB0C6237_.wvu.Cols" localSheetId="5" hidden="1">'Attach-3 (QR)_old'!$I:$K</definedName>
    <definedName name="Z_C7FCA09A_C3E0_4408_81A0_5CFFEB0C6237_.wvu.PrintArea" localSheetId="24" hidden="1">'Attach 17'!$A$1:$F$30</definedName>
    <definedName name="Z_C7FCA09A_C3E0_4408_81A0_5CFFEB0C6237_.wvu.PrintArea" localSheetId="7" hidden="1">'Attach-3 (QR)'!$A$1:$H$257</definedName>
    <definedName name="Z_C7FCA09A_C3E0_4408_81A0_5CFFEB0C6237_.wvu.PrintArea" localSheetId="5" hidden="1">'Attach-3 (QR)_old'!$A$1:$H$407</definedName>
    <definedName name="Z_C7FCA09A_C3E0_4408_81A0_5CFFEB0C6237_.wvu.Rows" localSheetId="24" hidden="1">'Attach 17'!$32:$209</definedName>
    <definedName name="Z_C7FCA09A_C3E0_4408_81A0_5CFFEB0C6237_.wvu.Rows" localSheetId="7" hidden="1">'Attach-3 (QR)'!$31:$35,'Attach-3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7FCA09A_C3E0_4408_81A0_5CFFEB0C6237_.wvu.Rows" localSheetId="5"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C8CCAA5D_CB26_4EC5_ABA8_6FDF0DF0183E_.wvu.Cols" localSheetId="26" hidden="1">'Attach 18 SP'!$J:$P</definedName>
    <definedName name="Z_C8CCAA5D_CB26_4EC5_ABA8_6FDF0DF0183E_.wvu.Cols" localSheetId="12" hidden="1">'Attach 5A'!$H:$H</definedName>
    <definedName name="Z_C8CCAA5D_CB26_4EC5_ABA8_6FDF0DF0183E_.wvu.PrintArea" localSheetId="26" hidden="1">'Attach 18 SP'!$A$8:$I$157</definedName>
    <definedName name="Z_C8CCAA5D_CB26_4EC5_ABA8_6FDF0DF0183E_.wvu.PrintArea" localSheetId="12" hidden="1">'Attach 5A'!$A$1:$E$73</definedName>
    <definedName name="Z_C8CCAA5D_CB26_4EC5_ABA8_6FDF0DF0183E_.wvu.Rows" localSheetId="26" hidden="1">'Attach 18 SP'!#REF!,'Attach 18 SP'!#REF!,'Attach 18 SP'!#REF!,'Attach 18 SP'!#REF!,'Attach 18 SP'!#REF!,'Attach 18 SP'!$149:$153</definedName>
    <definedName name="Z_C8CCAA5D_CB26_4EC5_ABA8_6FDF0DF0183E_.wvu.Rows" localSheetId="12" hidden="1">'Attach 5A'!$25:$30</definedName>
    <definedName name="Z_C993A10D_E804_443C_86F1_89E4BB0439EA_.wvu.Cols" localSheetId="12" hidden="1">'Attach 5A'!$H:$H</definedName>
    <definedName name="Z_C993A10D_E804_443C_86F1_89E4BB0439EA_.wvu.Cols" localSheetId="2" hidden="1">'Name of Bidders'!$A:$A,'Name of Bidders'!$I:$I</definedName>
    <definedName name="Z_C993A10D_E804_443C_86F1_89E4BB0439EA_.wvu.PrintArea" localSheetId="12" hidden="1">'Attach 5A'!$A$1:$E$73</definedName>
    <definedName name="Z_C993A10D_E804_443C_86F1_89E4BB0439EA_.wvu.PrintArea" localSheetId="2" hidden="1">'Name of Bidders'!$B$1:$D$33</definedName>
    <definedName name="Z_C993A10D_E804_443C_86F1_89E4BB0439EA_.wvu.Rows" localSheetId="12" hidden="1">'Attach 5A'!$25:$30</definedName>
    <definedName name="Z_CB7992C9_ABA5_4C7D_8C49_1E1D8E8875C7_.wvu.Cols" localSheetId="22" hidden="1">'Attach 15'!$H:$H</definedName>
    <definedName name="Z_CB7992C9_ABA5_4C7D_8C49_1E1D8E8875C7_.wvu.Cols" localSheetId="11" hidden="1">'Attach 5'!$H:$H</definedName>
    <definedName name="Z_CB7992C9_ABA5_4C7D_8C49_1E1D8E8875C7_.wvu.Cols" localSheetId="13" hidden="1">'Attach 6'!$H:$H</definedName>
    <definedName name="Z_CB7992C9_ABA5_4C7D_8C49_1E1D8E8875C7_.wvu.PrintArea" localSheetId="16" hidden="1">'Attach 10'!$A$1:$E$23</definedName>
    <definedName name="Z_CB7992C9_ABA5_4C7D_8C49_1E1D8E8875C7_.wvu.PrintArea" localSheetId="17" hidden="1">'Attach 11'!$A$1:$E$86</definedName>
    <definedName name="Z_CB7992C9_ABA5_4C7D_8C49_1E1D8E8875C7_.wvu.PrintArea" localSheetId="19" hidden="1">'Attach 13'!$A$1:$E$27</definedName>
    <definedName name="Z_CB7992C9_ABA5_4C7D_8C49_1E1D8E8875C7_.wvu.PrintArea" localSheetId="20" hidden="1">'Attach 14'!$A$1:$E$29</definedName>
    <definedName name="Z_CB7992C9_ABA5_4C7D_8C49_1E1D8E8875C7_.wvu.PrintArea" localSheetId="21" hidden="1">'Attach 14-IP'!$A$8:$I$225</definedName>
    <definedName name="Z_CB7992C9_ABA5_4C7D_8C49_1E1D8E8875C7_.wvu.PrintArea" localSheetId="22" hidden="1">'Attach 15'!$A$1:$E$91</definedName>
    <definedName name="Z_CB7992C9_ABA5_4C7D_8C49_1E1D8E8875C7_.wvu.PrintArea" localSheetId="23" hidden="1">'Attach 16'!$A$1:$L$93</definedName>
    <definedName name="Z_CB7992C9_ABA5_4C7D_8C49_1E1D8E8875C7_.wvu.PrintArea" localSheetId="24" hidden="1">'Attach 17'!$A$1:$E$33</definedName>
    <definedName name="Z_CB7992C9_ABA5_4C7D_8C49_1E1D8E8875C7_.wvu.PrintArea" localSheetId="25" hidden="1">'Attach 18'!$A$1:$E$24</definedName>
    <definedName name="Z_CB7992C9_ABA5_4C7D_8C49_1E1D8E8875C7_.wvu.PrintArea" localSheetId="27" hidden="1">'Attach 19'!$A$1:$E$31</definedName>
    <definedName name="Z_CB7992C9_ABA5_4C7D_8C49_1E1D8E8875C7_.wvu.PrintArea" localSheetId="4" hidden="1">'Attach 3(JV)'!$A$1:$E$28</definedName>
    <definedName name="Z_CB7992C9_ABA5_4C7D_8C49_1E1D8E8875C7_.wvu.PrintArea" localSheetId="6" hidden="1">'Attach 3(QR)'!$A$1:$E$28</definedName>
    <definedName name="Z_CB7992C9_ABA5_4C7D_8C49_1E1D8E8875C7_.wvu.PrintArea" localSheetId="8" hidden="1">'Attach 4'!$A$1:$G$25</definedName>
    <definedName name="Z_CB7992C9_ABA5_4C7D_8C49_1E1D8E8875C7_.wvu.PrintArea" localSheetId="9" hidden="1">'Attach 4 (A)'!$A$1:$E$27</definedName>
    <definedName name="Z_CB7992C9_ABA5_4C7D_8C49_1E1D8E8875C7_.wvu.PrintArea" localSheetId="10" hidden="1">'Attach 4 (B)'!$A$1:$E$26</definedName>
    <definedName name="Z_CB7992C9_ABA5_4C7D_8C49_1E1D8E8875C7_.wvu.PrintArea" localSheetId="11" hidden="1">'Attach 5'!$A$1:$E$34</definedName>
    <definedName name="Z_CB7992C9_ABA5_4C7D_8C49_1E1D8E8875C7_.wvu.PrintArea" localSheetId="13" hidden="1">'Attach 6'!$A$1:$E$28</definedName>
    <definedName name="Z_CB7992C9_ABA5_4C7D_8C49_1E1D8E8875C7_.wvu.PrintArea" localSheetId="14" hidden="1">'Attach 7'!$A$1:$E$28</definedName>
    <definedName name="Z_CB7992C9_ABA5_4C7D_8C49_1E1D8E8875C7_.wvu.PrintArea" localSheetId="15" hidden="1">'Attach 9'!$A$1:$D$53</definedName>
    <definedName name="Z_CB7992C9_ABA5_4C7D_8C49_1E1D8E8875C7_.wvu.PrintArea" localSheetId="28" hidden="1">'Bid Form 1st Envelope '!$A$1:$F$117</definedName>
    <definedName name="Z_CB7992C9_ABA5_4C7D_8C49_1E1D8E8875C7_.wvu.PrintTitles" localSheetId="15" hidden="1">'Attach 9'!$18:$18</definedName>
    <definedName name="Z_CB7992C9_ABA5_4C7D_8C49_1E1D8E8875C7_.wvu.Rows" localSheetId="22" hidden="1">'Attach 15'!$16:$16</definedName>
    <definedName name="Z_CB7992C9_ABA5_4C7D_8C49_1E1D8E8875C7_.wvu.Rows" localSheetId="24" hidden="1">'Attach 17'!$26:$26,'Attach 17'!$32:$209</definedName>
    <definedName name="Z_CB7992C9_ABA5_4C7D_8C49_1E1D8E8875C7_.wvu.Rows" localSheetId="27" hidden="1">'Attach 19'!$13:$13,'Attach 19'!$20:$28</definedName>
    <definedName name="Z_CB7992C9_ABA5_4C7D_8C49_1E1D8E8875C7_.wvu.Rows" localSheetId="11" hidden="1">'Attach 5'!$4:$4</definedName>
    <definedName name="Z_CD4CA1A8_824A_452F_BDBA_32A47C1B3013_.wvu.Cols" localSheetId="18" hidden="1">'Attach 12'!$H:$I</definedName>
    <definedName name="Z_CD4CA1A8_824A_452F_BDBA_32A47C1B3013_.wvu.Cols" localSheetId="22" hidden="1">'Attach 15'!$H:$H</definedName>
    <definedName name="Z_CD4CA1A8_824A_452F_BDBA_32A47C1B3013_.wvu.Cols" localSheetId="11" hidden="1">'Attach 5'!$H:$H</definedName>
    <definedName name="Z_CD4CA1A8_824A_452F_BDBA_32A47C1B3013_.wvu.Cols" localSheetId="12" hidden="1">'Attach 5A'!$H:$H</definedName>
    <definedName name="Z_CD4CA1A8_824A_452F_BDBA_32A47C1B3013_.wvu.Cols" localSheetId="13" hidden="1">'Attach 6'!$H:$H</definedName>
    <definedName name="Z_CD4CA1A8_824A_452F_BDBA_32A47C1B3013_.wvu.Cols" localSheetId="2" hidden="1">'Name of Bidders'!$A:$A</definedName>
    <definedName name="Z_CD4CA1A8_824A_452F_BDBA_32A47C1B3013_.wvu.PrintArea" localSheetId="16" hidden="1">'Attach 10'!$A$1:$E$23</definedName>
    <definedName name="Z_CD4CA1A8_824A_452F_BDBA_32A47C1B3013_.wvu.PrintArea" localSheetId="17" hidden="1">'Attach 11'!$A$1:$E$85</definedName>
    <definedName name="Z_CD4CA1A8_824A_452F_BDBA_32A47C1B3013_.wvu.PrintArea" localSheetId="18" hidden="1">'Attach 12'!$A$1:$F$50</definedName>
    <definedName name="Z_CD4CA1A8_824A_452F_BDBA_32A47C1B3013_.wvu.PrintArea" localSheetId="19" hidden="1">'Attach 13'!$A$1:$E$29</definedName>
    <definedName name="Z_CD4CA1A8_824A_452F_BDBA_32A47C1B3013_.wvu.PrintArea" localSheetId="20" hidden="1">'Attach 14'!$A$1:$E$29</definedName>
    <definedName name="Z_CD4CA1A8_824A_452F_BDBA_32A47C1B3013_.wvu.PrintArea" localSheetId="22" hidden="1">'Attach 15'!$A$1:$E$92</definedName>
    <definedName name="Z_CD4CA1A8_824A_452F_BDBA_32A47C1B3013_.wvu.PrintArea" localSheetId="23" hidden="1">'Attach 16'!$A$1:$L$93</definedName>
    <definedName name="Z_CD4CA1A8_824A_452F_BDBA_32A47C1B3013_.wvu.PrintArea" localSheetId="25" hidden="1">'Attach 18'!$A$1:$E$24</definedName>
    <definedName name="Z_CD4CA1A8_824A_452F_BDBA_32A47C1B3013_.wvu.PrintArea" localSheetId="26" hidden="1">'Attach 18 SP'!$A$8:$I$170</definedName>
    <definedName name="Z_CD4CA1A8_824A_452F_BDBA_32A47C1B3013_.wvu.PrintArea" localSheetId="27" hidden="1">'Attach 19'!$A$1:$E$35</definedName>
    <definedName name="Z_CD4CA1A8_824A_452F_BDBA_32A47C1B3013_.wvu.PrintArea" localSheetId="4" hidden="1">'Attach 3(JV)'!$A$1:$E$28</definedName>
    <definedName name="Z_CD4CA1A8_824A_452F_BDBA_32A47C1B3013_.wvu.PrintArea" localSheetId="6" hidden="1">'Attach 3(QR)'!$A$1:$E$28</definedName>
    <definedName name="Z_CD4CA1A8_824A_452F_BDBA_32A47C1B3013_.wvu.PrintArea" localSheetId="8" hidden="1">'Attach 4'!$A$1:$E$25</definedName>
    <definedName name="Z_CD4CA1A8_824A_452F_BDBA_32A47C1B3013_.wvu.PrintArea" localSheetId="9" hidden="1">'Attach 4 (A)'!$A$1:$E$27</definedName>
    <definedName name="Z_CD4CA1A8_824A_452F_BDBA_32A47C1B3013_.wvu.PrintArea" localSheetId="10" hidden="1">'Attach 4 (B)'!$A$1:$E$26</definedName>
    <definedName name="Z_CD4CA1A8_824A_452F_BDBA_32A47C1B3013_.wvu.PrintArea" localSheetId="11" hidden="1">'Attach 5'!$A$1:$E$109</definedName>
    <definedName name="Z_CD4CA1A8_824A_452F_BDBA_32A47C1B3013_.wvu.PrintArea" localSheetId="12" hidden="1">'Attach 5A'!$A$1:$E$73</definedName>
    <definedName name="Z_CD4CA1A8_824A_452F_BDBA_32A47C1B3013_.wvu.PrintArea" localSheetId="13" hidden="1">'Attach 6'!$A$1:$E$51</definedName>
    <definedName name="Z_CD4CA1A8_824A_452F_BDBA_32A47C1B3013_.wvu.PrintArea" localSheetId="14" hidden="1">'Attach 7'!$A$1:$E$28</definedName>
    <definedName name="Z_CD4CA1A8_824A_452F_BDBA_32A47C1B3013_.wvu.PrintArea" localSheetId="15" hidden="1">'Attach 9'!$A$1:$D$60</definedName>
    <definedName name="Z_CD4CA1A8_824A_452F_BDBA_32A47C1B3013_.wvu.PrintArea" localSheetId="2" hidden="1">'Name of Bidders'!$B$1:$E$31</definedName>
    <definedName name="Z_CD4CA1A8_824A_452F_BDBA_32A47C1B3013_.wvu.PrintTitles" localSheetId="18" hidden="1">'Attach 12'!#REF!</definedName>
    <definedName name="Z_CD4CA1A8_824A_452F_BDBA_32A47C1B3013_.wvu.PrintTitles" localSheetId="15" hidden="1">'Attach 9'!$18:$18</definedName>
    <definedName name="Z_CD4CA1A8_824A_452F_BDBA_32A47C1B3013_.wvu.Rows" localSheetId="22" hidden="1">'Attach 15'!$13:$14,'Attach 15'!$16:$16</definedName>
    <definedName name="Z_CD4CA1A8_824A_452F_BDBA_32A47C1B3013_.wvu.Rows" localSheetId="26" hidden="1">'Attach 18 SP'!$41:$41</definedName>
    <definedName name="Z_CD4CA1A8_824A_452F_BDBA_32A47C1B3013_.wvu.Rows" localSheetId="12" hidden="1">'Attach 5A'!$25:$30</definedName>
    <definedName name="Z_CF17E9CE_6256_454A_8F64_F1E1D655931E_.wvu.Cols" localSheetId="18" hidden="1">'Attach 12'!$G:$G</definedName>
    <definedName name="Z_CF17E9CE_6256_454A_8F64_F1E1D655931E_.wvu.Cols" localSheetId="3" hidden="1">'Names of Bidder'!$H:$N</definedName>
    <definedName name="Z_CF17E9CE_6256_454A_8F64_F1E1D655931E_.wvu.FilterData" localSheetId="3" hidden="1">'Names of Bidder'!$B$6:$G$19</definedName>
    <definedName name="Z_CF17E9CE_6256_454A_8F64_F1E1D655931E_.wvu.PrintArea" localSheetId="18" hidden="1">'Attach 12'!$A$1:$F$50</definedName>
    <definedName name="Z_CF17E9CE_6256_454A_8F64_F1E1D655931E_.wvu.PrintArea" localSheetId="3" hidden="1">'Names of Bidder'!$B$1:$G$38</definedName>
    <definedName name="Z_CF17E9CE_6256_454A_8F64_F1E1D655931E_.wvu.Rows" localSheetId="18" hidden="1">'Attach 12'!#REF!</definedName>
    <definedName name="Z_D5994A17_2357_4B78_B667_DDB5D94B6FD1_.wvu.Cols" localSheetId="7" hidden="1">'Attach-3 (QR)'!$M:$O</definedName>
    <definedName name="Z_D5994A17_2357_4B78_B667_DDB5D94B6FD1_.wvu.Cols" localSheetId="5" hidden="1">'Attach-3 (QR)_old'!$M:$O</definedName>
    <definedName name="Z_D5994A17_2357_4B78_B667_DDB5D94B6FD1_.wvu.PrintArea" localSheetId="7" hidden="1">'Attach-3 (QR)'!$A$1:$H$257</definedName>
    <definedName name="Z_D5994A17_2357_4B78_B667_DDB5D94B6FD1_.wvu.PrintArea" localSheetId="5" hidden="1">'Attach-3 (QR)_old'!$A$1:$H$407</definedName>
    <definedName name="Z_D5994A17_2357_4B78_B667_DDB5D94B6FD1_.wvu.Rows" localSheetId="7" hidden="1">'Attach-3 (QR)'!#REF!,'Attach-3 (QR)'!#REF!,'Attach-3 (QR)'!#REF!,'Attach-3 (QR)'!#REF!</definedName>
    <definedName name="Z_D5994A17_2357_4B78_B667_DDB5D94B6FD1_.wvu.Rows" localSheetId="5" hidden="1">'Attach-3 (QR)_old'!#REF!,'Attach-3 (QR)_old'!#REF!,'Attach-3 (QR)_old'!#REF!,'Attach-3 (QR)_old'!$273:$275</definedName>
    <definedName name="Z_D69D2B09_6F35_4678_B712_8272F13318EF_.wvu.Cols" localSheetId="26" hidden="1">'Attach 18 SP'!$J:$P</definedName>
    <definedName name="Z_D69D2B09_6F35_4678_B712_8272F13318EF_.wvu.PrintArea" localSheetId="26" hidden="1">'Attach 18 SP'!$A$8:$I$157</definedName>
    <definedName name="Z_D69D2B09_6F35_4678_B712_8272F13318EF_.wvu.Rows" localSheetId="26" hidden="1">'Attach 18 SP'!#REF!,'Attach 18 SP'!#REF!,'Attach 18 SP'!#REF!,'Attach 18 SP'!#REF!,'Attach 18 SP'!#REF!,'Attach 18 SP'!$149:$153</definedName>
    <definedName name="Z_D746C519_1650_47E9_B563_EAC91382C9E5_.wvu.Cols" localSheetId="2" hidden="1">'Name of Bidders'!$A:$A</definedName>
    <definedName name="Z_D746C519_1650_47E9_B563_EAC91382C9E5_.wvu.PrintArea" localSheetId="2" hidden="1">'Name of Bidders'!$B$1:$E$31</definedName>
    <definedName name="Z_DADC952D_E162_4FBD_AB22_9C1A7E7CACD8_.wvu.Cols" localSheetId="18" hidden="1">'Attach 12'!$G:$I</definedName>
    <definedName name="Z_DADC952D_E162_4FBD_AB22_9C1A7E7CACD8_.wvu.Cols" localSheetId="22" hidden="1">'Attach 15'!$H:$H,'Attach 15'!$L:$N</definedName>
    <definedName name="Z_DADC952D_E162_4FBD_AB22_9C1A7E7CACD8_.wvu.Cols" localSheetId="26" hidden="1">'Attach 18 SP'!$J:$P</definedName>
    <definedName name="Z_DADC952D_E162_4FBD_AB22_9C1A7E7CACD8_.wvu.Cols" localSheetId="4" hidden="1">'Attach 3(JV)'!$G:$H</definedName>
    <definedName name="Z_DADC952D_E162_4FBD_AB22_9C1A7E7CACD8_.wvu.Cols" localSheetId="8" hidden="1">'Attach 4'!$H:$O</definedName>
    <definedName name="Z_DADC952D_E162_4FBD_AB22_9C1A7E7CACD8_.wvu.Cols" localSheetId="11" hidden="1">'Attach 5'!$H:$H</definedName>
    <definedName name="Z_DADC952D_E162_4FBD_AB22_9C1A7E7CACD8_.wvu.Cols" localSheetId="12" hidden="1">'Attach 5A'!$H:$H</definedName>
    <definedName name="Z_DADC952D_E162_4FBD_AB22_9C1A7E7CACD8_.wvu.Cols" localSheetId="13" hidden="1">'Attach 6'!$H:$H</definedName>
    <definedName name="Z_DADC952D_E162_4FBD_AB22_9C1A7E7CACD8_.wvu.Cols" localSheetId="7" hidden="1">'Attach-3 (QR)'!$J:$AB</definedName>
    <definedName name="Z_DADC952D_E162_4FBD_AB22_9C1A7E7CACD8_.wvu.Cols" localSheetId="5" hidden="1">'Attach-3 (QR)_old'!$J:$AB</definedName>
    <definedName name="Z_DADC952D_E162_4FBD_AB22_9C1A7E7CACD8_.wvu.Cols" localSheetId="28" hidden="1">'Bid Form 1st Envelope '!$K:$K</definedName>
    <definedName name="Z_DADC952D_E162_4FBD_AB22_9C1A7E7CACD8_.wvu.Cols" localSheetId="2" hidden="1">'Name of Bidders'!$A:$A,'Name of Bidders'!$G:$J</definedName>
    <definedName name="Z_DADC952D_E162_4FBD_AB22_9C1A7E7CACD8_.wvu.Cols" localSheetId="3" hidden="1">'Names of Bidder'!$H:$M,'Names of Bidder'!$AA:$AB</definedName>
    <definedName name="Z_DADC952D_E162_4FBD_AB22_9C1A7E7CACD8_.wvu.FilterData" localSheetId="3" hidden="1">'Names of Bidder'!$B$6:$G$19</definedName>
    <definedName name="Z_DADC952D_E162_4FBD_AB22_9C1A7E7CACD8_.wvu.PrintArea" localSheetId="16" hidden="1">'Attach 10'!$A$1:$F$18</definedName>
    <definedName name="Z_DADC952D_E162_4FBD_AB22_9C1A7E7CACD8_.wvu.PrintArea" localSheetId="17" hidden="1">'Attach 11'!$A$1:$E$86</definedName>
    <definedName name="Z_DADC952D_E162_4FBD_AB22_9C1A7E7CACD8_.wvu.PrintArea" localSheetId="18" hidden="1">'Attach 12'!$A$1:$F$50</definedName>
    <definedName name="Z_DADC952D_E162_4FBD_AB22_9C1A7E7CACD8_.wvu.PrintArea" localSheetId="19" hidden="1">'Attach 13'!$A$1:$E$26</definedName>
    <definedName name="Z_DADC952D_E162_4FBD_AB22_9C1A7E7CACD8_.wvu.PrintArea" localSheetId="20" hidden="1">'Attach 14'!$A$1:$E$26</definedName>
    <definedName name="Z_DADC952D_E162_4FBD_AB22_9C1A7E7CACD8_.wvu.PrintArea" localSheetId="21" hidden="1">'Attach 14-IP'!$A$8:$I$225</definedName>
    <definedName name="Z_DADC952D_E162_4FBD_AB22_9C1A7E7CACD8_.wvu.PrintArea" localSheetId="22" hidden="1">'Attach 15'!$A$1:$E$91</definedName>
    <definedName name="Z_DADC952D_E162_4FBD_AB22_9C1A7E7CACD8_.wvu.PrintArea" localSheetId="23" hidden="1">'Attach 16'!$A$1:$L$93</definedName>
    <definedName name="Z_DADC952D_E162_4FBD_AB22_9C1A7E7CACD8_.wvu.PrintArea" localSheetId="24" hidden="1">'Attach 17'!$A$1:$E$33</definedName>
    <definedName name="Z_DADC952D_E162_4FBD_AB22_9C1A7E7CACD8_.wvu.PrintArea" localSheetId="25" hidden="1">'Attach 18'!$A$1:$E$21</definedName>
    <definedName name="Z_DADC952D_E162_4FBD_AB22_9C1A7E7CACD8_.wvu.PrintArea" localSheetId="26" hidden="1">'Attach 18 SP'!$A$7:$I$157</definedName>
    <definedName name="Z_DADC952D_E162_4FBD_AB22_9C1A7E7CACD8_.wvu.PrintArea" localSheetId="27" hidden="1">'Attach 19'!$A$1:$E$31</definedName>
    <definedName name="Z_DADC952D_E162_4FBD_AB22_9C1A7E7CACD8_.wvu.PrintArea" localSheetId="4" hidden="1">'Attach 3(JV)'!$A$1:$E$26</definedName>
    <definedName name="Z_DADC952D_E162_4FBD_AB22_9C1A7E7CACD8_.wvu.PrintArea" localSheetId="6" hidden="1">'Attach 3(QR)'!$A$1:$E$23</definedName>
    <definedName name="Z_DADC952D_E162_4FBD_AB22_9C1A7E7CACD8_.wvu.PrintArea" localSheetId="8" hidden="1">'Attach 4'!$A$1:$G$22</definedName>
    <definedName name="Z_DADC952D_E162_4FBD_AB22_9C1A7E7CACD8_.wvu.PrintArea" localSheetId="9" hidden="1">'Attach 4 (A)'!$A$1:$E$27</definedName>
    <definedName name="Z_DADC952D_E162_4FBD_AB22_9C1A7E7CACD8_.wvu.PrintArea" localSheetId="10" hidden="1">'Attach 4 (B)'!$A$1:$E$26</definedName>
    <definedName name="Z_DADC952D_E162_4FBD_AB22_9C1A7E7CACD8_.wvu.PrintArea" localSheetId="11" hidden="1">'Attach 5'!$A$1:$E$35</definedName>
    <definedName name="Z_DADC952D_E162_4FBD_AB22_9C1A7E7CACD8_.wvu.PrintArea" localSheetId="12" hidden="1">'Attach 5A'!$A$1:$E$73</definedName>
    <definedName name="Z_DADC952D_E162_4FBD_AB22_9C1A7E7CACD8_.wvu.PrintArea" localSheetId="13" hidden="1">'Attach 6'!$A$1:$E$28</definedName>
    <definedName name="Z_DADC952D_E162_4FBD_AB22_9C1A7E7CACD8_.wvu.PrintArea" localSheetId="14" hidden="1">'Attach 7'!$A$1:$E$24</definedName>
    <definedName name="Z_DADC952D_E162_4FBD_AB22_9C1A7E7CACD8_.wvu.PrintArea" localSheetId="15" hidden="1">'Attach 9'!$A$1:$H$53</definedName>
    <definedName name="Z_DADC952D_E162_4FBD_AB22_9C1A7E7CACD8_.wvu.PrintArea" localSheetId="7" hidden="1">'Attach-3 (QR)'!$A$1:$I$257</definedName>
    <definedName name="Z_DADC952D_E162_4FBD_AB22_9C1A7E7CACD8_.wvu.PrintArea" localSheetId="5" hidden="1">'Attach-3 (QR)_old'!$A$1:$J$407</definedName>
    <definedName name="Z_DADC952D_E162_4FBD_AB22_9C1A7E7CACD8_.wvu.PrintArea" localSheetId="28" hidden="1">'Bid Form 1st Envelope '!$A$1:$F$116</definedName>
    <definedName name="Z_DADC952D_E162_4FBD_AB22_9C1A7E7CACD8_.wvu.PrintArea" localSheetId="1" hidden="1">Cover!$A$1:$F$28</definedName>
    <definedName name="Z_DADC952D_E162_4FBD_AB22_9C1A7E7CACD8_.wvu.PrintArea" localSheetId="2" hidden="1">'Name of Bidders'!$B$1:$D$33</definedName>
    <definedName name="Z_DADC952D_E162_4FBD_AB22_9C1A7E7CACD8_.wvu.PrintArea" localSheetId="3" hidden="1">'Names of Bidder'!$B$1:$G$38</definedName>
    <definedName name="Z_DADC952D_E162_4FBD_AB22_9C1A7E7CACD8_.wvu.PrintTitles" localSheetId="15" hidden="1">'Attach 9'!$18:$18</definedName>
    <definedName name="Z_DADC952D_E162_4FBD_AB22_9C1A7E7CACD8_.wvu.Rows" localSheetId="18" hidden="1">'Attach 12'!$4:$4,'Attach 12'!$18:$44</definedName>
    <definedName name="Z_DADC952D_E162_4FBD_AB22_9C1A7E7CACD8_.wvu.Rows" localSheetId="21" hidden="1">'Attach 14-IP'!$39:$41</definedName>
    <definedName name="Z_DADC952D_E162_4FBD_AB22_9C1A7E7CACD8_.wvu.Rows" localSheetId="22" hidden="1">'Attach 15'!$21:$21</definedName>
    <definedName name="Z_DADC952D_E162_4FBD_AB22_9C1A7E7CACD8_.wvu.Rows" localSheetId="24" hidden="1">'Attach 17'!$26:$26,'Attach 17'!$32:$209</definedName>
    <definedName name="Z_DADC952D_E162_4FBD_AB22_9C1A7E7CACD8_.wvu.Rows" localSheetId="26" hidden="1">'Attach 18 SP'!$149:$153</definedName>
    <definedName name="Z_DADC952D_E162_4FBD_AB22_9C1A7E7CACD8_.wvu.Rows" localSheetId="27" hidden="1">'Attach 19'!$13:$13,'Attach 19'!$20:$28</definedName>
    <definedName name="Z_DADC952D_E162_4FBD_AB22_9C1A7E7CACD8_.wvu.Rows" localSheetId="8" hidden="1">'Attach 4'!$26:$26</definedName>
    <definedName name="Z_DADC952D_E162_4FBD_AB22_9C1A7E7CACD8_.wvu.Rows" localSheetId="11" hidden="1">'Attach 5'!$4:$4,'Attach 5'!$25:$30</definedName>
    <definedName name="Z_DADC952D_E162_4FBD_AB22_9C1A7E7CACD8_.wvu.Rows" localSheetId="12" hidden="1">'Attach 5A'!$25:$30</definedName>
    <definedName name="Z_DADC952D_E162_4FBD_AB22_9C1A7E7CACD8_.wvu.Rows" localSheetId="15" hidden="1">'Attach 9'!$23:$31,'Attach 9'!$35:$44</definedName>
    <definedName name="Z_DADC952D_E162_4FBD_AB22_9C1A7E7CACD8_.wvu.Rows" localSheetId="7" hidden="1">'Attach-3 (QR)'!$19:$23,'Attach-3 (QR)'!$25:$25,'Attach-3 (QR)'!$34:$34,'Attach-3 (QR)'!$89:$89,'Attach-3 (QR)'!$115:$115</definedName>
    <definedName name="Z_DADC952D_E162_4FBD_AB22_9C1A7E7CACD8_.wvu.Rows" localSheetId="5" hidden="1">'Attach-3 (QR)_old'!$19:$23,'Attach-3 (QR)_old'!$25:$25,'Attach-3 (QR)_old'!$34:$34,'Attach-3 (QR)_old'!$91:$91,'Attach-3 (QR)_old'!$117:$117,'Attach-3 (QR)_old'!$204:$204,'Attach-3 (QR)_old'!$235:$235,'Attach-3 (QR)_old'!$260:$386</definedName>
    <definedName name="Z_DADC952D_E162_4FBD_AB22_9C1A7E7CACD8_.wvu.Rows" localSheetId="28" hidden="1">'Bid Form 1st Envelope '!$25:$26,'Bid Form 1st Envelope '!$28:$29,'Bid Form 1st Envelope '!$75:$75,'Bid Form 1st Envelope '!$100:$100,'Bid Form 1st Envelope '!$103:$104</definedName>
    <definedName name="Z_DADC952D_E162_4FBD_AB22_9C1A7E7CACD8_.wvu.Rows" localSheetId="1" hidden="1">Cover!$10:$10</definedName>
    <definedName name="Z_DADC952D_E162_4FBD_AB22_9C1A7E7CACD8_.wvu.Rows" localSheetId="2" hidden="1">'Name of Bidders'!$3:$3,'Name of Bidders'!$8:$9,'Name of Bidders'!$15:$23</definedName>
    <definedName name="Z_DADC952D_E162_4FBD_AB22_9C1A7E7CACD8_.wvu.Rows" localSheetId="3" hidden="1">'Names of Bidder'!$6:$7,'Names of Bidder'!$23:$26,'Names of Bidder'!$28:$31</definedName>
    <definedName name="Z_DC28ED1E_3E35_4094_9C2B_5C0A1C1D459C_.wvu.Cols" localSheetId="22" hidden="1">'Attach 15'!$H:$H</definedName>
    <definedName name="Z_DC28ED1E_3E35_4094_9C2B_5C0A1C1D459C_.wvu.Cols" localSheetId="11" hidden="1">'Attach 5'!$H:$H</definedName>
    <definedName name="Z_DC28ED1E_3E35_4094_9C2B_5C0A1C1D459C_.wvu.Cols" localSheetId="13" hidden="1">'Attach 6'!$H:$H</definedName>
    <definedName name="Z_DC28ED1E_3E35_4094_9C2B_5C0A1C1D459C_.wvu.PrintArea" localSheetId="16" hidden="1">'Attach 10'!$A$1:$E$23</definedName>
    <definedName name="Z_DC28ED1E_3E35_4094_9C2B_5C0A1C1D459C_.wvu.PrintArea" localSheetId="17" hidden="1">'Attach 11'!$A$1:$E$29</definedName>
    <definedName name="Z_DC28ED1E_3E35_4094_9C2B_5C0A1C1D459C_.wvu.PrintArea" localSheetId="19" hidden="1">'Attach 13'!$A$1:$E$29</definedName>
    <definedName name="Z_DC28ED1E_3E35_4094_9C2B_5C0A1C1D459C_.wvu.PrintArea" localSheetId="20" hidden="1">'Attach 14'!$A$1:$E$29</definedName>
    <definedName name="Z_DC28ED1E_3E35_4094_9C2B_5C0A1C1D459C_.wvu.PrintArea" localSheetId="21" hidden="1">'Attach 14-IP'!$A$8:$I$225</definedName>
    <definedName name="Z_DC28ED1E_3E35_4094_9C2B_5C0A1C1D459C_.wvu.PrintArea" localSheetId="22" hidden="1">'Attach 15'!$A$1:$E$91</definedName>
    <definedName name="Z_DC28ED1E_3E35_4094_9C2B_5C0A1C1D459C_.wvu.PrintArea" localSheetId="23" hidden="1">'Attach 16'!$A$1:$L$93</definedName>
    <definedName name="Z_DC28ED1E_3E35_4094_9C2B_5C0A1C1D459C_.wvu.PrintArea" localSheetId="24" hidden="1">'Attach 17'!$A$1:$E$33</definedName>
    <definedName name="Z_DC28ED1E_3E35_4094_9C2B_5C0A1C1D459C_.wvu.PrintArea" localSheetId="25" hidden="1">'Attach 18'!$A$1:$E$24</definedName>
    <definedName name="Z_DC28ED1E_3E35_4094_9C2B_5C0A1C1D459C_.wvu.PrintArea" localSheetId="27" hidden="1">'Attach 19'!$A$1:$E$31</definedName>
    <definedName name="Z_DC28ED1E_3E35_4094_9C2B_5C0A1C1D459C_.wvu.PrintArea" localSheetId="4" hidden="1">'Attach 3(JV)'!$A$1:$E$28</definedName>
    <definedName name="Z_DC28ED1E_3E35_4094_9C2B_5C0A1C1D459C_.wvu.PrintArea" localSheetId="6" hidden="1">'Attach 3(QR)'!$A$1:$E$28</definedName>
    <definedName name="Z_DC28ED1E_3E35_4094_9C2B_5C0A1C1D459C_.wvu.PrintArea" localSheetId="8" hidden="1">'Attach 4'!$A$1:$E$25</definedName>
    <definedName name="Z_DC28ED1E_3E35_4094_9C2B_5C0A1C1D459C_.wvu.PrintArea" localSheetId="9" hidden="1">'Attach 4 (A)'!$A$1:$E$27</definedName>
    <definedName name="Z_DC28ED1E_3E35_4094_9C2B_5C0A1C1D459C_.wvu.PrintArea" localSheetId="10" hidden="1">'Attach 4 (B)'!$A$1:$E$26</definedName>
    <definedName name="Z_DC28ED1E_3E35_4094_9C2B_5C0A1C1D459C_.wvu.PrintArea" localSheetId="11" hidden="1">'Attach 5'!$A$1:$E$34</definedName>
    <definedName name="Z_DC28ED1E_3E35_4094_9C2B_5C0A1C1D459C_.wvu.PrintArea" localSheetId="13" hidden="1">'Attach 6'!$A$1:$E$28</definedName>
    <definedName name="Z_DC28ED1E_3E35_4094_9C2B_5C0A1C1D459C_.wvu.PrintArea" localSheetId="14" hidden="1">'Attach 7'!$A$1:$E$28</definedName>
    <definedName name="Z_DC28ED1E_3E35_4094_9C2B_5C0A1C1D459C_.wvu.PrintArea" localSheetId="15" hidden="1">'Attach 9'!$A$1:$D$60</definedName>
    <definedName name="Z_DC28ED1E_3E35_4094_9C2B_5C0A1C1D459C_.wvu.PrintArea" localSheetId="28" hidden="1">'Bid Form 1st Envelope '!$A$1:$F$117</definedName>
    <definedName name="Z_DC28ED1E_3E35_4094_9C2B_5C0A1C1D459C_.wvu.PrintTitles" localSheetId="15" hidden="1">'Attach 9'!$18:$18</definedName>
    <definedName name="Z_DC28ED1E_3E35_4094_9C2B_5C0A1C1D459C_.wvu.Rows" localSheetId="22" hidden="1">'Attach 15'!$16:$16</definedName>
    <definedName name="Z_DC28ED1E_3E35_4094_9C2B_5C0A1C1D459C_.wvu.Rows" localSheetId="24" hidden="1">'Attach 17'!$26:$26,'Attach 17'!$32:$209</definedName>
    <definedName name="Z_DC28ED1E_3E35_4094_9C2B_5C0A1C1D459C_.wvu.Rows" localSheetId="27" hidden="1">'Attach 19'!$13:$13,'Attach 19'!$20:$28</definedName>
    <definedName name="Z_DC28ED1E_3E35_4094_9C2B_5C0A1C1D459C_.wvu.Rows" localSheetId="11" hidden="1">'Attach 5'!$4:$4</definedName>
    <definedName name="Z_E0F296A4_A978_4686_BFBB_37CA7822B74C_.wvu.PrintArea" localSheetId="24" hidden="1">'Attach 17'!$A$1:$E$33</definedName>
    <definedName name="Z_E0F296A4_A978_4686_BFBB_37CA7822B74C_.wvu.Rows" localSheetId="24" hidden="1">'Attach 17'!$26:$26,'Attach 17'!$32:$209</definedName>
    <definedName name="Z_E51D3662_FFCE_4FD6_A590_7DDC9E38C41F_.wvu.Cols" localSheetId="22" hidden="1">'Attach 15'!$H:$H</definedName>
    <definedName name="Z_E51D3662_FFCE_4FD6_A590_7DDC9E38C41F_.wvu.Cols" localSheetId="11" hidden="1">'Attach 5'!$H:$H</definedName>
    <definedName name="Z_E51D3662_FFCE_4FD6_A590_7DDC9E38C41F_.wvu.Cols" localSheetId="13" hidden="1">'Attach 6'!$H:$H</definedName>
    <definedName name="Z_E51D3662_FFCE_4FD6_A590_7DDC9E38C41F_.wvu.Cols" localSheetId="15" hidden="1">'Attach 9'!#REF!</definedName>
    <definedName name="Z_E51D3662_FFCE_4FD6_A590_7DDC9E38C41F_.wvu.PrintArea" localSheetId="16" hidden="1">'Attach 10'!$A$1:$E$23</definedName>
    <definedName name="Z_E51D3662_FFCE_4FD6_A590_7DDC9E38C41F_.wvu.PrintArea" localSheetId="17" hidden="1">'Attach 11'!$A$1:$E$86</definedName>
    <definedName name="Z_E51D3662_FFCE_4FD6_A590_7DDC9E38C41F_.wvu.PrintArea" localSheetId="19" hidden="1">'Attach 13'!$A$1:$E$27</definedName>
    <definedName name="Z_E51D3662_FFCE_4FD6_A590_7DDC9E38C41F_.wvu.PrintArea" localSheetId="20" hidden="1">'Attach 14'!$A$1:$E$29</definedName>
    <definedName name="Z_E51D3662_FFCE_4FD6_A590_7DDC9E38C41F_.wvu.PrintArea" localSheetId="21" hidden="1">'Attach 14-IP'!$A$8:$I$225</definedName>
    <definedName name="Z_E51D3662_FFCE_4FD6_A590_7DDC9E38C41F_.wvu.PrintArea" localSheetId="22" hidden="1">'Attach 15'!$A$1:$E$91</definedName>
    <definedName name="Z_E51D3662_FFCE_4FD6_A590_7DDC9E38C41F_.wvu.PrintArea" localSheetId="23" hidden="1">'Attach 16'!$A$1:$L$93</definedName>
    <definedName name="Z_E51D3662_FFCE_4FD6_A590_7DDC9E38C41F_.wvu.PrintArea" localSheetId="24" hidden="1">'Attach 17'!$A$1:$E$33</definedName>
    <definedName name="Z_E51D3662_FFCE_4FD6_A590_7DDC9E38C41F_.wvu.PrintArea" localSheetId="25" hidden="1">'Attach 18'!$A$1:$E$24</definedName>
    <definedName name="Z_E51D3662_FFCE_4FD6_A590_7DDC9E38C41F_.wvu.PrintArea" localSheetId="27" hidden="1">'Attach 19'!$A$1:$E$31</definedName>
    <definedName name="Z_E51D3662_FFCE_4FD6_A590_7DDC9E38C41F_.wvu.PrintArea" localSheetId="4" hidden="1">'Attach 3(JV)'!$A$1:$E$28</definedName>
    <definedName name="Z_E51D3662_FFCE_4FD6_A590_7DDC9E38C41F_.wvu.PrintArea" localSheetId="6" hidden="1">'Attach 3(QR)'!$A$1:$E$28</definedName>
    <definedName name="Z_E51D3662_FFCE_4FD6_A590_7DDC9E38C41F_.wvu.PrintArea" localSheetId="8" hidden="1">'Attach 4'!$A$1:$G$25</definedName>
    <definedName name="Z_E51D3662_FFCE_4FD6_A590_7DDC9E38C41F_.wvu.PrintArea" localSheetId="9" hidden="1">'Attach 4 (A)'!$A$1:$E$27</definedName>
    <definedName name="Z_E51D3662_FFCE_4FD6_A590_7DDC9E38C41F_.wvu.PrintArea" localSheetId="10" hidden="1">'Attach 4 (B)'!$A$1:$E$26</definedName>
    <definedName name="Z_E51D3662_FFCE_4FD6_A590_7DDC9E38C41F_.wvu.PrintArea" localSheetId="11" hidden="1">'Attach 5'!$A$1:$E$34</definedName>
    <definedName name="Z_E51D3662_FFCE_4FD6_A590_7DDC9E38C41F_.wvu.PrintArea" localSheetId="13" hidden="1">'Attach 6'!$A$1:$E$28</definedName>
    <definedName name="Z_E51D3662_FFCE_4FD6_A590_7DDC9E38C41F_.wvu.PrintArea" localSheetId="14" hidden="1">'Attach 7'!$A$1:$E$28</definedName>
    <definedName name="Z_E51D3662_FFCE_4FD6_A590_7DDC9E38C41F_.wvu.PrintArea" localSheetId="15" hidden="1">'Attach 9'!$A$1:$D$53</definedName>
    <definedName name="Z_E51D3662_FFCE_4FD6_A590_7DDC9E38C41F_.wvu.PrintArea" localSheetId="28" hidden="1">'Bid Form 1st Envelope '!$A$1:$F$117</definedName>
    <definedName name="Z_E51D3662_FFCE_4FD6_A590_7DDC9E38C41F_.wvu.PrintTitles" localSheetId="15" hidden="1">'Attach 9'!$18:$18</definedName>
    <definedName name="Z_E51D3662_FFCE_4FD6_A590_7DDC9E38C41F_.wvu.Rows" localSheetId="22" hidden="1">'Attach 15'!$16:$16</definedName>
    <definedName name="Z_E51D3662_FFCE_4FD6_A590_7DDC9E38C41F_.wvu.Rows" localSheetId="24" hidden="1">'Attach 17'!$26:$26,'Attach 17'!$32:$209</definedName>
    <definedName name="Z_E51D3662_FFCE_4FD6_A590_7DDC9E38C41F_.wvu.Rows" localSheetId="27" hidden="1">'Attach 19'!$13:$13,'Attach 19'!$20:$28</definedName>
    <definedName name="Z_E51D3662_FFCE_4FD6_A590_7DDC9E38C41F_.wvu.Rows" localSheetId="11" hidden="1">'Attach 5'!$4:$4</definedName>
    <definedName name="Z_EB6D706F_EAFA_4638_9794_291A4840DB97_.wvu.Cols" localSheetId="7" hidden="1">'Attach-3 (QR)'!$J:$P</definedName>
    <definedName name="Z_EB6D706F_EAFA_4638_9794_291A4840DB97_.wvu.Cols" localSheetId="5" hidden="1">'Attach-3 (QR)_old'!$J:$P</definedName>
    <definedName name="Z_EB6D706F_EAFA_4638_9794_291A4840DB97_.wvu.PrintArea" localSheetId="7" hidden="1">'Attach-3 (QR)'!$A$1:$I$257</definedName>
    <definedName name="Z_EB6D706F_EAFA_4638_9794_291A4840DB97_.wvu.PrintArea" localSheetId="5" hidden="1">'Attach-3 (QR)_old'!$A$1:$I$407</definedName>
    <definedName name="Z_EB6D706F_EAFA_4638_9794_291A4840DB97_.wvu.Rows" localSheetId="7" hidden="1">'Attach-3 (QR)'!$19:$23,'Attach-3 (QR)'!$25:$25,'Attach-3 (QR)'!$34:$34,'Attach-3 (QR)'!#REF!,'Attach-3 (QR)'!#REF!,'Attach-3 (QR)'!$70:$178,'Attach-3 (QR)'!#REF!,'Attach-3 (QR)'!#REF!</definedName>
    <definedName name="Z_EB6D706F_EAFA_4638_9794_291A4840DB97_.wvu.Rows" localSheetId="5" hidden="1">'Attach-3 (QR)_old'!$19:$23,'Attach-3 (QR)_old'!$25:$25,'Attach-3 (QR)_old'!$34:$34,'Attach-3 (QR)_old'!#REF!,'Attach-3 (QR)_old'!$91:$91,'Attach-3 (QR)_old'!$144:$178,'Attach-3 (QR)_old'!#REF!,'Attach-3 (QR)_old'!$260:$386</definedName>
    <definedName name="Z_EBAEADC8_DFAF_4DD1_92A4_0349F1C8EBDD_.wvu.Cols" localSheetId="7" hidden="1">'Attach-3 (QR)'!$I:$I,'Attach-3 (QR)'!$K:$M</definedName>
    <definedName name="Z_EBAEADC8_DFAF_4DD1_92A4_0349F1C8EBDD_.wvu.Cols" localSheetId="5" hidden="1">'Attach-3 (QR)_old'!$I:$I,'Attach-3 (QR)_old'!$K:$M</definedName>
    <definedName name="Z_EBAEADC8_DFAF_4DD1_92A4_0349F1C8EBDD_.wvu.PrintArea" localSheetId="7" hidden="1">'Attach-3 (QR)'!$A$1:$H$257</definedName>
    <definedName name="Z_EBAEADC8_DFAF_4DD1_92A4_0349F1C8EBDD_.wvu.PrintArea" localSheetId="5" hidden="1">'Attach-3 (QR)_old'!$A$1:$H$407</definedName>
    <definedName name="Z_ECEBABD0_566A_41C4_AA9A_38EA30EFEDA8_.wvu.PrintArea" localSheetId="16" hidden="1">'Attach 10'!$A$1:$E$23</definedName>
    <definedName name="Z_ECEBABD0_566A_41C4_AA9A_38EA30EFEDA8_.wvu.PrintArea" localSheetId="17" hidden="1">'Attach 11'!$A$1:$E$85</definedName>
    <definedName name="Z_ECEBABD0_566A_41C4_AA9A_38EA30EFEDA8_.wvu.PrintArea" localSheetId="18" hidden="1">'Attach 12'!$A$1:$F$50</definedName>
    <definedName name="Z_ECEBABD0_566A_41C4_AA9A_38EA30EFEDA8_.wvu.PrintArea" localSheetId="19" hidden="1">'Attach 13'!$A$1:$E$29</definedName>
    <definedName name="Z_ECEBABD0_566A_41C4_AA9A_38EA30EFEDA8_.wvu.PrintArea" localSheetId="20" hidden="1">'Attach 14'!$A$1:$E$29</definedName>
    <definedName name="Z_ECEBABD0_566A_41C4_AA9A_38EA30EFEDA8_.wvu.PrintArea" localSheetId="22" hidden="1">'Attach 15'!$A$1:$E$92</definedName>
    <definedName name="Z_ECEBABD0_566A_41C4_AA9A_38EA30EFEDA8_.wvu.PrintArea" localSheetId="23" hidden="1">'Attach 16'!$A$1:$L$93</definedName>
    <definedName name="Z_ECEBABD0_566A_41C4_AA9A_38EA30EFEDA8_.wvu.PrintArea" localSheetId="25" hidden="1">'Attach 18'!$A$1:$E$24</definedName>
    <definedName name="Z_ECEBABD0_566A_41C4_AA9A_38EA30EFEDA8_.wvu.PrintArea" localSheetId="27" hidden="1">'Attach 19'!$A$1:$E$35</definedName>
    <definedName name="Z_ECEBABD0_566A_41C4_AA9A_38EA30EFEDA8_.wvu.PrintArea" localSheetId="4" hidden="1">'Attach 3(JV)'!$A$1:$E$28</definedName>
    <definedName name="Z_ECEBABD0_566A_41C4_AA9A_38EA30EFEDA8_.wvu.PrintArea" localSheetId="6" hidden="1">'Attach 3(QR)'!$A$1:$E$28</definedName>
    <definedName name="Z_ECEBABD0_566A_41C4_AA9A_38EA30EFEDA8_.wvu.PrintArea" localSheetId="8" hidden="1">'Attach 4'!$A$1:$E$25</definedName>
    <definedName name="Z_ECEBABD0_566A_41C4_AA9A_38EA30EFEDA8_.wvu.PrintArea" localSheetId="9" hidden="1">'Attach 4 (A)'!$A$1:$E$27</definedName>
    <definedName name="Z_ECEBABD0_566A_41C4_AA9A_38EA30EFEDA8_.wvu.PrintArea" localSheetId="10" hidden="1">'Attach 4 (B)'!$A$1:$E$26</definedName>
    <definedName name="Z_ECEBABD0_566A_41C4_AA9A_38EA30EFEDA8_.wvu.PrintArea" localSheetId="11" hidden="1">'Attach 5'!$A$1:$E$110</definedName>
    <definedName name="Z_ECEBABD0_566A_41C4_AA9A_38EA30EFEDA8_.wvu.PrintArea" localSheetId="12" hidden="1">'Attach 5A'!$A$1:$E$74</definedName>
    <definedName name="Z_ECEBABD0_566A_41C4_AA9A_38EA30EFEDA8_.wvu.PrintArea" localSheetId="13" hidden="1">'Attach 6'!$A$1:$E$52</definedName>
    <definedName name="Z_ECEBABD0_566A_41C4_AA9A_38EA30EFEDA8_.wvu.PrintArea" localSheetId="14" hidden="1">'Attach 7'!$A$1:$E$28</definedName>
    <definedName name="Z_ECEBABD0_566A_41C4_AA9A_38EA30EFEDA8_.wvu.PrintArea" localSheetId="15" hidden="1">'Attach 9'!$A$1:$D$60</definedName>
    <definedName name="Z_ECEBABD0_566A_41C4_AA9A_38EA30EFEDA8_.wvu.PrintArea" localSheetId="28" hidden="1">'Bid Form 1st Envelope '!$A$1:$F$117</definedName>
    <definedName name="Z_ECEBABD0_566A_41C4_AA9A_38EA30EFEDA8_.wvu.PrintTitles" localSheetId="18" hidden="1">'Attach 12'!#REF!</definedName>
    <definedName name="Z_ECEBABD0_566A_41C4_AA9A_38EA30EFEDA8_.wvu.PrintTitles" localSheetId="15" hidden="1">'Attach 9'!$18:$18</definedName>
    <definedName name="Z_F69C7555_C61D_4F7A_9432_A1A8E6C1D167_.wvu.Cols" localSheetId="18" hidden="1">'Attach 12'!$G:$I</definedName>
    <definedName name="Z_F69C7555_C61D_4F7A_9432_A1A8E6C1D167_.wvu.Cols" localSheetId="22" hidden="1">'Attach 15'!$H:$H,'Attach 15'!$L:$N</definedName>
    <definedName name="Z_F69C7555_C61D_4F7A_9432_A1A8E6C1D167_.wvu.Cols" localSheetId="26" hidden="1">'Attach 18 SP'!$J:$P</definedName>
    <definedName name="Z_F69C7555_C61D_4F7A_9432_A1A8E6C1D167_.wvu.Cols" localSheetId="4" hidden="1">'Attach 3(JV)'!$G:$H</definedName>
    <definedName name="Z_F69C7555_C61D_4F7A_9432_A1A8E6C1D167_.wvu.Cols" localSheetId="8" hidden="1">'Attach 4'!$H:$O</definedName>
    <definedName name="Z_F69C7555_C61D_4F7A_9432_A1A8E6C1D167_.wvu.Cols" localSheetId="11" hidden="1">'Attach 5'!$H:$H</definedName>
    <definedName name="Z_F69C7555_C61D_4F7A_9432_A1A8E6C1D167_.wvu.Cols" localSheetId="12" hidden="1">'Attach 5A'!$H:$H</definedName>
    <definedName name="Z_F69C7555_C61D_4F7A_9432_A1A8E6C1D167_.wvu.Cols" localSheetId="13" hidden="1">'Attach 6'!$H:$H</definedName>
    <definedName name="Z_F69C7555_C61D_4F7A_9432_A1A8E6C1D167_.wvu.Cols" localSheetId="7" hidden="1">'Attach-3 (QR)'!$J:$AB</definedName>
    <definedName name="Z_F69C7555_C61D_4F7A_9432_A1A8E6C1D167_.wvu.Cols" localSheetId="5" hidden="1">'Attach-3 (QR)_old'!$J:$AB</definedName>
    <definedName name="Z_F69C7555_C61D_4F7A_9432_A1A8E6C1D167_.wvu.Cols" localSheetId="28" hidden="1">'Bid Form 1st Envelope '!$K:$K</definedName>
    <definedName name="Z_F69C7555_C61D_4F7A_9432_A1A8E6C1D167_.wvu.Cols" localSheetId="2" hidden="1">'Name of Bidders'!$A:$A,'Name of Bidders'!$G:$J</definedName>
    <definedName name="Z_F69C7555_C61D_4F7A_9432_A1A8E6C1D167_.wvu.Cols" localSheetId="3" hidden="1">'Names of Bidder'!$H:$M,'Names of Bidder'!$AA:$AB</definedName>
    <definedName name="Z_F69C7555_C61D_4F7A_9432_A1A8E6C1D167_.wvu.FilterData" localSheetId="3" hidden="1">'Names of Bidder'!$B$6:$G$19</definedName>
    <definedName name="Z_F69C7555_C61D_4F7A_9432_A1A8E6C1D167_.wvu.PrintArea" localSheetId="16" hidden="1">'Attach 10'!$A$1:$F$18</definedName>
    <definedName name="Z_F69C7555_C61D_4F7A_9432_A1A8E6C1D167_.wvu.PrintArea" localSheetId="17" hidden="1">'Attach 11'!$A$1:$E$86</definedName>
    <definedName name="Z_F69C7555_C61D_4F7A_9432_A1A8E6C1D167_.wvu.PrintArea" localSheetId="18" hidden="1">'Attach 12'!$A$1:$F$50</definedName>
    <definedName name="Z_F69C7555_C61D_4F7A_9432_A1A8E6C1D167_.wvu.PrintArea" localSheetId="19" hidden="1">'Attach 13'!$A$1:$E$26</definedName>
    <definedName name="Z_F69C7555_C61D_4F7A_9432_A1A8E6C1D167_.wvu.PrintArea" localSheetId="20" hidden="1">'Attach 14'!$A$1:$E$26</definedName>
    <definedName name="Z_F69C7555_C61D_4F7A_9432_A1A8E6C1D167_.wvu.PrintArea" localSheetId="21" hidden="1">'Attach 14-IP'!$A$8:$I$225</definedName>
    <definedName name="Z_F69C7555_C61D_4F7A_9432_A1A8E6C1D167_.wvu.PrintArea" localSheetId="22" hidden="1">'Attach 15'!$A$1:$E$91</definedName>
    <definedName name="Z_F69C7555_C61D_4F7A_9432_A1A8E6C1D167_.wvu.PrintArea" localSheetId="23" hidden="1">'Attach 16'!$A$1:$L$93</definedName>
    <definedName name="Z_F69C7555_C61D_4F7A_9432_A1A8E6C1D167_.wvu.PrintArea" localSheetId="24" hidden="1">'Attach 17'!$A$1:$E$33</definedName>
    <definedName name="Z_F69C7555_C61D_4F7A_9432_A1A8E6C1D167_.wvu.PrintArea" localSheetId="25" hidden="1">'Attach 18'!$A$1:$E$21</definedName>
    <definedName name="Z_F69C7555_C61D_4F7A_9432_A1A8E6C1D167_.wvu.PrintArea" localSheetId="26" hidden="1">'Attach 18 SP'!$A$7:$I$157</definedName>
    <definedName name="Z_F69C7555_C61D_4F7A_9432_A1A8E6C1D167_.wvu.PrintArea" localSheetId="27" hidden="1">'Attach 19'!$A$1:$E$31</definedName>
    <definedName name="Z_F69C7555_C61D_4F7A_9432_A1A8E6C1D167_.wvu.PrintArea" localSheetId="4" hidden="1">'Attach 3(JV)'!$A$1:$E$26</definedName>
    <definedName name="Z_F69C7555_C61D_4F7A_9432_A1A8E6C1D167_.wvu.PrintArea" localSheetId="6" hidden="1">'Attach 3(QR)'!$A$1:$E$23</definedName>
    <definedName name="Z_F69C7555_C61D_4F7A_9432_A1A8E6C1D167_.wvu.PrintArea" localSheetId="8" hidden="1">'Attach 4'!$A$1:$G$22</definedName>
    <definedName name="Z_F69C7555_C61D_4F7A_9432_A1A8E6C1D167_.wvu.PrintArea" localSheetId="9" hidden="1">'Attach 4 (A)'!$A$1:$E$27</definedName>
    <definedName name="Z_F69C7555_C61D_4F7A_9432_A1A8E6C1D167_.wvu.PrintArea" localSheetId="10" hidden="1">'Attach 4 (B)'!$A$1:$E$26</definedName>
    <definedName name="Z_F69C7555_C61D_4F7A_9432_A1A8E6C1D167_.wvu.PrintArea" localSheetId="11" hidden="1">'Attach 5'!$A$1:$E$35</definedName>
    <definedName name="Z_F69C7555_C61D_4F7A_9432_A1A8E6C1D167_.wvu.PrintArea" localSheetId="12" hidden="1">'Attach 5A'!$A$1:$E$73</definedName>
    <definedName name="Z_F69C7555_C61D_4F7A_9432_A1A8E6C1D167_.wvu.PrintArea" localSheetId="13" hidden="1">'Attach 6'!$A$1:$E$28</definedName>
    <definedName name="Z_F69C7555_C61D_4F7A_9432_A1A8E6C1D167_.wvu.PrintArea" localSheetId="14" hidden="1">'Attach 7'!$A$1:$E$24</definedName>
    <definedName name="Z_F69C7555_C61D_4F7A_9432_A1A8E6C1D167_.wvu.PrintArea" localSheetId="15" hidden="1">'Attach 9'!$A$1:$H$53</definedName>
    <definedName name="Z_F69C7555_C61D_4F7A_9432_A1A8E6C1D167_.wvu.PrintArea" localSheetId="7" hidden="1">'Attach-3 (QR)'!$A$1:$I$257</definedName>
    <definedName name="Z_F69C7555_C61D_4F7A_9432_A1A8E6C1D167_.wvu.PrintArea" localSheetId="5" hidden="1">'Attach-3 (QR)_old'!$A$1:$J$407</definedName>
    <definedName name="Z_F69C7555_C61D_4F7A_9432_A1A8E6C1D167_.wvu.PrintArea" localSheetId="28" hidden="1">'Bid Form 1st Envelope '!$A$1:$F$116</definedName>
    <definedName name="Z_F69C7555_C61D_4F7A_9432_A1A8E6C1D167_.wvu.PrintArea" localSheetId="1" hidden="1">Cover!$A$1:$F$28</definedName>
    <definedName name="Z_F69C7555_C61D_4F7A_9432_A1A8E6C1D167_.wvu.PrintArea" localSheetId="2" hidden="1">'Name of Bidders'!$B$1:$D$33</definedName>
    <definedName name="Z_F69C7555_C61D_4F7A_9432_A1A8E6C1D167_.wvu.PrintArea" localSheetId="3" hidden="1">'Names of Bidder'!$B$1:$G$38</definedName>
    <definedName name="Z_F69C7555_C61D_4F7A_9432_A1A8E6C1D167_.wvu.PrintTitles" localSheetId="15" hidden="1">'Attach 9'!$18:$18</definedName>
    <definedName name="Z_F69C7555_C61D_4F7A_9432_A1A8E6C1D167_.wvu.Rows" localSheetId="18" hidden="1">'Attach 12'!$4:$4,'Attach 12'!$18:$44</definedName>
    <definedName name="Z_F69C7555_C61D_4F7A_9432_A1A8E6C1D167_.wvu.Rows" localSheetId="22" hidden="1">'Attach 15'!$17:$21</definedName>
    <definedName name="Z_F69C7555_C61D_4F7A_9432_A1A8E6C1D167_.wvu.Rows" localSheetId="24" hidden="1">'Attach 17'!$26:$26,'Attach 17'!$32:$209</definedName>
    <definedName name="Z_F69C7555_C61D_4F7A_9432_A1A8E6C1D167_.wvu.Rows" localSheetId="26" hidden="1">'Attach 18 SP'!$149:$153</definedName>
    <definedName name="Z_F69C7555_C61D_4F7A_9432_A1A8E6C1D167_.wvu.Rows" localSheetId="27" hidden="1">'Attach 19'!$13:$13,'Attach 19'!$20:$28</definedName>
    <definedName name="Z_F69C7555_C61D_4F7A_9432_A1A8E6C1D167_.wvu.Rows" localSheetId="8" hidden="1">'Attach 4'!$26:$26</definedName>
    <definedName name="Z_F69C7555_C61D_4F7A_9432_A1A8E6C1D167_.wvu.Rows" localSheetId="11" hidden="1">'Attach 5'!$4:$4,'Attach 5'!$25:$30</definedName>
    <definedName name="Z_F69C7555_C61D_4F7A_9432_A1A8E6C1D167_.wvu.Rows" localSheetId="12" hidden="1">'Attach 5A'!$25:$30</definedName>
    <definedName name="Z_F69C7555_C61D_4F7A_9432_A1A8E6C1D167_.wvu.Rows" localSheetId="15" hidden="1">'Attach 9'!$23:$31,'Attach 9'!$35:$44</definedName>
    <definedName name="Z_F69C7555_C61D_4F7A_9432_A1A8E6C1D167_.wvu.Rows" localSheetId="7" hidden="1">'Attach-3 (QR)'!$19:$23,'Attach-3 (QR)'!$25:$25,'Attach-3 (QR)'!$34:$34,'Attach-3 (QR)'!$89:$89,'Attach-3 (QR)'!$115:$115</definedName>
    <definedName name="Z_F69C7555_C61D_4F7A_9432_A1A8E6C1D167_.wvu.Rows" localSheetId="5" hidden="1">'Attach-3 (QR)_old'!$19:$23,'Attach-3 (QR)_old'!$25:$25,'Attach-3 (QR)_old'!$34:$34,'Attach-3 (QR)_old'!$91:$91,'Attach-3 (QR)_old'!$117:$117,'Attach-3 (QR)_old'!$204:$204,'Attach-3 (QR)_old'!$235:$235,'Attach-3 (QR)_old'!$260:$386</definedName>
    <definedName name="Z_F69C7555_C61D_4F7A_9432_A1A8E6C1D167_.wvu.Rows" localSheetId="28" hidden="1">'Bid Form 1st Envelope '!$25:$26,'Bid Form 1st Envelope '!$28:$29,'Bid Form 1st Envelope '!$75:$75,'Bid Form 1st Envelope '!$100:$100,'Bid Form 1st Envelope '!$103:$104</definedName>
    <definedName name="Z_F69C7555_C61D_4F7A_9432_A1A8E6C1D167_.wvu.Rows" localSheetId="1" hidden="1">Cover!$10:$10</definedName>
    <definedName name="Z_F69C7555_C61D_4F7A_9432_A1A8E6C1D167_.wvu.Rows" localSheetId="2" hidden="1">'Name of Bidders'!$3:$3,'Name of Bidders'!$8:$9,'Name of Bidders'!$15:$23</definedName>
    <definedName name="Z_F69C7555_C61D_4F7A_9432_A1A8E6C1D167_.wvu.Rows" localSheetId="3" hidden="1">'Names of Bidder'!$6:$7,'Names of Bidder'!$23:$26,'Names of Bidder'!$28:$31</definedName>
    <definedName name="Z_F9FE2C60_2849_4C32_B532_2B1A89FFA9CD_.wvu.Cols" localSheetId="22" hidden="1">'Attach 15'!$H:$H</definedName>
    <definedName name="Z_F9FE2C60_2849_4C32_B532_2B1A89FFA9CD_.wvu.Cols" localSheetId="11" hidden="1">'Attach 5'!$H:$H</definedName>
    <definedName name="Z_F9FE2C60_2849_4C32_B532_2B1A89FFA9CD_.wvu.Cols" localSheetId="13" hidden="1">'Attach 6'!$H:$H</definedName>
    <definedName name="Z_F9FE2C60_2849_4C32_B532_2B1A89FFA9CD_.wvu.PrintArea" localSheetId="16" hidden="1">'Attach 10'!$A$1:$E$23</definedName>
    <definedName name="Z_F9FE2C60_2849_4C32_B532_2B1A89FFA9CD_.wvu.PrintArea" localSheetId="17" hidden="1">'Attach 11'!$A$1:$E$29</definedName>
    <definedName name="Z_F9FE2C60_2849_4C32_B532_2B1A89FFA9CD_.wvu.PrintArea" localSheetId="19" hidden="1">'Attach 13'!$A$1:$E$29</definedName>
    <definedName name="Z_F9FE2C60_2849_4C32_B532_2B1A89FFA9CD_.wvu.PrintArea" localSheetId="20" hidden="1">'Attach 14'!$A$1:$E$29</definedName>
    <definedName name="Z_F9FE2C60_2849_4C32_B532_2B1A89FFA9CD_.wvu.PrintArea" localSheetId="21" hidden="1">'Attach 14-IP'!$A$8:$I$225</definedName>
    <definedName name="Z_F9FE2C60_2849_4C32_B532_2B1A89FFA9CD_.wvu.PrintArea" localSheetId="22" hidden="1">'Attach 15'!$A$1:$E$91</definedName>
    <definedName name="Z_F9FE2C60_2849_4C32_B532_2B1A89FFA9CD_.wvu.PrintArea" localSheetId="23" hidden="1">'Attach 16'!$A$1:$L$93</definedName>
    <definedName name="Z_F9FE2C60_2849_4C32_B532_2B1A89FFA9CD_.wvu.PrintArea" localSheetId="24" hidden="1">'Attach 17'!$A$1:$E$33</definedName>
    <definedName name="Z_F9FE2C60_2849_4C32_B532_2B1A89FFA9CD_.wvu.PrintArea" localSheetId="25" hidden="1">'Attach 18'!$A$1:$E$24</definedName>
    <definedName name="Z_F9FE2C60_2849_4C32_B532_2B1A89FFA9CD_.wvu.PrintArea" localSheetId="27" hidden="1">'Attach 19'!$A$1:$E$31</definedName>
    <definedName name="Z_F9FE2C60_2849_4C32_B532_2B1A89FFA9CD_.wvu.PrintArea" localSheetId="4" hidden="1">'Attach 3(JV)'!$A$1:$E$28</definedName>
    <definedName name="Z_F9FE2C60_2849_4C32_B532_2B1A89FFA9CD_.wvu.PrintArea" localSheetId="6" hidden="1">'Attach 3(QR)'!$A$1:$E$28</definedName>
    <definedName name="Z_F9FE2C60_2849_4C32_B532_2B1A89FFA9CD_.wvu.PrintArea" localSheetId="8" hidden="1">'Attach 4'!$A$1:$E$25</definedName>
    <definedName name="Z_F9FE2C60_2849_4C32_B532_2B1A89FFA9CD_.wvu.PrintArea" localSheetId="9" hidden="1">'Attach 4 (A)'!$A$1:$E$27</definedName>
    <definedName name="Z_F9FE2C60_2849_4C32_B532_2B1A89FFA9CD_.wvu.PrintArea" localSheetId="10" hidden="1">'Attach 4 (B)'!$A$1:$E$26</definedName>
    <definedName name="Z_F9FE2C60_2849_4C32_B532_2B1A89FFA9CD_.wvu.PrintArea" localSheetId="11" hidden="1">'Attach 5'!$A$1:$E$34</definedName>
    <definedName name="Z_F9FE2C60_2849_4C32_B532_2B1A89FFA9CD_.wvu.PrintArea" localSheetId="13" hidden="1">'Attach 6'!$A$1:$E$28</definedName>
    <definedName name="Z_F9FE2C60_2849_4C32_B532_2B1A89FFA9CD_.wvu.PrintArea" localSheetId="14" hidden="1">'Attach 7'!$A$1:$E$28</definedName>
    <definedName name="Z_F9FE2C60_2849_4C32_B532_2B1A89FFA9CD_.wvu.PrintArea" localSheetId="15" hidden="1">'Attach 9'!$A$1:$D$54</definedName>
    <definedName name="Z_F9FE2C60_2849_4C32_B532_2B1A89FFA9CD_.wvu.PrintArea" localSheetId="28" hidden="1">'Bid Form 1st Envelope '!$A$1:$F$117</definedName>
    <definedName name="Z_F9FE2C60_2849_4C32_B532_2B1A89FFA9CD_.wvu.PrintTitles" localSheetId="15" hidden="1">'Attach 9'!$18:$18</definedName>
    <definedName name="Z_F9FE2C60_2849_4C32_B532_2B1A89FFA9CD_.wvu.Rows" localSheetId="22" hidden="1">'Attach 15'!$16:$16</definedName>
    <definedName name="Z_F9FE2C60_2849_4C32_B532_2B1A89FFA9CD_.wvu.Rows" localSheetId="24" hidden="1">'Attach 17'!$26:$26,'Attach 17'!$32:$209</definedName>
    <definedName name="Z_F9FE2C60_2849_4C32_B532_2B1A89FFA9CD_.wvu.Rows" localSheetId="27" hidden="1">'Attach 19'!$13:$13,'Attach 19'!$20:$28</definedName>
    <definedName name="Z_F9FE2C60_2849_4C32_B532_2B1A89FFA9CD_.wvu.Rows" localSheetId="11" hidden="1">'Attach 5'!$4:$4</definedName>
    <definedName name="Z_FE4EC9C4_31B9_4D40_8323_5B16C3BC840F_.wvu.Cols" localSheetId="22" hidden="1">'Attach 15'!$H:$H</definedName>
    <definedName name="Z_FE4EC9C4_31B9_4D40_8323_5B16C3BC840F_.wvu.Cols" localSheetId="11" hidden="1">'Attach 5'!$H:$H</definedName>
    <definedName name="Z_FE4EC9C4_31B9_4D40_8323_5B16C3BC840F_.wvu.Cols" localSheetId="13" hidden="1">'Attach 6'!$H:$H</definedName>
    <definedName name="Z_FE4EC9C4_31B9_4D40_8323_5B16C3BC840F_.wvu.PrintArea" localSheetId="16" hidden="1">'Attach 10'!$A$1:$E$23</definedName>
    <definedName name="Z_FE4EC9C4_31B9_4D40_8323_5B16C3BC840F_.wvu.PrintArea" localSheetId="17" hidden="1">'Attach 11'!$A$1:$E$29</definedName>
    <definedName name="Z_FE4EC9C4_31B9_4D40_8323_5B16C3BC840F_.wvu.PrintArea" localSheetId="19" hidden="1">'Attach 13'!$A$1:$E$29</definedName>
    <definedName name="Z_FE4EC9C4_31B9_4D40_8323_5B16C3BC840F_.wvu.PrintArea" localSheetId="20" hidden="1">'Attach 14'!$A$1:$E$29</definedName>
    <definedName name="Z_FE4EC9C4_31B9_4D40_8323_5B16C3BC840F_.wvu.PrintArea" localSheetId="21" hidden="1">'Attach 14-IP'!$A$8:$I$225</definedName>
    <definedName name="Z_FE4EC9C4_31B9_4D40_8323_5B16C3BC840F_.wvu.PrintArea" localSheetId="22" hidden="1">'Attach 15'!$A$1:$E$91</definedName>
    <definedName name="Z_FE4EC9C4_31B9_4D40_8323_5B16C3BC840F_.wvu.PrintArea" localSheetId="23" hidden="1">'Attach 16'!$A$1:$L$93</definedName>
    <definedName name="Z_FE4EC9C4_31B9_4D40_8323_5B16C3BC840F_.wvu.PrintArea" localSheetId="24" hidden="1">'Attach 17'!$A$1:$E$33</definedName>
    <definedName name="Z_FE4EC9C4_31B9_4D40_8323_5B16C3BC840F_.wvu.PrintArea" localSheetId="25" hidden="1">'Attach 18'!$A$1:$E$24</definedName>
    <definedName name="Z_FE4EC9C4_31B9_4D40_8323_5B16C3BC840F_.wvu.PrintArea" localSheetId="27" hidden="1">'Attach 19'!$A$1:$E$31</definedName>
    <definedName name="Z_FE4EC9C4_31B9_4D40_8323_5B16C3BC840F_.wvu.PrintArea" localSheetId="4" hidden="1">'Attach 3(JV)'!$A$1:$E$28</definedName>
    <definedName name="Z_FE4EC9C4_31B9_4D40_8323_5B16C3BC840F_.wvu.PrintArea" localSheetId="6" hidden="1">'Attach 3(QR)'!$A$1:$E$28</definedName>
    <definedName name="Z_FE4EC9C4_31B9_4D40_8323_5B16C3BC840F_.wvu.PrintArea" localSheetId="8" hidden="1">'Attach 4'!$A$1:$E$25</definedName>
    <definedName name="Z_FE4EC9C4_31B9_4D40_8323_5B16C3BC840F_.wvu.PrintArea" localSheetId="9" hidden="1">'Attach 4 (A)'!$A$1:$E$27</definedName>
    <definedName name="Z_FE4EC9C4_31B9_4D40_8323_5B16C3BC840F_.wvu.PrintArea" localSheetId="10" hidden="1">'Attach 4 (B)'!$A$1:$E$26</definedName>
    <definedName name="Z_FE4EC9C4_31B9_4D40_8323_5B16C3BC840F_.wvu.PrintArea" localSheetId="11" hidden="1">'Attach 5'!$A$1:$E$34</definedName>
    <definedName name="Z_FE4EC9C4_31B9_4D40_8323_5B16C3BC840F_.wvu.PrintArea" localSheetId="13" hidden="1">'Attach 6'!$A$1:$E$28</definedName>
    <definedName name="Z_FE4EC9C4_31B9_4D40_8323_5B16C3BC840F_.wvu.PrintArea" localSheetId="14" hidden="1">'Attach 7'!$A$1:$E$28</definedName>
    <definedName name="Z_FE4EC9C4_31B9_4D40_8323_5B16C3BC840F_.wvu.PrintArea" localSheetId="15" hidden="1">'Attach 9'!$A$1:$D$54</definedName>
    <definedName name="Z_FE4EC9C4_31B9_4D40_8323_5B16C3BC840F_.wvu.PrintArea" localSheetId="28" hidden="1">'Bid Form 1st Envelope '!$A$1:$F$117</definedName>
    <definedName name="Z_FE4EC9C4_31B9_4D40_8323_5B16C3BC840F_.wvu.PrintTitles" localSheetId="15" hidden="1">'Attach 9'!$18:$18</definedName>
    <definedName name="Z_FE4EC9C4_31B9_4D40_8323_5B16C3BC840F_.wvu.Rows" localSheetId="22" hidden="1">'Attach 15'!$16:$16</definedName>
    <definedName name="Z_FE4EC9C4_31B9_4D40_8323_5B16C3BC840F_.wvu.Rows" localSheetId="24" hidden="1">'Attach 17'!$26:$26,'Attach 17'!$32:$209</definedName>
    <definedName name="Z_FE4EC9C4_31B9_4D40_8323_5B16C3BC840F_.wvu.Rows" localSheetId="27" hidden="1">'Attach 19'!$13:$13,'Attach 19'!$20:$28</definedName>
    <definedName name="Z_FE4EC9C4_31B9_4D40_8323_5B16C3BC840F_.wvu.Rows" localSheetId="11" hidden="1">'Attach 5'!$4:$4</definedName>
  </definedNames>
  <calcPr calcId="191029"/>
  <customWorkbookViews>
    <customWorkbookView name="Ankit Vaishnav {अंकित वैष्णव} - Personal View" guid="{75B14AF8-1D53-4505-AAFD-D14BA6666FCE}" mergeInterval="0" personalView="1" maximized="1" xWindow="-8" yWindow="-8" windowWidth="1936" windowHeight="1048" tabRatio="961" activeSheetId="29"/>
    <customWorkbookView name="Vakati Silpa {वाकाटि शिल्पा} - Personal View" guid="{A191DFDC-8ECE-4AD6-BD00-FEA0D8FB0A45}" mergeInterval="0" personalView="1" maximized="1" xWindow="-9" yWindow="-9" windowWidth="1938" windowHeight="1048" tabRatio="961" activeSheetId="13"/>
    <customWorkbookView name="Rahul Mendhe {Rahul Mendhe} - Personal View" guid="{5476C51C-4037-4B28-A818-10D7CDF0C66A}" mergeInterval="0" personalView="1" maximized="1" xWindow="-8" yWindow="-8" windowWidth="1936" windowHeight="1056" tabRatio="961" activeSheetId="29"/>
    <customWorkbookView name="Himanshu Mittal {Himanshu Mittal} - Personal View" guid="{3B0AB1ED-5866-4A43-AA03-026CB8F4E20E}" mergeInterval="0" personalView="1" maximized="1" xWindow="-9" yWindow="-9" windowWidth="1938" windowHeight="1048" tabRatio="942" activeSheetId="3"/>
    <customWorkbookView name="Rahul {Rahul} - Personal View" guid="{45814E31-7EF7-46D4-AAA9-9580F481731A}" mergeInterval="0" personalView="1" maximized="1" windowWidth="1916" windowHeight="774" tabRatio="942" activeSheetId="29"/>
    <customWorkbookView name="Prashanth Kumar Gade {प्रशांत जि} - Personal View" guid="{A8583C01-5E6A-4469-ADCA-440E12AA8084}" mergeInterval="0" personalView="1" maximized="1" windowWidth="1916" windowHeight="794" tabRatio="961" activeSheetId="2" showComments="commIndAndComment"/>
    <customWorkbookView name="60001714 - Personal View" guid="{3836A67F-51F8-4B52-B51D-937DC398CD1F}" mergeInterval="0" personalView="1" maximized="1" windowWidth="958" windowHeight="809" tabRatio="942" activeSheetId="29"/>
    <customWorkbookView name="60003099 - Personal View" guid="{05855B4F-D61E-4C97-B759-B2F96767F6F8}" mergeInterval="0" personalView="1" maximized="1" windowWidth="1276" windowHeight="758" tabRatio="861" activeSheetId="2"/>
    <customWorkbookView name="Nrapendra Kumar - Personal View" guid="{82E8A0F5-0020-4355-95CF-28601763A783}" mergeInterval="0" personalView="1" maximized="1" windowWidth="1277" windowHeight="511" tabRatio="960" activeSheetId="2"/>
    <customWorkbookView name="60001655 - Personal View" guid="{340562B9-6CEE-4962-8D7D-CA1C6778F52C}" mergeInterval="0" personalView="1" maximized="1" xWindow="1" yWindow="1" windowWidth="1366" windowHeight="496" tabRatio="902" activeSheetId="7"/>
    <customWorkbookView name="60001258 - Personal View" guid="{38BECF6E-1A53-4F98-87B9-44F2C5F77E08}" mergeInterval="0" personalView="1" maximized="1" xWindow="1" yWindow="1" windowWidth="1362" windowHeight="515" tabRatio="902" activeSheetId="26"/>
    <customWorkbookView name="Kundan Kumar Shrivastava - Personal View" guid="{8E3ED18F-7B8F-4A1C-969D-A70DC3B696C3}" mergeInterval="0" personalView="1" maximized="1" windowWidth="1362" windowHeight="509" tabRatio="849" activeSheetId="7"/>
    <customWorkbookView name="A P Gupta - Personal View" guid="{477F7E43-D393-45BA-B99B-D838E4629B5D}" mergeInterval="0" personalView="1" maximized="1" windowWidth="1436" windowHeight="674" tabRatio="849" activeSheetId="2"/>
    <customWorkbookView name="Baijnath Singh - Personal View" guid="{240327DD-375F-45D4-BA52-89AFD79FE6A1}" mergeInterval="0" personalView="1" maximized="1" windowWidth="1362" windowHeight="495" tabRatio="960" activeSheetId="25"/>
    <customWorkbookView name="20587 - Personal View" guid="{DC28ED1E-3E35-4094-9C2B-5C0A1C1D459C}" mergeInterval="0" personalView="1" maximized="1" xWindow="1" yWindow="1" windowWidth="1362" windowHeight="519" tabRatio="960" activeSheetId="2"/>
    <customWorkbookView name="HARSH KHANDELWAL         - Personal View" guid="{7A9EA6D6-4DDF-43D9-92E6-C6AFAD14E266}" mergeInterval="0" personalView="1" maximized="1" windowWidth="1362" windowHeight="543" tabRatio="960" activeSheetId="2"/>
    <customWorkbookView name="01192 - Personal View" guid="{43BCBF1E-CDCF-4541-8D79-87EDCECBC1FD}" mergeInterval="0" personalView="1" maximized="1" xWindow="1" yWindow="1" windowWidth="1366" windowHeight="538" tabRatio="725" activeSheetId="2"/>
    <customWorkbookView name="01009 - Personal View" guid="{ECEBABD0-566A-41C4-AA9A-38EA30EFEDA8}" mergeInterval="0" personalView="1" maximized="1" xWindow="42" yWindow="34" windowWidth="737" windowHeight="521" activeSheetId="12"/>
    <customWorkbookView name="asd - Personal View" guid="{A3F641DF-CF1D-48E3-AFDC-E52726A449CB}" mergeInterval="0" personalView="1" maximized="1" windowWidth="1276" windowHeight="597" activeSheetId="2"/>
    <customWorkbookView name="20074 - Personal View" guid="{8E7B022F-1113-4BA2-B2BA-8EDBE02A2557}" mergeInterval="0" personalView="1" maximized="1" windowWidth="1020" windowHeight="539" activeSheetId="2"/>
    <customWorkbookView name="00398 - Personal View" guid="{CD4CA1A8-824A-452F-BDBA-32A47C1B3013}" mergeInterval="0" personalView="1" maximized="1" xWindow="1" yWindow="1" windowWidth="1366" windowHeight="496" tabRatio="942" activeSheetId="2"/>
    <customWorkbookView name="01209 - Personal View" guid="{494F6778-23FE-4AAC-B37D-6C7543FC13B9}" mergeInterval="0" personalView="1" maximized="1" xWindow="1" yWindow="1" windowWidth="1366" windowHeight="538" tabRatio="725" activeSheetId="2"/>
    <customWorkbookView name="31103 - Personal View" guid="{F9FE2C60-2849-4C32-B532-2B1A89FFA9CD}" mergeInterval="0" personalView="1" maximized="1" windowWidth="1362" windowHeight="543" tabRatio="960" activeSheetId="7"/>
    <customWorkbookView name="rkg - Personal View" guid="{FE4EC9C4-31B9-4D40-8323-5B16C3BC840F}" mergeInterval="0" personalView="1" maximized="1" windowWidth="1362" windowHeight="509" tabRatio="960" activeSheetId="25"/>
    <customWorkbookView name="60002881 - Personal View" guid="{C5EDD9E3-0801-4479-8600-A80B0FCFDF0B}" mergeInterval="0" personalView="1" maximized="1" xWindow="1" yWindow="1" windowWidth="1362" windowHeight="538" tabRatio="849" activeSheetId="22"/>
    <customWorkbookView name="60001209 - Personal View" guid="{15A19D23-A9FD-4FC1-B7B0-F2D16BDFC729}" mergeInterval="0" personalView="1" maximized="1" xWindow="1" yWindow="1" windowWidth="1362" windowHeight="538" tabRatio="849" activeSheetId="7"/>
    <customWorkbookView name="60002068 - Personal View" guid="{97C0FC0E-800C-45C9-895E-E91A3F1ADBA4}" mergeInterval="0" personalView="1" maximized="1" xWindow="1" yWindow="1" windowWidth="1366" windowHeight="492" tabRatio="902" activeSheetId="2"/>
    <customWorkbookView name="60001290 - Personal View" guid="{CB7992C9-ABA5-4C7D-8C49-1E1D8E8875C7}" mergeInterval="0" personalView="1" maximized="1" xWindow="1" yWindow="1" windowWidth="1360" windowHeight="538" tabRatio="902" activeSheetId="26"/>
    <customWorkbookView name="A K Singh - Personal View" guid="{E51D3662-FFCE-4FD6-A590-7DDC9E38C41F}" mergeInterval="0" personalView="1" maximized="1" windowWidth="1276" windowHeight="778" tabRatio="849" activeSheetId="2"/>
    <customWorkbookView name="Akhilesh Kumar Singh {अखिलेश कुमार सिंह} - Personal View" guid="{2CF6F19D-227C-4840-A9E1-6C944B0145DB}" mergeInterval="0" personalView="1" maximized="1" windowWidth="1916" windowHeight="854" tabRatio="942" activeSheetId="4"/>
    <customWorkbookView name="Ram Lal {Ram Lal} - Personal View" guid="{22E98F9C-C2D1-498E-A22F-610A9D935107}" mergeInterval="0" personalView="1" maximized="1" xWindow="-8" yWindow="-8" windowWidth="1936" windowHeight="1056" tabRatio="942" activeSheetId="23"/>
    <customWorkbookView name="Ram Lal - Personal View" guid="{F69C7555-C61D-4F7A-9432-A1A8E6C1D167}" mergeInterval="0" personalView="1" maximized="1" windowWidth="1362" windowHeight="542" tabRatio="942" activeSheetId="29"/>
    <customWorkbookView name="Kapil Mandil {कपिल मंडिल} - Personal View" guid="{1C46EBB3-B065-41C0-9C89-6B0653776FC2}" mergeInterval="0" personalView="1" maximized="1" xWindow="-9" yWindow="-9" windowWidth="1938" windowHeight="1048" tabRatio="942" activeSheetId="3"/>
    <customWorkbookView name="Kamal  Kumar Rathore {कमल कुमार राठौर} - Personal View" guid="{DADC952D-E162-4FBD-AB22-9C1A7E7CACD8}" mergeInterval="0" personalView="1" maximized="1" xWindow="-8" yWindow="-8" windowWidth="1936" windowHeight="1056" tabRatio="942" activeSheetId="2"/>
    <customWorkbookView name="Venkatesh Karri {वेंकटेश कर्री} - Personal View" guid="{ABDD40A7-66B9-43CC-B63B-09D98A5A40BE}" mergeInterval="0" personalView="1" maximized="1" xWindow="-8" yWindow="-8" windowWidth="1936" windowHeight="1056" tabRatio="961" activeSheetId="29"/>
  </customWorkbookViews>
</workbook>
</file>

<file path=xl/calcChain.xml><?xml version="1.0" encoding="utf-8"?>
<calcChain xmlns="http://schemas.openxmlformats.org/spreadsheetml/2006/main">
  <c r="F2" i="2" l="1"/>
  <c r="A47" i="16" l="1"/>
  <c r="B2" i="2" l="1"/>
  <c r="B55" i="29" l="1"/>
  <c r="B54" i="29"/>
  <c r="B53" i="29" l="1"/>
  <c r="B52" i="29"/>
  <c r="B12" i="5"/>
  <c r="B11" i="5"/>
  <c r="B10" i="5"/>
  <c r="B9" i="5"/>
  <c r="J6" i="3" l="1"/>
  <c r="K88" i="29" s="1"/>
  <c r="E25" i="5" l="1"/>
  <c r="E24" i="5"/>
  <c r="B25" i="5"/>
  <c r="B24" i="5"/>
  <c r="I15" i="3"/>
  <c r="B15" i="3" l="1"/>
  <c r="B16" i="3"/>
  <c r="C27" i="5"/>
  <c r="D29" i="5" s="1"/>
  <c r="A8" i="5" s="1"/>
  <c r="D27" i="5" l="1"/>
  <c r="B28" i="5"/>
  <c r="B29" i="5"/>
  <c r="B27" i="5"/>
  <c r="B51" i="29" l="1"/>
  <c r="B50" i="29" l="1"/>
  <c r="B49" i="29" l="1"/>
  <c r="B48" i="29"/>
  <c r="B47" i="29"/>
  <c r="B46" i="29"/>
  <c r="B45" i="29"/>
  <c r="B44" i="29"/>
  <c r="B43" i="29"/>
  <c r="B42" i="29"/>
  <c r="B41" i="29"/>
  <c r="B40" i="29"/>
  <c r="B39" i="29"/>
  <c r="B38" i="29"/>
  <c r="B37" i="29"/>
  <c r="B36" i="29"/>
  <c r="B35" i="29"/>
  <c r="B34" i="29"/>
  <c r="B33" i="29"/>
  <c r="B32" i="29"/>
  <c r="B31" i="29"/>
  <c r="B30" i="29"/>
  <c r="B27" i="29"/>
  <c r="B24" i="29"/>
  <c r="B21" i="29"/>
  <c r="A7" i="5"/>
  <c r="B17" i="29" l="1"/>
  <c r="A50" i="22" l="1"/>
  <c r="B11" i="8" l="1"/>
  <c r="B12" i="8"/>
  <c r="B10" i="8"/>
  <c r="B9" i="8"/>
  <c r="A3" i="8"/>
  <c r="M214" i="8"/>
  <c r="N77" i="8"/>
  <c r="N76" i="8"/>
  <c r="B22" i="8"/>
  <c r="M21" i="8"/>
  <c r="M190" i="8" s="1"/>
  <c r="B21" i="8"/>
  <c r="M20" i="8"/>
  <c r="B20" i="8"/>
  <c r="B13" i="8"/>
  <c r="H11" i="8"/>
  <c r="H10" i="8"/>
  <c r="H9" i="8"/>
  <c r="H8" i="8"/>
  <c r="A8" i="8"/>
  <c r="H7" i="8"/>
  <c r="A7" i="8"/>
  <c r="B152" i="6" l="1"/>
  <c r="B11" i="6" l="1"/>
  <c r="B12" i="6"/>
  <c r="B9" i="6" l="1"/>
  <c r="A37" i="22"/>
  <c r="A39" i="27"/>
  <c r="B10" i="6"/>
  <c r="A38" i="22"/>
  <c r="A40" i="27"/>
  <c r="B1" i="3" l="1"/>
  <c r="A1" i="30"/>
  <c r="A8" i="30" s="1"/>
  <c r="B8" i="30" s="1"/>
  <c r="D8" i="30" s="1"/>
  <c r="A8" i="29"/>
  <c r="A9" i="29"/>
  <c r="A10" i="29"/>
  <c r="A11" i="29"/>
  <c r="A12" i="29"/>
  <c r="B15" i="29"/>
  <c r="AD21" i="29"/>
  <c r="AD24" i="29"/>
  <c r="H28" i="29"/>
  <c r="H29" i="29"/>
  <c r="A117" i="29"/>
  <c r="E1" i="28"/>
  <c r="E7" i="28"/>
  <c r="E8" i="28"/>
  <c r="E9" i="28"/>
  <c r="E10" i="28"/>
  <c r="E11" i="28"/>
  <c r="A42" i="27"/>
  <c r="A43" i="27"/>
  <c r="A48" i="27"/>
  <c r="E1" i="26"/>
  <c r="E7" i="26"/>
  <c r="E8" i="26"/>
  <c r="E9" i="26"/>
  <c r="E10" i="26"/>
  <c r="E11" i="26"/>
  <c r="D1" i="25"/>
  <c r="E32" i="25" s="1"/>
  <c r="E60" i="25" s="1"/>
  <c r="Z2" i="25"/>
  <c r="D7" i="25"/>
  <c r="D38" i="25" s="1"/>
  <c r="D8" i="25"/>
  <c r="D39" i="25" s="1"/>
  <c r="D9" i="25"/>
  <c r="D40" i="25" s="1"/>
  <c r="D10" i="25"/>
  <c r="D41" i="25" s="1"/>
  <c r="D11" i="25"/>
  <c r="D70" i="25" s="1"/>
  <c r="A38" i="25"/>
  <c r="A39" i="25"/>
  <c r="B40" i="25"/>
  <c r="B41" i="25"/>
  <c r="B42" i="25"/>
  <c r="B43" i="25"/>
  <c r="A66" i="25"/>
  <c r="A67" i="25"/>
  <c r="B68" i="25"/>
  <c r="B69" i="25"/>
  <c r="B70" i="25"/>
  <c r="B71" i="25"/>
  <c r="H1" i="24"/>
  <c r="G7" i="24"/>
  <c r="G8" i="24"/>
  <c r="G9" i="24"/>
  <c r="G10" i="24"/>
  <c r="G11" i="24"/>
  <c r="E1" i="23"/>
  <c r="A3" i="23"/>
  <c r="E8" i="23"/>
  <c r="E9" i="23"/>
  <c r="E10" i="23"/>
  <c r="E11" i="23"/>
  <c r="E12" i="23"/>
  <c r="M39" i="23"/>
  <c r="E75" i="23"/>
  <c r="A39" i="22"/>
  <c r="A40" i="22"/>
  <c r="A41" i="22"/>
  <c r="A45" i="22"/>
  <c r="E1" i="21"/>
  <c r="E7" i="21"/>
  <c r="E8" i="21"/>
  <c r="E9" i="21"/>
  <c r="E10" i="21"/>
  <c r="E11" i="21"/>
  <c r="E1" i="20"/>
  <c r="E7" i="20"/>
  <c r="E8" i="20"/>
  <c r="E9" i="20"/>
  <c r="E10" i="20"/>
  <c r="E11" i="20"/>
  <c r="A7" i="19"/>
  <c r="E7" i="19"/>
  <c r="E8" i="19"/>
  <c r="E9" i="19"/>
  <c r="E10" i="19"/>
  <c r="E11" i="19"/>
  <c r="E12" i="19"/>
  <c r="D1" i="18"/>
  <c r="E30" i="18" s="1"/>
  <c r="E58" i="18" s="1"/>
  <c r="D7" i="18"/>
  <c r="D36" i="18" s="1"/>
  <c r="D8" i="18"/>
  <c r="D37" i="18" s="1"/>
  <c r="D9" i="18"/>
  <c r="D66" i="18" s="1"/>
  <c r="D10" i="18"/>
  <c r="D39" i="18" s="1"/>
  <c r="D11" i="18"/>
  <c r="D40" i="18" s="1"/>
  <c r="A36" i="18"/>
  <c r="A64" i="18"/>
  <c r="F1" i="17"/>
  <c r="E7" i="17"/>
  <c r="E8" i="17"/>
  <c r="E9" i="17"/>
  <c r="E10" i="17"/>
  <c r="E11" i="17"/>
  <c r="E1" i="15"/>
  <c r="E7" i="15"/>
  <c r="E8" i="15"/>
  <c r="E9" i="15"/>
  <c r="E10" i="15"/>
  <c r="E11" i="15"/>
  <c r="E1" i="14"/>
  <c r="E30" i="14" s="1"/>
  <c r="E7" i="14"/>
  <c r="E8" i="14"/>
  <c r="E9" i="14"/>
  <c r="E10" i="14"/>
  <c r="E11" i="14"/>
  <c r="A32" i="14"/>
  <c r="D8" i="13"/>
  <c r="A8" i="13"/>
  <c r="D9" i="13"/>
  <c r="D10" i="13"/>
  <c r="D11" i="13"/>
  <c r="D12" i="13"/>
  <c r="E36" i="13"/>
  <c r="D1" i="12"/>
  <c r="E36" i="12" s="1"/>
  <c r="E73" i="12" s="1"/>
  <c r="D7" i="12"/>
  <c r="D8" i="12"/>
  <c r="D9" i="12"/>
  <c r="D10" i="12"/>
  <c r="D11" i="12"/>
  <c r="E1" i="11"/>
  <c r="E7" i="11"/>
  <c r="E8" i="11"/>
  <c r="E9" i="11"/>
  <c r="E10" i="11"/>
  <c r="E11" i="11"/>
  <c r="E1" i="10"/>
  <c r="D7" i="10"/>
  <c r="D8" i="10"/>
  <c r="D9" i="10"/>
  <c r="D10" i="10"/>
  <c r="D11" i="10"/>
  <c r="G1" i="9"/>
  <c r="F7" i="9"/>
  <c r="F8" i="9"/>
  <c r="F9" i="9"/>
  <c r="F10" i="9"/>
  <c r="F11" i="9"/>
  <c r="H18" i="9"/>
  <c r="I18" i="9"/>
  <c r="H19" i="9"/>
  <c r="I19" i="9"/>
  <c r="H20" i="9"/>
  <c r="I20" i="9"/>
  <c r="H21" i="9"/>
  <c r="I21" i="9"/>
  <c r="H22" i="9"/>
  <c r="I22" i="9"/>
  <c r="H23" i="9"/>
  <c r="I23" i="9"/>
  <c r="H24" i="9"/>
  <c r="I24" i="9"/>
  <c r="H25" i="9"/>
  <c r="I25" i="9"/>
  <c r="F26" i="9"/>
  <c r="G26" i="9"/>
  <c r="E1" i="7"/>
  <c r="E7" i="7"/>
  <c r="E8" i="7"/>
  <c r="E9" i="7"/>
  <c r="E10" i="7"/>
  <c r="E11" i="7"/>
  <c r="A1" i="6"/>
  <c r="A3" i="6"/>
  <c r="A7" i="6"/>
  <c r="H7" i="6"/>
  <c r="A8" i="6"/>
  <c r="H8" i="6"/>
  <c r="H9" i="6"/>
  <c r="H10" i="6"/>
  <c r="H11" i="6"/>
  <c r="B13" i="6"/>
  <c r="B20" i="6"/>
  <c r="M20" i="6"/>
  <c r="B352" i="6" s="1"/>
  <c r="B21" i="6"/>
  <c r="M21" i="6"/>
  <c r="M198" i="6" s="1"/>
  <c r="B22" i="6"/>
  <c r="D42" i="6"/>
  <c r="N78" i="6"/>
  <c r="N79" i="6"/>
  <c r="E260" i="6"/>
  <c r="E296" i="6"/>
  <c r="C405" i="6"/>
  <c r="G405" i="6"/>
  <c r="C406" i="6"/>
  <c r="G406" i="6"/>
  <c r="A1" i="5"/>
  <c r="A1" i="19" s="1"/>
  <c r="E1" i="5"/>
  <c r="Z1" i="5"/>
  <c r="Z2" i="5"/>
  <c r="Z2" i="18" s="1"/>
  <c r="A3" i="5"/>
  <c r="A16" i="16" s="1"/>
  <c r="A8" i="25"/>
  <c r="Z8" i="5"/>
  <c r="B9" i="26"/>
  <c r="B10" i="25"/>
  <c r="B11" i="26"/>
  <c r="B12" i="25"/>
  <c r="A14" i="5"/>
  <c r="B17" i="5"/>
  <c r="B38" i="18" s="1"/>
  <c r="B18" i="5"/>
  <c r="B39" i="18" s="1"/>
  <c r="B19" i="5"/>
  <c r="B40" i="18" s="1"/>
  <c r="E19" i="5"/>
  <c r="B68" i="18" s="1"/>
  <c r="B20" i="5"/>
  <c r="B41" i="18" s="1"/>
  <c r="H22" i="5"/>
  <c r="G255" i="8"/>
  <c r="AA24" i="5"/>
  <c r="G256" i="8"/>
  <c r="AA25" i="5"/>
  <c r="B1" i="4"/>
  <c r="B2" i="4"/>
  <c r="I6" i="4"/>
  <c r="AA6" i="4"/>
  <c r="B7" i="4"/>
  <c r="I15" i="4"/>
  <c r="J15" i="4" s="1"/>
  <c r="L15" i="4"/>
  <c r="J21" i="4"/>
  <c r="B23" i="4"/>
  <c r="B24" i="4"/>
  <c r="H36" i="4"/>
  <c r="B3" i="2"/>
  <c r="B2" i="3" l="1"/>
  <c r="A1" i="29"/>
  <c r="A1" i="26"/>
  <c r="A1" i="8"/>
  <c r="B6" i="29"/>
  <c r="AK6" i="29" s="1"/>
  <c r="C255" i="8"/>
  <c r="B31" i="28"/>
  <c r="C256" i="8"/>
  <c r="D67" i="25"/>
  <c r="D64" i="18"/>
  <c r="D38" i="18"/>
  <c r="D42" i="25"/>
  <c r="A103" i="29"/>
  <c r="A3" i="28"/>
  <c r="D30" i="25"/>
  <c r="D58" i="25" s="1"/>
  <c r="D86" i="25" s="1"/>
  <c r="G50" i="16"/>
  <c r="D68" i="18"/>
  <c r="F96" i="29"/>
  <c r="G49" i="16"/>
  <c r="I26" i="9"/>
  <c r="A18" i="9" s="1"/>
  <c r="H26" i="9"/>
  <c r="A17" i="9" s="1"/>
  <c r="D67" i="18"/>
  <c r="D68" i="25"/>
  <c r="D66" i="25"/>
  <c r="A104" i="29"/>
  <c r="D65" i="18"/>
  <c r="A11" i="30"/>
  <c r="B11" i="30" s="1"/>
  <c r="D11" i="30" s="1"/>
  <c r="E17" i="5"/>
  <c r="B66" i="18" s="1"/>
  <c r="D69" i="25"/>
  <c r="A7" i="30"/>
  <c r="B7" i="30" s="1"/>
  <c r="D7" i="30" s="1"/>
  <c r="B260" i="6"/>
  <c r="B364" i="6" s="1"/>
  <c r="E20" i="5"/>
  <c r="B69" i="18" s="1"/>
  <c r="E18" i="5"/>
  <c r="B67" i="18" s="1"/>
  <c r="E16" i="5"/>
  <c r="A65" i="18" s="1"/>
  <c r="B16" i="5"/>
  <c r="A37" i="18" s="1"/>
  <c r="A7" i="26"/>
  <c r="A7" i="15"/>
  <c r="A7" i="11"/>
  <c r="A7" i="7"/>
  <c r="A7" i="18"/>
  <c r="A7" i="16"/>
  <c r="A7" i="14"/>
  <c r="A7" i="12"/>
  <c r="A7" i="10"/>
  <c r="A7" i="9"/>
  <c r="A7" i="25"/>
  <c r="A7" i="21"/>
  <c r="A7" i="20"/>
  <c r="A7" i="17"/>
  <c r="A7" i="28"/>
  <c r="A7" i="24"/>
  <c r="A8" i="23"/>
  <c r="B22" i="7"/>
  <c r="B12" i="9"/>
  <c r="B10" i="9"/>
  <c r="A8" i="9"/>
  <c r="D26" i="10"/>
  <c r="B12" i="10"/>
  <c r="B10" i="10"/>
  <c r="A8" i="10"/>
  <c r="A1" i="10"/>
  <c r="B24" i="11"/>
  <c r="E34" i="12"/>
  <c r="D71" i="12" s="1"/>
  <c r="D108" i="12" s="1"/>
  <c r="B12" i="12"/>
  <c r="B10" i="12"/>
  <c r="A8" i="12"/>
  <c r="D33" i="13"/>
  <c r="D71" i="13" s="1"/>
  <c r="B12" i="13"/>
  <c r="B10" i="13"/>
  <c r="E27" i="14"/>
  <c r="E50" i="14" s="1"/>
  <c r="B12" i="14"/>
  <c r="B10" i="14"/>
  <c r="A8" i="14"/>
  <c r="A1" i="14"/>
  <c r="A30" i="14" s="1"/>
  <c r="B22" i="15"/>
  <c r="B9" i="16"/>
  <c r="B17" i="17"/>
  <c r="E28" i="18"/>
  <c r="D56" i="18" s="1"/>
  <c r="D84" i="18" s="1"/>
  <c r="B12" i="18"/>
  <c r="B10" i="18"/>
  <c r="A8" i="18"/>
  <c r="F48" i="19"/>
  <c r="B25" i="20"/>
  <c r="B25" i="21"/>
  <c r="B91" i="23"/>
  <c r="H93" i="24"/>
  <c r="B11" i="24"/>
  <c r="B9" i="24"/>
  <c r="H20" i="24" s="1"/>
  <c r="B30" i="25"/>
  <c r="B58" i="25" s="1"/>
  <c r="B86" i="25" s="1"/>
  <c r="B19" i="26"/>
  <c r="E30" i="28"/>
  <c r="B11" i="28"/>
  <c r="B9" i="28"/>
  <c r="C96" i="29"/>
  <c r="A9" i="30"/>
  <c r="B9" i="30" s="1"/>
  <c r="D9" i="30" s="1"/>
  <c r="A6" i="30"/>
  <c r="B6" i="30" s="1"/>
  <c r="B296" i="6"/>
  <c r="B376" i="6" s="1"/>
  <c r="E23" i="7"/>
  <c r="B12" i="7"/>
  <c r="B10" i="7"/>
  <c r="A8" i="7"/>
  <c r="A1" i="7"/>
  <c r="B26" i="10"/>
  <c r="E25" i="11"/>
  <c r="B12" i="11"/>
  <c r="B10" i="11"/>
  <c r="A8" i="11"/>
  <c r="A1" i="11"/>
  <c r="B34" i="12"/>
  <c r="B71" i="12" s="1"/>
  <c r="B108" i="12" s="1"/>
  <c r="B33" i="13"/>
  <c r="B71" i="13" s="1"/>
  <c r="A9" i="13"/>
  <c r="A1" i="13"/>
  <c r="A36" i="13" s="1"/>
  <c r="B27" i="14"/>
  <c r="B50" i="14" s="1"/>
  <c r="E23" i="15"/>
  <c r="B12" i="15"/>
  <c r="B10" i="15"/>
  <c r="A8" i="15"/>
  <c r="A1" i="15"/>
  <c r="B12" i="16"/>
  <c r="A8" i="16"/>
  <c r="F16" i="17"/>
  <c r="B11" i="17"/>
  <c r="B9" i="17"/>
  <c r="B28" i="18"/>
  <c r="B56" i="18" s="1"/>
  <c r="B84" i="18" s="1"/>
  <c r="A1" i="18"/>
  <c r="A30" i="18" s="1"/>
  <c r="A58" i="18" s="1"/>
  <c r="B48" i="19"/>
  <c r="B11" i="19"/>
  <c r="B9" i="19"/>
  <c r="E24" i="20"/>
  <c r="B11" i="20"/>
  <c r="B9" i="20"/>
  <c r="E24" i="21"/>
  <c r="B11" i="21"/>
  <c r="B9" i="21"/>
  <c r="E90" i="23"/>
  <c r="B12" i="23"/>
  <c r="B10" i="23"/>
  <c r="E26" i="23" s="1"/>
  <c r="B93" i="24"/>
  <c r="B20" i="24"/>
  <c r="Z2" i="24"/>
  <c r="D29" i="25"/>
  <c r="D57" i="25" s="1"/>
  <c r="D85" i="25" s="1"/>
  <c r="B11" i="25"/>
  <c r="B9" i="25"/>
  <c r="E20" i="26"/>
  <c r="B12" i="26"/>
  <c r="B10" i="26"/>
  <c r="A8" i="26"/>
  <c r="B30" i="28"/>
  <c r="F97" i="29"/>
  <c r="F94" i="29"/>
  <c r="A10" i="30"/>
  <c r="B10" i="30" s="1"/>
  <c r="D10" i="30" s="1"/>
  <c r="B23" i="7"/>
  <c r="E22" i="9"/>
  <c r="E21" i="9"/>
  <c r="B11" i="9"/>
  <c r="B9" i="9"/>
  <c r="D25" i="10"/>
  <c r="B11" i="10"/>
  <c r="B9" i="10"/>
  <c r="B25" i="11"/>
  <c r="E33" i="12"/>
  <c r="D70" i="12" s="1"/>
  <c r="D107" i="12" s="1"/>
  <c r="B11" i="12"/>
  <c r="B9" i="12"/>
  <c r="D34" i="13"/>
  <c r="D72" i="13" s="1"/>
  <c r="B13" i="13"/>
  <c r="B11" i="13"/>
  <c r="E26" i="14"/>
  <c r="E49" i="14" s="1"/>
  <c r="B11" i="14"/>
  <c r="B9" i="14"/>
  <c r="B23" i="15"/>
  <c r="B50" i="16"/>
  <c r="B11" i="16"/>
  <c r="B16" i="17"/>
  <c r="E27" i="18"/>
  <c r="D55" i="18" s="1"/>
  <c r="D83" i="18" s="1"/>
  <c r="B11" i="18"/>
  <c r="B9" i="18"/>
  <c r="F49" i="19"/>
  <c r="B24" i="20"/>
  <c r="B24" i="21"/>
  <c r="A3" i="21"/>
  <c r="B90" i="23"/>
  <c r="A9" i="23"/>
  <c r="H92" i="24"/>
  <c r="B12" i="24"/>
  <c r="B10" i="24"/>
  <c r="A8" i="24"/>
  <c r="B29" i="25"/>
  <c r="B57" i="25" s="1"/>
  <c r="B85" i="25" s="1"/>
  <c r="A3" i="25"/>
  <c r="A34" i="25" s="1"/>
  <c r="A62" i="25" s="1"/>
  <c r="B20" i="26"/>
  <c r="E31" i="28"/>
  <c r="B12" i="28"/>
  <c r="B10" i="28"/>
  <c r="A8" i="28"/>
  <c r="C97" i="29"/>
  <c r="E22" i="7"/>
  <c r="B11" i="7"/>
  <c r="B9" i="7"/>
  <c r="B22" i="9"/>
  <c r="B21" i="9"/>
  <c r="B25" i="10"/>
  <c r="E24" i="11"/>
  <c r="B11" i="11"/>
  <c r="B9" i="11"/>
  <c r="B33" i="12"/>
  <c r="B70" i="12" s="1"/>
  <c r="B107" i="12" s="1"/>
  <c r="B34" i="13"/>
  <c r="B72" i="13" s="1"/>
  <c r="B26" i="14"/>
  <c r="B49" i="14" s="1"/>
  <c r="E22" i="15"/>
  <c r="B11" i="15"/>
  <c r="B9" i="15"/>
  <c r="B49" i="16"/>
  <c r="B10" i="16"/>
  <c r="F17" i="17"/>
  <c r="B12" i="17"/>
  <c r="B10" i="17"/>
  <c r="A8" i="17"/>
  <c r="A1" i="17"/>
  <c r="B27" i="18"/>
  <c r="B55" i="18" s="1"/>
  <c r="B83" i="18" s="1"/>
  <c r="B49" i="19"/>
  <c r="B12" i="19"/>
  <c r="B10" i="19"/>
  <c r="A8" i="19"/>
  <c r="E25" i="20"/>
  <c r="B12" i="20"/>
  <c r="B10" i="20"/>
  <c r="A8" i="20"/>
  <c r="E25" i="21"/>
  <c r="B12" i="21"/>
  <c r="B10" i="21"/>
  <c r="A8" i="21"/>
  <c r="E91" i="23"/>
  <c r="B13" i="23"/>
  <c r="B11" i="23"/>
  <c r="B92" i="24"/>
  <c r="E19" i="26"/>
  <c r="A1" i="21"/>
  <c r="A1" i="23"/>
  <c r="A1" i="24"/>
  <c r="A1" i="28"/>
  <c r="A1" i="12"/>
  <c r="A1" i="20"/>
  <c r="A1" i="25"/>
  <c r="A32" i="25" s="1"/>
  <c r="A60" i="25" s="1"/>
  <c r="A1" i="9"/>
  <c r="A1" i="16"/>
  <c r="A3" i="10"/>
  <c r="A3" i="12"/>
  <c r="A3" i="13"/>
  <c r="A3" i="14"/>
  <c r="A3" i="17"/>
  <c r="A3" i="26"/>
  <c r="A3" i="7"/>
  <c r="A3" i="18" s="1"/>
  <c r="A32" i="18" s="1"/>
  <c r="A60" i="18" s="1"/>
  <c r="A3" i="9"/>
  <c r="A3" i="11"/>
  <c r="A3" i="15"/>
  <c r="A3" i="19"/>
  <c r="A3" i="24"/>
  <c r="A3" i="16"/>
  <c r="A3" i="20"/>
  <c r="A4" i="30" l="1"/>
  <c r="AK9" i="29"/>
  <c r="AK7" i="29"/>
  <c r="AK8" i="29" s="1"/>
  <c r="A73" i="12"/>
  <c r="A36" i="12"/>
  <c r="B90" i="2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20587</author>
    <author>01290</author>
  </authors>
  <commentList>
    <comment ref="D9" authorId="0" guid="{55731951-9579-4E6E-B568-93DFFF77AC6B}" shapeId="0" xr:uid="{00000000-0006-0000-0200-000001000000}">
      <text>
        <r>
          <rPr>
            <sz val="9"/>
            <color indexed="81"/>
            <rFont val="Tahoma"/>
            <family val="2"/>
          </rPr>
          <t xml:space="preserve">Pl. select domestic bidder.
</t>
        </r>
      </text>
    </comment>
    <comment ref="D32" authorId="1" guid="{D615DADC-EAA5-4062-9E57-26A6F84F5806}" shapeId="0" xr:uid="{00000000-0006-0000-0200-000002000000}">
      <text>
        <r>
          <rPr>
            <b/>
            <sz val="9"/>
            <color indexed="81"/>
            <rFont val="Tahoma"/>
            <family val="2"/>
          </rPr>
          <t>01290:</t>
        </r>
        <r>
          <rPr>
            <sz val="9"/>
            <color indexed="81"/>
            <rFont val="Tahoma"/>
            <family val="2"/>
          </rPr>
          <t xml:space="preserve">
</t>
        </r>
        <r>
          <rPr>
            <sz val="9"/>
            <color indexed="81"/>
            <rFont val="Tahoma"/>
            <family val="2"/>
          </rPr>
          <t>Please Insert Date in DD-MM-YYYY Format, e.g. 01-Jan-2014</t>
        </r>
      </text>
    </comment>
  </commentList>
</comments>
</file>

<file path=xl/sharedStrings.xml><?xml version="1.0" encoding="utf-8"?>
<sst xmlns="http://schemas.openxmlformats.org/spreadsheetml/2006/main" count="2030" uniqueCount="1035">
  <si>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</si>
  <si>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</si>
  <si>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</si>
  <si>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</si>
  <si>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</si>
  <si>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</si>
  <si>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</si>
  <si>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</si>
  <si>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</si>
  <si>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 Attachments :</t>
  </si>
  <si>
    <t>2 or More</t>
  </si>
  <si>
    <t>Thirty Five</t>
  </si>
  <si>
    <t xml:space="preserve">The Bidder shall furnish </t>
  </si>
  <si>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</si>
  <si>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</si>
  <si>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</si>
  <si>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</si>
  <si>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</si>
  <si>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</si>
  <si>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</si>
  <si>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</si>
  <si>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</si>
  <si>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</si>
  <si>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</si>
  <si>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</si>
  <si>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</si>
  <si>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</si>
  <si>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</si>
  <si>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</si>
  <si>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</si>
  <si>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</si>
  <si>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</si>
  <si>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</si>
  <si>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</si>
  <si>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</si>
  <si>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</si>
  <si>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</si>
  <si>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</si>
  <si>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</si>
  <si>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</si>
  <si>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</si>
  <si>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</si>
  <si>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</si>
  <si>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</si>
  <si>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</si>
  <si>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</si>
  <si>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</si>
  <si>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</si>
  <si>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</si>
  <si>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</si>
  <si>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</si>
  <si>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</si>
  <si>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</si>
  <si>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</si>
  <si>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</si>
  <si>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</si>
  <si>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</si>
  <si>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</si>
  <si>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</si>
  <si>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</si>
  <si>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</si>
  <si>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</si>
  <si>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</si>
  <si>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</si>
  <si>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</si>
  <si>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GCC 2.14</t>
  </si>
  <si>
    <t>Governing Law</t>
  </si>
  <si>
    <t>GCC 8</t>
  </si>
  <si>
    <t>Terms of Payment</t>
  </si>
  <si>
    <t xml:space="preserve">(d) </t>
  </si>
  <si>
    <t xml:space="preserve">GCC 9.3 </t>
  </si>
  <si>
    <t>Performance Security</t>
  </si>
  <si>
    <t>(e)</t>
  </si>
  <si>
    <t>GCC 10</t>
  </si>
  <si>
    <t>Taxes and Duties</t>
  </si>
  <si>
    <t>(f)</t>
  </si>
  <si>
    <t>GCC 21.2</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</si>
  <si>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</si>
  <si>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</si>
  <si>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</si>
  <si>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GCC 22</t>
  </si>
  <si>
    <t>Defect Liability</t>
  </si>
  <si>
    <t>(h)</t>
  </si>
  <si>
    <t>GCC 23</t>
  </si>
  <si>
    <t>Functional Guarantee</t>
  </si>
  <si>
    <t>GCC 25</t>
  </si>
  <si>
    <t>Patent Indemnity</t>
  </si>
  <si>
    <t>(j)</t>
  </si>
  <si>
    <t>Limitation of Liability</t>
  </si>
  <si>
    <t>(k)</t>
  </si>
  <si>
    <t>Settlement of Disputes</t>
  </si>
  <si>
    <t>(l)</t>
  </si>
  <si>
    <t>Arbitration</t>
  </si>
  <si>
    <t>(m)</t>
  </si>
  <si>
    <t>Appendix 2 to Form of Contract Agreement</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</si>
  <si>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</si>
  <si>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</si>
  <si>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</si>
  <si>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</si>
  <si>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</si>
  <si>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</si>
  <si>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</si>
  <si>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</si>
  <si>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</si>
  <si>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</si>
  <si>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</si>
  <si>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</si>
  <si>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</si>
  <si>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</si>
  <si>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</si>
  <si>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</si>
  <si>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</si>
  <si>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</si>
  <si>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</si>
  <si>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</si>
  <si>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</si>
  <si>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</si>
  <si>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Months</t>
  </si>
  <si>
    <t xml:space="preserve">Total Liability </t>
  </si>
  <si>
    <t xml:space="preserve">Current Liability </t>
  </si>
  <si>
    <t>Profit before taxes</t>
  </si>
  <si>
    <t>Profit after taxes</t>
  </si>
  <si>
    <t>Please provide additional information of the Bidder</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</si>
  <si>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</si>
  <si>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</si>
  <si>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</si>
  <si>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</si>
  <si>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</si>
  <si>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</si>
  <si>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</si>
  <si>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</si>
  <si>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</si>
  <si>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</si>
  <si>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</si>
  <si>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</si>
  <si>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</si>
  <si>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</si>
  <si>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</si>
  <si>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</si>
  <si>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</si>
  <si>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</si>
  <si>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</si>
  <si>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</si>
  <si>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</si>
  <si>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</si>
  <si>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</si>
  <si>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</si>
  <si>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</si>
  <si>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</si>
  <si>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</si>
  <si>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</si>
  <si>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4.           </t>
  </si>
  <si>
    <t>5.           </t>
  </si>
  <si>
    <t>We hereby declare that the above information are true and correct and we agree that the payment on account of this Contract, in the event of award, be made in the above account maintained in the above mentioned Bank.</t>
  </si>
  <si>
    <r>
      <t>IFSC (for RTGS)/NEFT Code (</t>
    </r>
    <r>
      <rPr>
        <i/>
        <sz val="11"/>
        <rFont val="Book Antiqua"/>
        <family val="1"/>
      </rPr>
      <t>to be obtained from the Bank</t>
    </r>
    <r>
      <rPr>
        <sz val="11"/>
        <rFont val="Book Antiqua"/>
        <family val="1"/>
      </rPr>
      <t>) Sample Cancelled Cheque to be enclosed</t>
    </r>
  </si>
  <si>
    <t>Attachment 2 Power of Attorney : No specific format is provided by POWERGRID. Bidder may use their own format.</t>
  </si>
  <si>
    <t>Specify type of Bidder         [Select from drop down menu]</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</si>
  <si>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</si>
  <si>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</si>
  <si>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</si>
  <si>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Enter following details of the bidder</t>
  </si>
  <si>
    <t xml:space="preserve">Printed Name </t>
  </si>
  <si>
    <t>Designation</t>
  </si>
  <si>
    <t>Name(s) and Addresse(s) of other partner(s)</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</si>
  <si>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</si>
  <si>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</si>
  <si>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</si>
  <si>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</si>
  <si>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</si>
  <si>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</si>
  <si>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</si>
  <si>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"Saudamini", Plot No. 2, Sector 29</t>
  </si>
  <si>
    <t>Extra Sheet</t>
  </si>
  <si>
    <t>Equipments &amp; Materials produced in [Name of countries]</t>
  </si>
  <si>
    <t>Company incorporated &amp; registered in [Name of countries]</t>
  </si>
  <si>
    <t>(Details of Alternative Bid)</t>
  </si>
  <si>
    <t>No Alternative Bid</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</si>
  <si>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</si>
  <si>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</si>
  <si>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</si>
  <si>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</si>
  <si>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</si>
  <si>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</si>
  <si>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</si>
  <si>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</si>
  <si>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</si>
  <si>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</si>
  <si>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</si>
  <si>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</si>
  <si>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</si>
  <si>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</si>
  <si>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</si>
  <si>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</si>
  <si>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</si>
  <si>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</si>
  <si>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</si>
  <si>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</si>
  <si>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</si>
  <si>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</si>
  <si>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</si>
  <si>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</si>
  <si>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</si>
  <si>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</si>
  <si>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</si>
  <si>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</si>
  <si>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</si>
  <si>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</si>
  <si>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</si>
  <si>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</si>
  <si>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</si>
  <si>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</si>
  <si>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</si>
  <si>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</si>
  <si>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</si>
  <si>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</si>
  <si>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</si>
  <si>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</si>
  <si>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</si>
  <si>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</si>
  <si>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</si>
  <si>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</si>
  <si>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</si>
  <si>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</si>
  <si>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</si>
  <si>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</si>
  <si>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</si>
  <si>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</si>
  <si>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</si>
  <si>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</si>
  <si>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</si>
  <si>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</si>
  <si>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</si>
  <si>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</si>
  <si>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</si>
  <si>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</si>
  <si>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</si>
  <si>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</si>
  <si>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</si>
  <si>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</si>
  <si>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</si>
  <si>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</si>
  <si>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</si>
  <si>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</si>
  <si>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</si>
  <si>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</si>
  <si>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</si>
  <si>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</si>
  <si>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</si>
  <si>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</si>
  <si>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</si>
  <si>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</si>
  <si>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</si>
  <si>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</si>
  <si>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</si>
  <si>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</si>
  <si>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</si>
  <si>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</si>
  <si>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</si>
  <si>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</si>
  <si>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</si>
  <si>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</si>
  <si>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</si>
  <si>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</si>
  <si>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</si>
  <si>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</si>
  <si>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</si>
  <si>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</si>
  <si>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</si>
  <si>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</si>
  <si>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</si>
  <si>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</si>
  <si>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</si>
  <si>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</si>
  <si>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</si>
  <si>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</si>
  <si>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</si>
  <si>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</si>
  <si>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 xml:space="preserve"> Declaration regarding Social Accountability.</t>
  </si>
  <si>
    <t>Additional Information.</t>
  </si>
  <si>
    <t>Declaration.</t>
  </si>
  <si>
    <t>nd</t>
  </si>
  <si>
    <t>February</t>
  </si>
  <si>
    <t>rd</t>
  </si>
  <si>
    <t>March</t>
  </si>
  <si>
    <t>th</t>
  </si>
  <si>
    <t>April</t>
  </si>
  <si>
    <t>May</t>
  </si>
  <si>
    <t>June</t>
  </si>
  <si>
    <t>July</t>
  </si>
  <si>
    <t>August</t>
  </si>
  <si>
    <t>September</t>
  </si>
  <si>
    <t>October</t>
  </si>
  <si>
    <t>November</t>
  </si>
  <si>
    <t>December</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</si>
  <si>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</si>
  <si>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</si>
  <si>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</si>
  <si>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Manufacturer’s Authorisation Forms.</t>
  </si>
  <si>
    <t>Specification No.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</si>
  <si>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</si>
  <si>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</si>
  <si>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</si>
  <si>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</si>
  <si>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</si>
  <si>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</si>
  <si>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</si>
  <si>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</si>
  <si>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</si>
  <si>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</si>
  <si>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</si>
  <si>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</si>
  <si>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</si>
  <si>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</si>
  <si>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</si>
  <si>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</si>
  <si>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</si>
  <si>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</si>
  <si>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</si>
  <si>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</si>
  <si>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</si>
  <si>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</si>
  <si>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t>Name of Contract  :</t>
  </si>
  <si>
    <t>Bank Draft</t>
  </si>
  <si>
    <t>Pay Order</t>
  </si>
  <si>
    <t>Banks certified Cheque</t>
  </si>
  <si>
    <t>Bank Guarantee</t>
  </si>
  <si>
    <t>Applicable</t>
  </si>
  <si>
    <t>Not Applicable</t>
  </si>
  <si>
    <t>(Joint Venture Agreement and Power of Attorney for Joint Venture*)</t>
  </si>
  <si>
    <t>Dear Sir,</t>
  </si>
  <si>
    <t>Unit</t>
  </si>
  <si>
    <t>Quantity</t>
  </si>
  <si>
    <t>Sl. No.</t>
  </si>
  <si>
    <t>To:</t>
  </si>
  <si>
    <t>Name        :</t>
  </si>
  <si>
    <t>Contract Services</t>
  </si>
  <si>
    <t>Address    :</t>
  </si>
  <si>
    <t>Power Grid Corporation of India Ltd.,</t>
  </si>
  <si>
    <t>Gurgaon (Haryana) - 122001</t>
  </si>
  <si>
    <t>(Qualifying Requirement Data)</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</si>
  <si>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</si>
  <si>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</si>
  <si>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</si>
  <si>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</si>
  <si>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</si>
  <si>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</si>
  <si>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</si>
  <si>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</si>
  <si>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</si>
  <si>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</si>
  <si>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</si>
  <si>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</si>
  <si>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</si>
  <si>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We hereby furnish the details of the items/ sub-assemblies, we propose to buy for the purpose of furnishing and installation of the subject Package:</t>
  </si>
  <si>
    <t>Quantity proposed to be bought/sub-contracted</t>
  </si>
  <si>
    <t xml:space="preserve">Details of the proposed sub-contractor/sub-vendor </t>
  </si>
  <si>
    <t xml:space="preserve">Name </t>
  </si>
  <si>
    <t xml:space="preserve">Nationality </t>
  </si>
  <si>
    <t>(Work Completion Schedule)</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</si>
  <si>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</si>
  <si>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</si>
  <si>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</si>
  <si>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</si>
  <si>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</si>
  <si>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</si>
  <si>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</si>
  <si>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</si>
  <si>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</si>
  <si>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</si>
  <si>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</si>
  <si>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</si>
  <si>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</si>
  <si>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</si>
  <si>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</si>
  <si>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</si>
  <si>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</si>
  <si>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</si>
  <si>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Value of co-efficient</t>
  </si>
  <si>
    <t>Name of the published index</t>
  </si>
  <si>
    <t>i)</t>
  </si>
  <si>
    <t>ii)</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</si>
  <si>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</si>
  <si>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</si>
  <si>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Services Portion:</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</si>
  <si>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</si>
  <si>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</si>
  <si>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</si>
  <si>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</si>
  <si>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</si>
  <si>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r>
      <t>"POWERGRID"</t>
    </r>
    <r>
      <rPr>
        <b/>
        <sz val="12"/>
        <rFont val="Book Antiqua"/>
        <family val="1"/>
      </rPr>
      <t>,</t>
    </r>
  </si>
  <si>
    <t>and</t>
  </si>
  <si>
    <t xml:space="preserve">hereinafter referred to as </t>
  </si>
  <si>
    <t>"The Bidder/Contractor"</t>
  </si>
  <si>
    <t>Preamble</t>
  </si>
  <si>
    <t xml:space="preserve">(Signature) </t>
  </si>
  <si>
    <t>(For &amp; On behalf of POWERGRID)</t>
  </si>
  <si>
    <t>(For &amp; On behalf of Bidder/ Partner(s) of Joint Venture/ Contractor)</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</si>
  <si>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</si>
  <si>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</si>
  <si>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</si>
  <si>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Section I - Commitments of POWERGRID</t>
  </si>
  <si>
    <t>(1)</t>
  </si>
  <si>
    <t>POWERGRID commits itself to take all measures necessary to prevent corruption and to observe the following principles :</t>
  </si>
  <si>
    <t>a)</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</si>
  <si>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</si>
  <si>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</si>
  <si>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</si>
  <si>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(2)</t>
  </si>
  <si>
    <t>Section II - Commitments of the Bidder/Contractor</t>
  </si>
  <si>
    <t>Page 2 of 8</t>
  </si>
  <si>
    <t xml:space="preserve">a) </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</si>
  <si>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</si>
  <si>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</si>
  <si>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</si>
  <si>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</si>
  <si>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The Bidder/Contractor will not misrepresent facts or furnish false/forged documents/informations in order to influence the bidding process or the execution of the contract to the detriment of POWERGRID.</t>
  </si>
  <si>
    <t>The Bidder/Contractor will not instigate third persons to commit offences outlined above or be an accessory to such offences.</t>
  </si>
  <si>
    <t>Page 3 of 8</t>
  </si>
  <si>
    <t>Section III- Disqualification from tender process and exclusion from future contracts</t>
  </si>
  <si>
    <t>(3)</t>
  </si>
  <si>
    <r>
      <t xml:space="preserve">Section IV </t>
    </r>
    <r>
      <rPr>
        <sz val="12"/>
        <rFont val="Book Antiqua"/>
        <family val="1"/>
      </rPr>
      <t xml:space="preserve">- </t>
    </r>
    <r>
      <rPr>
        <b/>
        <sz val="12"/>
        <rFont val="Book Antiqua"/>
        <family val="1"/>
      </rPr>
      <t>Liability for violation of Integrity Pact</t>
    </r>
  </si>
  <si>
    <r>
      <t>Section V</t>
    </r>
    <r>
      <rPr>
        <sz val="12"/>
        <rFont val="Book Antiqua"/>
        <family val="1"/>
      </rPr>
      <t xml:space="preserve">- </t>
    </r>
    <r>
      <rPr>
        <b/>
        <sz val="12"/>
        <rFont val="Book Antiqua"/>
        <family val="1"/>
      </rPr>
      <t>Previous Transgression</t>
    </r>
  </si>
  <si>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</si>
  <si>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</si>
  <si>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</si>
  <si>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</si>
  <si>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</si>
  <si>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(*)Section VIII - Independent External Monitor/Monitors</t>
  </si>
  <si>
    <t>Page 5 of 8</t>
  </si>
  <si>
    <t>(4)</t>
  </si>
  <si>
    <t>(5)</t>
  </si>
  <si>
    <t>(6)</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</si>
  <si>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</si>
  <si>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</si>
  <si>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</si>
  <si>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Page 6 of 8</t>
  </si>
  <si>
    <t>(9)</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</si>
  <si>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</si>
  <si>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</si>
  <si>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</si>
  <si>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</si>
  <si>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</si>
  <si>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</si>
  <si>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r>
      <t>This agreement is subject to Indian Law. Place of performance and jurisdiction is the establishment</t>
    </r>
    <r>
      <rPr>
        <i/>
        <sz val="12"/>
        <rFont val="Book Antiqua"/>
        <family val="1"/>
      </rPr>
      <t xml:space="preserve"> </t>
    </r>
    <r>
      <rPr>
        <sz val="12"/>
        <rFont val="Book Antiqua"/>
        <family val="1"/>
      </rPr>
      <t xml:space="preserve">of POWERGRID. The Arbitration clause provided in the main tender document / contract shall not be applicable for any issue / dispute arising under Integrity Pact. </t>
    </r>
  </si>
  <si>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</si>
  <si>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</si>
  <si>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r>
      <t xml:space="preserve">Views expressed or suggestions/submissions made by the parties and the recommendations of the </t>
    </r>
    <r>
      <rPr>
        <b/>
        <i/>
        <sz val="12"/>
        <rFont val="Book Antiqua"/>
        <family val="1"/>
      </rPr>
      <t>CVO/</t>
    </r>
    <r>
      <rPr>
        <sz val="12"/>
        <rFont val="Book Antiqua"/>
        <family val="1"/>
      </rPr>
      <t>IEM</t>
    </r>
    <r>
      <rPr>
        <vertAlign val="superscript"/>
        <sz val="12"/>
        <rFont val="Book Antiqua"/>
        <family val="1"/>
      </rPr>
      <t>#</t>
    </r>
    <r>
      <rPr>
        <sz val="12"/>
        <rFont val="Book Antiqua"/>
        <family val="1"/>
      </rPr>
      <t xml:space="preserve"> in respect of the violation of this agreement, shall not be relied on or introduced as evidence in the arbitral or judicial proceedings (arising out of the arbitral proceedings) by the parties in connection with the disputes/differences arising out of the subject contract.</t>
    </r>
  </si>
  <si>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</si>
  <si>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</si>
  <si>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</si>
  <si>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</si>
  <si>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</si>
  <si>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</si>
  <si>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</si>
  <si>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</si>
  <si>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</si>
  <si>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Integrity Pact is annexed herewith this Volume.</t>
  </si>
  <si>
    <t xml:space="preserve">  </t>
  </si>
  <si>
    <t>(iii)</t>
  </si>
  <si>
    <t>(v)</t>
  </si>
  <si>
    <t>II.</t>
  </si>
  <si>
    <t>No</t>
  </si>
  <si>
    <t>(vi)</t>
  </si>
  <si>
    <t>Enable the Active X Control &amp; Macros. Also ensure to keep option of "Trust acess to VBA project object Model" cheched [√]. Ensure that you work on MS Excel 2007 or higher version.</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</si>
  <si>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</si>
  <si>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</si>
  <si>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</si>
  <si>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</si>
  <si>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</si>
  <si>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</si>
  <si>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</si>
  <si>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</si>
  <si>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</si>
  <si>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</si>
  <si>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</si>
  <si>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</si>
  <si>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</si>
  <si>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</si>
  <si>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</si>
  <si>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</si>
  <si>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</si>
  <si>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</si>
  <si>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</si>
  <si>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</si>
  <si>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</si>
  <si>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</si>
  <si>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We hereby declare that, we would not subcontract the erection portion of the contract without the prior approval of Employer.</t>
  </si>
  <si>
    <t>2018- 2019</t>
  </si>
  <si>
    <t>Safety Pact</t>
  </si>
  <si>
    <t>Attachment 18 Safety Pact : To be submitted as per ITB Clause No. 9.3(r) and as per remarks in the Attach 18.</t>
  </si>
  <si>
    <t>Details of Provident Fund Code Number of the Bidder [ref. ITB9.3(q)]</t>
  </si>
  <si>
    <t>2019- 2020</t>
  </si>
  <si>
    <t>2020- 2021</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</si>
  <si>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</si>
  <si>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</si>
  <si>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</si>
  <si>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</si>
  <si>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https://www.powergridindia.com.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</si>
  <si>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GSTIN Numbers</t>
  </si>
  <si>
    <t>I.</t>
  </si>
  <si>
    <t xml:space="preserve">GSTIN in the Sates/UT from where the supply of goods take place </t>
  </si>
  <si>
    <t>Name of the States/UT</t>
  </si>
  <si>
    <t>GSTIN number</t>
  </si>
  <si>
    <t>(i)          </t>
  </si>
  <si>
    <t>(iv)</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</si>
  <si>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</si>
  <si>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</si>
  <si>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</si>
  <si>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</si>
  <si>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</si>
  <si>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2. 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</si>
  <si>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t>Category
(Micro or Small)</t>
  </si>
  <si>
    <t>gg</t>
  </si>
  <si>
    <t>Declaration of Key Managerial Person jointly with Power of Attorney holder</t>
  </si>
  <si>
    <t>2021- 2022</t>
  </si>
  <si>
    <t>having its Registered Office at B-9, Qutab Institutional Area, Katwaria Sarai, New Delhi – 110016 hereinafter referred to as</t>
  </si>
  <si>
    <t>"POWERGRID",</t>
  </si>
  <si>
    <t xml:space="preserve"> having its Registered Office at</t>
  </si>
  <si>
    <t xml:space="preserve">, </t>
  </si>
  <si>
    <t xml:space="preserve"> AND </t>
  </si>
  <si>
    <t>It is hereby agreed by and between the parties as under:</t>
  </si>
  <si>
    <t xml:space="preserve">Designation : </t>
  </si>
  <si>
    <t>Instruction for printing &amp; submitting Safety Pact</t>
  </si>
  <si>
    <t>The requisite format of Safety Pact is getting generated automatically and displayed here below.</t>
  </si>
  <si>
    <t>All the pages of both the copies of the Safety Pact shall be signed by the authorised representative of the bidder and duly stamped.</t>
  </si>
  <si>
    <t>For further details bidders may please refer ITB Clause 9.3 (s).</t>
  </si>
  <si>
    <t>SAFETY PACT</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</si>
  <si>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</si>
  <si>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</si>
  <si>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</si>
  <si>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</si>
  <si>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6.</t>
  </si>
  <si>
    <t>7.</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</si>
  <si>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</si>
  <si>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</si>
  <si>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</si>
  <si>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</si>
  <si>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POWERGRID shall review and provide necessary guidanceto the Contracting Agencies, as and when, any abnormality / special situations are brought to its notice by the Contracting Agencies during execution of the Transmission Projects being executed by them.</t>
  </si>
  <si>
    <t>POWERGRID shall conduct periodical surveillance site inspections / audits to identify the unsafe conditions and unsafe actions, and bring them to the knowledge of the Contracting Agencies for taking timely corrective actions.</t>
  </si>
  <si>
    <t>8.</t>
  </si>
  <si>
    <t>9.</t>
  </si>
  <si>
    <t>POWERGRIDshall investigate all accidents, fatal as well as non-fatal, to identify the lapses, the reason for the accident / incident and suggest measures for prevention of recurrence of such accidents, and fix responsibility for the lapses leading to the accident.</t>
  </si>
  <si>
    <t>POWERGRID shall augment the training to the workers and supervising personnel of the Contracting Agencies, as per schedules, upon nomination by the Contracting Agencies in reasonable time frame.</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</si>
  <si>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</si>
  <si>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</si>
  <si>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</si>
  <si>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</si>
  <si>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acceptsthe statutory and comprehensive responsibility for ensuring safe construction and Testing &amp; Commissioning in the Transmission Projects being executed by thembyproviding safe methods of work, working conditions and Tools &amp; Plants for human safety.</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</si>
  <si>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</si>
  <si>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</si>
  <si>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</si>
  <si>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conduct periodical Training to their Employees as well as to that of theirSub-contractors for safety awareness during construction works being executed by them.</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</si>
  <si>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</si>
  <si>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</si>
  <si>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</si>
  <si>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</si>
  <si>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11.</t>
  </si>
  <si>
    <t>12.</t>
  </si>
  <si>
    <t>13.</t>
  </si>
  <si>
    <t>14.</t>
  </si>
  <si>
    <t>15.</t>
  </si>
  <si>
    <t>16.</t>
  </si>
  <si>
    <t>17.</t>
  </si>
  <si>
    <t>18.</t>
  </si>
  <si>
    <t>The Bidder / Contractor shall screen the workers before deploying them at their construction sites to ensure that only those with the skills, experience and competence to work at heightand also medically fitfor work at height are deployed for work at height in the Projects executed by them.</t>
  </si>
  <si>
    <t>The Bidder / Contractor shall ensure daily before starting the work thattheir site Supervising Personnel / Safety Officer briefs the workers about the work for the day and the safety measures / precautions required to be taken by them.</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</si>
  <si>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</si>
  <si>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The Bidder / Contractor shall ensure that all accidents, whether fatal or non-fatal in nature, will be informed to POWERGRID, in writing, immediately on the occurrence of the same,and in any case, within not more than 24 hours of occurrence of the same.</t>
  </si>
  <si>
    <t>The Bidder / Contractor shall ensure that in case of any accident, all necessary medical help / supportshall be provided to the victims / injured till they are completely fit to return to work.</t>
  </si>
  <si>
    <t>The Bidder / Contractorshall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</si>
  <si>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</si>
  <si>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</si>
  <si>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</si>
  <si>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</si>
  <si>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</si>
  <si>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</si>
  <si>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t>The Bidder / Contractor accepts the provisions regarding safety, including payment of compensation to POWERGRID, in case of any violation of the safety requirements / provisions during execution of the Transmission Projects, as built in the Contractual Conditions, Safety Planand the Safety Pact, and confirm to abide by the same.</t>
  </si>
  <si>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</si>
  <si>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</si>
  <si>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</si>
  <si>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</si>
  <si>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</si>
  <si>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t>This agreement is subject to Indian Law. Place of performance and jurisdiction is the establishment of POWERGRID. The Arbitration clause provided in the main tender document / contract shall not be applicable for any issue / dispute arising under the Safety Pact.</t>
  </si>
  <si>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</si>
  <si>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</si>
  <si>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</si>
  <si>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</si>
  <si>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Take print out of first page on a non-judicial stamp paper of Rs. 100/-  and other six pages on plain A4 size paper. Such two sets shall be prepared by the bidder.</t>
  </si>
  <si>
    <t>Page 1 of 6</t>
  </si>
  <si>
    <t>Page 2 of 6</t>
  </si>
  <si>
    <t>Page 3 of 6</t>
  </si>
  <si>
    <t>Page 4 of 6</t>
  </si>
  <si>
    <t>Page 5 of 6</t>
  </si>
  <si>
    <t>Page 6 of 6</t>
  </si>
  <si>
    <t>Witness 2 :</t>
  </si>
  <si>
    <t>ATTACHMENT-12</t>
  </si>
  <si>
    <t>Name of Materials/Labour</t>
  </si>
  <si>
    <t>In accordance with Clause 2, Appendix-2, Form of Contract Agreement, Section-VI; Forms. Volume-I</t>
  </si>
  <si>
    <t>iii)</t>
  </si>
  <si>
    <t>iv)</t>
  </si>
  <si>
    <t>For further details bidders may please refer ITB Clause 9.3 (o).</t>
  </si>
  <si>
    <t>Yes</t>
  </si>
  <si>
    <t>Name of other Partner - 2 (more, if any)</t>
  </si>
  <si>
    <t>Address of other Partner - 2 (more, if any)</t>
  </si>
  <si>
    <t>Sole Bidder</t>
  </si>
  <si>
    <t>JV (Joint Venture)</t>
  </si>
  <si>
    <t>Whether the bidder is an MSE (Micro &amp; Small Enterprise)</t>
  </si>
  <si>
    <t xml:space="preserve">Date     </t>
  </si>
  <si>
    <t xml:space="preserve">Place     </t>
  </si>
  <si>
    <t>Enter the Name of Registration Authority</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</si>
  <si>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</si>
  <si>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MSE</t>
  </si>
  <si>
    <t>Gurgaon</t>
  </si>
  <si>
    <t>Ram Lal</t>
  </si>
  <si>
    <t>having its Registered Office at B-9, Qutab Institutional Area, Katwaria Sarai,New Delhi – 110016 hereinafter referred to as</t>
  </si>
  <si>
    <t>G5</t>
  </si>
  <si>
    <t>We meet the eligibility requirements and have no conflict of interest in accordance with ITB Clause 2.</t>
  </si>
  <si>
    <t>A) For Equipment Ex-Works Price Component</t>
  </si>
  <si>
    <t>2022- 2023</t>
  </si>
  <si>
    <t>3. (a)    </t>
  </si>
  <si>
    <t>3. (b)</t>
  </si>
  <si>
    <t>3. (c )</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</si>
  <si>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</si>
  <si>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If 3(b) is ‘Yes’ please mention whether you are (Proprietary MSE/ Partnership MSE/ Private Limited Company) owned by SC/ST entrepreneurs</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</si>
  <si>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</si>
  <si>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</si>
  <si>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</si>
  <si>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</si>
  <si>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</si>
  <si>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</si>
  <si>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Name:</t>
  </si>
  <si>
    <t>Address:</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</si>
  <si>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</si>
  <si>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t>
  </si>
  <si>
    <t>We have submitted bid as individual firm.</t>
  </si>
  <si>
    <t>We have submitted bid as joint venture of following firms :</t>
  </si>
  <si>
    <r>
      <t xml:space="preserve">(* </t>
    </r>
    <r>
      <rPr>
        <b/>
        <i/>
        <sz val="12"/>
        <rFont val="Book Antiqua"/>
        <family val="1"/>
      </rPr>
      <t>Strike-off whichever is not applicable</t>
    </r>
    <r>
      <rPr>
        <sz val="12"/>
        <rFont val="Book Antiqua"/>
        <family val="1"/>
      </rPr>
      <t>)</t>
    </r>
  </si>
  <si>
    <t>[For details regarding Qualification Requirements of a Joint Venture, please refer para 4.0 below.]</t>
  </si>
  <si>
    <t>We are furnishing the following details/document in support of Qualifying requirement for the subject package.</t>
  </si>
  <si>
    <t>A</t>
  </si>
  <si>
    <t>Attached copies of original documents defining :</t>
  </si>
  <si>
    <t>The constitution or legal status;</t>
  </si>
  <si>
    <t>The principal place of business;</t>
  </si>
  <si>
    <t>The place of incorporation (for bidders who are corporations); or the place of registration and the nationality of the Owners (for applicants who are partnerships or individually-owned firms).</t>
  </si>
  <si>
    <t>B</t>
  </si>
  <si>
    <t>Attached original &amp; copies of the following documents :</t>
  </si>
  <si>
    <t>Written power of attorney of the signatory of the Bid to commit the bidder.</t>
  </si>
  <si>
    <t>Joint Venture Agreement.</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</si>
  <si>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</si>
  <si>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</si>
  <si>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</si>
  <si>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</si>
  <si>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</si>
  <si>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</si>
  <si>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Bidder</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</si>
  <si>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</si>
  <si>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</si>
  <si>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</si>
  <si>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</si>
  <si>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</si>
  <si>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</si>
  <si>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</si>
  <si>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</si>
  <si>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</si>
  <si>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</si>
  <si>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</si>
  <si>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Whether the bidder is an MSE (Micro &amp; Small Enterprise). If Yes, attach Documentary Evidence with the Bid.</t>
  </si>
  <si>
    <t>Whether the Bidder is a Start-Ups Company (as defined by DIPP). If Yes, attach Documentary evidence with the Bid.</t>
  </si>
  <si>
    <r>
      <t xml:space="preserve">TECHNICAL REQUIREMENTS </t>
    </r>
    <r>
      <rPr>
        <b/>
        <i/>
        <sz val="12"/>
        <rFont val="Book Antiqua"/>
        <family val="1"/>
      </rPr>
      <t>{Reference para 1.0 of Annexure-A (BDS)}</t>
    </r>
  </si>
  <si>
    <t>2.1</t>
  </si>
  <si>
    <r>
      <t>TECHNICAL EXPERIENCE</t>
    </r>
    <r>
      <rPr>
        <b/>
        <i/>
        <sz val="11"/>
        <rFont val="Book Antiqua"/>
        <family val="1"/>
      </rPr>
      <t xml:space="preserve"> </t>
    </r>
  </si>
  <si>
    <t>2.1.1</t>
  </si>
  <si>
    <t>2.1.2</t>
  </si>
  <si>
    <t xml:space="preserve">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</si>
  <si>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</si>
  <si>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t>Name of Contract Undertaken</t>
  </si>
  <si>
    <t xml:space="preserve">Contract Reference No. &amp; 
Date of Award
</t>
  </si>
  <si>
    <t xml:space="preserve">Name and Address of the Employer/Utility for whom the Contract was executed by the firm </t>
  </si>
  <si>
    <t>E-mail ID</t>
  </si>
  <si>
    <t>Fax No.</t>
  </si>
  <si>
    <t>Name of the substation or switchyard</t>
  </si>
  <si>
    <t>Scope of work involved under the Contract</t>
  </si>
  <si>
    <t>(Tick whichever is/are applicable)</t>
  </si>
  <si>
    <t>Details of documents uploaded in support of the above stated experience</t>
  </si>
  <si>
    <t xml:space="preserve"> Name and Address of the Employer/Utility for whom the Contract was executed by the Bidder</t>
  </si>
  <si>
    <t>Financial Qualification Data:</t>
  </si>
  <si>
    <t>A.</t>
  </si>
  <si>
    <t>NET WORTH</t>
  </si>
  <si>
    <t>Equivalent US$
(in Million)</t>
  </si>
  <si>
    <t>exchange rate*</t>
  </si>
  <si>
    <t>Details of documentary evidence submitted in support of Qualification Data</t>
  </si>
  <si>
    <t>Networth
(in Millions)</t>
  </si>
  <si>
    <t>Sl No</t>
  </si>
  <si>
    <t>Financial year</t>
  </si>
  <si>
    <t>2017-2018</t>
  </si>
  <si>
    <t>2016-2017</t>
  </si>
  <si>
    <t>2015-2016</t>
  </si>
  <si>
    <t>2014-2015</t>
  </si>
  <si>
    <t>2013-2014</t>
  </si>
  <si>
    <t>2012-2013</t>
  </si>
  <si>
    <t>*(Indicate the rate(s) of exchnage against US Dollar at the end of each year, which have been used for arriving the amount at equivalent US Dollar.)</t>
  </si>
  <si>
    <t>Turnover details:</t>
  </si>
  <si>
    <t>Turnover
(in Millions)</t>
  </si>
  <si>
    <t>Average Annual Turnover for best Three Years is</t>
  </si>
  <si>
    <t>C</t>
  </si>
  <si>
    <t>Liquid Assets</t>
  </si>
  <si>
    <t>LA</t>
  </si>
  <si>
    <t xml:space="preserve">Details of evidence of having Liquid assets (LA) </t>
  </si>
  <si>
    <t>Or</t>
  </si>
  <si>
    <t>Details of evidence of access to or availability of credit facilities</t>
  </si>
  <si>
    <t>Do you have audited results for FY 2016-17</t>
  </si>
  <si>
    <t>2011-2012</t>
  </si>
  <si>
    <t>4.0</t>
  </si>
  <si>
    <r>
      <t xml:space="preserve">Joint Venture (JV) Firms </t>
    </r>
    <r>
      <rPr>
        <b/>
        <i/>
        <sz val="12"/>
        <rFont val="Book Antiqua"/>
        <family val="1"/>
      </rPr>
      <t>{Reference para 3.0 of Annexure-A (BDS)}</t>
    </r>
  </si>
  <si>
    <t xml:space="preserve">In case a bid is submitted by a Joint Venture (JV) of two or more firms as partners, all the partners of  Joint Venture shall meet collectively requirements stipulated at clauses  3.0 (b) &amp; 3.0 (c) above. The figure of average annual turnover and liquid assets/credit facilities for each of the partners of the JV shall be added together to determine the JV’s compliance with the minimum qualifying criteria set out in Para 3.0 (b) &amp; (c) above. </t>
  </si>
  <si>
    <t xml:space="preserve">However, for a JV to be qualified, the partner(s) of JV must also meet the following minimum criteria:
i. All the partners of the JV shall meet individually the Financial Position criteria given at 3.0 (a) above. 
ii. The Lead Partner shall meet, not less than 40% of the minimum criteria given at clause 3.0 (b) &amp; (c) and 100 % of the criteria given above at clause 2.1 
iii. The other partner(s) shall meet not less than 25% of the criteria given at clause 3.0 (b) &amp; (c) above and 100 % of the criteria given above at clause  2.1  or 2.2 
Failure to comply with this requirement will result in rejection of the joint venture’s bid.
</t>
  </si>
  <si>
    <t>In case of Joint venture, the following conditions shall also apply:</t>
  </si>
  <si>
    <t xml:space="preserve">the bid, and in case of successful bid, the specified Form of Agreement  shall be signed so as to be legally binding on all partners (as per enclosed format in Section-VI, Vol.-I of bidding document).
</t>
  </si>
  <si>
    <t xml:space="preserve">one of the partners shall be nominated as Lead Partner, and the Lead Partner shall be authorized to incur liabilities and receive instructions for and on behalf of any and all partners of the Joint Venture, and the entire execution of the Contract shall be done with the Lead Partner and payment under the contract shall be received by the Lead Partner on behalf of the Joint Venture as per power conferred to him in the Power of Attorney. The authorization shall be evidenced by submitting a Power of Attorney signed by legally authorized signatory of all the partners as per Performa in in Section-VI, Vol.-I of bidding documents. The payment under the Contract can also be received by other partner(s) based on authorization of Lead Partner.
</t>
  </si>
  <si>
    <t>All partners of the joint venture shall be liable jointly and severally for the execution of the Contract in accordance with the Contract terms and  a statement to this effect shall be included in the authorisation mentioned under (b) above as well as in the Bid Form and in the Contract Form (in case of a successful bid);</t>
  </si>
  <si>
    <t>Agreement entered into by the Joint Venture partners shall be submitted with the bid.</t>
  </si>
  <si>
    <t>The bidder shall furnish documentary evidence in support of the qualifying requirement stipulated as above.</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</si>
  <si>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</si>
  <si>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(vii)</t>
  </si>
  <si>
    <t>(viii)</t>
  </si>
  <si>
    <t>(ix)</t>
  </si>
  <si>
    <t>(x)</t>
  </si>
  <si>
    <t>The Bidder shall also furnish following documents/details with its bid. {Reference ITB clause 9.3 (c)}</t>
  </si>
  <si>
    <t>The complete annual reports together with Audited statement of accounts of the company for last five years of its own (separate) immediately preceding the date of submission of bid.</t>
  </si>
  <si>
    <t>Note I.</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</si>
  <si>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</si>
  <si>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</si>
  <si>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Audited balance sheet and income statements for the last five years as per the following:</t>
  </si>
  <si>
    <t>Bidder</t>
  </si>
  <si>
    <t>Years preceding to the bid opening</t>
  </si>
  <si>
    <t>Audited Balance Sheet and Income Statements enclosed</t>
  </si>
  <si>
    <t>1st Year</t>
  </si>
  <si>
    <t>2nd Year</t>
  </si>
  <si>
    <t>3rd Year</t>
  </si>
  <si>
    <t>4th Year</t>
  </si>
  <si>
    <t>5th Year</t>
  </si>
  <si>
    <t>Networth
(in Rs. Millions)</t>
  </si>
  <si>
    <t>Turnover
(in Rs. Millions)</t>
  </si>
  <si>
    <t>LA                                          (in Rs. Millions)</t>
  </si>
  <si>
    <t>Items, Components, Raw Material, Services proposed to be sourced from Micro and Small Enterprises.</t>
  </si>
  <si>
    <r>
      <t>No. of years, the above Transformer are in operation as on the date of bid opening. (</t>
    </r>
    <r>
      <rPr>
        <i/>
        <sz val="11"/>
        <rFont val="Book Antiqua"/>
        <family val="1"/>
      </rPr>
      <t>Originally Scheduled</t>
    </r>
    <r>
      <rPr>
        <sz val="11"/>
        <rFont val="Book Antiqua"/>
        <family val="1"/>
      </rPr>
      <t>)</t>
    </r>
  </si>
  <si>
    <t>of Transformer</t>
  </si>
  <si>
    <t>a</t>
  </si>
  <si>
    <t>b</t>
  </si>
  <si>
    <t>c</t>
  </si>
  <si>
    <t>Indicate details below in case Contract executed for Transformer</t>
  </si>
  <si>
    <t>For the FY of immediately preceding the date of submission of bid.</t>
  </si>
  <si>
    <t>Attachment-9</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</si>
  <si>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</si>
  <si>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</si>
  <si>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*Further the requisite deed of Joint Undertaking as per stipulated qualification requirement in Annexure-A (BDS) has also been furnished as per your format.</t>
  </si>
  <si>
    <t>* Delete if not applicable</t>
  </si>
  <si>
    <t xml:space="preserve">The documentary evidence that we are eligible to bid in  accordance with ITB Clause 2. Further, in terms of ITB Clause 9.3(c) &amp; (e), the qualification data has been furnished as per your format enclosed with the bidding documents [Attachment – 3(QR)]. </t>
  </si>
  <si>
    <t xml:space="preserve">Attachment-3(QR) </t>
  </si>
  <si>
    <t>2.1.3</t>
  </si>
  <si>
    <t>Name of Bidder</t>
  </si>
  <si>
    <t>Address of Bidder</t>
  </si>
  <si>
    <t>e-mail ID of Bid Signatory</t>
  </si>
  <si>
    <t>Mobile No. of Bid Signatory</t>
  </si>
  <si>
    <t>Tel No. of Bid Signatory</t>
  </si>
  <si>
    <t>Fax No. of Bid Signatory</t>
  </si>
  <si>
    <r>
      <rPr>
        <b/>
        <i/>
        <sz val="11"/>
        <color indexed="8"/>
        <rFont val="Book Antiqua"/>
        <family val="1"/>
      </rPr>
      <t>Route-2:</t>
    </r>
    <r>
      <rPr>
        <i/>
        <sz val="11"/>
        <color indexed="8"/>
        <rFont val="Book Antiqua"/>
        <family val="1"/>
      </rPr>
      <t xml:space="preserve">
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</si>
  <si>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r>
      <rPr>
        <b/>
        <i/>
        <sz val="11"/>
        <rFont val="Book Antiqua"/>
        <family val="1"/>
      </rPr>
      <t>Route-1:</t>
    </r>
    <r>
      <rPr>
        <i/>
        <sz val="11"/>
        <rFont val="Book Antiqua"/>
        <family val="1"/>
      </rPr>
      <t xml:space="preserve">
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.………….(date to be inserted by CS department at the time of NIT).</t>
    </r>
  </si>
  <si>
    <r>
      <rPr>
        <b/>
        <i/>
        <sz val="11"/>
        <color indexed="8"/>
        <rFont val="Book Antiqua"/>
        <family val="1"/>
      </rPr>
      <t>Route-3:</t>
    </r>
    <r>
      <rPr>
        <i/>
        <sz val="11"/>
        <color indexed="8"/>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</si>
  <si>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#satisfactory operation means certificate issued by the Employer certifying the operation without any adverse remarks.</t>
  </si>
  <si>
    <t>2.1.4</t>
  </si>
  <si>
    <r>
      <t>Kindly mention below, whether 765 kV/ 400kV transformer(s) are being offered from Bidder himself OR from a qualified manufacturer [</t>
    </r>
    <r>
      <rPr>
        <b/>
        <i/>
        <sz val="11"/>
        <color indexed="8"/>
        <rFont val="Book Antiqua"/>
        <family val="1"/>
      </rPr>
      <t>required to ascertain compliance to QR provision mentioned at para 1(C ), Annexure-A(BDS)</t>
    </r>
    <r>
      <rPr>
        <b/>
        <sz val="11"/>
        <color indexed="8"/>
        <rFont val="Book Antiqua"/>
        <family val="1"/>
      </rPr>
      <t>].</t>
    </r>
  </si>
  <si>
    <t>(A)</t>
  </si>
  <si>
    <t xml:space="preserve">765 kV Transformers being offered: </t>
  </si>
  <si>
    <t>Format-A: (ROUTE-1) for 765kV Auto Transformer:</t>
  </si>
  <si>
    <t>Format for the Bidder/ Collaborator/ Parent/Principal Company/Qualified Manufacturer of the Bidder who must have designed, manufactured, tested &amp; supplied 715kV or Higher Voltage class Transformer in support of meeting the technical experience requirement of para 1(A) 1.1, Annexure-A to BDS, Section-III, Volume-I of the Bidding Documents)</t>
  </si>
  <si>
    <t>Name of Bidder/Qualified Manufacturer 
(as applicable) :</t>
  </si>
  <si>
    <t>Name &amp; Address of the Collaborator/Parent /Principal Company (if applicable)</t>
  </si>
  <si>
    <t>Name of Contract Undertaken
(for 715kV or Higher Voltage class Transformers)</t>
  </si>
  <si>
    <r>
      <t xml:space="preserve">Voltage Level of Transformer erected under the Contract
</t>
    </r>
    <r>
      <rPr>
        <i/>
        <sz val="11"/>
        <rFont val="Book Antiqua"/>
        <family val="1"/>
      </rPr>
      <t>(Indicate 715kV or above class only)</t>
    </r>
  </si>
  <si>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not less than 500 MVA OR Transformers in Banks of  3  single phase units of at least 166 MVA each)</t>
    </r>
  </si>
  <si>
    <t>MVA capacity of above mentioned 1-phase units</t>
  </si>
  <si>
    <t>OR</t>
  </si>
  <si>
    <t>Format-B: (ROUTE-2) for 765kV Auto Transformer:</t>
  </si>
  <si>
    <t xml:space="preserve">Format for Bidder(s)/ Manufacturer [who have established production line and testing facilities in India for 715kV or above class Transformer based on Technology Support of Collaborator(s)], in support of meeting the requirement of para 1(A) 1.2 (Route-2), Annexure-A to BDS, Section-III, Volume-I of the Bidding Documents </t>
  </si>
  <si>
    <t>Name of  Bidder/Manufacturer</t>
  </si>
  <si>
    <t>Whether Bidder/Manufacturer has established production line and testing facilities in India for 715 kV or above class Transformer on the technological support of the Collaborator(s) ?</t>
  </si>
  <si>
    <r>
      <t>Name of the Collaborator
{</t>
    </r>
    <r>
      <rPr>
        <i/>
        <sz val="11"/>
        <rFont val="Book Antiqua"/>
        <family val="1"/>
      </rPr>
      <t>The qualifying data/details for collaborator for the equipment is to be furnished in Format-A  above</t>
    </r>
    <r>
      <rPr>
        <sz val="11"/>
        <rFont val="Book Antiqua"/>
        <family val="1"/>
      </rPr>
      <t>)</t>
    </r>
  </si>
  <si>
    <t>Data/details of the Bidder/Manufacturer wishes/proposes to qualify through Route-2(Para 1.2, Annexure-A (BDS)), to be furnished below:</t>
  </si>
  <si>
    <t>MVA capacity of the above mentioned single phase Transformers</t>
  </si>
  <si>
    <r>
      <t>Indicate Number of Transformer(s) under the contract (</t>
    </r>
    <r>
      <rPr>
        <i/>
        <sz val="11"/>
        <rFont val="Book Antiqua"/>
        <family val="1"/>
      </rPr>
      <t>Indicate nos. of single phase Transformer of atleast 166MVA</t>
    </r>
    <r>
      <rPr>
        <sz val="11"/>
        <rFont val="Book Antiqua"/>
        <family val="1"/>
      </rPr>
      <t>)</t>
    </r>
  </si>
  <si>
    <t>Date as on which the above mentioned Transformers  supplied</t>
  </si>
  <si>
    <t>whether the above Transformers are in operation as on the date of bid opening(originally scheduled).(Yes/No)</t>
  </si>
  <si>
    <t>vi</t>
  </si>
  <si>
    <t>vii</t>
  </si>
  <si>
    <t>4B</t>
  </si>
  <si>
    <t>Indicate detail below in case Contract executed for Reactor</t>
  </si>
  <si>
    <t>i</t>
  </si>
  <si>
    <t>ii</t>
  </si>
  <si>
    <t>MVAR capacity of the above mentioned single phase Reactors</t>
  </si>
  <si>
    <t>iii</t>
  </si>
  <si>
    <r>
      <rPr>
        <sz val="11"/>
        <rFont val="Book Antiqua"/>
        <family val="1"/>
      </rPr>
      <t xml:space="preserve">Indicate Number of Reactor(s) under the contract </t>
    </r>
    <r>
      <rPr>
        <i/>
        <sz val="11"/>
        <rFont val="Book Antiqua"/>
        <family val="1"/>
      </rPr>
      <t>(Indicate nos. of Reactor(s) of at least 80 MVAR each)</t>
    </r>
  </si>
  <si>
    <t>iv</t>
  </si>
  <si>
    <t>v</t>
  </si>
  <si>
    <t xml:space="preserve">Date as on which the above mentioned Reactors are supplied. </t>
  </si>
  <si>
    <t>whether the above Reactors are in operation as on the date of bid opening(originally scheduled).(Yes/No)</t>
  </si>
  <si>
    <t>No. of years, the above Reactors are in operation as on the date of bid opening(originally scheduled)..</t>
  </si>
  <si>
    <t>4A</t>
  </si>
  <si>
    <t xml:space="preserve">          for Reactor</t>
  </si>
  <si>
    <r>
      <t>No. of years, the above Reactors are in operation as on the date of bid opening (</t>
    </r>
    <r>
      <rPr>
        <i/>
        <sz val="11"/>
        <rFont val="Book Antiqua"/>
        <family val="1"/>
      </rPr>
      <t>originally scheduled</t>
    </r>
    <r>
      <rPr>
        <sz val="11"/>
        <rFont val="Book Antiqua"/>
        <family val="1"/>
      </rPr>
      <t>).</t>
    </r>
  </si>
  <si>
    <r>
      <t>Whether collaborator(s)  meets the technical experience criteria stipulated at 2.1.1 above, and the details of which is mentioned at Format-A above. (</t>
    </r>
    <r>
      <rPr>
        <i/>
        <sz val="11"/>
        <rFont val="Book Antiqua"/>
        <family val="1"/>
      </rPr>
      <t>Applicable for the Bidder wish/proposes to qualify through Route-2  of Annexure-A(BDS)</t>
    </r>
    <r>
      <rPr>
        <sz val="11"/>
        <rFont val="Book Antiqua"/>
        <family val="1"/>
      </rPr>
      <t>)</t>
    </r>
  </si>
  <si>
    <r>
      <t>Whether legally enforceable undertaking jointly by Bidder/Manufacturer and the Collaborator(s) (as per enclosed format in Section-VI: Sample Forms and Procedures of bidding document) is furnished along with the bid. (</t>
    </r>
    <r>
      <rPr>
        <i/>
        <sz val="11"/>
        <rFont val="Book Antiqua"/>
        <family val="1"/>
      </rPr>
      <t>Applicable for the Bidder/Manufacturer(s) wish/proposes to qualify through Route-2 of Annexure-A(BDS)</t>
    </r>
    <r>
      <rPr>
        <sz val="11"/>
        <rFont val="Book Antiqua"/>
        <family val="1"/>
      </rPr>
      <t>)</t>
    </r>
  </si>
  <si>
    <r>
      <t xml:space="preserve">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t>
    </r>
    <r>
      <rPr>
        <i/>
        <sz val="11"/>
        <rFont val="Book Antiqua"/>
        <family val="1"/>
      </rPr>
      <t>(Choose whichever is applicable from the drop down menu)</t>
    </r>
  </si>
  <si>
    <t xml:space="preserve">        of Transformer</t>
  </si>
  <si>
    <t xml:space="preserve">       of Transformer</t>
  </si>
  <si>
    <t>Format-C: (ROUTE-3) for 765kV Auto Transformer:</t>
  </si>
  <si>
    <t>Format for Manufacturer of the Bidder/ Indian entity established as Subsidiary/ JVC/ Group Company by its Parent/ Principal, who have established production line and testing facilities in India for  715kV or above class Transformer, in support of meeting the requirement of para 1(A) 1.3, Annexure-A to BDS, Section-III, Volume-I of the Bidding Documents)</t>
  </si>
  <si>
    <t>Name of  Bidder/ Manufacturer</t>
  </si>
  <si>
    <t>Whether the bidder is an Indian Entity established as Subsidiary/JVC/Group company by its parent/principal, who have established production line and testing facilities in India for 715 kV or above class transformer based on technological support  of the parent/principal?</t>
  </si>
  <si>
    <r>
      <t xml:space="preserve">Name &amp; Address of the Parent/Principal Company
</t>
    </r>
    <r>
      <rPr>
        <i/>
        <sz val="11"/>
        <rFont val="Book Antiqua"/>
        <family val="1"/>
      </rPr>
      <t>{The qualifying data for the Parent/Principal Company for the equipment is to be furnished in Format-A above)</t>
    </r>
  </si>
  <si>
    <t>Data/details of the Bidder/Manufacturer wishes/proposes to qualify through Route-3 (Para 1.3, Annexure-A (BDS)), to be furnished below:</t>
  </si>
  <si>
    <t>Indicate detail below in case Contract executed for Transformer</t>
  </si>
  <si>
    <r>
      <rPr>
        <b/>
        <sz val="11"/>
        <rFont val="Book Antiqua"/>
        <family val="1"/>
      </rPr>
      <t>Indicate Number of Transformer(s) under the contract</t>
    </r>
    <r>
      <rPr>
        <b/>
        <i/>
        <sz val="11"/>
        <rFont val="Book Antiqua"/>
        <family val="1"/>
      </rPr>
      <t xml:space="preserve"> </t>
    </r>
    <r>
      <rPr>
        <i/>
        <sz val="11"/>
        <rFont val="Book Antiqua"/>
        <family val="1"/>
      </rPr>
      <t>(Indicate nos. of single phase Transformer of atleast 166MVA )</t>
    </r>
  </si>
  <si>
    <r>
      <rPr>
        <sz val="11"/>
        <rFont val="Book Antiqua"/>
        <family val="1"/>
      </rPr>
      <t xml:space="preserve">Indicate Number of Reactor(s) under the contract </t>
    </r>
    <r>
      <rPr>
        <i/>
        <sz val="11"/>
        <rFont val="Book Antiqua"/>
        <family val="1"/>
      </rPr>
      <t>(Indicate nos. of Reactor(s) of at least 80 MVAR )</t>
    </r>
  </si>
  <si>
    <r>
      <t xml:space="preserve">Whether Parent/Principal  company(s)  meets the technical experience criteria stipulated at 2.1.1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</si>
  <si>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Bidder/Manufacturer and the Parent/Pricipal company(s) (as per enclosed format in Section-VI: Sample Forms and Procedures of bidding document) is furnished along with the bid. </t>
    </r>
    <r>
      <rPr>
        <i/>
        <sz val="11"/>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</si>
  <si>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wish/proposes to qualify through  Route-3 of Annexure-A(BDS))</t>
    </r>
  </si>
  <si>
    <r>
      <t xml:space="preserve">Voltage Level of Transformer manufactured &amp; type tested under the Contract . </t>
    </r>
    <r>
      <rPr>
        <i/>
        <sz val="11"/>
        <rFont val="Book Antiqua"/>
        <family val="1"/>
      </rPr>
      <t>(Indicate 715kV or above class only)</t>
    </r>
  </si>
  <si>
    <r>
      <t>No. of years, the above Transformers are in operation as on the date of bid opening (</t>
    </r>
    <r>
      <rPr>
        <i/>
        <sz val="11"/>
        <rFont val="Book Antiqua"/>
        <family val="1"/>
      </rPr>
      <t>originally scheduled</t>
    </r>
    <r>
      <rPr>
        <sz val="11"/>
        <rFont val="Book Antiqua"/>
        <family val="1"/>
      </rPr>
      <t>).</t>
    </r>
  </si>
  <si>
    <r>
      <t>Voltage Level of Reactor manufactured &amp; type tested under the Contract (</t>
    </r>
    <r>
      <rPr>
        <i/>
        <sz val="11"/>
        <rFont val="Book Antiqua"/>
        <family val="1"/>
      </rPr>
      <t>Indicate 715kV or above class only</t>
    </r>
    <r>
      <rPr>
        <sz val="11"/>
        <rFont val="Book Antiqua"/>
        <family val="1"/>
      </rPr>
      <t>)</t>
    </r>
  </si>
  <si>
    <t>viii</t>
  </si>
  <si>
    <r>
      <t xml:space="preserve">Financial Position </t>
    </r>
    <r>
      <rPr>
        <b/>
        <i/>
        <sz val="11"/>
        <rFont val="Book Antiqua"/>
        <family val="1"/>
      </rPr>
      <t>{Reference para 2.0 of Annexure-A (BDS)}</t>
    </r>
  </si>
  <si>
    <t>Net Worth for last 3 financial years should be positive.</t>
  </si>
  <si>
    <t xml:space="preserve">b) </t>
  </si>
  <si>
    <t xml:space="preserve">c) </t>
  </si>
  <si>
    <t>{In support of its ‘Financial Position’, in line with the above, the Bidder  or Company/Constituents must provide the relevant information in support of the same, along with documentary evidence, in the following format}</t>
  </si>
  <si>
    <r>
      <t xml:space="preserve">Minimum Average Annual Turnover^ (MAAT) for best three (3) years i.e. 36 months out of last five (5) financial years of the bidder should be </t>
    </r>
    <r>
      <rPr>
        <b/>
        <i/>
        <sz val="11"/>
        <color indexed="8"/>
        <rFont val="Book Antiqua"/>
        <family val="1"/>
      </rPr>
      <t xml:space="preserve"> Rs. 1451.18</t>
    </r>
    <r>
      <rPr>
        <i/>
        <sz val="11"/>
        <color indexed="8"/>
        <rFont val="Book Antiqua"/>
        <family val="1"/>
      </rPr>
      <t xml:space="preserve"> million or equivalent  for Auto Transformer TR09.
^ Annual gross revenue from operations/gross operating income as incorporated in the profit &amp; loss account excluding other income”.
</t>
    </r>
  </si>
  <si>
    <r>
      <t xml:space="preserve">Bidder shall have liquid assets (L.A.) or/and evidence of access to or availability of credit facilities of not less than </t>
    </r>
    <r>
      <rPr>
        <b/>
        <i/>
        <sz val="11"/>
        <rFont val="Book Antiqua"/>
        <family val="1"/>
      </rPr>
      <t>Rs. 241.86</t>
    </r>
    <r>
      <rPr>
        <i/>
        <sz val="11"/>
        <rFont val="Book Antiqua"/>
        <family val="1"/>
      </rPr>
      <t xml:space="preserve"> million or equivalent for Auto Transformer TR09.
</t>
    </r>
  </si>
  <si>
    <t>Financial Qualification Data  for Parent/Principal Company (If Applicable):</t>
  </si>
  <si>
    <t>6.0</t>
  </si>
  <si>
    <r>
      <t>Voltage Level of Transformer manufactured &amp; type tested under the Contract based on technological support of Collaborator. (</t>
    </r>
    <r>
      <rPr>
        <i/>
        <sz val="11"/>
        <rFont val="Book Antiqua"/>
        <family val="1"/>
      </rPr>
      <t>Indicate 715kV or above class only</t>
    </r>
    <r>
      <rPr>
        <sz val="11"/>
        <rFont val="Book Antiqua"/>
        <family val="1"/>
      </rPr>
      <t>)</t>
    </r>
  </si>
  <si>
    <r>
      <t>Voltage Level of Reactor manufactured &amp; type tested under the Contract based on technological support of Collaborator. (</t>
    </r>
    <r>
      <rPr>
        <i/>
        <sz val="11"/>
        <rFont val="Book Antiqua"/>
        <family val="1"/>
      </rPr>
      <t>Indicate 715kV or above class only</t>
    </r>
    <r>
      <rPr>
        <sz val="11"/>
        <rFont val="Book Antiqua"/>
        <family val="1"/>
      </rPr>
      <t>)</t>
    </r>
  </si>
  <si>
    <r>
      <rPr>
        <b/>
        <i/>
        <sz val="10"/>
        <rFont val="Book Antiqua"/>
        <family val="1"/>
      </rPr>
      <t>Note:</t>
    </r>
    <r>
      <rPr>
        <i/>
        <sz val="10"/>
        <rFont val="Book Antiqua"/>
        <family val="1"/>
      </rPr>
      <t xml:space="preserv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3.0 (b) &amp; (c) of parent/principal company providing collaboration for technological support shall be considered. However, once he meets the turnover requirement on their own or completes five (5) years from the date of commercial production of such equipment (s) in India but no later than seven (7) years from the date of incorporation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t>
    </r>
  </si>
  <si>
    <t xml:space="preserve">(iv)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
</t>
  </si>
  <si>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t>
  </si>
  <si>
    <t>Date of Commercial production of Transformers (in case Bidder propose to qualify through Route-2/Route-3)</t>
  </si>
  <si>
    <r>
      <rPr>
        <b/>
        <i/>
        <sz val="11"/>
        <color rgb="FF0000FF"/>
        <rFont val="Book Antiqua"/>
        <family val="1"/>
      </rPr>
      <t>Route-3:</t>
    </r>
    <r>
      <rPr>
        <i/>
        <sz val="11"/>
        <color rgb="FF0000FF"/>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 phase Transformer of at least 166 MVA capacity or One (1)  no. 1- phase Reactor of at least 80 MVAR capacity and the same should have been supplied as on the date of bid opening as mentioned above  based  on technological support of Parent/ principal company provided that:-
(a)  Parent/ principal company meets the Technical Experience criteria stipulated in Route-1. 
(b) A legally enforceable undertaking jointly by Bidder and the Parent/ principal company (as per enclosed format in Section-VI, Volume-I of Bidding Document) is furnished along with the bid, to guarantee quality, timely supply, performance and warranty obligations for five(5) years for entire quantity to be manufactured and supplied from the works in India and a confirmation letter from the Parent/ 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</si>
  <si>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In case bidder is a holding company, the technical experience referred to in para 1.1, 1.2 &amp; 1.3 above shall be of that holding company only (i.e. excluding its subsidiary/group companies). In case bidder is a subsidiary of a holding company, the technical experience referred to in para 1.1, 1.2 &amp;1.3 above shall be of that subsidiary company only (i.e. excluding its holding company).
#satisfactory operation means certificate issued by the Employer certifying the operation without any adverse remark.</t>
  </si>
  <si>
    <t xml:space="preserve">Using the following formats, each Bidder (including collabrator/subsdiary/JVC/Group co. if any) is requested to list the experience as detailed above, on the basis of which the Bidder wishes to qualify. The information is to be summarised using following format for each experience of the Bidder </t>
  </si>
  <si>
    <t>Format-A: (ROUTE-1):</t>
  </si>
  <si>
    <r>
      <t xml:space="preserve">Voltage Level of Transformer supplied/erected under the Contract
</t>
    </r>
    <r>
      <rPr>
        <i/>
        <sz val="11"/>
        <rFont val="Book Antiqua"/>
        <family val="1"/>
      </rPr>
      <t>(Indicate 715kV or above class only)</t>
    </r>
  </si>
  <si>
    <t>Scope of work executed under the Contract</t>
  </si>
  <si>
    <t>Annex-XXX</t>
  </si>
  <si>
    <t>Annex-YYY</t>
  </si>
  <si>
    <t>Annex-ZZZ</t>
  </si>
  <si>
    <t>Format-B: (ROUTE-2):</t>
  </si>
  <si>
    <t xml:space="preserve">Format for Bidder(s) [who have established production line and testing facilities in India for 715kV or above class Transformer based on Technology Support of Collaborator(s)], in support of meeting the requirement of 1.2 (Route-2), Annexure-A to BDS, Section-III, Volume-I of the Bidding Documents </t>
  </si>
  <si>
    <t>Name of  Bidder</t>
  </si>
  <si>
    <t>Whether Bidder has established production line and testing facilities in India for 715 kV or above class Transformer on the technological support of the Collaborator(s) ?</t>
  </si>
  <si>
    <t>B1</t>
  </si>
  <si>
    <t>Data/details of the Bidder wishes/proposes to qualify through Route-2(Para 1.2, Annexure-A (BDS)), to be furnished below:</t>
  </si>
  <si>
    <t>B2</t>
  </si>
  <si>
    <t>Indicate details below in case Contract executed by bidder for Transformer</t>
  </si>
  <si>
    <t>Date as on which the above mentioned Transformers  were supplied</t>
  </si>
  <si>
    <t>B3</t>
  </si>
  <si>
    <r>
      <t>Voltage Level of Reactor manufactured in India &amp; type tested under the Contract based on technological support of Collaborator. (</t>
    </r>
    <r>
      <rPr>
        <i/>
        <sz val="11"/>
        <rFont val="Book Antiqua"/>
        <family val="1"/>
      </rPr>
      <t>Indicate 715kV or above class only</t>
    </r>
    <r>
      <rPr>
        <sz val="11"/>
        <rFont val="Book Antiqua"/>
        <family val="1"/>
      </rPr>
      <t>)</t>
    </r>
  </si>
  <si>
    <t xml:space="preserve">Date on which the above mentioned Reactors were supplied. </t>
  </si>
  <si>
    <t>Yes/No
Enclosed at …</t>
  </si>
  <si>
    <t>Format-C: (ROUTE-3):</t>
  </si>
  <si>
    <t>Format for Bidder (Indian entity) established as Subsidiary/ JVC/ Group Company by its Parent/ Principal, who have established production line and testing facilities in India for  715kV or above class Transformer, in support of meeting the requirement of para 1.3, Annexure-A to BDS, Section-III, Volume-I of the Bidding Documents)</t>
  </si>
  <si>
    <t>C1</t>
  </si>
  <si>
    <t>Data/details of the Bidder wishes/proposes to qualify through Route-3 (Para 1.3, Annexure-A (BDS)), to be furnished below:</t>
  </si>
  <si>
    <t>Name and Address of the Employer/Utility for whom the Contract was executed by the firm</t>
  </si>
  <si>
    <t>C2</t>
  </si>
  <si>
    <t>C3</t>
  </si>
  <si>
    <r>
      <t>Voltage Level of Reactor manufactured in India &amp; type tested under the Contract (</t>
    </r>
    <r>
      <rPr>
        <i/>
        <sz val="11"/>
        <rFont val="Book Antiqua"/>
        <family val="1"/>
      </rPr>
      <t>Indicate 715kV or above class only</t>
    </r>
    <r>
      <rPr>
        <sz val="11"/>
        <rFont val="Book Antiqua"/>
        <family val="1"/>
      </rPr>
      <t>)</t>
    </r>
  </si>
  <si>
    <t>2.0</t>
  </si>
  <si>
    <t>FINANCIAL REQUIREMENTS :</t>
  </si>
  <si>
    <r>
      <t xml:space="preserve">Financial Position </t>
    </r>
    <r>
      <rPr>
        <b/>
        <i/>
        <sz val="12"/>
        <rFont val="Book Antiqua"/>
        <family val="1"/>
      </rPr>
      <t xml:space="preserve">{Reference para 2.0 of Annexure-A (BDS)}
</t>
    </r>
    <r>
      <rPr>
        <i/>
        <sz val="12"/>
        <rFont val="Book Antiqua"/>
        <family val="1"/>
      </rPr>
      <t>For the purpose of this particular bid, bidders shall  meet the  following minimum criteria:</t>
    </r>
  </si>
  <si>
    <t>{In support of its ‘Financial Position’, in line with the above, the Bidder (in case of bidding by single firm )  or Company/Constituents must provide the relevant information in support of the same, along with documentary evidence, in the following format}</t>
  </si>
  <si>
    <t>Financial Qualification Data for Bidder:</t>
  </si>
  <si>
    <t>Whether the complete Annual Reports together with Audited Financial Statement of accounts/equivalent documents of the company for  the FY of immediately preceding the date of submission of bid are available?</t>
  </si>
  <si>
    <t>FY 1</t>
  </si>
  <si>
    <t>FY 2</t>
  </si>
  <si>
    <t>FY 3</t>
  </si>
  <si>
    <t>FY 4</t>
  </si>
  <si>
    <t>FY 5</t>
  </si>
  <si>
    <t>Financial Qualification Data  for Parent/Principal Company/Collabrator (If Applicable):</t>
  </si>
  <si>
    <t xml:space="preserve">Name of  Parent/Principal Company/Collabrator </t>
  </si>
  <si>
    <t>6</t>
  </si>
  <si>
    <t/>
  </si>
  <si>
    <r>
      <rPr>
        <b/>
        <i/>
        <sz val="11"/>
        <color rgb="FF0000FF"/>
        <rFont val="Book Antiqua"/>
        <family val="1"/>
      </rPr>
      <t>Route-1:</t>
    </r>
    <r>
      <rPr>
        <i/>
        <sz val="11"/>
        <color rgb="FF0000FF"/>
        <rFont val="Book Antiqua"/>
        <family val="1"/>
      </rPr>
      <t xml:space="preserve">
a) i)  The bidder must have designed, manufactured, tested &amp; supplied 715 kV or higher voltage class
one (1) number of 1-phase Transformer of at least 500 MVA capacity 
Or
At least three (3) numbers 1- phase Transformer each having a capacity of at least 166 MVA, 
And the same transformer(s) should have been in satisfactory operation# for at least two (2) years on the date of bid opening as originally scheduled  i.e., as on 06.09.2019.
</t>
    </r>
  </si>
  <si>
    <t>POWERGRID will, during the tender process treat all Bidder(s) with equity, fairness and reason.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</si>
  <si>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POWERGRID will exclude from evaluation of Bids its such employee(s) who has any personal interest in the Companies/Agencies participating in the Bidding/Tendering process and all known prejudiced persons.</t>
  </si>
  <si>
    <t>If POWERGRID obtains information on the conduct of any of its employee which is a criminal offence under the IPC/PC Act, or if there be a substantive suspicion in this regard, POWERGRID will inform its Chief Vigilance Officer and in addition disciplinary actions can be initiated under POWERGRID's Rules.</t>
  </si>
  <si>
    <r>
      <t>The Bidder</t>
    </r>
    <r>
      <rPr>
        <i/>
        <sz val="12"/>
        <rFont val="Book Antiqua"/>
        <family val="1"/>
      </rPr>
      <t>/</t>
    </r>
    <r>
      <rPr>
        <sz val="12"/>
        <rFont val="Book Antiqua"/>
        <family val="1"/>
      </rPr>
      <t>Contractor commits itself to take all measures necessary to prevent corruption. The Bidder/Contractor commits itself to observe the following principles during its participation in the tender process and during the contract execution :</t>
    </r>
  </si>
  <si>
    <r>
      <t>The Bidder</t>
    </r>
    <r>
      <rPr>
        <i/>
        <sz val="12"/>
        <rFont val="Book Antiqua"/>
        <family val="1"/>
      </rPr>
      <t>/</t>
    </r>
    <r>
      <rPr>
        <sz val="12"/>
        <rFont val="Book Antiqua"/>
        <family val="1"/>
      </rPr>
      <t>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the execution of the contract.</t>
    </r>
  </si>
  <si>
    <r>
      <t>The Bidder</t>
    </r>
    <r>
      <rPr>
        <i/>
        <sz val="12"/>
        <rFont val="Book Antiqua"/>
        <family val="1"/>
      </rPr>
      <t>/</t>
    </r>
    <r>
      <rPr>
        <sz val="12"/>
        <rFont val="Book Antiqua"/>
        <family val="1"/>
      </rPr>
      <t>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r>
  </si>
  <si>
    <t>The Bidder/Contractor shall not pass any information provided by POWERGRID as part of business relationship to others and shall not commit any offence under PC/IPC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</si>
  <si>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</si>
  <si>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</si>
  <si>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</si>
  <si>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ban/blacklist the Bidder/Contractor in line with POWERGRID's policy for "Black-Listing of Firms/Banning of Business". The imposition and duration of the ban will be determined by the severity of the transgression. The severity will be determined by the circumstances of the case, in particular the number of transgressions, the postion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</si>
  <si>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</si>
  <si>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the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</si>
  <si>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</si>
  <si>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r>
      <t>The Bidder shall</t>
    </r>
    <r>
      <rPr>
        <b/>
        <sz val="12"/>
        <rFont val="Book Antiqua"/>
        <family val="1"/>
      </rPr>
      <t xml:space="preserve"> </t>
    </r>
    <r>
      <rPr>
        <sz val="12"/>
        <rFont val="Book Antiqua"/>
        <family val="1"/>
      </rPr>
      <t>disclose in its Bid</t>
    </r>
    <r>
      <rPr>
        <b/>
        <sz val="12"/>
        <rFont val="Book Antiqua"/>
        <family val="1"/>
      </rPr>
      <t xml:space="preserve"> </t>
    </r>
    <r>
      <rPr>
        <sz val="12"/>
        <rFont val="Book Antiqua"/>
        <family val="1"/>
      </rPr>
      <t>any</t>
    </r>
    <r>
      <rPr>
        <b/>
        <sz val="12"/>
        <rFont val="Book Antiqua"/>
        <family val="1"/>
      </rPr>
      <t xml:space="preserve"> </t>
    </r>
    <r>
      <rPr>
        <sz val="12"/>
        <rFont val="Book Antiqua"/>
        <family val="1"/>
      </rPr>
      <t>transgressions occurred in the last 10 years with any other Public Sector Undertaking or Government Department or any other Company, in any country, that may impinge on the Anti-corruption principle.</t>
    </r>
  </si>
  <si>
    <t>If the Bidder makes incorrect statement on this subject, it can be disqualified from the tender process or the contract, if already awarded, can be terminated for such reason and further action can be taken in line with POWERGRID's policies.</t>
  </si>
  <si>
    <r>
      <t>If POWERGRID obtains knowledge of conduct of a Bidder or a Contractor or its subcontractor</t>
    </r>
    <r>
      <rPr>
        <b/>
        <sz val="12"/>
        <rFont val="Book Antiqua"/>
        <family val="1"/>
      </rPr>
      <t xml:space="preserve"> </t>
    </r>
    <r>
      <rPr>
        <sz val="12"/>
        <rFont val="Book Antiqua"/>
        <family val="1"/>
      </rPr>
      <t>or of an employee or a representative or an associate of a Bidder or Contractor or his Subcontractor</t>
    </r>
    <r>
      <rPr>
        <b/>
        <sz val="12"/>
        <rFont val="Book Antiqua"/>
        <family val="1"/>
      </rPr>
      <t xml:space="preserve"> </t>
    </r>
    <r>
      <rPr>
        <sz val="12"/>
        <rFont val="Book Antiqua"/>
        <family val="1"/>
      </rPr>
      <t>which constitutes corruption, or if POWERGRID has substantive suspicion in this regard, POWERGRID will inform the Chief Vigilance Officer (CVO).</t>
    </r>
  </si>
  <si>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</si>
  <si>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</si>
  <si>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The Bidder(s)/Contractor(s) accepts that the IEM has the right to access without restriction to all documentation of POWERGRID related to this contract including that provided by the Contractor/Bidder. The Bidder/Contractor will also grant the IEM, upon his/her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</si>
  <si>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rescue himself/herself from that case</t>
  </si>
  <si>
    <t>As soon as the IEM notices, or believes to notice, a violation of this agreement, he/she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</si>
  <si>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PC/IPC Act, and the Chairman-cum-Managing Director, POWERGRID has not, within the reasonable time taken visible action to proceed against such offence or reported it to the CVO, the Monitor may also transmit this information directly to the CVC, Government of India.</t>
  </si>
  <si>
    <t>(10)</t>
  </si>
  <si>
    <t xml:space="preserve">While representing any matter in relation to the Integrity pact inter-alia including its transgression to the panel of IEMs, POWERGRID and Bidder/Contractor shall not approach the court of law and await the decision of the IEM in the matter. </t>
  </si>
  <si>
    <t xml:space="preserve">Changes and supplements as well as termination notices need to be made in writing. Side agreements have not been made. </t>
  </si>
  <si>
    <t>Issues like Warranty/Guarantees etc. shall be outside the purview of IEMs.</t>
  </si>
  <si>
    <t>g)</t>
  </si>
  <si>
    <t>The IEM is not subject to instructions by the representatives of the parties and performs his functions neutrally and independently. He/She reports to the Chairman-cum-Managing Director, POWERGRID.</t>
  </si>
  <si>
    <t>Format for the Bidder/ Collaborator/ Parent/Principal Company of the Bidder who must have designed, manufactured, tested &amp; supplied 715kV or Higher Voltage class Transformer in support of meeting the technical experience requirement of 1.1 of Annexure-A to BDS, Section-III, Volume-I of the Bidding Documents</t>
  </si>
  <si>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atleast 500 MVA OR  3 single phase units of at least 166 MVA each)</t>
    </r>
  </si>
  <si>
    <r>
      <t>Voltage Level of Transformer manufactured in India &amp; type tested under the Contract based on technological support of Collaborator. (</t>
    </r>
    <r>
      <rPr>
        <i/>
        <sz val="11"/>
        <rFont val="Book Antiqua"/>
        <family val="1"/>
      </rPr>
      <t>Indicate 715kV or above class only</t>
    </r>
    <r>
      <rPr>
        <sz val="11"/>
        <rFont val="Book Antiqua"/>
        <family val="1"/>
      </rPr>
      <t>)</t>
    </r>
  </si>
  <si>
    <r>
      <t xml:space="preserve">MVA capacity of the above mentioned single phase Transformers
</t>
    </r>
    <r>
      <rPr>
        <i/>
        <sz val="11"/>
        <rFont val="Book Antiqua"/>
        <family val="1"/>
      </rPr>
      <t>(indicate 1-phase transformer having atleast 166MVA capacity</t>
    </r>
    <r>
      <rPr>
        <sz val="11"/>
        <rFont val="Book Antiqua"/>
        <family val="1"/>
      </rPr>
      <t>)</t>
    </r>
  </si>
  <si>
    <r>
      <t>Indicate Number of Transformer(s) under the contract (</t>
    </r>
    <r>
      <rPr>
        <i/>
        <sz val="11"/>
        <rFont val="Book Antiqua"/>
        <family val="1"/>
      </rPr>
      <t>Indicate nos. of single phase Transformer of atleast 166MVA capacity</t>
    </r>
    <r>
      <rPr>
        <sz val="11"/>
        <rFont val="Book Antiqua"/>
        <family val="1"/>
      </rPr>
      <t>)</t>
    </r>
  </si>
  <si>
    <t>MVAR capacity of the above mentioned single phase Reactors
(indicate 1-phase Reactor of atleast 80MVAR capacity)</t>
  </si>
  <si>
    <r>
      <t>Whether collaborator(s)  meets the technical experience criteria stipulated at 1.1 above, and the details of which is mentioned at Format-A above. (</t>
    </r>
    <r>
      <rPr>
        <i/>
        <sz val="11"/>
        <rFont val="Book Antiqua"/>
        <family val="1"/>
      </rPr>
      <t>Applicable for the Bidder wishes/proposes to qualify through Route-2  of Annexure-A(BDS)</t>
    </r>
    <r>
      <rPr>
        <sz val="11"/>
        <rFont val="Book Antiqua"/>
        <family val="1"/>
      </rPr>
      <t>)</t>
    </r>
  </si>
  <si>
    <r>
      <t>Whether legally enforceable undertaking jointly by Bidder and the Collaborator(s) (as per enclosed format in Section-VI: Sample Forms and Procedures of bidding document) is furnished along with the bid. (</t>
    </r>
    <r>
      <rPr>
        <i/>
        <sz val="11"/>
        <rFont val="Book Antiqua"/>
        <family val="1"/>
      </rPr>
      <t>Applicable for the Bidder wishes/proposes to qualify through Route-2 of Annexure-A(BDS)</t>
    </r>
    <r>
      <rPr>
        <sz val="11"/>
        <rFont val="Book Antiqua"/>
        <family val="1"/>
      </rPr>
      <t>)</t>
    </r>
  </si>
  <si>
    <r>
      <t xml:space="preserve">Voltage Level of Transformer manufactured in India &amp; type tested under the Contract . </t>
    </r>
    <r>
      <rPr>
        <i/>
        <sz val="11"/>
        <rFont val="Book Antiqua"/>
        <family val="1"/>
      </rPr>
      <t>(Indicate 715kV or above class only)</t>
    </r>
  </si>
  <si>
    <r>
      <t xml:space="preserve">Whether Parent/Principal  company(s)  meets the technical experience criteria stipulated at 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</si>
  <si>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 and the Parent/Pricipal company(s) (as per enclosed format in Section-VI: Sample Forms and Procedures of bidding document) is furnished along with the bid. </t>
    </r>
    <r>
      <rPr>
        <i/>
        <sz val="11"/>
        <rFont val="Book Antiqua"/>
        <family val="1"/>
      </rPr>
      <t>(Applicable for the Bidder/Manufacturer(s) wishes/proposes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</si>
  <si>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wishes/proposes to qualify through  Route-3 of Annexure-A(BDS))</t>
    </r>
  </si>
  <si>
    <r>
      <t xml:space="preserve">Bidder shall have liquid assets (L.A.) or/and evidence of access to or availability of credit facilities of not less than 
</t>
    </r>
    <r>
      <rPr>
        <b/>
        <sz val="12"/>
        <color rgb="FF0000FF"/>
        <rFont val="Book Antiqua"/>
        <family val="1"/>
      </rPr>
      <t>Rs. 185.09 million or equivalent for Auto Transformer Package (TR-09)</t>
    </r>
    <r>
      <rPr>
        <sz val="12"/>
        <color rgb="FF0000FF"/>
        <rFont val="Book Antiqua"/>
        <family val="1"/>
      </rPr>
      <t xml:space="preserve">
</t>
    </r>
  </si>
  <si>
    <t>Details regarding previous transgressions of Integrity Pact</t>
  </si>
  <si>
    <t xml:space="preserve">The bidder should provide detailed information on any transgression of Integrity Pact that occurred in the last 10 years with any other Public Sector Undertaking or Government Department or any other Company, in any country.  </t>
  </si>
  <si>
    <t>Details regarding previous transgressions of Integrity Pact  that occurred in the last 10 years</t>
  </si>
  <si>
    <t>Name of client</t>
  </si>
  <si>
    <t>Details of Transgression of Integrity Pact  by the bidder</t>
  </si>
  <si>
    <r>
      <rPr>
        <b/>
        <i/>
        <sz val="11"/>
        <color rgb="FF0000FF"/>
        <rFont val="Book Antiqua"/>
        <family val="1"/>
      </rPr>
      <t>Route-2:</t>
    </r>
    <r>
      <rPr>
        <i/>
        <sz val="11"/>
        <color rgb="FF0000FF"/>
        <rFont val="Book Antiqua"/>
        <family val="1"/>
      </rPr>
      <t xml:space="preserve">
The bidder(s)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 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Section-VI, Volume-I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</si>
  <si>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t xml:space="preserve">Note:
(i) In case bidder is a holding company, the Financial Position criteria referred to in para 2.0 above shall be that of holding company only (i.e. excluding its subsidiary / group companies). In case bidder is a subsidiary of a holding company, the Financial Position criteria referred to in para 2.0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2.0 (b) &amp; (c) of parent/principal company providing collaboration for technological support shall be considered. However, once he meets the turnover requirement on their own or completes five (5) years from the date of commercial production of such equipment(s) in India but no later than seven (7) years from the date of incorporation as on the originally scheduled date of bid opening as above, the financial position requirements as specified at 2.0 (b) and (c) above shall be required to be met by such bidder on their own as per note (i) above and not based on their parent/principal company. Further, in case the bidder is yet to complete one (1) financial year, the Net worth requirement as per para 2.0 (a) above of parent/principal shall be considered. 
</t>
  </si>
  <si>
    <r>
      <t>No. of years, the above Transformer are in satisfactory operation as on the date of bid opening mentioned above. (</t>
    </r>
    <r>
      <rPr>
        <i/>
        <sz val="11"/>
        <rFont val="Book Antiqua"/>
        <family val="1"/>
      </rPr>
      <t>Originally Scheduled</t>
    </r>
    <r>
      <rPr>
        <sz val="11"/>
        <rFont val="Book Antiqua"/>
        <family val="1"/>
      </rPr>
      <t>)</t>
    </r>
  </si>
  <si>
    <r>
      <t xml:space="preserve">Minimum Average Annual Turnover^ (MAAT) for best three (3) years i.e. 36 months out of last five (5) financial years of the bidder should be
</t>
    </r>
    <r>
      <rPr>
        <b/>
        <sz val="12"/>
        <color rgb="FF0000FF"/>
        <rFont val="Book Antiqua"/>
        <family val="1"/>
      </rPr>
      <t>Rs. 1110.54 million or equivalent for Auto Transformer Package (TR-09)</t>
    </r>
    <r>
      <rPr>
        <sz val="12"/>
        <color rgb="FF0000FF"/>
        <rFont val="Book Antiqua"/>
        <family val="1"/>
      </rPr>
      <t xml:space="preserve">
^ Annual gross revenue from operations/gross operating income as incorporated in the profit &amp; loss account excluding other income.
</t>
    </r>
  </si>
  <si>
    <t xml:space="preserve">(iv) Relaxation for Start-Ups^/ MSEs
Start-Ups^/MSEs, meeting the specified requirements at Para 2 (a) above in Financial Position shall also be considered qualified if they meet Eighty (80)% of the requirement specified at Para 2 (b) &amp; 2 (c) above in Financial Position.
^ Start-Ups as defined by DIPP, applicable as on the originally scheduled date of bid opening.
</t>
  </si>
  <si>
    <t>3.0</t>
  </si>
  <si>
    <t>Period in Months from the affective date of Contract</t>
  </si>
  <si>
    <t>Attachment 14 Integrity Pact : To be submitted as per ITB Clause No. 9.3(o) and as per remarks in the Attach 14-IP.</t>
  </si>
  <si>
    <t>Declaration</t>
  </si>
  <si>
    <t>2023- 2024</t>
  </si>
  <si>
    <t>Attachment 8 Manufacturer’s Authorisation Form : To be furnished as per proforma provided in the bidding document, on the letter head of the each Manufactures proposed to supply main items (included in MS-Word format in Vol-III).</t>
  </si>
  <si>
    <t>Attachment 19: Declaration of Key Managerial Person jointly with Power of Attorney holder (included in MS-Word format in Vol-III)</t>
  </si>
  <si>
    <t>Attachment 20: Affidavit of Self certification regarding Minimum Local Content in line with PPP-MII order, if applicable (included in MS-Word format in Vol-III)</t>
  </si>
  <si>
    <t>GSTIN in the States/UT from where the supply for goods take place</t>
  </si>
  <si>
    <t>We conform that the Equipments offered shall have minimum performance specified in Technical Specifications. We further guarantee the Performance/Efficiency of the goods in response to the Technical Specifications.</t>
  </si>
  <si>
    <t>In support of the additional information required as per ITB Sub-Clause 9.3 (q) of the Bidding Documents, we furnish herewith our data/details/documents etc., alongwith other information, as follows (the stipulations have been reproduced in italics for ready reference):</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</si>
  <si>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9.3(q)(i)]</t>
    </r>
  </si>
  <si>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9.3(q)(ii)]</t>
    </r>
  </si>
  <si>
    <t xml:space="preserve"> the receipt of which is hereby acknowledged, we the undersigned, offer to design, manufacture, test, deliver on destination site basis and supervision of installation, if any, of the Goods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</si>
  <si>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 xml:space="preserve">The documentary evidence establishing in accordance with ITB Clause 3, Vol.-I of the Bidding Documents that the Goods offered by us are eligible Goods and conform to the Bidding Documents has been furnished as Attachment 4. </t>
  </si>
  <si>
    <t>Information regarding ex-employees of Purchaser in our firm.</t>
  </si>
  <si>
    <r>
      <t xml:space="preserve">We confirm that except as otherwise specifically provided our Bid Prices in </t>
    </r>
    <r>
      <rPr>
        <u/>
        <sz val="11"/>
        <rFont val="Book Antiqua"/>
        <family val="1"/>
      </rPr>
      <t>Second Envelope</t>
    </r>
    <r>
      <rPr>
        <sz val="11"/>
        <rFont val="Book Antiqua"/>
        <family val="1"/>
      </rPr>
      <t xml:space="preserve"> include all taxes, duties, levies and charges as may be assessed on us, our Sub-Contractor/Sub-Vendor or their employees by all municipal, state or national government authorities in connection with the Goods, in and outside of India.</t>
    </r>
  </si>
  <si>
    <t>100% of applicable Taxes and Duties i.e. GST, which are payable by the Purchaser under the Contract, shall be reimbursed by the Purchaser on production of satisfactory documentary evidence by the Supplier in accordance with the provisions of the Bidding Documents.</t>
  </si>
  <si>
    <t>We confirm that we have also registered/we shall also get registered in the GST Network with a GSTIN, in all the states from which we shall make our supply of goods.</t>
  </si>
  <si>
    <t>Further we understand that deviation taken in any of the above clauses by us shall make our bid non-responsive as per provision of bidding documents and be rejected by you.</t>
  </si>
  <si>
    <t>GCC 24</t>
  </si>
  <si>
    <t>GCC 35</t>
  </si>
  <si>
    <t>GCC 36</t>
  </si>
  <si>
    <t>…Amendment No…</t>
  </si>
  <si>
    <t>Name of the Package</t>
  </si>
  <si>
    <r>
      <t xml:space="preserve">Whether Bidder is MSE ( or Not
</t>
    </r>
    <r>
      <rPr>
        <i/>
        <sz val="11"/>
        <rFont val="Book Antiqua"/>
        <family val="1"/>
      </rPr>
      <t>[Select from drop down menu]</t>
    </r>
  </si>
  <si>
    <r>
      <t xml:space="preserve">Specify type of Bidder                    </t>
    </r>
    <r>
      <rPr>
        <i/>
        <sz val="11"/>
        <rFont val="Book Antiqua"/>
        <family val="1"/>
      </rPr>
      <t>[Select from drop down menu]</t>
    </r>
  </si>
  <si>
    <t>[Select from drop down menu]</t>
  </si>
  <si>
    <t>Printed Name (Bidder)</t>
  </si>
  <si>
    <t>Phone No. of Bid Signatory:</t>
  </si>
  <si>
    <t>Tel. Ph. No. of Bid Signatory:</t>
  </si>
  <si>
    <t>Fax No. of Bid Signatory:</t>
  </si>
  <si>
    <t>E-mail ID of Bid Signatory:</t>
  </si>
  <si>
    <t>Affidavit of Self certification regarding Minimum Local Content in line with PPP-MII Order  and MoP Order, if applicable</t>
  </si>
  <si>
    <t xml:space="preserve">#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 </t>
  </si>
  <si>
    <t>Authorization certificate issued by Domestic Manufacturer for selling Domestically Manufactured  Iron &amp; Steel Products.</t>
  </si>
  <si>
    <t>Affidavit of Self certification regarding Domestic Value Addition in Iron &amp; Steel Products.</t>
  </si>
  <si>
    <t>Certification by the Bidder as per DoE Order in line with ITB Clause 2.1</t>
  </si>
  <si>
    <t>Attachment 23: Affidavit of Self certification regarding Domestic Value Addition in Iron &amp; Steel Products. (included in MS-Word format in Vol-III)</t>
  </si>
  <si>
    <t>NOT APPLICABLE</t>
  </si>
  <si>
    <t>Qualified Licensee of a Qualified Manufacturer</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</si>
  <si>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if applicable</t>
  </si>
  <si>
    <t>Declaration by the Bidder regarding events encountered pursuant to ITB Clause 2.1.</t>
  </si>
  <si>
    <t>Bid Securing Declaration to be submitted by the Bidder.</t>
  </si>
  <si>
    <r>
      <t>The details of Alternative Bids made by us indicating the complete Technical Specifications and the deviation to contractual and commercial conditions.</t>
    </r>
    <r>
      <rPr>
        <b/>
        <sz val="11"/>
        <rFont val="Book Antiqua"/>
        <family val="1"/>
      </rPr>
      <t xml:space="preserve"> (NOT APPLICABLE)</t>
    </r>
  </si>
  <si>
    <t>Attachment 24: Authorization certificate issued by Domestic Manufacturer for selling Domestically Manufactured  Iron &amp; Steel Products. (included in MS-Word format in Vol-III)</t>
  </si>
  <si>
    <t>Attachment 22:  Declaration by the Bidder regarding events encountered pursuant to ITB Clause 2.1. (included in MS-Word format in Vol-III)</t>
  </si>
  <si>
    <t>Attachment 21: Certificate from statutory auditor or cost auditor of the company (in the case of companies) or from a practicing cost accountant or practicing chartered accountant (in respect of suppliers other than companies) if applicable (included in MS-Word format in Vol-III)</t>
  </si>
  <si>
    <t>Attachment 25: Certification by the Bidder as per DoE Order in line with ITB Clause 2.1. (included in MS-Word format in Vol-III)</t>
  </si>
  <si>
    <t>e</t>
  </si>
  <si>
    <t>f</t>
  </si>
  <si>
    <t>g</t>
  </si>
  <si>
    <t>h</t>
  </si>
  <si>
    <t>2024- 2025</t>
  </si>
  <si>
    <t>2025- 2026</t>
  </si>
  <si>
    <t>An undertaking from Bidder regarding  not meeting the technical experience criteria of HTLS Conductor as mentioned in ITB 2.1 (BDS).</t>
  </si>
  <si>
    <t xml:space="preserve"> Compliance to the process related to the e-RA Terms &amp; Conditions and the Business Rules governing the e-RA</t>
  </si>
  <si>
    <r>
      <t xml:space="preserve">We are a Micro and Small Enterprise (MSE) registered with a designated Authority of GoI under the Public Procurement Policy for MSEs Order, 2012, Notification dated 01/06/2020 and 26/06/2020 read in conjunction with related notifications issued from time to time for such enterprises. 
</t>
    </r>
    <r>
      <rPr>
        <sz val="11"/>
        <color rgb="FFFF0000"/>
        <rFont val="Book Antiqua"/>
        <family val="1"/>
      </rPr>
      <t>[Delete if not applicable]</t>
    </r>
  </si>
  <si>
    <t>Domestic Bidder</t>
  </si>
  <si>
    <t>IEEMA</t>
  </si>
  <si>
    <t>We hereby furnish the relevant details pertaining to the price adjustment provisions for equipment as specified in your specifications and documents for the subject package. The necessary documentary evidence is enclosed.</t>
  </si>
  <si>
    <t>Interest Bearing Intial Advance</t>
  </si>
  <si>
    <t>Price Adjustment</t>
  </si>
  <si>
    <t>2026- 2027</t>
  </si>
  <si>
    <t xml:space="preserve">We declare that as specified in Clause 11.5, Section –II:ITB, Vol.-I of the Bidding Documents, prices quoted by us in the Price Schedules in Second Envelope shall be subject to Price Adjustment during the execution of Contract in accordance with Appendix-2 (Price Adjustment) to the Contract Agreement. </t>
  </si>
  <si>
    <t>Attachments 3(JV), 3(QR), 4,  4(A),  4(B),  5, 6, 7,  9,  10, 11, 12, 13, 14, 15, 16, 17,18 and Bid Form for 1st Envelope are included here .</t>
  </si>
  <si>
    <t>Attachment 1 Bid Security : Not Applicable</t>
  </si>
  <si>
    <t>Attachment 26: Compliance to the process related to the e-RA Terms &amp; Conditions and the Business Rules governing the e-RA (included in MS-Word format in Vol-III)</t>
  </si>
  <si>
    <t>Attachment 27: Bid Securing Declaration to be submitted by the Bidder (included in MS-Word format in Vol-III)</t>
  </si>
  <si>
    <t xml:space="preserve">We declare that we have studied Clause GCC 2.1 relating to mode of contracting for Domestic Bidders and we are making this proposal with a stipulation that you shall award us two separate Contracts viz ‘First Contract’ for ex-works supply of Goods including Type Tests to be conducted and  ‘Second Contract’ for providing all the services i.e. inland transportation for delivery at site, In-transit insurance, loading and unloading in respect of all the Goods supplied under the ‘First Contract’ and other services specified in the Contract   Documents.    
 We declare that the award of two contracts, will not, in any way, dilute our responsibility for successful delivery of Goods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</si>
  <si>
    <t>Value of index as 30 days prior to date set for opening of bids</t>
  </si>
  <si>
    <t>For our Qualifying Requirements Data, please refer Attachment-3(QR) of this volume.</t>
  </si>
  <si>
    <t>Raw Material</t>
  </si>
  <si>
    <t>a=</t>
  </si>
  <si>
    <t>b=</t>
  </si>
  <si>
    <t>c=</t>
  </si>
  <si>
    <t>d=</t>
  </si>
  <si>
    <t>Labour</t>
  </si>
  <si>
    <t>l=</t>
  </si>
  <si>
    <t xml:space="preserve">Indian field labour index – namely All India average consumer price index for Industrial Workers (monthly)  (Base: 2016= 100), as published by Labour Bureau, Shimla, Government of India (www.labourbureau.nic.in).
</t>
  </si>
  <si>
    <t>The sum of the value of coefficients for raw materials: a+b+c+d=0.55 to 0.65 and sum of all the coefficients including labour shall be a+b+c+d+l=0.85.</t>
  </si>
  <si>
    <t>Information for E – payment, PF details and declaration for Micro/Small and Medium Enterprise</t>
  </si>
  <si>
    <t>765kV Isolators</t>
  </si>
  <si>
    <t>II</t>
  </si>
  <si>
    <t>400kV Isolators</t>
  </si>
  <si>
    <t>III</t>
  </si>
  <si>
    <t>220kV Isolators</t>
  </si>
  <si>
    <t>We further understand that notwithstanding 4.0 above, in case of award on us, you shall also bear and pay/reimburse to us,  GST in respect of supplies by us to you, imposed on the Goods including Type Test to be conducted specified in Schedule No. 1, Supervision of Installation Services specified in Schedule-3 of the Price Schedule in Second Envelope; by the Indian Laws.</t>
  </si>
  <si>
    <t>CC/NT/G-MISC/DOM/A02/23/01462</t>
  </si>
  <si>
    <t>Isolator Package ISO-02</t>
  </si>
  <si>
    <t>Isolator Package ISO-02 associated with Bulk Procurement for Substation Equipment’s for implementation of Bay Extension work.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</si>
</sst>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 #,##0.00_);_(* \(#,##0.00\);_(* &quot;-&quot;??_);_(@_)"/>
    <numFmt numFmtId="165" formatCode="_-&quot;£&quot;* #,##0.00_-;\-&quot;£&quot;* #,##0.00_-;_-&quot;£&quot;* &quot;-&quot;??_-;_-@_-"/>
    <numFmt numFmtId="166" formatCode="0.0_)"/>
    <numFmt numFmtId="167" formatCode="#,##0.000_);\(#,##0.000\)"/>
    <numFmt numFmtId="168" formatCode=";;"/>
    <numFmt numFmtId="169" formatCode="&quot;\&quot;#,##0.00;[Red]\-&quot;\&quot;#,##0.00"/>
    <numFmt numFmtId="170" formatCode="#,##0.0"/>
    <numFmt numFmtId="171" formatCode="0.000"/>
    <numFmt numFmtId="172" formatCode="0.0"/>
    <numFmt numFmtId="173" formatCode="[$-409]dd\-mmm\-yy;@"/>
    <numFmt numFmtId="174" formatCode="[$-409]dd/mmm/yy;@"/>
    <numFmt numFmtId="175" formatCode="[$-409]d\-mmm\-yyyy;@"/>
  </numFmts>
  <fonts count="103">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sz val="11"/>
      <color indexed="12"/>
      <name val="Book Antiqua"/>
      <family val="1"/>
    </font>
    <font>
      <b/>
      <sz val="16"/>
      <color indexed="12"/>
      <name val="Arial"/>
      <family val="2"/>
    </font>
    <font>
      <sz val="12"/>
      <color indexed="12"/>
      <name val="Arial"/>
      <family val="2"/>
    </font>
    <font>
      <sz val="10"/>
      <color indexed="12"/>
      <name val="Arial"/>
      <family val="2"/>
    </font>
    <font>
      <sz val="11"/>
      <name val="Book Antiqua"/>
      <family val="1"/>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vertAlign val="superscript"/>
      <sz val="12"/>
      <name val="Book Antiqua"/>
      <family val="1"/>
    </font>
    <font>
      <sz val="12"/>
      <color indexed="12"/>
      <name val="Calibri"/>
      <family val="2"/>
    </font>
    <font>
      <b/>
      <sz val="11"/>
      <color indexed="20"/>
      <name val="Book Antiqua"/>
      <family val="1"/>
    </font>
    <font>
      <sz val="11"/>
      <name val="Arial"/>
      <family val="2"/>
    </font>
    <font>
      <sz val="12"/>
      <color indexed="12"/>
      <name val="Book Antiqua"/>
      <family val="1"/>
    </font>
    <font>
      <b/>
      <sz val="22"/>
      <color indexed="12"/>
      <name val="Book Antiqua"/>
      <family val="1"/>
    </font>
    <font>
      <b/>
      <sz val="12"/>
      <color indexed="12"/>
      <name val="Book Antiqua"/>
      <family val="1"/>
    </font>
    <font>
      <b/>
      <u/>
      <sz val="12"/>
      <name val="Book Antiqua"/>
      <family val="1"/>
    </font>
    <font>
      <sz val="10"/>
      <color indexed="63"/>
      <name val="Arial"/>
      <family val="2"/>
    </font>
    <font>
      <sz val="12"/>
      <name val="Bookman Old Style"/>
      <family val="1"/>
    </font>
    <font>
      <sz val="1"/>
      <color indexed="9"/>
      <name val="Book Antiqua"/>
      <family val="1"/>
    </font>
    <font>
      <b/>
      <i/>
      <sz val="11"/>
      <name val="Book Antiqua"/>
      <family val="1"/>
    </font>
    <font>
      <b/>
      <sz val="9"/>
      <color indexed="12"/>
      <name val="Book Antiqua"/>
      <family val="1"/>
    </font>
    <font>
      <i/>
      <sz val="11"/>
      <color indexed="8"/>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b/>
      <sz val="12"/>
      <color rgb="FFFF0000"/>
      <name val="Book Antiqua"/>
      <family val="1"/>
    </font>
    <font>
      <sz val="11"/>
      <color rgb="FFFF0000"/>
      <name val="Book Antiqua"/>
      <family val="1"/>
    </font>
    <font>
      <sz val="12"/>
      <color rgb="FF0000FF"/>
      <name val="Book Antiqua"/>
      <family val="1"/>
    </font>
    <font>
      <sz val="8"/>
      <color rgb="FF000000"/>
      <name val="Tahoma"/>
      <family val="2"/>
    </font>
    <font>
      <b/>
      <sz val="10"/>
      <color indexed="12"/>
      <name val="Book Antiqua"/>
      <family val="1"/>
    </font>
    <font>
      <sz val="9"/>
      <name val="Book Antiqua"/>
      <family val="1"/>
    </font>
    <font>
      <b/>
      <sz val="9"/>
      <color rgb="FFFF0000"/>
      <name val="Book Antiqua"/>
      <family val="1"/>
    </font>
    <font>
      <sz val="9"/>
      <name val="Cambria"/>
      <family val="1"/>
    </font>
    <font>
      <sz val="9"/>
      <color indexed="9"/>
      <name val="Book Antiqua"/>
      <family val="1"/>
    </font>
    <font>
      <b/>
      <i/>
      <sz val="11"/>
      <color indexed="8"/>
      <name val="Book Antiqua"/>
      <family val="1"/>
    </font>
    <font>
      <b/>
      <sz val="11"/>
      <color indexed="8"/>
      <name val="Book Antiqua"/>
      <family val="1"/>
    </font>
    <font>
      <b/>
      <i/>
      <sz val="10"/>
      <name val="Book Antiqua"/>
      <family val="1"/>
    </font>
    <font>
      <b/>
      <i/>
      <sz val="11"/>
      <color rgb="FF0000FF"/>
      <name val="Book Antiqua"/>
      <family val="1"/>
    </font>
    <font>
      <i/>
      <sz val="11"/>
      <color rgb="FF0000FF"/>
      <name val="Book Antiqua"/>
      <family val="1"/>
    </font>
    <font>
      <sz val="11"/>
      <color rgb="FF0000FF"/>
      <name val="Book Antiqua"/>
      <family val="1"/>
    </font>
    <font>
      <sz val="11"/>
      <color rgb="FF0000FF"/>
      <name val="Times New Roman"/>
      <family val="1"/>
    </font>
    <font>
      <b/>
      <sz val="12"/>
      <color rgb="FF0000FF"/>
      <name val="Book Antiqua"/>
      <family val="1"/>
    </font>
    <font>
      <i/>
      <sz val="12"/>
      <color rgb="FF0000FF"/>
      <name val="Book Antiqua"/>
      <family val="1"/>
    </font>
    <font>
      <b/>
      <sz val="18"/>
      <name val="Book Antiqua"/>
      <family val="1"/>
    </font>
    <font>
      <sz val="11"/>
      <color indexed="55"/>
      <name val="Book Antiqua"/>
      <family val="1"/>
    </font>
    <font>
      <sz val="10"/>
      <color indexed="55"/>
      <name val="Book Antiqua"/>
      <family val="1"/>
    </font>
    <font>
      <u/>
      <sz val="10"/>
      <color indexed="12"/>
      <name val="Arial"/>
      <family val="2"/>
    </font>
    <font>
      <sz val="9"/>
      <color indexed="81"/>
      <name val="Tahoma"/>
      <family val="2"/>
    </font>
    <font>
      <b/>
      <sz val="9"/>
      <color indexed="81"/>
      <name val="Tahoma"/>
      <family val="2"/>
    </font>
  </fonts>
  <fills count="17">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52"/>
        <bgColor indexed="64"/>
      </patternFill>
    </fill>
    <fill>
      <patternFill patternType="solid">
        <fgColor indexed="12"/>
        <bgColor indexed="64"/>
      </patternFill>
    </fill>
    <fill>
      <patternFill patternType="solid">
        <fgColor indexed="2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theme="5" tint="0.79998168889431442"/>
        <bgColor indexed="64"/>
      </patternFill>
    </fill>
    <fill>
      <patternFill patternType="solid">
        <fgColor rgb="FFFFFF00"/>
        <bgColor indexed="64"/>
      </patternFill>
    </fill>
  </fills>
  <borders count="61">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right/>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s>
  <cellStyleXfs count="60">
    <xf numFmtId="0" fontId="0" fillId="0" borderId="0"/>
    <xf numFmtId="9" fontId="13" fillId="0" borderId="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8" fontId="14" fillId="0" borderId="0" applyFont="0" applyFill="0" applyBorder="0" applyAlignment="0" applyProtection="0"/>
    <xf numFmtId="0" fontId="15"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4" fontId="14"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70"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1" fontId="14" fillId="0" borderId="0"/>
    <xf numFmtId="171"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50"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xf numFmtId="0" fontId="100" fillId="0" borderId="0" applyNumberFormat="0" applyFill="0" applyBorder="0" applyAlignment="0" applyProtection="0">
      <alignment vertical="top"/>
      <protection locked="0"/>
    </xf>
  </cellStyleXfs>
  <cellXfs count="1656">
    <xf numFmtId="0" fontId="0" fillId="0" borderId="0" xfId="0"/>
    <xf numFmtId="0" fontId="0" fillId="0" borderId="0" xfId="0" applyAlignment="1">
      <alignment vertical="center"/>
    </xf>
    <xf numFmtId="0" fontId="5" fillId="0" borderId="0" xfId="0" applyFont="1" applyAlignment="1">
      <alignment vertical="center"/>
    </xf>
    <xf numFmtId="0" fontId="3" fillId="0" borderId="0" xfId="0" applyFont="1" applyAlignment="1">
      <alignment vertical="center"/>
    </xf>
    <xf numFmtId="0" fontId="9" fillId="0" borderId="0" xfId="0" applyFont="1" applyAlignment="1">
      <alignment vertical="center"/>
    </xf>
    <xf numFmtId="0" fontId="10" fillId="0" borderId="0" xfId="0" applyFont="1" applyAlignment="1">
      <alignment horizontal="center" vertical="center"/>
    </xf>
    <xf numFmtId="0" fontId="9" fillId="0" borderId="0" xfId="0" applyFont="1" applyAlignment="1">
      <alignment horizontal="justify" vertical="center"/>
    </xf>
    <xf numFmtId="0" fontId="10" fillId="0" borderId="0" xfId="0" applyFont="1" applyAlignment="1">
      <alignment horizontal="justify" vertical="center"/>
    </xf>
    <xf numFmtId="0" fontId="9" fillId="0" borderId="0" xfId="0" applyFont="1" applyAlignment="1">
      <alignment horizontal="left" vertical="center"/>
    </xf>
    <xf numFmtId="0" fontId="12" fillId="0" borderId="0" xfId="0" applyFont="1" applyAlignment="1">
      <alignment vertical="center"/>
    </xf>
    <xf numFmtId="0" fontId="9" fillId="0" borderId="0" xfId="47" applyNumberFormat="1" applyFont="1" applyFill="1" applyBorder="1" applyAlignment="1" applyProtection="1">
      <alignment vertical="center"/>
    </xf>
    <xf numFmtId="0" fontId="9" fillId="0" borderId="0" xfId="53" applyFont="1" applyAlignment="1" applyProtection="1">
      <alignment vertical="center"/>
      <protection hidden="1"/>
    </xf>
    <xf numFmtId="0" fontId="9" fillId="0" borderId="0" xfId="53" applyFont="1" applyBorder="1" applyAlignment="1" applyProtection="1">
      <alignment horizontal="left" vertical="center" indent="1"/>
      <protection hidden="1"/>
    </xf>
    <xf numFmtId="0" fontId="9" fillId="0" borderId="0" xfId="53" applyFont="1" applyBorder="1" applyAlignment="1" applyProtection="1">
      <alignment vertical="center"/>
      <protection hidden="1"/>
    </xf>
    <xf numFmtId="0" fontId="10" fillId="0" borderId="0" xfId="53" applyFont="1" applyFill="1" applyAlignment="1" applyProtection="1">
      <alignment vertical="center"/>
      <protection hidden="1"/>
    </xf>
    <xf numFmtId="0" fontId="10" fillId="0" borderId="0" xfId="0" applyFont="1" applyAlignment="1">
      <alignment vertical="center"/>
    </xf>
    <xf numFmtId="0" fontId="10" fillId="0" borderId="0" xfId="47" applyNumberFormat="1" applyFont="1" applyFill="1" applyBorder="1" applyAlignment="1" applyProtection="1">
      <alignment horizontal="left" vertical="center" indent="1"/>
      <protection hidden="1"/>
    </xf>
    <xf numFmtId="0" fontId="10" fillId="0" borderId="0" xfId="47" applyNumberFormat="1" applyFont="1" applyFill="1" applyBorder="1" applyAlignment="1" applyProtection="1">
      <alignment horizontal="left" vertical="center"/>
      <protection hidden="1"/>
    </xf>
    <xf numFmtId="0" fontId="9" fillId="0" borderId="0" xfId="53" applyFont="1" applyBorder="1" applyAlignment="1" applyProtection="1">
      <alignment horizontal="left" vertical="center"/>
      <protection hidden="1"/>
    </xf>
    <xf numFmtId="0" fontId="9" fillId="0" borderId="0" xfId="0" applyFont="1" applyAlignment="1">
      <alignment horizontal="left" vertical="center" indent="1"/>
    </xf>
    <xf numFmtId="0" fontId="10" fillId="0" borderId="0" xfId="0" applyFont="1" applyAlignment="1">
      <alignment horizontal="left" vertical="center"/>
    </xf>
    <xf numFmtId="0" fontId="10" fillId="0" borderId="0" xfId="0" applyFont="1" applyAlignment="1">
      <alignment horizontal="right" vertical="center" indent="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NumberFormat="1" applyFont="1" applyFill="1" applyBorder="1"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9" fillId="0" borderId="0" xfId="0" applyFont="1" applyFill="1" applyAlignment="1" applyProtection="1">
      <alignmen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9" fillId="0" borderId="6" xfId="0" applyFont="1" applyBorder="1" applyAlignment="1" applyProtection="1">
      <alignment horizontal="justify" vertical="center" wrapText="1"/>
      <protection hidden="1"/>
    </xf>
    <xf numFmtId="0" fontId="10" fillId="0" borderId="6"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0" fillId="0" borderId="0" xfId="0" applyFill="1" applyAlignment="1" applyProtection="1">
      <alignment vertical="center"/>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9" fillId="0" borderId="0" xfId="0" applyFont="1" applyAlignment="1" applyProtection="1">
      <alignment horizontal="center" vertical="top"/>
      <protection hidden="1"/>
    </xf>
    <xf numFmtId="0" fontId="0" fillId="0" borderId="9" xfId="0" applyBorder="1" applyAlignment="1" applyProtection="1">
      <alignment horizontal="left"/>
      <protection hidden="1"/>
    </xf>
    <xf numFmtId="0" fontId="0" fillId="0" borderId="10" xfId="0" applyBorder="1" applyAlignment="1" applyProtection="1">
      <alignment horizontal="left"/>
      <protection hidden="1"/>
    </xf>
    <xf numFmtId="0" fontId="9" fillId="0" borderId="0" xfId="0" quotePrefix="1" applyFont="1" applyAlignment="1" applyProtection="1">
      <alignment horizontal="right" vertical="center"/>
      <protection hidden="1"/>
    </xf>
    <xf numFmtId="0" fontId="9" fillId="0" borderId="0" xfId="0" quotePrefix="1" applyFont="1" applyAlignment="1" applyProtection="1">
      <alignment horizontal="right" vertical="top"/>
      <protection hidden="1"/>
    </xf>
    <xf numFmtId="0" fontId="0" fillId="0" borderId="0" xfId="0" applyBorder="1" applyAlignment="1" applyProtection="1">
      <alignment vertical="center"/>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2" fontId="9" fillId="0" borderId="0" xfId="0" applyNumberFormat="1" applyFont="1" applyAlignment="1" applyProtection="1">
      <alignment horizontal="center" vertical="center"/>
      <protection hidden="1"/>
    </xf>
    <xf numFmtId="0" fontId="9" fillId="0" borderId="0" xfId="47" applyNumberFormat="1" applyFont="1" applyFill="1" applyBorder="1"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Fill="1" applyBorder="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5" fillId="0" borderId="0" xfId="0" applyFont="1" applyAlignment="1" applyProtection="1">
      <alignment vertical="center" wrapText="1"/>
      <protection hidden="1"/>
    </xf>
    <xf numFmtId="0" fontId="27" fillId="0" borderId="0" xfId="0" applyFont="1" applyAlignment="1" applyProtection="1">
      <alignment vertical="center"/>
      <protection hidden="1"/>
    </xf>
    <xf numFmtId="173" fontId="10" fillId="0" borderId="0" xfId="0" applyNumberFormat="1" applyFont="1" applyAlignment="1" applyProtection="1">
      <alignment horizontal="left" vertical="center" indent="1"/>
      <protection hidden="1"/>
    </xf>
    <xf numFmtId="0" fontId="10" fillId="0" borderId="0" xfId="0" applyFont="1" applyFill="1" applyBorder="1" applyAlignment="1" applyProtection="1">
      <alignment horizontal="right"/>
      <protection hidden="1"/>
    </xf>
    <xf numFmtId="0" fontId="11" fillId="0" borderId="0" xfId="0" applyFont="1" applyFill="1" applyAlignment="1" applyProtection="1">
      <alignment horizontal="center" vertical="center" wrapText="1"/>
      <protection hidden="1"/>
    </xf>
    <xf numFmtId="0" fontId="12" fillId="0" borderId="0" xfId="0" applyFont="1" applyFill="1" applyAlignment="1" applyProtection="1">
      <alignment vertical="center"/>
      <protection hidden="1"/>
    </xf>
    <xf numFmtId="0" fontId="10" fillId="0" borderId="0" xfId="0" applyFont="1" applyFill="1" applyAlignment="1" applyProtection="1">
      <alignment horizontal="center" vertical="center"/>
      <protection hidden="1"/>
    </xf>
    <xf numFmtId="0" fontId="9" fillId="0" borderId="0" xfId="53" applyFont="1" applyFill="1" applyBorder="1" applyAlignment="1" applyProtection="1">
      <alignment horizontal="left" vertical="center" indent="1"/>
      <protection hidden="1"/>
    </xf>
    <xf numFmtId="0" fontId="9" fillId="0" borderId="0" xfId="0" applyFont="1" applyFill="1" applyAlignment="1" applyProtection="1">
      <alignment horizontal="justify" vertical="center"/>
      <protection hidden="1"/>
    </xf>
    <xf numFmtId="0" fontId="5" fillId="0" borderId="0" xfId="0" applyFont="1" applyFill="1" applyAlignment="1" applyProtection="1">
      <alignment vertical="center"/>
      <protection hidden="1"/>
    </xf>
    <xf numFmtId="0" fontId="10" fillId="0" borderId="0" xfId="0" applyFont="1" applyFill="1" applyAlignment="1" applyProtection="1">
      <alignment vertical="center"/>
      <protection hidden="1"/>
    </xf>
    <xf numFmtId="173" fontId="9" fillId="0" borderId="0" xfId="0" applyNumberFormat="1" applyFont="1" applyFill="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0" fontId="10" fillId="0" borderId="0" xfId="0" applyFont="1" applyFill="1" applyBorder="1" applyAlignment="1" applyProtection="1">
      <alignment horizontal="right" vertical="center"/>
      <protection hidden="1"/>
    </xf>
    <xf numFmtId="0" fontId="9" fillId="0" borderId="0" xfId="0" applyFont="1" applyFill="1" applyAlignment="1" applyProtection="1">
      <alignment horizontal="left" vertical="center"/>
      <protection hidden="1"/>
    </xf>
    <xf numFmtId="0" fontId="10" fillId="0" borderId="0" xfId="0" applyFont="1" applyFill="1" applyAlignment="1" applyProtection="1">
      <alignment horizontal="left" vertical="center"/>
      <protection hidden="1"/>
    </xf>
    <xf numFmtId="172" fontId="9" fillId="0" borderId="0" xfId="0" applyNumberFormat="1" applyFont="1" applyAlignment="1" applyProtection="1">
      <alignment horizontal="center" vertical="top"/>
      <protection hidden="1"/>
    </xf>
    <xf numFmtId="172" fontId="9" fillId="0" borderId="0" xfId="0" applyNumberFormat="1" applyFont="1" applyAlignment="1" applyProtection="1">
      <alignment horizontal="left" vertical="top"/>
      <protection hidden="1"/>
    </xf>
    <xf numFmtId="0" fontId="9" fillId="0" borderId="0" xfId="0" applyFont="1" applyFill="1" applyAlignment="1" applyProtection="1">
      <alignment horizontal="justify" vertical="top"/>
      <protection hidden="1"/>
    </xf>
    <xf numFmtId="0" fontId="28" fillId="0" borderId="0" xfId="0" applyFont="1" applyFill="1" applyAlignment="1" applyProtection="1">
      <alignment horizontal="justify" vertical="top"/>
      <protection hidden="1"/>
    </xf>
    <xf numFmtId="172" fontId="9" fillId="0" borderId="0" xfId="0" applyNumberFormat="1" applyFont="1" applyFill="1" applyBorder="1" applyAlignment="1" applyProtection="1">
      <alignment horizontal="justify" vertical="top" wrapText="1"/>
      <protection hidden="1"/>
    </xf>
    <xf numFmtId="172" fontId="9" fillId="0" borderId="0" xfId="0" applyNumberFormat="1" applyFont="1" applyAlignment="1" applyProtection="1">
      <alignment horizontal="left" vertical="top" indent="2"/>
      <protection hidden="1"/>
    </xf>
    <xf numFmtId="0" fontId="9" fillId="0" borderId="0" xfId="0" applyFont="1" applyBorder="1" applyAlignment="1" applyProtection="1">
      <alignment horizontal="center" vertical="center" wrapText="1"/>
      <protection hidden="1"/>
    </xf>
    <xf numFmtId="172" fontId="9" fillId="0" borderId="0" xfId="0" applyNumberFormat="1" applyFont="1" applyAlignment="1" applyProtection="1">
      <alignment horizontal="left" vertical="center" indent="3"/>
      <protection hidden="1"/>
    </xf>
    <xf numFmtId="0" fontId="9" fillId="0" borderId="0" xfId="0" applyFont="1" applyFill="1" applyAlignment="1" applyProtection="1">
      <alignment horizontal="right" vertical="center"/>
      <protection hidden="1"/>
    </xf>
    <xf numFmtId="0" fontId="9" fillId="0" borderId="0" xfId="0" applyFont="1" applyFill="1" applyAlignment="1" applyProtection="1">
      <alignment horizontal="left" vertical="center" wrapText="1" indent="2"/>
      <protection hidden="1"/>
    </xf>
    <xf numFmtId="0" fontId="25" fillId="0" borderId="0" xfId="0" applyFont="1" applyFill="1" applyAlignment="1" applyProtection="1">
      <alignment vertical="center" wrapText="1"/>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0" fontId="9" fillId="0" borderId="0" xfId="0" applyFont="1" applyBorder="1" applyAlignment="1" applyProtection="1">
      <alignment vertical="center"/>
      <protection hidden="1"/>
    </xf>
    <xf numFmtId="172" fontId="9" fillId="0" borderId="0" xfId="0" applyNumberFormat="1" applyFont="1" applyAlignment="1" applyProtection="1">
      <alignment horizontal="center"/>
      <protection hidden="1"/>
    </xf>
    <xf numFmtId="0" fontId="9" fillId="0" borderId="0" xfId="0" applyFont="1" applyAlignment="1" applyProtection="1">
      <alignment horizontal="left"/>
      <protection hidden="1"/>
    </xf>
    <xf numFmtId="0" fontId="22" fillId="0" borderId="0" xfId="0" applyFont="1" applyBorder="1" applyAlignment="1" applyProtection="1">
      <alignment horizontal="justify" vertical="center"/>
      <protection hidden="1"/>
    </xf>
    <xf numFmtId="0" fontId="9" fillId="0" borderId="6" xfId="0" applyFont="1" applyBorder="1" applyAlignment="1" applyProtection="1">
      <alignment horizontal="left" vertical="center" wrapText="1"/>
      <protection hidden="1"/>
    </xf>
    <xf numFmtId="0" fontId="9" fillId="0" borderId="6" xfId="0" applyFont="1" applyBorder="1" applyAlignment="1" applyProtection="1">
      <alignment horizontal="center" vertical="top" wrapText="1"/>
      <protection hidden="1"/>
    </xf>
    <xf numFmtId="0" fontId="9" fillId="0" borderId="12" xfId="0" applyFont="1" applyBorder="1" applyAlignment="1" applyProtection="1">
      <alignment horizontal="left" vertical="center" wrapText="1"/>
      <protection hidden="1"/>
    </xf>
    <xf numFmtId="0" fontId="9" fillId="0" borderId="13" xfId="0" applyFont="1" applyBorder="1" applyAlignment="1" applyProtection="1">
      <alignment horizontal="left" vertical="center" wrapText="1"/>
      <protection hidden="1"/>
    </xf>
    <xf numFmtId="0" fontId="9" fillId="0" borderId="0" xfId="0" applyFont="1" applyBorder="1" applyAlignment="1" applyProtection="1">
      <alignment horizontal="left" vertical="center" wrapText="1"/>
      <protection hidden="1"/>
    </xf>
    <xf numFmtId="0" fontId="9" fillId="0" borderId="0" xfId="0" applyFont="1" applyBorder="1" applyAlignment="1" applyProtection="1">
      <alignment horizontal="center" vertical="top" wrapText="1"/>
      <protection hidden="1"/>
    </xf>
    <xf numFmtId="0" fontId="10" fillId="0" borderId="0" xfId="0" applyFont="1" applyAlignment="1" applyProtection="1">
      <alignment horizontal="left"/>
      <protection hidden="1"/>
    </xf>
    <xf numFmtId="0" fontId="10" fillId="0" borderId="0" xfId="0" applyFont="1" applyBorder="1" applyAlignment="1" applyProtection="1">
      <alignment horizontal="left"/>
      <protection hidden="1"/>
    </xf>
    <xf numFmtId="0" fontId="9" fillId="0" borderId="0" xfId="0" applyFont="1" applyAlignment="1" applyProtection="1">
      <alignment horizontal="center"/>
      <protection hidden="1"/>
    </xf>
    <xf numFmtId="0" fontId="9" fillId="0" borderId="0" xfId="0" applyFont="1" applyBorder="1" applyAlignment="1" applyProtection="1">
      <alignment vertical="center" wrapText="1"/>
      <protection hidden="1"/>
    </xf>
    <xf numFmtId="0" fontId="9" fillId="0" borderId="0" xfId="0" applyFont="1" applyAlignment="1" applyProtection="1">
      <alignment horizontal="justify"/>
      <protection hidden="1"/>
    </xf>
    <xf numFmtId="0" fontId="9" fillId="0" borderId="0" xfId="0" applyFont="1" applyBorder="1" applyAlignment="1" applyProtection="1">
      <alignment vertical="top" wrapText="1"/>
      <protection hidden="1"/>
    </xf>
    <xf numFmtId="0" fontId="9" fillId="2" borderId="6" xfId="0" applyFont="1" applyFill="1" applyBorder="1" applyAlignment="1" applyProtection="1">
      <alignment horizontal="center" vertical="top" wrapText="1"/>
      <protection locked="0"/>
    </xf>
    <xf numFmtId="0" fontId="0" fillId="0" borderId="0" xfId="0" applyAlignment="1" applyProtection="1">
      <alignment horizontal="right" vertical="center"/>
      <protection hidden="1"/>
    </xf>
    <xf numFmtId="0" fontId="0" fillId="2" borderId="0" xfId="0" applyFill="1" applyAlignment="1" applyProtection="1">
      <alignment vertical="center"/>
      <protection locked="0"/>
    </xf>
    <xf numFmtId="173" fontId="10" fillId="0" borderId="0" xfId="0" applyNumberFormat="1" applyFont="1" applyFill="1" applyAlignment="1" applyProtection="1">
      <alignment horizontal="left" vertical="center" indent="1"/>
      <protection hidden="1"/>
    </xf>
    <xf numFmtId="0" fontId="9" fillId="0" borderId="0" xfId="0" applyFont="1" applyFill="1" applyAlignment="1" applyProtection="1">
      <alignment horizontal="left" vertical="center" indent="2"/>
      <protection hidden="1"/>
    </xf>
    <xf numFmtId="0" fontId="25" fillId="0" borderId="0" xfId="52" applyFont="1" applyBorder="1" applyAlignment="1" applyProtection="1">
      <alignment vertical="center"/>
      <protection hidden="1"/>
    </xf>
    <xf numFmtId="0" fontId="30" fillId="0" borderId="0" xfId="52" applyFont="1" applyBorder="1" applyAlignment="1" applyProtection="1">
      <alignment vertical="center"/>
      <protection hidden="1"/>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Border="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3" fillId="0" borderId="0" xfId="52" applyFont="1" applyBorder="1" applyAlignment="1" applyProtection="1">
      <alignment vertical="center"/>
      <protection hidden="1"/>
    </xf>
    <xf numFmtId="0" fontId="5"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4" xfId="0" applyFont="1" applyBorder="1" applyAlignment="1" applyProtection="1">
      <alignment horizontal="center" vertical="center" wrapText="1"/>
      <protection hidden="1"/>
    </xf>
    <xf numFmtId="0" fontId="34" fillId="0" borderId="0" xfId="52" applyFont="1" applyBorder="1" applyAlignment="1" applyProtection="1">
      <alignment vertical="center"/>
      <protection hidden="1"/>
    </xf>
    <xf numFmtId="0" fontId="35" fillId="0" borderId="0" xfId="52" applyFont="1"/>
    <xf numFmtId="0" fontId="34" fillId="0" borderId="0" xfId="52" applyFont="1" applyAlignment="1" applyProtection="1">
      <alignment vertical="center"/>
      <protection hidden="1"/>
    </xf>
    <xf numFmtId="0" fontId="34" fillId="0" borderId="0" xfId="52" applyFont="1" applyProtection="1">
      <protection hidden="1"/>
    </xf>
    <xf numFmtId="0" fontId="35" fillId="0" borderId="0" xfId="52" applyFont="1" applyProtection="1">
      <protection hidden="1"/>
    </xf>
    <xf numFmtId="0" fontId="10" fillId="0" borderId="0" xfId="0" applyFont="1" applyFill="1" applyAlignment="1" applyProtection="1">
      <alignment horizontal="left" vertical="center" indent="1"/>
      <protection hidden="1"/>
    </xf>
    <xf numFmtId="0" fontId="9" fillId="0" borderId="15" xfId="0" applyFont="1" applyBorder="1" applyAlignment="1" applyProtection="1">
      <alignment horizontal="center" vertical="center" wrapText="1"/>
      <protection hidden="1"/>
    </xf>
    <xf numFmtId="0" fontId="9" fillId="0" borderId="16" xfId="0" applyFont="1" applyBorder="1" applyAlignment="1" applyProtection="1">
      <alignment vertical="center" wrapText="1"/>
      <protection hidden="1"/>
    </xf>
    <xf numFmtId="0" fontId="9" fillId="0" borderId="7"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9" fillId="0" borderId="0" xfId="0" applyFont="1" applyAlignment="1" applyProtection="1">
      <alignment vertical="center" wrapText="1"/>
      <protection hidden="1"/>
    </xf>
    <xf numFmtId="0" fontId="10" fillId="0" borderId="0" xfId="53" applyFont="1" applyFill="1" applyBorder="1" applyAlignment="1" applyProtection="1">
      <alignment vertical="top"/>
      <protection hidden="1"/>
    </xf>
    <xf numFmtId="0" fontId="10" fillId="0" borderId="0" xfId="53" applyFont="1" applyFill="1" applyAlignment="1" applyProtection="1">
      <alignment vertical="top"/>
      <protection hidden="1"/>
    </xf>
    <xf numFmtId="0" fontId="5" fillId="0" borderId="0" xfId="0" applyFont="1" applyFill="1" applyBorder="1" applyAlignment="1" applyProtection="1">
      <alignment horizontal="center" vertical="center"/>
      <protection hidden="1"/>
    </xf>
    <xf numFmtId="0" fontId="9" fillId="0" borderId="0" xfId="0" applyFont="1" applyFill="1" applyBorder="1" applyAlignment="1" applyProtection="1">
      <alignment vertical="center"/>
      <protection hidden="1"/>
    </xf>
    <xf numFmtId="0" fontId="9" fillId="2" borderId="6" xfId="0" applyFont="1" applyFill="1" applyBorder="1" applyAlignment="1" applyProtection="1">
      <alignment horizontal="left" vertical="center"/>
      <protection locked="0"/>
    </xf>
    <xf numFmtId="0" fontId="10" fillId="0" borderId="0" xfId="0" applyFont="1" applyFill="1" applyAlignment="1" applyProtection="1">
      <alignment horizontal="right" vertical="center" indent="1"/>
      <protection hidden="1"/>
    </xf>
    <xf numFmtId="0" fontId="0" fillId="0" borderId="0" xfId="0" applyBorder="1" applyProtection="1">
      <protection hidden="1"/>
    </xf>
    <xf numFmtId="0" fontId="10" fillId="0" borderId="0" xfId="53" applyFont="1" applyBorder="1" applyAlignment="1" applyProtection="1">
      <alignment horizontal="left" vertical="center"/>
      <protection hidden="1"/>
    </xf>
    <xf numFmtId="0" fontId="9" fillId="0" borderId="0" xfId="0" applyFont="1" applyFill="1" applyBorder="1" applyAlignment="1" applyProtection="1">
      <alignment horizontal="left" vertical="center" indent="2"/>
      <protection hidden="1"/>
    </xf>
    <xf numFmtId="0" fontId="9" fillId="0" borderId="19" xfId="0" applyFont="1" applyFill="1" applyBorder="1" applyAlignment="1" applyProtection="1">
      <alignment horizontal="left" vertical="center"/>
      <protection hidden="1"/>
    </xf>
    <xf numFmtId="0" fontId="9" fillId="0" borderId="0" xfId="47" applyNumberFormat="1" applyFont="1" applyFill="1" applyBorder="1" applyAlignment="1" applyProtection="1">
      <alignment horizontal="left" vertical="center" indent="1"/>
      <protection hidden="1"/>
    </xf>
    <xf numFmtId="0" fontId="8" fillId="0" borderId="0" xfId="0" applyFont="1" applyAlignment="1" applyProtection="1">
      <alignment vertical="center"/>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0" fontId="10" fillId="0" borderId="0" xfId="0" applyFont="1" applyBorder="1" applyAlignment="1" applyProtection="1">
      <alignment horizontal="right" vertical="center" indent="1"/>
      <protection hidden="1"/>
    </xf>
    <xf numFmtId="173" fontId="27" fillId="0" borderId="0" xfId="0" applyNumberFormat="1" applyFont="1" applyAlignment="1" applyProtection="1">
      <alignment vertical="center"/>
      <protection hidden="1"/>
    </xf>
    <xf numFmtId="0" fontId="40" fillId="0" borderId="0" xfId="0" applyFont="1" applyFill="1" applyAlignment="1" applyProtection="1">
      <alignment vertical="center"/>
      <protection hidden="1"/>
    </xf>
    <xf numFmtId="0" fontId="40" fillId="0" borderId="0" xfId="0" applyFont="1" applyAlignment="1" applyProtection="1">
      <alignment vertical="center"/>
      <protection hidden="1"/>
    </xf>
    <xf numFmtId="0" fontId="40" fillId="0" borderId="0" xfId="0" applyFont="1" applyAlignment="1" applyProtection="1">
      <alignment horizontal="center"/>
      <protection hidden="1"/>
    </xf>
    <xf numFmtId="0" fontId="40" fillId="0" borderId="0" xfId="0" applyFont="1" applyAlignment="1" applyProtection="1">
      <alignment horizontal="center" vertical="center"/>
      <protection hidden="1"/>
    </xf>
    <xf numFmtId="0" fontId="40" fillId="0" borderId="0" xfId="0" applyFont="1" applyProtection="1">
      <protection hidden="1"/>
    </xf>
    <xf numFmtId="0" fontId="40" fillId="0" borderId="0" xfId="0" applyFont="1" applyFill="1" applyProtection="1">
      <protection hidden="1"/>
    </xf>
    <xf numFmtId="0" fontId="40" fillId="0" borderId="0" xfId="0" applyFont="1" applyFill="1" applyAlignment="1" applyProtection="1">
      <alignment horizontal="center" vertical="center"/>
      <protection hidden="1"/>
    </xf>
    <xf numFmtId="0" fontId="43" fillId="0" borderId="0" xfId="0" applyFont="1" applyFill="1" applyAlignment="1" applyProtection="1">
      <alignment vertical="center"/>
      <protection hidden="1"/>
    </xf>
    <xf numFmtId="0" fontId="44" fillId="0" borderId="0" xfId="0" applyFont="1" applyFill="1" applyAlignment="1" applyProtection="1">
      <alignment vertical="center"/>
      <protection hidden="1"/>
    </xf>
    <xf numFmtId="0" fontId="37" fillId="0" borderId="0" xfId="47" applyNumberFormat="1" applyFont="1" applyFill="1" applyBorder="1" applyAlignment="1" applyProtection="1">
      <alignment horizontal="left" vertical="center" indent="1"/>
      <protection hidden="1"/>
    </xf>
    <xf numFmtId="0" fontId="39" fillId="0" borderId="0" xfId="0" applyFont="1" applyFill="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42" fillId="0" borderId="0" xfId="53" applyFont="1" applyFill="1" applyAlignment="1" applyProtection="1">
      <alignment vertical="center"/>
      <protection hidden="1"/>
    </xf>
    <xf numFmtId="0" fontId="42" fillId="0" borderId="0" xfId="53" applyFont="1" applyFill="1" applyBorder="1" applyAlignment="1" applyProtection="1">
      <alignment vertical="center"/>
      <protection hidden="1"/>
    </xf>
    <xf numFmtId="0" fontId="41" fillId="0" borderId="0" xfId="0" applyFont="1" applyFill="1" applyAlignment="1" applyProtection="1">
      <alignment horizontal="center" vertical="center"/>
      <protection hidden="1"/>
    </xf>
    <xf numFmtId="0" fontId="5" fillId="0" borderId="0" xfId="0" applyFont="1" applyBorder="1" applyAlignme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5" fillId="0" borderId="0" xfId="0" applyFont="1" applyBorder="1" applyAlignment="1" applyProtection="1">
      <alignment vertical="center"/>
      <protection hidden="1"/>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6" xfId="0" applyFont="1" applyFill="1" applyBorder="1" applyAlignment="1" applyProtection="1">
      <alignment vertical="center" wrapText="1"/>
      <protection hidden="1"/>
    </xf>
    <xf numFmtId="0" fontId="2" fillId="0" borderId="0" xfId="0" applyFont="1" applyAlignment="1" applyProtection="1">
      <alignment horizontal="left" vertical="center"/>
      <protection hidden="1"/>
    </xf>
    <xf numFmtId="0" fontId="0" fillId="0" borderId="0" xfId="0" applyAlignment="1" applyProtection="1">
      <alignment horizontal="left" vertical="center"/>
      <protection hidden="1"/>
    </xf>
    <xf numFmtId="0" fontId="25" fillId="2" borderId="6" xfId="0" applyFont="1" applyFill="1" applyBorder="1" applyAlignment="1" applyProtection="1">
      <alignment horizontal="right" vertical="center" wrapText="1"/>
      <protection locked="0"/>
    </xf>
    <xf numFmtId="0" fontId="14" fillId="0" borderId="0" xfId="51" applyAlignment="1" applyProtection="1">
      <alignment vertical="center"/>
      <protection hidden="1"/>
    </xf>
    <xf numFmtId="0" fontId="14" fillId="0" borderId="0" xfId="51" applyProtection="1">
      <protection hidden="1"/>
    </xf>
    <xf numFmtId="0" fontId="9" fillId="0" borderId="0" xfId="0" applyFont="1" applyFill="1" applyAlignment="1" applyProtection="1">
      <alignment horizontal="right" vertical="top"/>
      <protection hidden="1"/>
    </xf>
    <xf numFmtId="0" fontId="48" fillId="0" borderId="0" xfId="0" applyFont="1" applyAlignment="1" applyProtection="1">
      <alignment vertical="center"/>
      <protection hidden="1"/>
    </xf>
    <xf numFmtId="0" fontId="9" fillId="0" borderId="0" xfId="0" applyFont="1" applyBorder="1" applyAlignment="1" applyProtection="1">
      <alignment horizontal="justify" vertical="center" wrapText="1"/>
      <protection hidden="1"/>
    </xf>
    <xf numFmtId="0" fontId="36" fillId="0" borderId="0" xfId="0" applyFont="1" applyFill="1" applyBorder="1" applyAlignment="1" applyProtection="1">
      <alignment horizontal="left" vertical="center"/>
      <protection hidden="1"/>
    </xf>
    <xf numFmtId="173" fontId="10" fillId="0" borderId="0" xfId="0" applyNumberFormat="1" applyFont="1" applyAlignment="1">
      <alignment horizontal="left" vertical="center" indent="1"/>
    </xf>
    <xf numFmtId="173"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7" xfId="0" applyFont="1" applyFill="1" applyBorder="1" applyAlignment="1" applyProtection="1">
      <alignment horizontal="left" vertical="center" wrapText="1"/>
      <protection hidden="1"/>
    </xf>
    <xf numFmtId="0" fontId="9" fillId="0" borderId="6" xfId="0" applyFont="1" applyBorder="1" applyAlignment="1" applyProtection="1">
      <alignment horizontal="left" vertical="top" wrapText="1" indent="2"/>
      <protection hidden="1"/>
    </xf>
    <xf numFmtId="0" fontId="9" fillId="0" borderId="8" xfId="0" applyFont="1" applyBorder="1" applyAlignment="1" applyProtection="1">
      <alignment horizontal="left" vertical="center" wrapText="1" indent="2"/>
      <protection hidden="1"/>
    </xf>
    <xf numFmtId="0" fontId="9" fillId="0" borderId="15" xfId="0" applyFont="1" applyBorder="1" applyAlignment="1" applyProtection="1">
      <alignment horizontal="left" vertical="center" wrapText="1" indent="2"/>
      <protection hidden="1"/>
    </xf>
    <xf numFmtId="1" fontId="27" fillId="0" borderId="0" xfId="0" applyNumberFormat="1" applyFont="1" applyAlignment="1" applyProtection="1">
      <alignment horizontal="center" vertical="center"/>
      <protection hidden="1"/>
    </xf>
    <xf numFmtId="0" fontId="9" fillId="0" borderId="25" xfId="0" applyFont="1" applyFill="1" applyBorder="1" applyAlignment="1" applyProtection="1">
      <alignment horizontal="center" vertical="top" wrapText="1"/>
      <protection hidden="1"/>
    </xf>
    <xf numFmtId="0" fontId="9" fillId="0" borderId="18" xfId="0" applyFont="1" applyFill="1" applyBorder="1" applyAlignment="1" applyProtection="1">
      <alignment horizontal="center" vertical="top" wrapText="1"/>
      <protection hidden="1"/>
    </xf>
    <xf numFmtId="0" fontId="45" fillId="0" borderId="0" xfId="0" applyFont="1" applyFill="1" applyBorder="1" applyAlignment="1" applyProtection="1">
      <alignment horizontal="justify" vertical="center"/>
      <protection hidden="1"/>
    </xf>
    <xf numFmtId="0" fontId="45" fillId="0" borderId="0" xfId="0" applyFont="1" applyFill="1" applyBorder="1" applyAlignment="1" applyProtection="1">
      <alignment horizontal="center" vertical="center"/>
      <protection hidden="1"/>
    </xf>
    <xf numFmtId="0" fontId="5" fillId="0" borderId="0" xfId="0" applyFont="1" applyAlignment="1" applyProtection="1">
      <alignment horizontal="justify" vertical="center"/>
      <protection hidden="1"/>
    </xf>
    <xf numFmtId="0" fontId="24" fillId="0" borderId="0" xfId="52" applyFont="1" applyBorder="1" applyAlignment="1" applyProtection="1">
      <alignment vertical="center"/>
      <protection hidden="1"/>
    </xf>
    <xf numFmtId="0" fontId="25" fillId="0" borderId="4" xfId="52" applyFont="1" applyBorder="1" applyAlignment="1" applyProtection="1">
      <alignment vertical="center"/>
      <protection hidden="1"/>
    </xf>
    <xf numFmtId="0" fontId="49" fillId="0" borderId="0" xfId="0" applyFont="1" applyFill="1" applyAlignment="1" applyProtection="1">
      <alignment horizontal="right" vertical="center" wrapText="1"/>
      <protection hidden="1"/>
    </xf>
    <xf numFmtId="0" fontId="10" fillId="0" borderId="0" xfId="0" applyFont="1" applyBorder="1" applyAlignment="1" applyProtection="1">
      <alignment horizontal="center" vertical="center" wrapText="1"/>
      <protection hidden="1"/>
    </xf>
    <xf numFmtId="0" fontId="9" fillId="0" borderId="15" xfId="0" applyFont="1" applyFill="1" applyBorder="1" applyAlignment="1" applyProtection="1">
      <alignment horizontal="center" vertical="center" wrapText="1"/>
      <protection hidden="1"/>
    </xf>
    <xf numFmtId="0" fontId="45" fillId="0" borderId="0" xfId="0" applyFont="1" applyBorder="1" applyAlignment="1" applyProtection="1">
      <alignment horizontal="justify" vertical="center"/>
      <protection hidden="1"/>
    </xf>
    <xf numFmtId="0" fontId="9" fillId="0" borderId="24" xfId="0" applyFont="1" applyFill="1" applyBorder="1" applyAlignment="1" applyProtection="1">
      <alignment horizontal="center" vertical="top" wrapText="1"/>
      <protection hidden="1"/>
    </xf>
    <xf numFmtId="0" fontId="9" fillId="0" borderId="24" xfId="0" applyFont="1" applyFill="1" applyBorder="1" applyAlignment="1" applyProtection="1">
      <alignment vertical="top" wrapText="1"/>
      <protection hidden="1"/>
    </xf>
    <xf numFmtId="0" fontId="45" fillId="0" borderId="0" xfId="0" applyFont="1" applyBorder="1" applyAlignment="1" applyProtection="1">
      <alignment vertical="center"/>
      <protection hidden="1"/>
    </xf>
    <xf numFmtId="0" fontId="45" fillId="0" borderId="0" xfId="0" applyFont="1" applyFill="1" applyBorder="1" applyAlignment="1" applyProtection="1">
      <alignment vertical="center"/>
      <protection locked="0"/>
    </xf>
    <xf numFmtId="0" fontId="25" fillId="0" borderId="0" xfId="0" applyFont="1" applyFill="1" applyBorder="1" applyAlignment="1" applyProtection="1">
      <alignment vertical="center"/>
      <protection locked="0"/>
    </xf>
    <xf numFmtId="0" fontId="45" fillId="0" borderId="0" xfId="0" applyFont="1" applyBorder="1" applyAlignment="1" applyProtection="1">
      <alignment vertical="center" wrapText="1"/>
      <protection hidden="1"/>
    </xf>
    <xf numFmtId="0" fontId="45" fillId="0" borderId="0" xfId="0" applyFont="1" applyFill="1" applyBorder="1" applyAlignment="1" applyProtection="1">
      <alignment vertical="center"/>
      <protection hidden="1"/>
    </xf>
    <xf numFmtId="14" fontId="7" fillId="0" borderId="0" xfId="0" applyNumberFormat="1" applyFont="1" applyFill="1" applyBorder="1" applyAlignment="1" applyProtection="1">
      <alignment vertical="center" wrapText="1"/>
      <protection hidden="1"/>
    </xf>
    <xf numFmtId="0" fontId="7" fillId="0" borderId="0" xfId="0" applyFont="1" applyAlignment="1" applyProtection="1">
      <alignment vertical="top" wrapText="1"/>
      <protection hidden="1"/>
    </xf>
    <xf numFmtId="0" fontId="7" fillId="0" borderId="0" xfId="0" applyFont="1" applyFill="1" applyAlignment="1" applyProtection="1">
      <alignment vertical="top" wrapText="1"/>
      <protection hidden="1"/>
    </xf>
    <xf numFmtId="0" fontId="50" fillId="0" borderId="0" xfId="0" applyFont="1" applyProtection="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6" fillId="0" borderId="0" xfId="0" applyFont="1" applyAlignment="1" applyProtection="1">
      <alignment horizontal="left" vertical="top" wrapText="1"/>
      <protection hidden="1"/>
    </xf>
    <xf numFmtId="0" fontId="51" fillId="0" borderId="0" xfId="0" applyFont="1" applyBorder="1" applyAlignment="1">
      <alignment horizontal="left"/>
    </xf>
    <xf numFmtId="0" fontId="9" fillId="0" borderId="14" xfId="0" applyFont="1" applyBorder="1" applyAlignment="1" applyProtection="1">
      <alignment horizontal="left" vertical="center" wrapText="1" indent="2"/>
      <protection hidden="1"/>
    </xf>
    <xf numFmtId="0" fontId="50" fillId="0" borderId="0" xfId="0" applyFont="1" applyProtection="1">
      <protection locked="0"/>
    </xf>
    <xf numFmtId="0" fontId="14" fillId="0" borderId="0" xfId="51" applyFont="1" applyAlignment="1" applyProtection="1">
      <alignment vertical="center"/>
      <protection hidden="1"/>
    </xf>
    <xf numFmtId="0" fontId="14" fillId="0" borderId="0" xfId="51" applyFont="1" applyFill="1" applyBorder="1" applyAlignment="1" applyProtection="1">
      <alignment vertical="center"/>
      <protection hidden="1"/>
    </xf>
    <xf numFmtId="0" fontId="14" fillId="0" borderId="0" xfId="51" applyFont="1" applyProtection="1">
      <protection hidden="1"/>
    </xf>
    <xf numFmtId="0" fontId="14" fillId="0" borderId="0" xfId="51" applyFont="1" applyFill="1" applyBorder="1" applyAlignment="1" applyProtection="1">
      <alignment horizontal="left" vertical="center"/>
      <protection hidden="1"/>
    </xf>
    <xf numFmtId="0" fontId="14" fillId="0" borderId="0" xfId="51" applyFont="1" applyFill="1" applyBorder="1" applyAlignment="1" applyProtection="1">
      <alignment horizontal="center" vertical="center"/>
      <protection hidden="1"/>
    </xf>
    <xf numFmtId="0" fontId="14" fillId="0" borderId="0" xfId="51" applyFont="1" applyAlignment="1" applyProtection="1">
      <alignment horizontal="left"/>
      <protection hidden="1"/>
    </xf>
    <xf numFmtId="0" fontId="14" fillId="0" borderId="0" xfId="51" applyFont="1" applyAlignment="1" applyProtection="1">
      <alignment horizontal="center"/>
      <protection hidden="1"/>
    </xf>
    <xf numFmtId="0" fontId="14" fillId="0" borderId="0" xfId="54" applyFont="1" applyAlignment="1" applyProtection="1">
      <alignment horizontal="center"/>
      <protection hidden="1"/>
    </xf>
    <xf numFmtId="0" fontId="14" fillId="0" borderId="0" xfId="54" applyFont="1" applyProtection="1">
      <protection hidden="1"/>
    </xf>
    <xf numFmtId="0" fontId="9" fillId="0" borderId="0" xfId="0" applyFont="1" applyAlignment="1" applyProtection="1">
      <alignment vertical="center" wrapText="1"/>
      <protection locked="0" hidden="1"/>
    </xf>
    <xf numFmtId="0" fontId="52" fillId="0" borderId="0" xfId="0" applyFont="1" applyAlignment="1" applyProtection="1">
      <alignment vertical="center"/>
      <protection hidden="1"/>
    </xf>
    <xf numFmtId="0" fontId="52" fillId="0" borderId="0" xfId="0" applyFont="1" applyProtection="1">
      <protection hidden="1"/>
    </xf>
    <xf numFmtId="0" fontId="53" fillId="0" borderId="0" xfId="0" applyFont="1" applyAlignment="1" applyProtection="1">
      <alignment vertical="center"/>
      <protection hidden="1"/>
    </xf>
    <xf numFmtId="0" fontId="54" fillId="0" borderId="0" xfId="0" applyFont="1" applyAlignment="1" applyProtection="1">
      <alignment vertical="center"/>
      <protection hidden="1"/>
    </xf>
    <xf numFmtId="0" fontId="55" fillId="0" borderId="0" xfId="47" applyNumberFormat="1" applyFont="1" applyFill="1" applyBorder="1" applyAlignment="1" applyProtection="1">
      <alignment vertical="center"/>
      <protection hidden="1"/>
    </xf>
    <xf numFmtId="0" fontId="55" fillId="0" borderId="0" xfId="53" applyFont="1" applyAlignment="1" applyProtection="1">
      <alignment vertical="center"/>
      <protection hidden="1"/>
    </xf>
    <xf numFmtId="0" fontId="55" fillId="0" borderId="0" xfId="53" applyFont="1" applyBorder="1" applyAlignment="1" applyProtection="1">
      <alignment vertical="center"/>
      <protection hidden="1"/>
    </xf>
    <xf numFmtId="0" fontId="52" fillId="0" borderId="0" xfId="0" applyFont="1" applyAlignment="1" applyProtection="1">
      <alignment horizontal="justify" vertical="center"/>
      <protection hidden="1"/>
    </xf>
    <xf numFmtId="0" fontId="55" fillId="0" borderId="0" xfId="47" applyNumberFormat="1" applyFont="1" applyFill="1" applyBorder="1" applyAlignment="1" applyProtection="1">
      <alignment horizontal="justify" vertical="center"/>
      <protection hidden="1"/>
    </xf>
    <xf numFmtId="0" fontId="55" fillId="0" borderId="0" xfId="53" applyFont="1" applyBorder="1" applyAlignment="1" applyProtection="1">
      <alignment horizontal="justify" vertical="center"/>
      <protection hidden="1"/>
    </xf>
    <xf numFmtId="0" fontId="52" fillId="0" borderId="0" xfId="0" applyFont="1" applyAlignment="1" applyProtection="1">
      <alignment horizontal="justify"/>
      <protection hidden="1"/>
    </xf>
    <xf numFmtId="0" fontId="25" fillId="0" borderId="0" xfId="0" applyFont="1" applyFill="1" applyAlignment="1" applyProtection="1">
      <alignment vertical="center"/>
      <protection hidden="1"/>
    </xf>
    <xf numFmtId="0" fontId="25" fillId="0" borderId="0" xfId="0" applyFont="1" applyAlignment="1" applyProtection="1">
      <alignment horizontal="center"/>
      <protection hidden="1"/>
    </xf>
    <xf numFmtId="0" fontId="25" fillId="0" borderId="0" xfId="0" applyFont="1" applyAlignment="1" applyProtection="1">
      <alignment horizontal="center" vertical="center"/>
      <protection hidden="1"/>
    </xf>
    <xf numFmtId="0" fontId="25" fillId="0" borderId="0" xfId="46" applyFont="1" applyAlignment="1" applyProtection="1">
      <alignment horizontal="center" vertical="center"/>
      <protection hidden="1"/>
    </xf>
    <xf numFmtId="0" fontId="25" fillId="0" borderId="0" xfId="46" applyFont="1" applyProtection="1">
      <protection hidden="1"/>
    </xf>
    <xf numFmtId="0" fontId="7" fillId="0" borderId="0" xfId="47" applyNumberFormat="1" applyFont="1" applyFill="1" applyBorder="1" applyAlignment="1" applyProtection="1">
      <alignment vertical="center"/>
      <protection hidden="1"/>
    </xf>
    <xf numFmtId="0" fontId="7" fillId="0" borderId="0" xfId="53" applyFont="1" applyBorder="1" applyAlignment="1" applyProtection="1">
      <alignment vertical="center"/>
      <protection hidden="1"/>
    </xf>
    <xf numFmtId="0" fontId="25" fillId="0" borderId="0" xfId="46" applyFont="1" applyAlignment="1" applyProtection="1">
      <alignment horizontal="center"/>
      <protection hidden="1"/>
    </xf>
    <xf numFmtId="0" fontId="7" fillId="0" borderId="0" xfId="0" applyFont="1" applyBorder="1" applyAlignment="1" applyProtection="1">
      <alignment vertical="center" wrapText="1"/>
      <protection hidden="1"/>
    </xf>
    <xf numFmtId="0" fontId="56" fillId="0" borderId="0" xfId="0" applyFont="1" applyAlignment="1" applyProtection="1">
      <alignment horizontal="center" vertical="center"/>
      <protection hidden="1"/>
    </xf>
    <xf numFmtId="0" fontId="25" fillId="0" borderId="0" xfId="46" applyFont="1" applyAlignment="1" applyProtection="1">
      <alignment vertical="center"/>
      <protection hidden="1"/>
    </xf>
    <xf numFmtId="0" fontId="25" fillId="0" borderId="0" xfId="0" applyFont="1" applyFill="1" applyBorder="1" applyAlignment="1" applyProtection="1">
      <alignment horizontal="center" vertical="center"/>
      <protection hidden="1"/>
    </xf>
    <xf numFmtId="0" fontId="25" fillId="0" borderId="0" xfId="0" applyFont="1" applyFill="1" applyAlignment="1" applyProtection="1">
      <alignment horizontal="center" vertical="center"/>
      <protection hidden="1"/>
    </xf>
    <xf numFmtId="0" fontId="25" fillId="0" borderId="0" xfId="0" applyFont="1" applyFill="1" applyProtection="1">
      <protection hidden="1"/>
    </xf>
    <xf numFmtId="0" fontId="9" fillId="0" borderId="0" xfId="0" applyFont="1" applyAlignment="1" applyProtection="1">
      <alignment horizontal="left" vertical="center" wrapText="1" indent="2"/>
      <protection hidden="1"/>
    </xf>
    <xf numFmtId="0" fontId="9" fillId="0" borderId="0" xfId="0" applyFont="1" applyFill="1" applyAlignment="1" applyProtection="1">
      <alignment vertical="center"/>
    </xf>
    <xf numFmtId="0" fontId="58" fillId="0" borderId="0" xfId="0" applyFont="1"/>
    <xf numFmtId="0" fontId="5" fillId="0" borderId="0"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25" fillId="0" borderId="0" xfId="0" applyFont="1" applyBorder="1" applyAlignment="1" applyProtection="1">
      <alignment vertical="top"/>
      <protection hidden="1"/>
    </xf>
    <xf numFmtId="0" fontId="5" fillId="0" borderId="0" xfId="0" applyFont="1" applyAlignment="1" applyProtection="1">
      <alignment vertical="top"/>
      <protection hidden="1"/>
    </xf>
    <xf numFmtId="0" fontId="5" fillId="0" borderId="0" xfId="0" applyFont="1" applyBorder="1" applyAlignment="1" applyProtection="1">
      <alignment vertical="top"/>
      <protection hidden="1"/>
    </xf>
    <xf numFmtId="0" fontId="5" fillId="0" borderId="0" xfId="0" applyFont="1" applyBorder="1" applyAlignment="1" applyProtection="1">
      <alignment horizontal="right" vertical="top"/>
      <protection hidden="1"/>
    </xf>
    <xf numFmtId="0" fontId="51" fillId="0" borderId="0" xfId="0" applyFont="1" applyProtection="1">
      <protection hidden="1"/>
    </xf>
    <xf numFmtId="0" fontId="5"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justify" vertical="top" wrapText="1"/>
      <protection hidden="1"/>
    </xf>
    <xf numFmtId="0" fontId="5" fillId="0" borderId="0" xfId="0" applyFont="1" applyAlignment="1" applyProtection="1">
      <alignment horizontal="center" vertical="center"/>
      <protection hidden="1"/>
    </xf>
    <xf numFmtId="0" fontId="5" fillId="0" borderId="0" xfId="0" applyFont="1" applyAlignment="1" applyProtection="1">
      <alignment horizontal="left"/>
      <protection hidden="1"/>
    </xf>
    <xf numFmtId="0" fontId="5" fillId="0" borderId="0" xfId="0" applyFont="1" applyBorder="1" applyProtection="1">
      <protection hidden="1"/>
    </xf>
    <xf numFmtId="0" fontId="5" fillId="0" borderId="0" xfId="0" applyFont="1" applyBorder="1" applyAlignment="1" applyProtection="1">
      <alignment vertical="top" wrapText="1"/>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horizontal="justify"/>
      <protection hidden="1"/>
    </xf>
    <xf numFmtId="0" fontId="8" fillId="0" borderId="0" xfId="0" applyFont="1" applyBorder="1" applyAlignment="1" applyProtection="1">
      <alignment vertical="top" wrapText="1"/>
      <protection hidden="1"/>
    </xf>
    <xf numFmtId="15" fontId="5" fillId="0" borderId="0" xfId="0" applyNumberFormat="1" applyFont="1" applyBorder="1" applyAlignment="1" applyProtection="1">
      <alignment vertical="top"/>
      <protection hidden="1"/>
    </xf>
    <xf numFmtId="0" fontId="5" fillId="0" borderId="4" xfId="0" applyFont="1" applyBorder="1" applyProtection="1">
      <protection hidden="1"/>
    </xf>
    <xf numFmtId="0" fontId="10" fillId="0" borderId="0" xfId="0" applyFont="1" applyFill="1" applyAlignment="1" applyProtection="1">
      <alignment horizontal="left" vertical="center" wrapText="1" indent="1"/>
      <protection hidden="1"/>
    </xf>
    <xf numFmtId="0" fontId="10" fillId="0" borderId="0" xfId="0" applyFont="1" applyAlignment="1" applyProtection="1">
      <alignment horizontal="left" vertical="center" wrapText="1" indent="1"/>
      <protection hidden="1"/>
    </xf>
    <xf numFmtId="0" fontId="9" fillId="0" borderId="0" xfId="53" applyFont="1" applyBorder="1"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3" fontId="10" fillId="0" borderId="0" xfId="0" applyNumberFormat="1" applyFont="1" applyAlignment="1" applyProtection="1">
      <alignment horizontal="left" vertical="center" wrapText="1" indent="1"/>
      <protection hidden="1"/>
    </xf>
    <xf numFmtId="0" fontId="10" fillId="0" borderId="0" xfId="0" applyFont="1" applyAlignment="1">
      <alignment horizontal="left" vertical="center" wrapText="1" indent="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top" wrapText="1"/>
      <protection locked="0" hidden="1"/>
    </xf>
    <xf numFmtId="0" fontId="74" fillId="0" borderId="0" xfId="0" applyFont="1" applyFill="1" applyAlignment="1" applyProtection="1">
      <alignment vertical="center" wrapText="1"/>
      <protection hidden="1"/>
    </xf>
    <xf numFmtId="0" fontId="75" fillId="0" borderId="0" xfId="0" applyFont="1" applyAlignment="1" applyProtection="1">
      <alignment vertical="center" wrapText="1"/>
      <protection hidden="1"/>
    </xf>
    <xf numFmtId="0" fontId="25" fillId="0" borderId="0" xfId="0" applyFont="1" applyFill="1" applyBorder="1" applyAlignment="1" applyProtection="1">
      <alignment horizontal="left" vertical="center"/>
      <protection hidden="1"/>
    </xf>
    <xf numFmtId="0" fontId="76" fillId="0" borderId="0" xfId="0" applyFont="1" applyFill="1" applyAlignment="1" applyProtection="1">
      <alignment horizontal="justify" vertical="top"/>
      <protection hidden="1"/>
    </xf>
    <xf numFmtId="0" fontId="61" fillId="0" borderId="0" xfId="52" applyFont="1" applyProtection="1">
      <protection hidden="1"/>
    </xf>
    <xf numFmtId="0" fontId="62" fillId="0" borderId="5" xfId="52" applyFont="1" applyBorder="1" applyAlignment="1" applyProtection="1">
      <alignment horizontal="center" vertical="center"/>
      <protection hidden="1"/>
    </xf>
    <xf numFmtId="0" fontId="62" fillId="0" borderId="5" xfId="52" applyFont="1" applyBorder="1" applyAlignment="1" applyProtection="1">
      <alignment horizontal="center" vertical="top"/>
      <protection hidden="1"/>
    </xf>
    <xf numFmtId="0" fontId="62" fillId="0" borderId="19" xfId="52" applyFont="1" applyBorder="1" applyAlignment="1" applyProtection="1">
      <alignment horizontal="center" vertical="top"/>
      <protection hidden="1"/>
    </xf>
    <xf numFmtId="0" fontId="77" fillId="8" borderId="26" xfId="52" applyFont="1" applyFill="1" applyBorder="1" applyAlignment="1" applyProtection="1">
      <alignment horizontal="center" vertical="top"/>
      <protection hidden="1"/>
    </xf>
    <xf numFmtId="0" fontId="9" fillId="0" borderId="0" xfId="52" applyFont="1" applyBorder="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26" xfId="0" applyFont="1" applyBorder="1" applyAlignment="1" applyProtection="1">
      <alignment vertical="top" wrapText="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9" fillId="0" borderId="9" xfId="0" applyFont="1" applyBorder="1" applyAlignment="1" applyProtection="1">
      <alignment vertical="center"/>
      <protection hidden="1"/>
    </xf>
    <xf numFmtId="0" fontId="78" fillId="0" borderId="0" xfId="0" applyFont="1" applyFill="1" applyAlignment="1" applyProtection="1">
      <alignment vertical="center"/>
      <protection hidden="1"/>
    </xf>
    <xf numFmtId="0" fontId="52" fillId="0" borderId="0" xfId="0" applyFont="1" applyBorder="1" applyAlignment="1" applyProtection="1">
      <alignment vertical="center"/>
      <protection hidden="1"/>
    </xf>
    <xf numFmtId="0" fontId="52" fillId="0" borderId="0" xfId="0" applyFont="1" applyBorder="1" applyProtection="1">
      <protection hidden="1"/>
    </xf>
    <xf numFmtId="0" fontId="9" fillId="0" borderId="0" xfId="0" applyFont="1" applyAlignment="1" applyProtection="1">
      <alignment horizontal="justify" vertical="top"/>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40"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9" fillId="0" borderId="0" xfId="37" applyFont="1" applyFill="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9"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Fill="1" applyBorder="1" applyAlignment="1" applyProtection="1">
      <alignment horizontal="center" vertical="top" wrapText="1"/>
    </xf>
    <xf numFmtId="0" fontId="9" fillId="0" borderId="0" xfId="37" applyFont="1" applyFill="1" applyBorder="1" applyAlignment="1" applyProtection="1">
      <alignment vertical="top" wrapText="1"/>
    </xf>
    <xf numFmtId="0" fontId="9" fillId="0" borderId="0" xfId="37" applyFont="1" applyFill="1" applyBorder="1" applyAlignment="1" applyProtection="1">
      <alignment horizontal="left" vertical="top" wrapText="1"/>
    </xf>
    <xf numFmtId="0" fontId="9" fillId="0" borderId="0" xfId="37" applyFont="1" applyFill="1" applyBorder="1" applyAlignment="1" applyProtection="1">
      <alignment horizontal="center" vertical="top" wrapText="1"/>
      <protection locked="0"/>
    </xf>
    <xf numFmtId="0" fontId="9" fillId="0" borderId="0" xfId="37" applyFont="1" applyFill="1" applyBorder="1" applyAlignment="1" applyProtection="1">
      <alignment vertical="top" wrapText="1"/>
      <protection locked="0"/>
    </xf>
    <xf numFmtId="0" fontId="9" fillId="0" borderId="0" xfId="37" applyFont="1" applyFill="1" applyBorder="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3"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Border="1" applyAlignment="1" applyProtection="1">
      <alignment horizontal="center" vertical="center" wrapText="1"/>
      <protection hidden="1"/>
    </xf>
    <xf numFmtId="0" fontId="9" fillId="0" borderId="0" xfId="37" applyFont="1" applyAlignment="1" applyProtection="1">
      <alignment vertical="top"/>
      <protection hidden="1"/>
    </xf>
    <xf numFmtId="0" fontId="9" fillId="0" borderId="0" xfId="0" applyFont="1" applyFill="1" applyBorder="1" applyAlignment="1" applyProtection="1">
      <alignment horizontal="center" vertical="top" wrapText="1"/>
      <protection hidden="1"/>
    </xf>
    <xf numFmtId="0" fontId="9" fillId="0" borderId="0" xfId="0" applyFont="1" applyFill="1" applyBorder="1" applyAlignment="1" applyProtection="1">
      <alignment vertical="top" wrapText="1"/>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172" fontId="10" fillId="0" borderId="6" xfId="0" applyNumberFormat="1" applyFont="1" applyBorder="1" applyAlignment="1" applyProtection="1">
      <alignment horizontal="center" vertical="center"/>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6"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NumberFormat="1" applyFont="1" applyFill="1" applyBorder="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53" applyFont="1" applyBorder="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NumberFormat="1" applyFont="1" applyFill="1" applyBorder="1" applyAlignment="1" applyProtection="1">
      <alignment horizontal="left" vertical="center" indent="1"/>
      <protection hidden="1"/>
    </xf>
    <xf numFmtId="0" fontId="5" fillId="0" borderId="0" xfId="53" applyFont="1" applyBorder="1" applyAlignment="1" applyProtection="1">
      <alignment horizontal="left" vertical="center" indent="1"/>
      <protection hidden="1"/>
    </xf>
    <xf numFmtId="0" fontId="8" fillId="0" borderId="0" xfId="53" applyFont="1" applyFill="1" applyAlignment="1" applyProtection="1">
      <alignment vertical="center"/>
      <protection hidden="1"/>
    </xf>
    <xf numFmtId="0" fontId="5" fillId="0" borderId="0" xfId="35" applyFont="1" applyAlignment="1" applyProtection="1">
      <alignment vertical="center" wrapText="1"/>
      <protection hidden="1"/>
    </xf>
    <xf numFmtId="0" fontId="5" fillId="0" borderId="0" xfId="35" applyFont="1" applyFill="1" applyAlignment="1" applyProtection="1">
      <alignment vertical="center"/>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7" xfId="35" applyFont="1" applyBorder="1" applyAlignment="1" applyProtection="1">
      <alignment horizontal="center" vertical="top" wrapText="1"/>
      <protection hidden="1"/>
    </xf>
    <xf numFmtId="0" fontId="5" fillId="2" borderId="7"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51" fillId="0" borderId="0" xfId="35" applyFont="1" applyBorder="1" applyAlignment="1" applyProtection="1">
      <alignment vertical="center"/>
      <protection hidden="1"/>
    </xf>
    <xf numFmtId="0" fontId="5" fillId="0" borderId="0" xfId="35" applyFont="1" applyFill="1" applyBorder="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51" fillId="0" borderId="0" xfId="35" applyFont="1" applyFill="1" applyBorder="1" applyAlignment="1" applyProtection="1">
      <alignment vertical="center"/>
      <protection hidden="1"/>
    </xf>
    <xf numFmtId="0" fontId="5" fillId="0" borderId="24" xfId="35" applyFont="1" applyBorder="1" applyAlignment="1" applyProtection="1">
      <alignment horizontal="center" vertical="top"/>
      <protection hidden="1"/>
    </xf>
    <xf numFmtId="0" fontId="5" fillId="0" borderId="0" xfId="35" applyFont="1" applyFill="1" applyBorder="1" applyAlignment="1" applyProtection="1">
      <alignment horizontal="center" vertical="top" wrapText="1"/>
      <protection hidden="1"/>
    </xf>
    <xf numFmtId="0" fontId="5" fillId="0" borderId="0" xfId="35" applyFont="1" applyFill="1" applyBorder="1" applyAlignment="1" applyProtection="1">
      <alignment vertical="top" wrapText="1"/>
      <protection hidden="1"/>
    </xf>
    <xf numFmtId="0" fontId="51" fillId="0" borderId="0" xfId="35" applyFont="1" applyBorder="1" applyAlignment="1" applyProtection="1">
      <alignment horizontal="justify" vertical="center"/>
      <protection hidden="1"/>
    </xf>
    <xf numFmtId="0" fontId="51" fillId="0" borderId="0" xfId="35" applyFont="1" applyFill="1" applyBorder="1" applyAlignment="1" applyProtection="1">
      <alignment horizontal="center" vertical="center"/>
      <protection hidden="1"/>
    </xf>
    <xf numFmtId="0" fontId="51" fillId="0" borderId="0" xfId="35" applyFont="1" applyFill="1" applyBorder="1" applyAlignment="1" applyProtection="1">
      <alignment horizontal="justify" vertical="center"/>
      <protection hidden="1"/>
    </xf>
    <xf numFmtId="0" fontId="5" fillId="0" borderId="6" xfId="35" applyFont="1" applyBorder="1" applyAlignment="1" applyProtection="1">
      <alignment horizontal="center" vertical="center" wrapText="1"/>
      <protection hidden="1"/>
    </xf>
    <xf numFmtId="0" fontId="5" fillId="0" borderId="25" xfId="35" applyFont="1" applyFill="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5" fillId="0" borderId="0" xfId="35" applyFont="1" applyBorder="1" applyAlignment="1" applyProtection="1">
      <alignment vertical="center"/>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3"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7" xfId="35" applyFont="1" applyFill="1" applyBorder="1" applyAlignment="1" applyProtection="1">
      <alignment horizontal="center" vertical="center"/>
      <protection locked="0" hidden="1"/>
    </xf>
    <xf numFmtId="0" fontId="8" fillId="2" borderId="7"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3"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8" fillId="0" borderId="0" xfId="35" applyFont="1" applyBorder="1" applyAlignment="1" applyProtection="1">
      <alignment horizontal="right" vertical="center" indent="1"/>
      <protection hidden="1"/>
    </xf>
    <xf numFmtId="0" fontId="2" fillId="0" borderId="0" xfId="35" applyProtection="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4" fillId="0" borderId="0" xfId="35" applyFont="1" applyFill="1" applyBorder="1" applyAlignment="1" applyProtection="1">
      <alignment horizontal="center" vertical="top"/>
      <protection hidden="1"/>
    </xf>
    <xf numFmtId="0" fontId="2" fillId="0" borderId="0" xfId="35" applyFill="1" applyAlignment="1" applyProtection="1">
      <alignment vertical="top"/>
      <protection hidden="1"/>
    </xf>
    <xf numFmtId="0" fontId="2" fillId="0" borderId="0" xfId="35" applyFill="1" applyProtection="1">
      <protection hidden="1"/>
    </xf>
    <xf numFmtId="0" fontId="2" fillId="0" borderId="0" xfId="35" applyBorder="1" applyProtection="1">
      <protection hidden="1"/>
    </xf>
    <xf numFmtId="0" fontId="9" fillId="0" borderId="0" xfId="35" applyFont="1" applyAlignment="1" applyProtection="1">
      <alignment horizontal="center" vertical="top"/>
      <protection hidden="1"/>
    </xf>
    <xf numFmtId="0" fontId="8" fillId="0" borderId="6" xfId="35" applyFont="1" applyBorder="1" applyAlignment="1" applyProtection="1">
      <alignment horizontal="center"/>
      <protection hidden="1"/>
    </xf>
    <xf numFmtId="0" fontId="2" fillId="0" borderId="6" xfId="35" applyFont="1" applyBorder="1" applyProtection="1">
      <protection hidden="1"/>
    </xf>
    <xf numFmtId="0" fontId="5" fillId="0" borderId="0" xfId="35" applyFont="1" applyBorder="1" applyAlignment="1" applyProtection="1">
      <alignment horizontal="justify" vertical="top" wrapText="1"/>
      <protection hidden="1"/>
    </xf>
    <xf numFmtId="0" fontId="59" fillId="0" borderId="0" xfId="35" applyFont="1" applyAlignment="1" applyProtection="1">
      <alignment vertical="top"/>
      <protection hidden="1"/>
    </xf>
    <xf numFmtId="0" fontId="5" fillId="0" borderId="0" xfId="35" applyFont="1" applyBorder="1" applyAlignment="1" applyProtection="1">
      <alignment vertical="top"/>
      <protection hidden="1"/>
    </xf>
    <xf numFmtId="0" fontId="68" fillId="0" borderId="0" xfId="38" applyFont="1"/>
    <xf numFmtId="0" fontId="59" fillId="0" borderId="0" xfId="35" applyFont="1" applyBorder="1" applyAlignment="1" applyProtection="1">
      <alignment horizontal="right" vertical="top"/>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vertical="top"/>
      <protection hidden="1"/>
    </xf>
    <xf numFmtId="0" fontId="5" fillId="0" borderId="0" xfId="35" applyFont="1" applyBorder="1" applyProtection="1">
      <protection hidden="1"/>
    </xf>
    <xf numFmtId="0" fontId="5" fillId="0" borderId="0" xfId="35" applyFont="1" applyBorder="1" applyAlignment="1" applyProtection="1">
      <alignment vertical="top" wrapText="1"/>
      <protection hidden="1"/>
    </xf>
    <xf numFmtId="0" fontId="8" fillId="0" borderId="0" xfId="35" applyFont="1" applyBorder="1" applyAlignment="1" applyProtection="1">
      <alignment horizontal="justify" vertical="top" wrapText="1"/>
      <protection hidden="1"/>
    </xf>
    <xf numFmtId="0" fontId="5" fillId="0" borderId="0" xfId="35" applyFont="1" applyBorder="1" applyAlignment="1" applyProtection="1">
      <alignment horizontal="justify"/>
      <protection hidden="1"/>
    </xf>
    <xf numFmtId="0" fontId="8" fillId="0" borderId="0" xfId="35" applyFont="1" applyBorder="1" applyAlignment="1" applyProtection="1">
      <alignment vertical="top" wrapText="1"/>
      <protection hidden="1"/>
    </xf>
    <xf numFmtId="15" fontId="5" fillId="0" borderId="0" xfId="35" applyNumberFormat="1" applyFont="1" applyBorder="1" applyAlignment="1" applyProtection="1">
      <alignment vertical="top"/>
      <protection hidden="1"/>
    </xf>
    <xf numFmtId="0" fontId="5" fillId="0" borderId="0" xfId="35" applyFont="1" applyFill="1" applyAlignment="1" applyProtection="1">
      <protection hidden="1"/>
    </xf>
    <xf numFmtId="0" fontId="5" fillId="0" borderId="0" xfId="35" applyFont="1" applyFill="1" applyBorder="1" applyAlignment="1" applyProtection="1">
      <protection hidden="1"/>
    </xf>
    <xf numFmtId="0" fontId="5" fillId="0" borderId="4" xfId="35" applyFont="1" applyBorder="1" applyProtection="1">
      <protection hidden="1"/>
    </xf>
    <xf numFmtId="0" fontId="5" fillId="0" borderId="4" xfId="35" applyFont="1" applyFill="1" applyBorder="1" applyAlignment="1" applyProtection="1">
      <protection hidden="1"/>
    </xf>
    <xf numFmtId="0" fontId="2" fillId="0" borderId="0" xfId="35" applyBorder="1" applyAlignment="1" applyProtection="1">
      <alignment vertical="top"/>
      <protection hidden="1"/>
    </xf>
    <xf numFmtId="0" fontId="5" fillId="0" borderId="0" xfId="35" quotePrefix="1" applyFont="1" applyAlignment="1" applyProtection="1">
      <alignment horizontal="left" vertical="top" wrapText="1"/>
      <protection hidden="1"/>
    </xf>
    <xf numFmtId="0" fontId="5"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8" fillId="0" borderId="0" xfId="35" quotePrefix="1" applyFont="1" applyAlignment="1" applyProtection="1">
      <alignment horizontal="left" vertical="top"/>
      <protection hidden="1"/>
    </xf>
    <xf numFmtId="0" fontId="79" fillId="0" borderId="0" xfId="0" applyFont="1" applyAlignment="1" applyProtection="1">
      <alignment vertical="center"/>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40"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Font="1" applyProtection="1">
      <protection hidden="1"/>
    </xf>
    <xf numFmtId="0" fontId="2" fillId="0" borderId="0" xfId="48" applyFont="1" applyAlignment="1" applyProtection="1">
      <alignment horizontal="center"/>
      <protection hidden="1"/>
    </xf>
    <xf numFmtId="0" fontId="40" fillId="0" borderId="0" xfId="48" applyFont="1" applyProtection="1">
      <protection hidden="1"/>
    </xf>
    <xf numFmtId="0" fontId="10" fillId="0" borderId="0" xfId="48" applyFont="1" applyBorder="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1"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63" fillId="0" borderId="0" xfId="49" applyFont="1" applyProtection="1">
      <protection hidden="1"/>
    </xf>
    <xf numFmtId="0" fontId="37" fillId="0" borderId="0" xfId="48" applyFont="1" applyAlignment="1" applyProtection="1">
      <alignment horizontal="center" vertical="center"/>
      <protection hidden="1"/>
    </xf>
    <xf numFmtId="0" fontId="2" fillId="0" borderId="0" xfId="48" applyBorder="1" applyProtection="1">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6"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3" xfId="48" applyFont="1" applyBorder="1" applyAlignment="1" applyProtection="1">
      <alignment vertical="center"/>
      <protection hidden="1"/>
    </xf>
    <xf numFmtId="0" fontId="9" fillId="0" borderId="10" xfId="48" applyFont="1" applyBorder="1" applyAlignment="1" applyProtection="1">
      <alignment vertical="center"/>
      <protection hidden="1"/>
    </xf>
    <xf numFmtId="0" fontId="9" fillId="0" borderId="0"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1" xfId="48" applyFont="1" applyBorder="1" applyAlignment="1" applyProtection="1">
      <alignment horizontal="left" vertical="center"/>
      <protection hidden="1"/>
    </xf>
    <xf numFmtId="0" fontId="9" fillId="0" borderId="0"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8" xfId="48" applyNumberFormat="1" applyFont="1" applyFill="1" applyBorder="1" applyAlignment="1" applyProtection="1">
      <alignment horizontal="center" vertical="center"/>
      <protection locked="0"/>
    </xf>
    <xf numFmtId="173" fontId="9" fillId="2" borderId="8" xfId="48" applyNumberFormat="1" applyFont="1" applyFill="1" applyBorder="1" applyAlignment="1" applyProtection="1">
      <alignment horizontal="center" vertical="center"/>
      <protection locked="0"/>
    </xf>
    <xf numFmtId="0" fontId="47" fillId="0" borderId="0" xfId="48" applyFont="1" applyAlignment="1" applyProtection="1">
      <alignment horizontal="center" vertical="center"/>
      <protection hidden="1"/>
    </xf>
    <xf numFmtId="0" fontId="70" fillId="0" borderId="0" xfId="48" applyFont="1" applyAlignment="1" applyProtection="1">
      <alignment vertical="center"/>
      <protection hidden="1"/>
    </xf>
    <xf numFmtId="0" fontId="69" fillId="0" borderId="34" xfId="50" applyFont="1" applyBorder="1" applyAlignment="1" applyProtection="1">
      <alignment horizontal="left" vertical="center" wrapText="1"/>
      <protection hidden="1"/>
    </xf>
    <xf numFmtId="0" fontId="69" fillId="0" borderId="35" xfId="50" applyFont="1" applyBorder="1" applyAlignment="1" applyProtection="1">
      <alignment horizontal="left" vertical="center" wrapText="1"/>
      <protection hidden="1"/>
    </xf>
    <xf numFmtId="0" fontId="10" fillId="0" borderId="6" xfId="37" applyFont="1" applyBorder="1" applyAlignment="1" applyProtection="1">
      <alignment horizontal="center" vertical="center" wrapText="1"/>
      <protection hidden="1"/>
    </xf>
    <xf numFmtId="0" fontId="9" fillId="0" borderId="0" xfId="37" applyFont="1" applyBorder="1" applyAlignment="1" applyProtection="1">
      <alignment vertical="center"/>
      <protection hidden="1"/>
    </xf>
    <xf numFmtId="0" fontId="9" fillId="11" borderId="6" xfId="37" applyFont="1" applyFill="1" applyBorder="1" applyAlignment="1" applyProtection="1">
      <alignment vertical="center"/>
      <protection hidden="1"/>
    </xf>
    <xf numFmtId="0" fontId="9" fillId="0" borderId="0" xfId="37" applyFont="1" applyProtection="1">
      <protection hidden="1"/>
    </xf>
    <xf numFmtId="0" fontId="11" fillId="0" borderId="0" xfId="37" applyFont="1" applyAlignment="1" applyProtection="1">
      <alignment vertical="center"/>
      <protection hidden="1"/>
    </xf>
    <xf numFmtId="0" fontId="10" fillId="0" borderId="0" xfId="47" applyNumberFormat="1" applyFont="1" applyFill="1" applyBorder="1" applyAlignment="1" applyProtection="1">
      <alignment horizontal="left" vertical="center" indent="5"/>
      <protection hidden="1"/>
    </xf>
    <xf numFmtId="0" fontId="9" fillId="0" borderId="0" xfId="47" applyNumberFormat="1" applyFont="1" applyFill="1" applyBorder="1" applyAlignment="1" applyProtection="1">
      <alignment horizontal="left" vertical="center" indent="5"/>
      <protection hidden="1"/>
    </xf>
    <xf numFmtId="0" fontId="9" fillId="0" borderId="0" xfId="53" applyFont="1" applyBorder="1" applyAlignment="1" applyProtection="1">
      <alignment horizontal="left" vertical="center" indent="2"/>
      <protection hidden="1"/>
    </xf>
    <xf numFmtId="0" fontId="9" fillId="11" borderId="0" xfId="37" applyFont="1" applyFill="1" applyAlignment="1" applyProtection="1">
      <alignment vertical="center"/>
      <protection hidden="1"/>
    </xf>
    <xf numFmtId="0" fontId="9" fillId="11" borderId="0" xfId="37" applyFont="1" applyFill="1" applyProtection="1">
      <protection hidden="1"/>
    </xf>
    <xf numFmtId="173" fontId="10" fillId="0" borderId="0" xfId="37" applyNumberFormat="1" applyFont="1" applyAlignment="1" applyProtection="1">
      <alignment horizontal="left" vertical="center"/>
      <protection hidden="1"/>
    </xf>
    <xf numFmtId="0" fontId="71" fillId="0" borderId="6" xfId="37" applyFont="1" applyBorder="1" applyAlignment="1" applyProtection="1">
      <alignment horizontal="center" vertical="center"/>
      <protection hidden="1"/>
    </xf>
    <xf numFmtId="0" fontId="9" fillId="0" borderId="0" xfId="0" applyFont="1" applyProtection="1">
      <protection hidden="1"/>
    </xf>
    <xf numFmtId="0" fontId="9" fillId="0" borderId="6" xfId="48" applyFont="1" applyBorder="1" applyAlignment="1" applyProtection="1">
      <alignment horizontal="center" vertical="center"/>
      <protection hidden="1"/>
    </xf>
    <xf numFmtId="0" fontId="63" fillId="0" borderId="6" xfId="49" applyFont="1" applyBorder="1" applyAlignment="1" applyProtection="1">
      <alignment horizontal="center" vertical="center"/>
      <protection hidden="1"/>
    </xf>
    <xf numFmtId="1" fontId="9" fillId="0" borderId="0" xfId="0" applyNumberFormat="1" applyFont="1" applyFill="1" applyBorder="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9" fillId="0" borderId="0" xfId="0" applyFont="1" applyAlignment="1" applyProtection="1">
      <alignment vertical="top" wrapText="1"/>
      <protection hidden="1"/>
    </xf>
    <xf numFmtId="0" fontId="10" fillId="0" borderId="0" xfId="0" applyFont="1" applyAlignment="1" applyProtection="1">
      <alignment vertical="center" wrapText="1"/>
      <protection hidden="1"/>
    </xf>
    <xf numFmtId="0" fontId="47" fillId="0" borderId="0" xfId="0" applyFont="1" applyBorder="1" applyAlignment="1" applyProtection="1">
      <alignment horizontal="left" vertical="center"/>
      <protection hidden="1"/>
    </xf>
    <xf numFmtId="0" fontId="5" fillId="0" borderId="0" xfId="0" applyFont="1" applyAlignment="1" applyProtection="1">
      <alignment horizontal="left" vertical="top" wrapText="1"/>
      <protection hidden="1"/>
    </xf>
    <xf numFmtId="0" fontId="2" fillId="2" borderId="0" xfId="0" applyFont="1" applyFill="1" applyBorder="1" applyAlignment="1" applyProtection="1">
      <alignment horizontal="center" vertical="center" wrapText="1"/>
      <protection locked="0"/>
    </xf>
    <xf numFmtId="14" fontId="2" fillId="2" borderId="0" xfId="0" applyNumberFormat="1" applyFont="1" applyFill="1" applyBorder="1" applyAlignment="1" applyProtection="1">
      <alignment horizontal="center" vertical="center" wrapText="1"/>
      <protection locked="0"/>
    </xf>
    <xf numFmtId="0" fontId="10" fillId="0" borderId="0" xfId="0" applyFont="1" applyAlignment="1" applyProtection="1">
      <alignment horizontal="right" vertical="center" wrapText="1"/>
      <protection hidden="1"/>
    </xf>
    <xf numFmtId="0" fontId="9" fillId="2" borderId="14"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0" borderId="15" xfId="0" applyFont="1" applyBorder="1" applyAlignment="1" applyProtection="1">
      <alignment horizontal="left" vertical="center" wrapText="1" indent="2"/>
      <protection hidden="1"/>
    </xf>
    <xf numFmtId="0" fontId="10" fillId="0" borderId="0" xfId="0" applyFont="1" applyAlignment="1" applyProtection="1">
      <alignment horizontal="right" vertical="top"/>
      <protection hidden="1"/>
    </xf>
    <xf numFmtId="0" fontId="9" fillId="0" borderId="0" xfId="0" applyFont="1" applyFill="1" applyAlignment="1" applyProtection="1">
      <alignment vertical="top"/>
      <protection hidden="1"/>
    </xf>
    <xf numFmtId="0" fontId="10" fillId="2" borderId="14" xfId="0" applyFont="1" applyFill="1" applyBorder="1" applyAlignment="1" applyProtection="1">
      <alignment horizontal="center" vertical="center" wrapText="1"/>
      <protection locked="0"/>
    </xf>
    <xf numFmtId="0" fontId="9" fillId="0" borderId="0" xfId="0" applyFont="1" applyBorder="1" applyAlignment="1" applyProtection="1">
      <alignment horizontal="left"/>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47" applyNumberFormat="1" applyFont="1" applyFill="1" applyBorder="1" applyAlignment="1" applyProtection="1">
      <alignment horizontal="left" vertical="center" indent="1"/>
      <protection hidden="1"/>
    </xf>
    <xf numFmtId="0" fontId="5" fillId="0" borderId="0" xfId="35" applyFont="1" applyAlignment="1" applyProtection="1">
      <alignment horizontal="right"/>
      <protection hidden="1"/>
    </xf>
    <xf numFmtId="0" fontId="5" fillId="0" borderId="0" xfId="35" applyFont="1" applyAlignment="1" applyProtection="1">
      <protection hidden="1"/>
    </xf>
    <xf numFmtId="0" fontId="39" fillId="0" borderId="0" xfId="35" applyFont="1" applyProtection="1">
      <protection hidden="1"/>
    </xf>
    <xf numFmtId="0" fontId="39" fillId="0" borderId="0" xfId="35" applyFont="1" applyAlignment="1" applyProtection="1">
      <alignment horizontal="right"/>
      <protection hidden="1"/>
    </xf>
    <xf numFmtId="0" fontId="5" fillId="0" borderId="0" xfId="35" applyFont="1" applyAlignment="1" applyProtection="1">
      <alignment vertical="top"/>
      <protection hidden="1"/>
    </xf>
    <xf numFmtId="0" fontId="5" fillId="0" borderId="0" xfId="0" applyFont="1" applyAlignment="1">
      <alignment horizontal="left"/>
    </xf>
    <xf numFmtId="0" fontId="5" fillId="0" borderId="0" xfId="0" applyFont="1"/>
    <xf numFmtId="0" fontId="8" fillId="0" borderId="0" xfId="35" applyFont="1" applyAlignment="1" applyProtection="1">
      <alignment horizontal="left" vertical="top" indent="5"/>
      <protection hidden="1"/>
    </xf>
    <xf numFmtId="0" fontId="5" fillId="0" borderId="0" xfId="35" applyFont="1" applyAlignment="1" applyProtection="1">
      <alignment horizontal="left" vertical="top" indent="5"/>
      <protection hidden="1"/>
    </xf>
    <xf numFmtId="0" fontId="5" fillId="0" borderId="0" xfId="35" applyFont="1" applyFill="1" applyAlignment="1" applyProtection="1">
      <alignment vertical="top"/>
      <protection hidden="1"/>
    </xf>
    <xf numFmtId="49" fontId="8" fillId="0" borderId="0" xfId="35" applyNumberFormat="1" applyFont="1" applyAlignment="1" applyProtection="1">
      <alignment horizontal="right" vertical="top" indent="1"/>
      <protection hidden="1"/>
    </xf>
    <xf numFmtId="0" fontId="8" fillId="0" borderId="0" xfId="35" applyFont="1" applyAlignment="1" applyProtection="1">
      <alignment vertical="top"/>
      <protection hidden="1"/>
    </xf>
    <xf numFmtId="0" fontId="8" fillId="0" borderId="0" xfId="35" applyFont="1" applyProtection="1">
      <protection hidden="1"/>
    </xf>
    <xf numFmtId="0" fontId="8" fillId="0" borderId="6"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5" fillId="0" borderId="6" xfId="35" applyFont="1" applyBorder="1" applyAlignment="1" applyProtection="1">
      <alignment horizontal="center" vertical="top"/>
      <protection hidden="1"/>
    </xf>
    <xf numFmtId="0" fontId="5" fillId="0" borderId="6" xfId="35" applyFont="1" applyBorder="1" applyAlignment="1" applyProtection="1">
      <alignment horizontal="center"/>
      <protection hidden="1"/>
    </xf>
    <xf numFmtId="0" fontId="5" fillId="0" borderId="6" xfId="35" applyFont="1" applyBorder="1" applyAlignment="1" applyProtection="1">
      <alignment vertical="top"/>
      <protection hidden="1"/>
    </xf>
    <xf numFmtId="0" fontId="5" fillId="0" borderId="26" xfId="35" applyFont="1" applyBorder="1" applyAlignment="1" applyProtection="1">
      <alignment vertical="top"/>
      <protection hidden="1"/>
    </xf>
    <xf numFmtId="0" fontId="5" fillId="0" borderId="11" xfId="35" applyFont="1" applyBorder="1" applyAlignment="1" applyProtection="1">
      <alignment vertical="top"/>
      <protection hidden="1"/>
    </xf>
    <xf numFmtId="0" fontId="5" fillId="0" borderId="6" xfId="35" applyFont="1" applyBorder="1" applyProtection="1">
      <protection hidden="1"/>
    </xf>
    <xf numFmtId="0" fontId="5" fillId="0" borderId="11" xfId="35" applyFont="1" applyBorder="1" applyProtection="1">
      <protection hidden="1"/>
    </xf>
    <xf numFmtId="0" fontId="9" fillId="2" borderId="26" xfId="0" applyFont="1" applyFill="1" applyBorder="1" applyAlignment="1" applyProtection="1">
      <alignment horizontal="center" vertical="top" wrapText="1"/>
      <protection locked="0" hidden="1"/>
    </xf>
    <xf numFmtId="0" fontId="5" fillId="0" borderId="12" xfId="35" applyFont="1" applyBorder="1" applyAlignment="1" applyProtection="1">
      <alignment horizontal="center" vertical="top"/>
      <protection hidden="1"/>
    </xf>
    <xf numFmtId="172" fontId="8" fillId="0" borderId="0" xfId="0" applyNumberFormat="1" applyFont="1" applyAlignment="1" applyProtection="1">
      <alignment horizontal="right" vertical="center" wrapText="1"/>
      <protection hidden="1"/>
    </xf>
    <xf numFmtId="49" fontId="10" fillId="0" borderId="0" xfId="0" applyNumberFormat="1" applyFont="1" applyAlignment="1" applyProtection="1">
      <alignment horizontal="right" vertical="top"/>
      <protection hidden="1"/>
    </xf>
    <xf numFmtId="0" fontId="22" fillId="0" borderId="0" xfId="0" applyFont="1" applyAlignment="1" applyProtection="1">
      <alignment horizontal="right" vertical="top" indent="1"/>
      <protection hidden="1"/>
    </xf>
    <xf numFmtId="0" fontId="9" fillId="0" borderId="0" xfId="0" applyFont="1" applyFill="1" applyBorder="1" applyAlignment="1" applyProtection="1">
      <alignment horizontal="center" vertical="top"/>
      <protection hidden="1"/>
    </xf>
    <xf numFmtId="0" fontId="9" fillId="0" borderId="6" xfId="0" applyFont="1" applyBorder="1" applyAlignment="1" applyProtection="1">
      <alignment horizontal="left"/>
      <protection hidden="1"/>
    </xf>
    <xf numFmtId="0" fontId="9" fillId="0" borderId="6" xfId="0" applyFont="1" applyFill="1" applyBorder="1" applyAlignment="1" applyProtection="1">
      <alignment horizontal="left" vertical="top"/>
      <protection hidden="1"/>
    </xf>
    <xf numFmtId="0" fontId="9" fillId="0" borderId="0" xfId="0" applyFont="1" applyAlignment="1" applyProtection="1">
      <alignment horizontal="left" vertical="top" indent="5"/>
      <protection hidden="1"/>
    </xf>
    <xf numFmtId="0" fontId="9" fillId="0" borderId="0" xfId="0" applyFont="1" applyFill="1" applyBorder="1" applyAlignment="1" applyProtection="1">
      <alignment horizontal="left" vertical="center"/>
      <protection hidden="1"/>
    </xf>
    <xf numFmtId="0" fontId="9" fillId="0" borderId="12" xfId="0" applyFont="1" applyBorder="1" applyProtection="1">
      <protection hidden="1"/>
    </xf>
    <xf numFmtId="0" fontId="9" fillId="0" borderId="0" xfId="0" applyFont="1" applyBorder="1" applyProtection="1">
      <protection hidden="1"/>
    </xf>
    <xf numFmtId="0" fontId="9" fillId="0" borderId="0" xfId="0" applyFont="1" applyBorder="1" applyAlignment="1" applyProtection="1">
      <alignment horizontal="right" vertical="center"/>
      <protection hidden="1"/>
    </xf>
    <xf numFmtId="0" fontId="9" fillId="0" borderId="13" xfId="0" applyFont="1" applyBorder="1" applyAlignment="1" applyProtection="1">
      <alignment vertical="top"/>
      <protection hidden="1"/>
    </xf>
    <xf numFmtId="0" fontId="9" fillId="0" borderId="4" xfId="0" applyFont="1" applyFill="1" applyBorder="1" applyAlignment="1" applyProtection="1">
      <alignment vertical="top"/>
      <protection hidden="1"/>
    </xf>
    <xf numFmtId="0" fontId="9" fillId="0" borderId="4" xfId="0" applyFont="1" applyFill="1" applyBorder="1" applyAlignment="1" applyProtection="1">
      <alignment horizontal="right" vertical="center"/>
      <protection hidden="1"/>
    </xf>
    <xf numFmtId="0" fontId="9" fillId="0" borderId="0" xfId="0" applyFont="1" applyFill="1" applyBorder="1" applyAlignment="1" applyProtection="1">
      <alignment vertical="center" wrapText="1"/>
      <protection hidden="1"/>
    </xf>
    <xf numFmtId="0" fontId="9" fillId="2" borderId="36" xfId="0" applyFont="1" applyFill="1" applyBorder="1" applyAlignment="1" applyProtection="1">
      <alignment vertical="top" wrapText="1"/>
      <protection locked="0" hidden="1"/>
    </xf>
    <xf numFmtId="0" fontId="9" fillId="2" borderId="29" xfId="0" applyFont="1" applyFill="1" applyBorder="1" applyAlignment="1" applyProtection="1">
      <alignment vertical="top" wrapText="1"/>
      <protection locked="0" hidden="1"/>
    </xf>
    <xf numFmtId="0" fontId="9" fillId="2" borderId="16" xfId="0" applyFont="1" applyFill="1" applyBorder="1" applyAlignment="1" applyProtection="1">
      <alignment vertical="top" wrapText="1"/>
      <protection locked="0" hidden="1"/>
    </xf>
    <xf numFmtId="0" fontId="9" fillId="2" borderId="35" xfId="0" applyFont="1" applyFill="1" applyBorder="1" applyAlignment="1" applyProtection="1">
      <alignment vertical="top" wrapText="1"/>
      <protection locked="0" hidden="1"/>
    </xf>
    <xf numFmtId="0" fontId="9" fillId="2" borderId="8" xfId="0" applyFont="1" applyFill="1" applyBorder="1" applyAlignment="1" applyProtection="1">
      <alignment vertical="top" wrapText="1"/>
      <protection locked="0" hidden="1"/>
    </xf>
    <xf numFmtId="0" fontId="9" fillId="2" borderId="9" xfId="0" applyFont="1" applyFill="1" applyBorder="1" applyAlignment="1" applyProtection="1">
      <alignment vertical="top" wrapText="1"/>
      <protection locked="0" hidden="1"/>
    </xf>
    <xf numFmtId="0" fontId="9" fillId="2" borderId="15" xfId="0" applyFont="1" applyFill="1" applyBorder="1" applyAlignment="1" applyProtection="1">
      <alignment vertical="top" wrapText="1"/>
      <protection locked="0" hidden="1"/>
    </xf>
    <xf numFmtId="0" fontId="9" fillId="0" borderId="0" xfId="0" applyFont="1" applyFill="1" applyBorder="1" applyAlignment="1" applyProtection="1">
      <alignment horizontal="left" vertical="top"/>
      <protection hidden="1"/>
    </xf>
    <xf numFmtId="0" fontId="5" fillId="0" borderId="0" xfId="35" applyFont="1" applyFill="1" applyBorder="1" applyAlignment="1" applyProtection="1">
      <alignment horizontal="left" vertical="center" wrapText="1"/>
      <protection hidden="1"/>
    </xf>
    <xf numFmtId="0" fontId="5" fillId="0" borderId="0" xfId="35" applyFont="1" applyFill="1" applyBorder="1" applyAlignment="1" applyProtection="1">
      <alignment horizontal="center" vertical="top"/>
      <protection hidden="1"/>
    </xf>
    <xf numFmtId="0" fontId="5" fillId="0" borderId="0" xfId="35" applyFont="1" applyFill="1" applyBorder="1" applyAlignment="1" applyProtection="1">
      <alignment horizontal="left" vertical="top"/>
      <protection hidden="1"/>
    </xf>
    <xf numFmtId="0" fontId="5" fillId="0" borderId="0" xfId="35" applyFont="1" applyFill="1" applyBorder="1" applyAlignment="1" applyProtection="1">
      <alignment horizontal="left" vertical="center"/>
      <protection hidden="1"/>
    </xf>
    <xf numFmtId="0" fontId="51" fillId="0" borderId="0" xfId="35" applyFont="1" applyAlignment="1" applyProtection="1">
      <alignment horizontal="right" vertical="top"/>
      <protection hidden="1"/>
    </xf>
    <xf numFmtId="0" fontId="5" fillId="0" borderId="0" xfId="35" applyFont="1" applyAlignment="1" applyProtection="1">
      <alignment horizontal="right" vertical="top"/>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6" xfId="35" applyFont="1" applyBorder="1" applyAlignment="1" applyProtection="1">
      <alignment horizontal="center" vertical="center"/>
      <protection hidden="1"/>
    </xf>
    <xf numFmtId="0" fontId="8" fillId="0" borderId="6" xfId="35" applyFont="1" applyBorder="1" applyAlignment="1" applyProtection="1">
      <alignment horizontal="justify" vertical="center" wrapText="1"/>
      <protection hidden="1"/>
    </xf>
    <xf numFmtId="0" fontId="5" fillId="0" borderId="6" xfId="35" applyFont="1" applyBorder="1" applyAlignment="1" applyProtection="1">
      <alignment horizontal="right" vertical="top"/>
      <protection hidden="1"/>
    </xf>
    <xf numFmtId="0" fontId="5" fillId="0" borderId="6" xfId="35" applyFont="1" applyFill="1" applyBorder="1" applyAlignment="1" applyProtection="1">
      <alignment horizontal="left" vertical="center" wrapText="1"/>
      <protection hidden="1"/>
    </xf>
    <xf numFmtId="0" fontId="5" fillId="2" borderId="8" xfId="35" applyFont="1" applyFill="1" applyBorder="1" applyAlignment="1" applyProtection="1">
      <alignment horizontal="center" vertical="center" wrapText="1"/>
      <protection locked="0"/>
    </xf>
    <xf numFmtId="0" fontId="5" fillId="0" borderId="24" xfId="35" applyFont="1" applyBorder="1" applyAlignment="1" applyProtection="1">
      <alignment vertical="center" wrapText="1"/>
      <protection hidden="1"/>
    </xf>
    <xf numFmtId="0" fontId="5" fillId="0" borderId="35" xfId="35" applyFont="1" applyBorder="1" applyAlignment="1" applyProtection="1">
      <alignment vertical="center" wrapText="1"/>
      <protection hidden="1"/>
    </xf>
    <xf numFmtId="0" fontId="5" fillId="0" borderId="6" xfId="35" applyFont="1" applyFill="1" applyBorder="1" applyAlignment="1" applyProtection="1">
      <alignment horizontal="right" vertical="top"/>
      <protection hidden="1"/>
    </xf>
    <xf numFmtId="0" fontId="5" fillId="0" borderId="29" xfId="35" applyFont="1" applyFill="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5" fillId="0" borderId="16" xfId="35" applyFont="1" applyFill="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7" xfId="35" applyFont="1" applyFill="1" applyBorder="1" applyAlignment="1" applyProtection="1">
      <alignment vertical="center" wrapText="1"/>
      <protection locked="0"/>
    </xf>
    <xf numFmtId="0" fontId="5" fillId="2" borderId="38" xfId="35" applyFont="1" applyFill="1" applyBorder="1" applyAlignment="1" applyProtection="1">
      <alignment vertical="center" wrapText="1"/>
      <protection locked="0"/>
    </xf>
    <xf numFmtId="0" fontId="5" fillId="2" borderId="39" xfId="35" applyFont="1" applyFill="1" applyBorder="1" applyAlignment="1" applyProtection="1">
      <alignment horizontal="left" vertical="center" wrapText="1"/>
      <protection locked="0"/>
    </xf>
    <xf numFmtId="0" fontId="5" fillId="2" borderId="40" xfId="35" applyFont="1" applyFill="1" applyBorder="1" applyAlignment="1" applyProtection="1">
      <alignment vertical="center" wrapText="1"/>
      <protection locked="0"/>
    </xf>
    <xf numFmtId="0" fontId="5" fillId="2" borderId="41" xfId="35" applyFont="1" applyFill="1" applyBorder="1" applyAlignment="1" applyProtection="1">
      <alignment vertical="center" wrapText="1"/>
      <protection locked="0"/>
    </xf>
    <xf numFmtId="0" fontId="5" fillId="0" borderId="0" xfId="35" applyFont="1" applyBorder="1" applyAlignment="1" applyProtection="1">
      <alignment horizontal="right" vertical="top"/>
      <protection hidden="1"/>
    </xf>
    <xf numFmtId="0" fontId="8" fillId="0" borderId="34" xfId="35" applyFont="1" applyBorder="1" applyAlignment="1" applyProtection="1">
      <alignment horizontal="justify" vertical="center" wrapText="1"/>
      <protection hidden="1"/>
    </xf>
    <xf numFmtId="0" fontId="5" fillId="0" borderId="42" xfId="35" applyFont="1" applyFill="1" applyBorder="1" applyAlignment="1" applyProtection="1">
      <alignment horizontal="left" vertical="center" wrapText="1"/>
      <protection hidden="1"/>
    </xf>
    <xf numFmtId="0" fontId="5" fillId="0" borderId="0" xfId="35" applyFont="1" applyFill="1" applyBorder="1" applyAlignment="1" applyProtection="1">
      <alignment horizontal="right" vertical="top"/>
      <protection hidden="1"/>
    </xf>
    <xf numFmtId="0" fontId="5" fillId="0" borderId="0" xfId="35" applyFont="1" applyFill="1" applyBorder="1" applyAlignment="1" applyProtection="1">
      <alignment horizontal="justify" vertical="top" wrapText="1"/>
      <protection hidden="1"/>
    </xf>
    <xf numFmtId="0" fontId="5" fillId="0" borderId="36"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8" fillId="0" borderId="35" xfId="35" applyFont="1" applyBorder="1" applyAlignment="1" applyProtection="1">
      <alignment horizontal="justify" vertical="center" wrapText="1"/>
      <protection hidden="1"/>
    </xf>
    <xf numFmtId="0" fontId="8" fillId="0" borderId="16" xfId="35" applyFont="1" applyBorder="1" applyAlignment="1" applyProtection="1">
      <alignment horizontal="center" vertical="center" wrapText="1"/>
      <protection hidden="1"/>
    </xf>
    <xf numFmtId="0" fontId="5" fillId="0" borderId="39" xfId="35" applyFont="1" applyFill="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8" fillId="0" borderId="4" xfId="35" applyFont="1" applyFill="1" applyBorder="1" applyAlignment="1" applyProtection="1">
      <alignment horizontal="left" vertical="center" wrapText="1"/>
      <protection hidden="1"/>
    </xf>
    <xf numFmtId="0" fontId="8" fillId="0" borderId="24" xfId="35" applyFont="1" applyBorder="1" applyAlignment="1" applyProtection="1">
      <alignment horizontal="justify" vertical="center" wrapText="1"/>
      <protection hidden="1"/>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44" xfId="35" applyFont="1" applyFill="1" applyBorder="1" applyAlignment="1" applyProtection="1">
      <alignment vertical="center" wrapText="1"/>
      <protection locked="0"/>
    </xf>
    <xf numFmtId="0" fontId="5" fillId="2" borderId="36" xfId="35" applyFont="1" applyFill="1" applyBorder="1" applyAlignment="1" applyProtection="1">
      <alignmen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14" xfId="35" applyFont="1" applyFill="1" applyBorder="1" applyAlignment="1" applyProtection="1">
      <alignment horizontal="right" vertical="top"/>
      <protection hidden="1"/>
    </xf>
    <xf numFmtId="0" fontId="5" fillId="0" borderId="0" xfId="35" applyFont="1" applyFill="1" applyBorder="1" applyAlignment="1" applyProtection="1">
      <alignment horizontal="justify" vertical="center" wrapText="1"/>
      <protection hidden="1"/>
    </xf>
    <xf numFmtId="0" fontId="5" fillId="0" borderId="0" xfId="35" applyFont="1" applyFill="1" applyBorder="1" applyAlignment="1" applyProtection="1">
      <alignment horizontal="left" vertical="center" wrapText="1"/>
      <protection locked="0" hidden="1"/>
    </xf>
    <xf numFmtId="0" fontId="5" fillId="2" borderId="16" xfId="35" applyFont="1" applyFill="1" applyBorder="1" applyAlignment="1" applyProtection="1">
      <alignment horizontal="left" vertical="center" wrapText="1"/>
      <protection locked="0"/>
    </xf>
    <xf numFmtId="49" fontId="8" fillId="0" borderId="0" xfId="35" applyNumberFormat="1" applyFont="1" applyAlignment="1" applyProtection="1">
      <alignment horizontal="right" vertical="top" wrapText="1"/>
      <protection hidden="1"/>
    </xf>
    <xf numFmtId="0" fontId="8" fillId="0" borderId="0" xfId="35" applyFont="1" applyAlignment="1" applyProtection="1">
      <alignment horizontal="right" vertical="top"/>
      <protection hidden="1"/>
    </xf>
    <xf numFmtId="0" fontId="51" fillId="0" borderId="0" xfId="35" applyFont="1" applyAlignment="1" applyProtection="1">
      <alignment horizontal="left" vertical="top" wrapText="1"/>
      <protection hidden="1"/>
    </xf>
    <xf numFmtId="0" fontId="51" fillId="0" borderId="22" xfId="35" applyFont="1" applyBorder="1" applyAlignment="1" applyProtection="1">
      <alignment horizontal="right"/>
      <protection hidden="1"/>
    </xf>
    <xf numFmtId="0" fontId="51" fillId="0" borderId="0" xfId="35" applyFont="1" applyFill="1" applyBorder="1" applyAlignment="1" applyProtection="1">
      <alignment horizontal="right"/>
      <protection hidden="1"/>
    </xf>
    <xf numFmtId="0" fontId="51" fillId="0" borderId="0" xfId="35" applyFont="1" applyFill="1" applyBorder="1" applyAlignment="1" applyProtection="1">
      <alignment horizontal="left" vertical="center" wrapText="1"/>
      <protection locked="0" hidden="1"/>
    </xf>
    <xf numFmtId="0" fontId="51" fillId="0" borderId="0" xfId="35" applyFont="1" applyAlignment="1" applyProtection="1">
      <alignment horizontal="justify"/>
      <protection hidden="1"/>
    </xf>
    <xf numFmtId="0" fontId="5" fillId="0" borderId="15" xfId="35" applyFont="1" applyBorder="1" applyAlignment="1" applyProtection="1">
      <alignment horizontal="right" vertical="top"/>
      <protection hidden="1"/>
    </xf>
    <xf numFmtId="0" fontId="8" fillId="0" borderId="6" xfId="35" applyFont="1" applyBorder="1" applyAlignment="1" applyProtection="1">
      <alignment horizontal="center" vertical="top" wrapText="1"/>
      <protection hidden="1"/>
    </xf>
    <xf numFmtId="0" fontId="8" fillId="0" borderId="22" xfId="35" applyFont="1" applyBorder="1" applyAlignment="1" applyProtection="1">
      <alignment horizontal="center" vertical="center"/>
      <protection hidden="1"/>
    </xf>
    <xf numFmtId="0" fontId="5" fillId="0" borderId="6" xfId="35" applyFont="1" applyFill="1" applyBorder="1" applyAlignment="1" applyProtection="1">
      <alignment horizontal="center" vertical="center" wrapText="1"/>
      <protection hidden="1"/>
    </xf>
    <xf numFmtId="0" fontId="5" fillId="0" borderId="22" xfId="35" applyFont="1" applyBorder="1" applyAlignment="1" applyProtection="1">
      <alignment horizontal="right" vertical="top"/>
      <protection hidden="1"/>
    </xf>
    <xf numFmtId="0" fontId="5" fillId="2" borderId="6" xfId="35" applyFont="1" applyFill="1" applyBorder="1" applyAlignment="1" applyProtection="1">
      <alignment vertical="top" wrapText="1"/>
      <protection locked="0"/>
    </xf>
    <xf numFmtId="0" fontId="5" fillId="4" borderId="0" xfId="35" applyFont="1" applyFill="1" applyBorder="1" applyAlignment="1" applyProtection="1">
      <alignment horizontal="left" vertical="center"/>
      <protection hidden="1"/>
    </xf>
    <xf numFmtId="0" fontId="5" fillId="5" borderId="0" xfId="35" applyFont="1" applyFill="1" applyBorder="1" applyAlignment="1" applyProtection="1">
      <alignment horizontal="left" vertical="center"/>
      <protection hidden="1"/>
    </xf>
    <xf numFmtId="0" fontId="5" fillId="0" borderId="0" xfId="35" applyFont="1" applyFill="1" applyBorder="1" applyProtection="1">
      <protection hidden="1"/>
    </xf>
    <xf numFmtId="0" fontId="5" fillId="4" borderId="0" xfId="35" applyFont="1" applyFill="1" applyBorder="1" applyProtection="1">
      <protection hidden="1"/>
    </xf>
    <xf numFmtId="0" fontId="5" fillId="5" borderId="0" xfId="35" applyFont="1" applyFill="1" applyBorder="1" applyProtection="1">
      <protection hidden="1"/>
    </xf>
    <xf numFmtId="0" fontId="5" fillId="0" borderId="0" xfId="35" applyFont="1" applyFill="1" applyProtection="1">
      <protection hidden="1"/>
    </xf>
    <xf numFmtId="173" fontId="8" fillId="0" borderId="0" xfId="35" applyNumberFormat="1" applyFont="1" applyAlignment="1" applyProtection="1">
      <alignment horizontal="left" vertical="center"/>
      <protection hidden="1"/>
    </xf>
    <xf numFmtId="0" fontId="5" fillId="2" borderId="26" xfId="35" applyFont="1" applyFill="1" applyBorder="1" applyAlignment="1" applyProtection="1">
      <alignment vertical="center" wrapText="1"/>
      <protection locked="0"/>
    </xf>
    <xf numFmtId="0" fontId="5" fillId="0" borderId="26" xfId="35" applyFont="1" applyFill="1" applyBorder="1" applyAlignment="1" applyProtection="1">
      <alignment vertical="center" wrapText="1"/>
      <protection hidden="1"/>
    </xf>
    <xf numFmtId="0" fontId="5" fillId="2" borderId="6" xfId="35" applyFont="1" applyFill="1" applyBorder="1" applyAlignment="1" applyProtection="1">
      <alignment horizontal="left" vertical="center" wrapText="1"/>
      <protection locked="0"/>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9" fillId="0" borderId="0" xfId="0" applyFont="1" applyBorder="1" applyAlignment="1" applyProtection="1">
      <alignment horizontal="left" vertical="top" wrapText="1"/>
      <protection hidden="1"/>
    </xf>
    <xf numFmtId="0" fontId="9" fillId="0" borderId="0" xfId="0" applyFont="1" applyAlignment="1" applyProtection="1">
      <alignment horizontal="left" vertical="top" indent="5"/>
      <protection hidden="1"/>
    </xf>
    <xf numFmtId="0" fontId="9" fillId="0" borderId="0" xfId="0" applyFont="1" applyAlignment="1" applyProtection="1">
      <alignment horizontal="justify" vertical="center"/>
      <protection hidden="1"/>
    </xf>
    <xf numFmtId="0" fontId="9" fillId="0" borderId="8" xfId="0" applyFont="1" applyBorder="1" applyAlignment="1" applyProtection="1">
      <alignment horizontal="center" vertical="center" wrapText="1"/>
      <protection hidden="1"/>
    </xf>
    <xf numFmtId="0" fontId="9" fillId="0" borderId="0" xfId="0" applyFont="1" applyAlignment="1" applyProtection="1">
      <alignment horizontal="left" vertical="top" wrapText="1"/>
      <protection hidden="1"/>
    </xf>
    <xf numFmtId="0" fontId="9" fillId="0" borderId="0" xfId="0" applyFont="1" applyBorder="1" applyAlignment="1" applyProtection="1">
      <alignment horizontal="left"/>
      <protection hidden="1"/>
    </xf>
    <xf numFmtId="173" fontId="5" fillId="0" borderId="0" xfId="0" applyNumberFormat="1" applyFont="1" applyAlignment="1" applyProtection="1">
      <alignment vertical="center"/>
      <protection hidden="1"/>
    </xf>
    <xf numFmtId="0" fontId="62" fillId="0" borderId="0" xfId="52" applyFont="1" applyBorder="1" applyAlignment="1" applyProtection="1">
      <alignment horizontal="center" vertical="top"/>
      <protection hidden="1"/>
    </xf>
    <xf numFmtId="0" fontId="62" fillId="0" borderId="0" xfId="52" applyFont="1" applyBorder="1" applyAlignment="1" applyProtection="1">
      <alignment horizontal="justify" vertical="center"/>
      <protection hidden="1"/>
    </xf>
    <xf numFmtId="0" fontId="9" fillId="2" borderId="34" xfId="0" applyFont="1" applyFill="1" applyBorder="1" applyAlignment="1" applyProtection="1">
      <alignment vertical="top" wrapText="1"/>
      <protection locked="0" hidden="1"/>
    </xf>
    <xf numFmtId="0" fontId="9" fillId="2" borderId="12" xfId="0" applyFont="1" applyFill="1" applyBorder="1" applyAlignment="1" applyProtection="1">
      <alignment vertical="top" wrapText="1"/>
      <protection locked="0" hidden="1"/>
    </xf>
    <xf numFmtId="0" fontId="9" fillId="2" borderId="10" xfId="0" applyFont="1" applyFill="1" applyBorder="1" applyAlignment="1" applyProtection="1">
      <alignment vertical="top" wrapText="1"/>
      <protection locked="0" hidden="1"/>
    </xf>
    <xf numFmtId="0" fontId="9" fillId="2" borderId="16" xfId="0" applyFont="1" applyFill="1" applyBorder="1" applyAlignment="1" applyProtection="1">
      <alignment vertical="center" wrapText="1"/>
      <protection locked="0" hidden="1"/>
    </xf>
    <xf numFmtId="0" fontId="9" fillId="2" borderId="6" xfId="0" applyFont="1" applyFill="1" applyBorder="1" applyAlignment="1" applyProtection="1">
      <alignment vertical="center" wrapText="1"/>
      <protection locked="0" hidden="1"/>
    </xf>
    <xf numFmtId="0" fontId="2" fillId="2" borderId="10" xfId="0" applyFont="1" applyFill="1" applyBorder="1" applyAlignment="1" applyProtection="1">
      <alignment vertical="top" wrapText="1"/>
      <protection locked="0" hidden="1"/>
    </xf>
    <xf numFmtId="0" fontId="9" fillId="0" borderId="13" xfId="0" applyFont="1" applyBorder="1" applyAlignment="1" applyProtection="1">
      <alignment vertical="top" wrapText="1"/>
      <protection hidden="1"/>
    </xf>
    <xf numFmtId="0" fontId="9" fillId="0" borderId="4" xfId="0" applyFont="1" applyBorder="1" applyAlignment="1" applyProtection="1">
      <alignment vertical="top" wrapText="1"/>
      <protection hidden="1"/>
    </xf>
    <xf numFmtId="0" fontId="8" fillId="0" borderId="6" xfId="35" applyFont="1" applyFill="1" applyBorder="1" applyAlignment="1" applyProtection="1">
      <alignment horizontal="left" vertical="center" wrapText="1"/>
      <protection hidden="1"/>
    </xf>
    <xf numFmtId="0" fontId="5" fillId="0" borderId="8" xfId="35" applyFont="1" applyBorder="1" applyAlignment="1" applyProtection="1">
      <alignment horizontal="right" vertical="top"/>
      <protection hidden="1"/>
    </xf>
    <xf numFmtId="0" fontId="5" fillId="0" borderId="14" xfId="35" applyFont="1" applyBorder="1" applyAlignment="1" applyProtection="1">
      <alignment horizontal="center" vertical="top"/>
      <protection hidden="1"/>
    </xf>
    <xf numFmtId="0" fontId="5" fillId="0" borderId="24" xfId="35" applyFont="1" applyBorder="1" applyProtection="1">
      <protection hidden="1"/>
    </xf>
    <xf numFmtId="0" fontId="24" fillId="0" borderId="4" xfId="0" applyFont="1" applyBorder="1" applyAlignment="1" applyProtection="1">
      <alignment horizontal="right" vertical="top" wrapText="1"/>
      <protection hidden="1"/>
    </xf>
    <xf numFmtId="0" fontId="2" fillId="0" borderId="4" xfId="0" applyFont="1" applyBorder="1" applyAlignment="1" applyProtection="1">
      <alignment vertical="center"/>
      <protection hidden="1"/>
    </xf>
    <xf numFmtId="0" fontId="24" fillId="0" borderId="4" xfId="0" applyFont="1" applyBorder="1" applyAlignment="1">
      <alignment horizontal="right" vertical="top" wrapText="1"/>
    </xf>
    <xf numFmtId="0" fontId="9" fillId="0" borderId="3" xfId="0" applyFont="1" applyBorder="1" applyAlignment="1" applyProtection="1">
      <alignment vertical="center"/>
      <protection hidden="1"/>
    </xf>
    <xf numFmtId="0" fontId="9" fillId="0" borderId="3" xfId="47" applyNumberFormat="1" applyFont="1" applyFill="1" applyBorder="1" applyAlignment="1" applyProtection="1">
      <alignment vertical="center"/>
      <protection hidden="1"/>
    </xf>
    <xf numFmtId="0" fontId="0" fillId="0" borderId="3" xfId="0" applyBorder="1" applyProtection="1">
      <protection hidden="1"/>
    </xf>
    <xf numFmtId="0" fontId="0" fillId="0" borderId="3" xfId="0" applyBorder="1" applyAlignment="1" applyProtection="1">
      <alignment vertical="center"/>
      <protection hidden="1"/>
    </xf>
    <xf numFmtId="0" fontId="2" fillId="0" borderId="4" xfId="0" applyFont="1" applyBorder="1" applyAlignment="1">
      <alignment vertical="center"/>
    </xf>
    <xf numFmtId="0" fontId="2" fillId="0" borderId="0" xfId="0" applyFont="1" applyAlignment="1">
      <alignment vertical="center"/>
    </xf>
    <xf numFmtId="0" fontId="2" fillId="0" borderId="0" xfId="0" applyFont="1"/>
    <xf numFmtId="0" fontId="57" fillId="0" borderId="4" xfId="0" applyFont="1" applyBorder="1" applyAlignment="1">
      <alignment horizontal="right" vertical="top" wrapText="1"/>
    </xf>
    <xf numFmtId="0" fontId="84" fillId="0" borderId="0" xfId="0" applyFont="1" applyAlignment="1" applyProtection="1">
      <alignment vertical="center"/>
      <protection hidden="1"/>
    </xf>
    <xf numFmtId="0" fontId="84" fillId="0" borderId="0" xfId="0" applyFont="1" applyProtection="1">
      <protection hidden="1"/>
    </xf>
    <xf numFmtId="0" fontId="24" fillId="0" borderId="4" xfId="37" applyFont="1" applyBorder="1" applyAlignment="1" applyProtection="1">
      <alignment horizontal="right"/>
      <protection hidden="1"/>
    </xf>
    <xf numFmtId="0" fontId="2" fillId="0" borderId="0" xfId="37" applyFont="1" applyAlignment="1" applyProtection="1">
      <alignment vertical="center"/>
      <protection hidden="1"/>
    </xf>
    <xf numFmtId="0" fontId="2" fillId="0" borderId="0" xfId="37" applyFont="1" applyProtection="1">
      <protection hidden="1"/>
    </xf>
    <xf numFmtId="0" fontId="24" fillId="0" borderId="4" xfId="0" applyFont="1" applyBorder="1" applyAlignment="1" applyProtection="1">
      <alignment vertical="center"/>
      <protection hidden="1"/>
    </xf>
    <xf numFmtId="0" fontId="24" fillId="0" borderId="4" xfId="0" applyFont="1" applyBorder="1" applyAlignment="1" applyProtection="1">
      <alignment horizontal="right"/>
      <protection hidden="1"/>
    </xf>
    <xf numFmtId="0" fontId="8" fillId="0" borderId="0" xfId="0" applyFont="1"/>
    <xf numFmtId="0" fontId="2" fillId="2" borderId="60" xfId="0" applyFont="1" applyFill="1" applyBorder="1" applyAlignment="1" applyProtection="1">
      <alignment horizontal="center" vertical="center" wrapText="1"/>
      <protection locked="0" hidden="1"/>
    </xf>
    <xf numFmtId="0" fontId="2" fillId="2" borderId="59" xfId="0" applyFont="1" applyFill="1" applyBorder="1" applyAlignment="1" applyProtection="1">
      <alignment horizontal="center" vertical="center" wrapText="1"/>
      <protection locked="0" hidden="1"/>
    </xf>
    <xf numFmtId="0" fontId="2" fillId="2" borderId="13" xfId="0" applyFont="1" applyFill="1" applyBorder="1" applyAlignment="1" applyProtection="1">
      <alignment horizontal="center" vertical="center" wrapText="1"/>
      <protection locked="0" hidden="1"/>
    </xf>
    <xf numFmtId="0" fontId="24" fillId="0" borderId="4" xfId="0" applyFont="1" applyBorder="1" applyAlignment="1" applyProtection="1">
      <alignment horizontal="left" vertical="top" wrapText="1"/>
      <protection hidden="1"/>
    </xf>
    <xf numFmtId="0" fontId="2" fillId="0" borderId="4" xfId="0" applyFont="1" applyBorder="1" applyAlignment="1" applyProtection="1">
      <alignment horizontal="center" vertical="center"/>
      <protection hidden="1"/>
    </xf>
    <xf numFmtId="0" fontId="84" fillId="0" borderId="4" xfId="0" applyFont="1" applyBorder="1" applyAlignment="1" applyProtection="1">
      <alignment vertical="center"/>
      <protection hidden="1"/>
    </xf>
    <xf numFmtId="0" fontId="57" fillId="0" borderId="4" xfId="0" applyFont="1" applyBorder="1" applyAlignment="1" applyProtection="1">
      <alignment horizontal="right" vertical="top" wrapText="1"/>
      <protection hidden="1"/>
    </xf>
    <xf numFmtId="0" fontId="86" fillId="0" borderId="0" xfId="0" applyFont="1" applyAlignment="1" applyProtection="1">
      <alignment vertical="center"/>
      <protection hidden="1"/>
    </xf>
    <xf numFmtId="0" fontId="86" fillId="0" borderId="0" xfId="0" applyFont="1" applyProtection="1">
      <protection hidden="1"/>
    </xf>
    <xf numFmtId="0" fontId="24" fillId="0" borderId="4" xfId="35" applyFont="1" applyBorder="1" applyAlignment="1" applyProtection="1">
      <alignment vertical="top"/>
      <protection hidden="1"/>
    </xf>
    <xf numFmtId="0" fontId="2" fillId="0" borderId="4" xfId="35" applyFont="1" applyBorder="1" applyAlignment="1" applyProtection="1">
      <alignment vertical="top"/>
      <protection hidden="1"/>
    </xf>
    <xf numFmtId="0" fontId="24" fillId="0" borderId="4" xfId="35" applyFont="1" applyBorder="1" applyAlignment="1" applyProtection="1">
      <alignment horizontal="right" vertical="top"/>
      <protection hidden="1"/>
    </xf>
    <xf numFmtId="0" fontId="2" fillId="0" borderId="0" xfId="35" applyFont="1" applyAlignment="1" applyProtection="1">
      <alignment vertical="center"/>
      <protection hidden="1"/>
    </xf>
    <xf numFmtId="0" fontId="2" fillId="0" borderId="0" xfId="35" applyFont="1" applyProtection="1">
      <protection hidden="1"/>
    </xf>
    <xf numFmtId="0" fontId="87" fillId="0" borderId="0" xfId="0" applyFont="1" applyAlignment="1" applyProtection="1">
      <alignment horizontal="center"/>
      <protection hidden="1"/>
    </xf>
    <xf numFmtId="0" fontId="24" fillId="0" borderId="4" xfId="0" applyFont="1" applyBorder="1" applyAlignment="1" applyProtection="1">
      <alignment horizontal="right" vertical="top"/>
      <protection hidden="1"/>
    </xf>
    <xf numFmtId="0" fontId="2" fillId="0" borderId="4" xfId="0" applyFont="1" applyBorder="1" applyProtection="1">
      <protection hidden="1"/>
    </xf>
    <xf numFmtId="0" fontId="5" fillId="2" borderId="19" xfId="0" applyFont="1" applyFill="1" applyBorder="1" applyAlignment="1" applyProtection="1">
      <alignment vertical="top" wrapText="1"/>
      <protection locked="0"/>
    </xf>
    <xf numFmtId="0" fontId="5" fillId="2" borderId="32" xfId="0" applyFont="1" applyFill="1" applyBorder="1" applyAlignment="1" applyProtection="1">
      <alignment vertical="top" wrapText="1"/>
      <protection locked="0"/>
    </xf>
    <xf numFmtId="0" fontId="5" fillId="2" borderId="6" xfId="35" applyFont="1" applyFill="1" applyBorder="1" applyAlignment="1" applyProtection="1">
      <alignment horizontal="left" vertical="center" wrapText="1"/>
      <protection locked="0"/>
    </xf>
    <xf numFmtId="0" fontId="8" fillId="0" borderId="32" xfId="35" applyFont="1" applyFill="1" applyBorder="1" applyAlignment="1" applyProtection="1">
      <alignment horizontal="center" vertical="center" wrapText="1"/>
      <protection hidden="1"/>
    </xf>
    <xf numFmtId="0" fontId="5" fillId="0" borderId="42" xfId="35" applyFont="1" applyFill="1" applyBorder="1" applyAlignment="1" applyProtection="1">
      <alignment horizontal="left" vertical="center" wrapText="1"/>
      <protection hidden="1"/>
    </xf>
    <xf numFmtId="0" fontId="5" fillId="0" borderId="36" xfId="35" applyFont="1" applyFill="1" applyBorder="1" applyAlignment="1" applyProtection="1">
      <alignment horizontal="center"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8" fillId="0" borderId="14" xfId="35" applyFont="1" applyBorder="1" applyAlignment="1" applyProtection="1">
      <alignment horizontal="center" vertical="center" wrapText="1"/>
      <protection hidden="1"/>
    </xf>
    <xf numFmtId="0" fontId="9" fillId="0" borderId="0" xfId="0" applyFont="1" applyBorder="1" applyAlignment="1" applyProtection="1">
      <alignment horizontal="left" vertical="top" wrapText="1"/>
      <protection hidden="1"/>
    </xf>
    <xf numFmtId="0" fontId="9" fillId="2" borderId="11"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center" wrapText="1"/>
      <protection locked="0" hidden="1"/>
    </xf>
    <xf numFmtId="0" fontId="9" fillId="2" borderId="6" xfId="0" applyFont="1" applyFill="1" applyBorder="1" applyAlignment="1" applyProtection="1">
      <alignment horizontal="center" vertical="center" wrapText="1"/>
      <protection locked="0" hidden="1"/>
    </xf>
    <xf numFmtId="0" fontId="9" fillId="0" borderId="0" xfId="0" applyFont="1" applyFill="1" applyAlignment="1" applyProtection="1">
      <alignment horizontal="justify" vertical="top" wrapText="1"/>
      <protection hidden="1"/>
    </xf>
    <xf numFmtId="0" fontId="8" fillId="0" borderId="6" xfId="35" applyFont="1" applyBorder="1" applyAlignment="1" applyProtection="1">
      <alignment horizontal="center" vertical="center"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5" fillId="0" borderId="0" xfId="35" applyFont="1" applyAlignment="1" applyProtection="1">
      <alignment horizontal="center" vertical="top"/>
      <protection hidden="1"/>
    </xf>
    <xf numFmtId="0" fontId="89" fillId="0" borderId="6" xfId="0" applyFont="1" applyBorder="1" applyAlignment="1" applyProtection="1">
      <alignment horizontal="center" vertical="top" wrapText="1"/>
      <protection hidden="1"/>
    </xf>
    <xf numFmtId="0" fontId="9" fillId="2" borderId="7" xfId="0" applyFont="1" applyFill="1" applyBorder="1" applyAlignment="1" applyProtection="1">
      <alignment vertical="top" wrapText="1"/>
      <protection locked="0" hidden="1"/>
    </xf>
    <xf numFmtId="0" fontId="9" fillId="2" borderId="6" xfId="0" applyFont="1" applyFill="1" applyBorder="1" applyAlignment="1" applyProtection="1">
      <alignment vertical="top" wrapText="1"/>
      <protection locked="0" hidden="1"/>
    </xf>
    <xf numFmtId="0" fontId="10" fillId="0" borderId="0" xfId="0" applyFont="1" applyBorder="1" applyAlignment="1" applyProtection="1">
      <alignment horizontal="left" vertical="top" wrapText="1"/>
      <protection hidden="1"/>
    </xf>
    <xf numFmtId="0" fontId="9" fillId="0" borderId="6" xfId="0" applyFont="1" applyBorder="1" applyProtection="1">
      <protection hidden="1"/>
    </xf>
    <xf numFmtId="0" fontId="9" fillId="0" borderId="6" xfId="0" applyFont="1" applyBorder="1" applyAlignment="1" applyProtection="1">
      <alignment horizontal="center" vertical="top"/>
      <protection hidden="1"/>
    </xf>
    <xf numFmtId="0" fontId="10" fillId="0" borderId="0" xfId="0" applyFont="1" applyBorder="1" applyAlignment="1" applyProtection="1">
      <alignment horizontal="center" vertical="top" wrapText="1"/>
      <protection hidden="1"/>
    </xf>
    <xf numFmtId="0" fontId="10" fillId="0" borderId="3" xfId="0" applyFont="1" applyBorder="1" applyAlignment="1" applyProtection="1">
      <alignment horizontal="center" vertical="top" wrapText="1"/>
      <protection hidden="1"/>
    </xf>
    <xf numFmtId="0" fontId="10" fillId="0" borderId="9" xfId="0" applyFont="1" applyBorder="1" applyAlignment="1" applyProtection="1">
      <alignment horizontal="center" vertical="top" wrapText="1"/>
      <protection hidden="1"/>
    </xf>
    <xf numFmtId="0" fontId="9" fillId="2" borderId="52" xfId="0" applyFont="1" applyFill="1" applyBorder="1" applyAlignment="1" applyProtection="1">
      <alignment vertical="top" wrapText="1"/>
      <protection locked="0" hidden="1"/>
    </xf>
    <xf numFmtId="0" fontId="2" fillId="2" borderId="4" xfId="0" applyFont="1" applyFill="1" applyBorder="1" applyAlignment="1" applyProtection="1">
      <alignment horizontal="center" vertical="center" wrapText="1"/>
      <protection locked="0" hidden="1"/>
    </xf>
    <xf numFmtId="0" fontId="9" fillId="0" borderId="14" xfId="0" applyFont="1" applyBorder="1" applyAlignment="1" applyProtection="1">
      <alignment horizontal="center" vertical="top"/>
      <protection hidden="1"/>
    </xf>
    <xf numFmtId="0" fontId="10" fillId="0" borderId="4" xfId="0" applyFont="1" applyBorder="1" applyAlignment="1" applyProtection="1">
      <alignment horizontal="center" vertical="top" wrapText="1"/>
      <protection hidden="1"/>
    </xf>
    <xf numFmtId="0" fontId="9" fillId="0" borderId="4" xfId="0" applyFont="1" applyBorder="1" applyAlignment="1" applyProtection="1">
      <alignment vertical="top"/>
      <protection hidden="1"/>
    </xf>
    <xf numFmtId="0" fontId="9" fillId="0" borderId="4" xfId="0" applyFont="1" applyBorder="1" applyAlignment="1" applyProtection="1">
      <alignment vertical="center" wrapText="1"/>
      <protection hidden="1"/>
    </xf>
    <xf numFmtId="0" fontId="9" fillId="0" borderId="4" xfId="0" applyFont="1" applyBorder="1" applyProtection="1">
      <protection hidden="1"/>
    </xf>
    <xf numFmtId="0" fontId="10" fillId="0" borderId="11" xfId="0" applyFont="1" applyBorder="1" applyAlignment="1" applyProtection="1">
      <alignment horizontal="center" vertical="top" wrapText="1"/>
      <protection hidden="1"/>
    </xf>
    <xf numFmtId="0" fontId="10" fillId="0" borderId="14" xfId="0" applyFont="1" applyBorder="1" applyAlignment="1" applyProtection="1">
      <alignment horizontal="center" vertical="top"/>
      <protection hidden="1"/>
    </xf>
    <xf numFmtId="0" fontId="2" fillId="2" borderId="14" xfId="0" applyFont="1" applyFill="1" applyBorder="1" applyAlignment="1" applyProtection="1">
      <alignment horizontal="left" vertical="center" wrapText="1"/>
      <protection locked="0" hidden="1"/>
    </xf>
    <xf numFmtId="0" fontId="2" fillId="2" borderId="13" xfId="0" applyFont="1" applyFill="1" applyBorder="1" applyAlignment="1" applyProtection="1">
      <alignment horizontal="left" vertical="center" wrapText="1"/>
      <protection locked="0" hidden="1"/>
    </xf>
    <xf numFmtId="0" fontId="9" fillId="0" borderId="24" xfId="0" applyFont="1" applyBorder="1" applyAlignment="1" applyProtection="1">
      <alignment vertical="center" wrapText="1"/>
      <protection hidden="1"/>
    </xf>
    <xf numFmtId="0" fontId="10" fillId="0" borderId="6" xfId="0" applyFont="1" applyBorder="1" applyAlignment="1" applyProtection="1">
      <alignment horizontal="center" vertical="top"/>
      <protection hidden="1"/>
    </xf>
    <xf numFmtId="0" fontId="9" fillId="0" borderId="6" xfId="0" applyFont="1" applyBorder="1" applyAlignment="1" applyProtection="1">
      <alignment horizontal="left" vertical="top" indent="5"/>
      <protection hidden="1"/>
    </xf>
    <xf numFmtId="0" fontId="9" fillId="0" borderId="8" xfId="0" applyFont="1" applyBorder="1" applyAlignment="1" applyProtection="1">
      <alignment horizontal="center" vertical="top"/>
      <protection hidden="1"/>
    </xf>
    <xf numFmtId="0" fontId="9" fillId="0" borderId="10" xfId="0" applyFont="1" applyBorder="1" applyAlignment="1" applyProtection="1">
      <alignment vertical="top" wrapText="1"/>
      <protection hidden="1"/>
    </xf>
    <xf numFmtId="0" fontId="9" fillId="0" borderId="6" xfId="0" applyFont="1" applyBorder="1" applyAlignment="1" applyProtection="1">
      <alignment horizontal="center" vertical="center"/>
      <protection hidden="1"/>
    </xf>
    <xf numFmtId="0" fontId="2" fillId="2" borderId="13" xfId="0" applyFont="1" applyFill="1" applyBorder="1" applyAlignment="1" applyProtection="1">
      <alignment horizontal="left" wrapText="1"/>
      <protection locked="0" hidden="1"/>
    </xf>
    <xf numFmtId="0" fontId="2" fillId="2" borderId="4" xfId="0" applyFont="1" applyFill="1" applyBorder="1" applyAlignment="1" applyProtection="1">
      <alignment horizontal="left" wrapText="1"/>
      <protection locked="0" hidden="1"/>
    </xf>
    <xf numFmtId="0" fontId="2" fillId="2" borderId="14" xfId="0" applyFont="1" applyFill="1" applyBorder="1" applyAlignment="1" applyProtection="1">
      <alignment horizontal="left" wrapText="1"/>
      <protection locked="0" hidden="1"/>
    </xf>
    <xf numFmtId="0" fontId="9" fillId="0" borderId="15" xfId="0" applyFont="1" applyBorder="1" applyAlignment="1" applyProtection="1">
      <alignment horizontal="center" vertical="top"/>
      <protection hidden="1"/>
    </xf>
    <xf numFmtId="0" fontId="9" fillId="2" borderId="35" xfId="0" applyFont="1" applyFill="1" applyBorder="1" applyAlignment="1" applyProtection="1">
      <alignment vertical="center" wrapText="1"/>
      <protection hidden="1"/>
    </xf>
    <xf numFmtId="0" fontId="9" fillId="0" borderId="0" xfId="0" applyFont="1" applyBorder="1" applyAlignment="1" applyProtection="1">
      <alignment horizontal="center" vertical="top"/>
      <protection hidden="1"/>
    </xf>
    <xf numFmtId="0" fontId="8" fillId="0" borderId="6" xfId="35" applyFont="1" applyBorder="1" applyAlignment="1" applyProtection="1">
      <alignment horizontal="center" vertical="top"/>
      <protection hidden="1"/>
    </xf>
    <xf numFmtId="172" fontId="8" fillId="0" borderId="6" xfId="35" applyNumberFormat="1" applyFont="1" applyBorder="1" applyAlignment="1" applyProtection="1">
      <alignment horizontal="center" vertical="top"/>
      <protection hidden="1"/>
    </xf>
    <xf numFmtId="0" fontId="8" fillId="0" borderId="8" xfId="35" applyFont="1" applyBorder="1" applyAlignment="1" applyProtection="1">
      <alignment horizontal="center"/>
      <protection hidden="1"/>
    </xf>
    <xf numFmtId="0" fontId="5" fillId="0" borderId="3" xfId="35" applyFont="1" applyBorder="1" applyAlignment="1" applyProtection="1">
      <alignment vertical="top"/>
      <protection hidden="1"/>
    </xf>
    <xf numFmtId="0" fontId="5" fillId="0" borderId="3" xfId="35" applyFont="1" applyBorder="1" applyProtection="1">
      <protection hidden="1"/>
    </xf>
    <xf numFmtId="0" fontId="9" fillId="0" borderId="26" xfId="0" applyFont="1" applyBorder="1" applyProtection="1">
      <protection hidden="1"/>
    </xf>
    <xf numFmtId="0" fontId="9" fillId="0" borderId="10" xfId="0" applyFont="1" applyBorder="1" applyAlignment="1" applyProtection="1">
      <alignment horizontal="center" vertical="top"/>
      <protection hidden="1"/>
    </xf>
    <xf numFmtId="172" fontId="8" fillId="0" borderId="0" xfId="0" applyNumberFormat="1" applyFont="1" applyBorder="1" applyAlignment="1" applyProtection="1">
      <alignment horizontal="center" vertical="top" wrapText="1"/>
      <protection hidden="1"/>
    </xf>
    <xf numFmtId="0" fontId="45" fillId="0" borderId="0" xfId="0" applyFont="1" applyBorder="1" applyAlignment="1" applyProtection="1">
      <alignment horizontal="justify" vertical="top" wrapText="1"/>
      <protection hidden="1"/>
    </xf>
    <xf numFmtId="49" fontId="8" fillId="0" borderId="0" xfId="35" applyNumberFormat="1" applyFont="1" applyAlignment="1" applyProtection="1">
      <alignment horizontal="center" vertical="top" wrapText="1"/>
      <protection hidden="1"/>
    </xf>
    <xf numFmtId="0" fontId="9" fillId="2" borderId="26" xfId="0" applyFont="1" applyFill="1" applyBorder="1" applyAlignment="1" applyProtection="1">
      <alignment vertical="center" wrapText="1"/>
      <protection locked="0" hidden="1"/>
    </xf>
    <xf numFmtId="0" fontId="9" fillId="2" borderId="11" xfId="0" applyFont="1" applyFill="1" applyBorder="1" applyAlignment="1" applyProtection="1">
      <alignment vertical="center" wrapText="1"/>
      <protection locked="0" hidden="1"/>
    </xf>
    <xf numFmtId="0" fontId="8" fillId="0" borderId="14" xfId="35" applyFont="1" applyBorder="1" applyAlignment="1" applyProtection="1">
      <alignment horizontal="center"/>
      <protection hidden="1"/>
    </xf>
    <xf numFmtId="0" fontId="8" fillId="0" borderId="0" xfId="35" applyFont="1" applyBorder="1" applyAlignment="1" applyProtection="1">
      <alignment horizontal="center"/>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8" fillId="0" borderId="6" xfId="35" applyFont="1" applyBorder="1" applyAlignment="1" applyProtection="1">
      <alignment horizontal="left" vertical="center" wrapText="1"/>
      <protection hidden="1"/>
    </xf>
    <xf numFmtId="0" fontId="5" fillId="0" borderId="36" xfId="35" applyFont="1" applyFill="1" applyBorder="1" applyAlignment="1" applyProtection="1">
      <alignment horizontal="center" vertical="center" wrapText="1"/>
      <protection hidden="1"/>
    </xf>
    <xf numFmtId="0" fontId="5" fillId="0" borderId="42" xfId="35" applyFont="1" applyFill="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8" fillId="0" borderId="32" xfId="35" applyFont="1" applyFill="1" applyBorder="1" applyAlignment="1" applyProtection="1">
      <alignment horizontal="center"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5" fillId="0" borderId="0" xfId="35" applyFont="1" applyFill="1" applyAlignment="1" applyProtection="1">
      <alignment vertical="top"/>
      <protection hidden="1"/>
    </xf>
    <xf numFmtId="0" fontId="8" fillId="0" borderId="0" xfId="35" applyFont="1" applyAlignment="1" applyProtection="1">
      <alignment vertical="top"/>
      <protection hidden="1"/>
    </xf>
    <xf numFmtId="0" fontId="5" fillId="0" borderId="0" xfId="35" applyFont="1" applyAlignment="1" applyProtection="1">
      <alignment vertical="top"/>
      <protection hidden="1"/>
    </xf>
    <xf numFmtId="0" fontId="8" fillId="0" borderId="6" xfId="35" applyFont="1" applyBorder="1" applyAlignment="1" applyProtection="1">
      <alignment horizontal="center" vertical="center" wrapText="1"/>
      <protection hidden="1"/>
    </xf>
    <xf numFmtId="0" fontId="8" fillId="0" borderId="0" xfId="35" applyFont="1" applyAlignment="1" applyProtection="1">
      <alignment horizontal="left" vertical="center"/>
      <protection hidden="1"/>
    </xf>
    <xf numFmtId="0" fontId="5" fillId="0" borderId="0" xfId="35" applyFont="1" applyAlignment="1" applyProtection="1">
      <alignment horizontal="center" vertical="top"/>
      <protection hidden="1"/>
    </xf>
    <xf numFmtId="0" fontId="5" fillId="0" borderId="0" xfId="35" applyFont="1" applyAlignment="1">
      <alignment horizontal="left"/>
    </xf>
    <xf numFmtId="0" fontId="5" fillId="0" borderId="0" xfId="35" applyFont="1"/>
    <xf numFmtId="0" fontId="9" fillId="2" borderId="26" xfId="35" applyFont="1" applyFill="1" applyBorder="1" applyAlignment="1" applyProtection="1">
      <alignment horizontal="center" vertical="top" wrapText="1"/>
      <protection locked="0" hidden="1"/>
    </xf>
    <xf numFmtId="0" fontId="9" fillId="0" borderId="0" xfId="35" applyFont="1" applyAlignment="1" applyProtection="1">
      <alignment vertical="top"/>
      <protection hidden="1"/>
    </xf>
    <xf numFmtId="0" fontId="9" fillId="0" borderId="0" xfId="35" applyFont="1" applyProtection="1">
      <protection hidden="1"/>
    </xf>
    <xf numFmtId="172" fontId="8" fillId="0" borderId="0" xfId="35" applyNumberFormat="1" applyFont="1" applyAlignment="1" applyProtection="1">
      <alignment horizontal="right" vertical="center" wrapText="1"/>
      <protection hidden="1"/>
    </xf>
    <xf numFmtId="0" fontId="91" fillId="0" borderId="0" xfId="35" applyFont="1" applyAlignment="1" applyProtection="1">
      <alignment horizontal="right" vertical="top" indent="1"/>
      <protection hidden="1"/>
    </xf>
    <xf numFmtId="0" fontId="92" fillId="0" borderId="0" xfId="35" applyFont="1" applyAlignment="1" applyProtection="1">
      <alignment horizontal="right" vertical="top" indent="1"/>
      <protection hidden="1"/>
    </xf>
    <xf numFmtId="0" fontId="92" fillId="0" borderId="0" xfId="35" applyFont="1" applyAlignment="1" applyProtection="1">
      <alignment horizontal="left" vertical="top" wrapText="1"/>
      <protection hidden="1"/>
    </xf>
    <xf numFmtId="0" fontId="93" fillId="0" borderId="0" xfId="35" applyFont="1" applyAlignment="1" applyProtection="1">
      <alignment vertical="top"/>
      <protection hidden="1"/>
    </xf>
    <xf numFmtId="0" fontId="22" fillId="0" borderId="0" xfId="35" applyFont="1" applyAlignment="1" applyProtection="1">
      <alignment horizontal="right" vertical="top" indent="1"/>
      <protection hidden="1"/>
    </xf>
    <xf numFmtId="0" fontId="9" fillId="0" borderId="0" xfId="35" applyFont="1" applyFill="1" applyAlignment="1" applyProtection="1">
      <alignment horizontal="justify" vertical="top" wrapText="1"/>
      <protection hidden="1"/>
    </xf>
    <xf numFmtId="0" fontId="9" fillId="0" borderId="6" xfId="35" applyFont="1" applyBorder="1" applyProtection="1">
      <protection hidden="1"/>
    </xf>
    <xf numFmtId="0" fontId="9" fillId="0" borderId="26" xfId="35" applyFont="1" applyBorder="1" applyProtection="1">
      <protection hidden="1"/>
    </xf>
    <xf numFmtId="0" fontId="9" fillId="0" borderId="0" xfId="35" applyFont="1" applyBorder="1" applyProtection="1">
      <protection hidden="1"/>
    </xf>
    <xf numFmtId="0" fontId="9" fillId="0" borderId="6" xfId="35" applyFont="1" applyBorder="1" applyAlignment="1" applyProtection="1">
      <alignment horizontal="left" vertical="top" indent="5"/>
      <protection hidden="1"/>
    </xf>
    <xf numFmtId="0" fontId="9" fillId="0" borderId="0" xfId="35" applyFont="1" applyFill="1" applyBorder="1" applyAlignment="1" applyProtection="1">
      <alignment horizontal="center" vertical="top"/>
      <protection hidden="1"/>
    </xf>
    <xf numFmtId="0" fontId="9" fillId="0" borderId="6" xfId="35" applyFont="1" applyBorder="1" applyAlignment="1" applyProtection="1">
      <alignment horizontal="left"/>
      <protection hidden="1"/>
    </xf>
    <xf numFmtId="0" fontId="9" fillId="0" borderId="0" xfId="35" applyFont="1" applyFill="1" applyBorder="1" applyAlignment="1" applyProtection="1">
      <alignment horizontal="left" vertical="center"/>
      <protection hidden="1"/>
    </xf>
    <xf numFmtId="0" fontId="9" fillId="0" borderId="6" xfId="35" applyFont="1" applyFill="1" applyBorder="1" applyAlignment="1" applyProtection="1">
      <alignment horizontal="left" vertical="top"/>
      <protection hidden="1"/>
    </xf>
    <xf numFmtId="0" fontId="9" fillId="2" borderId="6" xfId="35" applyFont="1" applyFill="1" applyBorder="1" applyAlignment="1" applyProtection="1">
      <alignment vertical="center" wrapText="1"/>
      <protection locked="0" hidden="1"/>
    </xf>
    <xf numFmtId="0" fontId="9" fillId="0" borderId="0" xfId="35" applyFont="1" applyFill="1" applyBorder="1" applyAlignment="1" applyProtection="1">
      <alignment horizontal="left" vertical="top"/>
      <protection hidden="1"/>
    </xf>
    <xf numFmtId="0" fontId="9" fillId="2" borderId="16" xfId="35" applyFont="1" applyFill="1" applyBorder="1" applyAlignment="1" applyProtection="1">
      <alignment vertical="center" wrapText="1"/>
      <protection locked="0" hidden="1"/>
    </xf>
    <xf numFmtId="0" fontId="9" fillId="0" borderId="12" xfId="35" applyFont="1" applyBorder="1" applyProtection="1">
      <protection hidden="1"/>
    </xf>
    <xf numFmtId="0" fontId="9" fillId="0" borderId="0" xfId="35" applyFont="1" applyBorder="1" applyAlignment="1" applyProtection="1">
      <alignment horizontal="right" vertical="center"/>
      <protection hidden="1"/>
    </xf>
    <xf numFmtId="0" fontId="9" fillId="0" borderId="13" xfId="35" applyFont="1" applyBorder="1" applyAlignment="1" applyProtection="1">
      <alignment vertical="top"/>
      <protection hidden="1"/>
    </xf>
    <xf numFmtId="0" fontId="9" fillId="0" borderId="4" xfId="35" applyFont="1" applyFill="1" applyBorder="1" applyAlignment="1" applyProtection="1">
      <alignment vertical="top"/>
      <protection hidden="1"/>
    </xf>
    <xf numFmtId="0" fontId="9" fillId="0" borderId="4" xfId="35" applyFont="1" applyFill="1" applyBorder="1" applyAlignment="1" applyProtection="1">
      <alignment horizontal="right" vertical="center"/>
      <protection hidden="1"/>
    </xf>
    <xf numFmtId="0" fontId="9" fillId="2" borderId="7" xfId="35" applyFont="1" applyFill="1" applyBorder="1" applyAlignment="1" applyProtection="1">
      <alignment vertical="top" wrapText="1"/>
      <protection locked="0" hidden="1"/>
    </xf>
    <xf numFmtId="0" fontId="9" fillId="2" borderId="29" xfId="35" applyFont="1" applyFill="1" applyBorder="1" applyAlignment="1" applyProtection="1">
      <alignment vertical="top" wrapText="1"/>
      <protection locked="0" hidden="1"/>
    </xf>
    <xf numFmtId="0" fontId="9" fillId="2" borderId="16" xfId="35" applyFont="1" applyFill="1" applyBorder="1" applyAlignment="1" applyProtection="1">
      <alignment vertical="top" wrapText="1"/>
      <protection locked="0" hidden="1"/>
    </xf>
    <xf numFmtId="0" fontId="9" fillId="2" borderId="6" xfId="35" applyFont="1" applyFill="1" applyBorder="1" applyAlignment="1" applyProtection="1">
      <alignment vertical="top" wrapText="1"/>
      <protection locked="0" hidden="1"/>
    </xf>
    <xf numFmtId="0" fontId="9" fillId="2" borderId="8" xfId="35" applyFont="1" applyFill="1" applyBorder="1" applyAlignment="1" applyProtection="1">
      <alignment vertical="top" wrapText="1"/>
      <protection locked="0" hidden="1"/>
    </xf>
    <xf numFmtId="0" fontId="9" fillId="2" borderId="34" xfId="35" applyFont="1" applyFill="1" applyBorder="1" applyAlignment="1" applyProtection="1">
      <alignment vertical="top" wrapText="1"/>
      <protection locked="0" hidden="1"/>
    </xf>
    <xf numFmtId="0" fontId="9" fillId="2" borderId="35" xfId="35" applyFont="1" applyFill="1" applyBorder="1" applyAlignment="1" applyProtection="1">
      <alignment vertical="top" wrapText="1"/>
      <protection locked="0" hidden="1"/>
    </xf>
    <xf numFmtId="0" fontId="2" fillId="2" borderId="13" xfId="35" applyFont="1" applyFill="1" applyBorder="1" applyAlignment="1" applyProtection="1">
      <alignment horizontal="left" wrapText="1"/>
      <protection locked="0" hidden="1"/>
    </xf>
    <xf numFmtId="0" fontId="2" fillId="2" borderId="4" xfId="35" applyFont="1" applyFill="1" applyBorder="1" applyAlignment="1" applyProtection="1">
      <alignment horizontal="left" wrapText="1"/>
      <protection locked="0" hidden="1"/>
    </xf>
    <xf numFmtId="0" fontId="2" fillId="2" borderId="14" xfId="35" applyFont="1" applyFill="1" applyBorder="1" applyAlignment="1" applyProtection="1">
      <alignment horizontal="left" wrapText="1"/>
      <protection locked="0" hidden="1"/>
    </xf>
    <xf numFmtId="0" fontId="9" fillId="2" borderId="36" xfId="35" applyFont="1" applyFill="1" applyBorder="1" applyAlignment="1" applyProtection="1">
      <alignment vertical="top" wrapText="1"/>
      <protection locked="0" hidden="1"/>
    </xf>
    <xf numFmtId="0" fontId="9" fillId="0" borderId="0" xfId="35" applyFont="1" applyAlignment="1" applyProtection="1">
      <alignment horizontal="left" vertical="top" indent="5"/>
      <protection hidden="1"/>
    </xf>
    <xf numFmtId="0" fontId="10" fillId="0" borderId="0" xfId="35" applyFont="1" applyBorder="1" applyAlignment="1" applyProtection="1">
      <alignment horizontal="left" vertical="top" wrapText="1"/>
      <protection hidden="1"/>
    </xf>
    <xf numFmtId="0" fontId="9" fillId="0" borderId="0" xfId="35" applyFont="1" applyBorder="1" applyAlignment="1" applyProtection="1">
      <alignment horizontal="left" vertical="top" wrapText="1"/>
      <protection hidden="1"/>
    </xf>
    <xf numFmtId="0" fontId="9" fillId="0" borderId="6" xfId="35" applyFont="1" applyBorder="1" applyAlignment="1" applyProtection="1">
      <alignment horizontal="center" vertical="center"/>
      <protection hidden="1"/>
    </xf>
    <xf numFmtId="0" fontId="9" fillId="0" borderId="0" xfId="35" applyFont="1" applyBorder="1" applyAlignment="1" applyProtection="1">
      <alignment horizontal="left"/>
      <protection hidden="1"/>
    </xf>
    <xf numFmtId="0" fontId="9" fillId="0" borderId="0" xfId="35" applyFont="1" applyAlignment="1" applyProtection="1">
      <alignment vertical="center"/>
      <protection hidden="1"/>
    </xf>
    <xf numFmtId="0" fontId="9" fillId="0" borderId="0" xfId="35" applyFont="1" applyAlignment="1" applyProtection="1">
      <alignment vertical="center" wrapText="1"/>
      <protection hidden="1"/>
    </xf>
    <xf numFmtId="0" fontId="10" fillId="0" borderId="6" xfId="35" applyFont="1" applyBorder="1" applyAlignment="1" applyProtection="1">
      <alignment horizontal="center" vertical="top"/>
      <protection hidden="1"/>
    </xf>
    <xf numFmtId="0" fontId="9" fillId="0" borderId="24" xfId="35" applyFont="1" applyBorder="1" applyAlignment="1" applyProtection="1">
      <alignment vertical="center" wrapText="1"/>
      <protection hidden="1"/>
    </xf>
    <xf numFmtId="0" fontId="9" fillId="0" borderId="6" xfId="35" applyFont="1" applyBorder="1" applyAlignment="1" applyProtection="1">
      <alignment horizontal="center" vertical="top"/>
      <protection hidden="1"/>
    </xf>
    <xf numFmtId="0" fontId="9" fillId="2" borderId="9" xfId="35" applyFont="1" applyFill="1" applyBorder="1" applyAlignment="1" applyProtection="1">
      <alignment vertical="top" wrapText="1"/>
      <protection locked="0" hidden="1"/>
    </xf>
    <xf numFmtId="0" fontId="9" fillId="2" borderId="12" xfId="35" applyFont="1" applyFill="1" applyBorder="1" applyAlignment="1" applyProtection="1">
      <alignment vertical="top" wrapText="1"/>
      <protection locked="0" hidden="1"/>
    </xf>
    <xf numFmtId="0" fontId="9" fillId="2" borderId="15" xfId="35" applyFont="1" applyFill="1" applyBorder="1" applyAlignment="1" applyProtection="1">
      <alignment vertical="top" wrapText="1"/>
      <protection locked="0" hidden="1"/>
    </xf>
    <xf numFmtId="0" fontId="2" fillId="2" borderId="4" xfId="35" applyFont="1" applyFill="1" applyBorder="1" applyAlignment="1" applyProtection="1">
      <alignment horizontal="left" vertical="center" wrapText="1"/>
      <protection locked="0" hidden="1"/>
    </xf>
    <xf numFmtId="0" fontId="2" fillId="2" borderId="60" xfId="35" applyFont="1" applyFill="1" applyBorder="1" applyAlignment="1" applyProtection="1">
      <alignment horizontal="left" vertical="center" wrapText="1"/>
      <protection locked="0" hidden="1"/>
    </xf>
    <xf numFmtId="0" fontId="2" fillId="2" borderId="10" xfId="35" applyFont="1" applyFill="1" applyBorder="1" applyAlignment="1" applyProtection="1">
      <alignment horizontal="left" vertical="top" wrapText="1"/>
      <protection locked="0" hidden="1"/>
    </xf>
    <xf numFmtId="0" fontId="2" fillId="2" borderId="59" xfId="35" applyFont="1" applyFill="1" applyBorder="1" applyAlignment="1" applyProtection="1">
      <alignment horizontal="left" vertical="center" wrapText="1"/>
      <protection locked="0" hidden="1"/>
    </xf>
    <xf numFmtId="0" fontId="9" fillId="0" borderId="4" xfId="35" applyFont="1" applyBorder="1" applyAlignment="1" applyProtection="1">
      <alignment vertical="top"/>
      <protection hidden="1"/>
    </xf>
    <xf numFmtId="0" fontId="10" fillId="0" borderId="4" xfId="35" applyFont="1" applyBorder="1" applyAlignment="1" applyProtection="1">
      <alignment vertical="center"/>
      <protection hidden="1"/>
    </xf>
    <xf numFmtId="0" fontId="9" fillId="0" borderId="4" xfId="35" applyFont="1" applyBorder="1" applyAlignment="1" applyProtection="1">
      <alignment vertical="center" wrapText="1"/>
      <protection hidden="1"/>
    </xf>
    <xf numFmtId="0" fontId="9" fillId="0" borderId="4" xfId="35" applyFont="1" applyBorder="1" applyProtection="1">
      <protection hidden="1"/>
    </xf>
    <xf numFmtId="0" fontId="10" fillId="0" borderId="14" xfId="35" applyFont="1" applyBorder="1" applyAlignment="1" applyProtection="1">
      <alignment horizontal="center" vertical="top"/>
      <protection hidden="1"/>
    </xf>
    <xf numFmtId="0" fontId="10" fillId="0" borderId="0" xfId="35" applyFont="1" applyBorder="1" applyAlignment="1" applyProtection="1">
      <alignment horizontal="center" vertical="top" wrapText="1"/>
      <protection hidden="1"/>
    </xf>
    <xf numFmtId="0" fontId="10" fillId="0" borderId="4"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9" fillId="2" borderId="52" xfId="35" applyFont="1" applyFill="1" applyBorder="1" applyAlignment="1" applyProtection="1">
      <alignment vertical="top" wrapText="1"/>
      <protection locked="0" hidden="1"/>
    </xf>
    <xf numFmtId="0" fontId="9" fillId="2" borderId="11" xfId="35" applyFont="1" applyFill="1" applyBorder="1" applyAlignment="1" applyProtection="1">
      <alignment horizontal="center" vertical="top" wrapText="1"/>
      <protection locked="0" hidden="1"/>
    </xf>
    <xf numFmtId="0" fontId="2" fillId="2" borderId="13" xfId="35" applyFont="1" applyFill="1" applyBorder="1" applyAlignment="1" applyProtection="1">
      <alignment horizontal="left" vertical="center" wrapText="1"/>
      <protection locked="0" hidden="1"/>
    </xf>
    <xf numFmtId="0" fontId="9" fillId="2" borderId="10" xfId="35" applyFont="1" applyFill="1" applyBorder="1" applyAlignment="1" applyProtection="1">
      <alignment vertical="top" wrapText="1"/>
      <protection locked="0" hidden="1"/>
    </xf>
    <xf numFmtId="0" fontId="2" fillId="2" borderId="14" xfId="35" applyFont="1" applyFill="1" applyBorder="1" applyAlignment="1" applyProtection="1">
      <alignment horizontal="left" vertical="center" wrapText="1"/>
      <protection locked="0" hidden="1"/>
    </xf>
    <xf numFmtId="0" fontId="9" fillId="0" borderId="13" xfId="35" applyFont="1" applyBorder="1" applyAlignment="1" applyProtection="1">
      <alignment vertical="top" wrapText="1"/>
      <protection hidden="1"/>
    </xf>
    <xf numFmtId="0" fontId="9" fillId="0" borderId="4" xfId="35" applyFont="1" applyBorder="1" applyAlignment="1" applyProtection="1">
      <alignment vertical="top" wrapText="1"/>
      <protection hidden="1"/>
    </xf>
    <xf numFmtId="0" fontId="9" fillId="0" borderId="10" xfId="35" applyFont="1" applyBorder="1" applyAlignment="1" applyProtection="1">
      <alignment vertical="top" wrapText="1"/>
      <protection hidden="1"/>
    </xf>
    <xf numFmtId="0" fontId="9" fillId="0" borderId="0" xfId="35" applyFont="1" applyFill="1" applyBorder="1" applyAlignment="1" applyProtection="1">
      <alignment vertical="center" wrapText="1"/>
      <protection hidden="1"/>
    </xf>
    <xf numFmtId="0" fontId="9" fillId="2" borderId="3" xfId="35" applyFont="1" applyFill="1" applyBorder="1" applyAlignment="1" applyProtection="1">
      <alignment horizontal="center" vertical="center" wrapText="1"/>
      <protection locked="0"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2" borderId="35" xfId="35" applyFont="1" applyFill="1" applyBorder="1" applyAlignment="1" applyProtection="1">
      <alignment vertical="center" wrapText="1"/>
      <protection hidden="1"/>
    </xf>
    <xf numFmtId="0" fontId="2" fillId="2" borderId="4" xfId="35" applyFont="1" applyFill="1" applyBorder="1" applyAlignment="1" applyProtection="1">
      <alignment horizontal="center" vertical="center" wrapText="1"/>
      <protection locked="0" hidden="1"/>
    </xf>
    <xf numFmtId="0" fontId="2" fillId="2" borderId="13" xfId="35" applyFont="1" applyFill="1" applyBorder="1" applyAlignment="1" applyProtection="1">
      <alignment horizontal="center" vertical="center" wrapText="1"/>
      <protection locked="0" hidden="1"/>
    </xf>
    <xf numFmtId="0" fontId="10" fillId="0" borderId="3" xfId="35" applyFont="1" applyBorder="1" applyAlignment="1" applyProtection="1">
      <alignment horizontal="center" vertical="top" wrapText="1"/>
      <protection hidden="1"/>
    </xf>
    <xf numFmtId="0" fontId="10" fillId="0" borderId="9" xfId="35" applyFont="1" applyBorder="1" applyAlignment="1" applyProtection="1">
      <alignment horizontal="center" vertical="top" wrapText="1"/>
      <protection hidden="1"/>
    </xf>
    <xf numFmtId="0" fontId="9" fillId="0" borderId="0"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center" wrapText="1"/>
      <protection locked="0" hidden="1"/>
    </xf>
    <xf numFmtId="0" fontId="9" fillId="0" borderId="0"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5" fillId="0" borderId="0" xfId="35" applyFont="1" applyFill="1" applyBorder="1" applyAlignment="1" applyProtection="1">
      <alignment vertical="center" wrapText="1"/>
      <protection hidden="1"/>
    </xf>
    <xf numFmtId="0" fontId="5" fillId="0" borderId="9" xfId="35" applyFont="1" applyFill="1" applyBorder="1" applyAlignment="1" applyProtection="1">
      <alignment horizontal="left" vertical="center" wrapText="1"/>
      <protection hidden="1"/>
    </xf>
    <xf numFmtId="49" fontId="8" fillId="0" borderId="0" xfId="35" applyNumberFormat="1" applyFont="1" applyAlignment="1" applyProtection="1">
      <alignment horizontal="right" vertical="top"/>
      <protection hidden="1"/>
    </xf>
    <xf numFmtId="0" fontId="8" fillId="0" borderId="0" xfId="35" applyFont="1" applyAlignment="1" applyProtection="1">
      <alignment horizontal="right" vertical="center"/>
      <protection hidden="1"/>
    </xf>
    <xf numFmtId="0" fontId="51" fillId="0" borderId="0" xfId="35" applyFont="1" applyAlignment="1">
      <alignment horizontal="left" wrapText="1"/>
    </xf>
    <xf numFmtId="172" fontId="8" fillId="0" borderId="0" xfId="35" applyNumberFormat="1" applyFont="1" applyAlignment="1" applyProtection="1">
      <alignment horizontal="right" vertical="top"/>
      <protection hidden="1"/>
    </xf>
    <xf numFmtId="0" fontId="8" fillId="0" borderId="6" xfId="35" applyFont="1" applyBorder="1" applyAlignment="1" applyProtection="1">
      <alignment horizontal="left" vertical="center"/>
      <protection hidden="1"/>
    </xf>
    <xf numFmtId="0" fontId="5" fillId="0" borderId="0" xfId="0" applyFont="1" applyAlignment="1" applyProtection="1">
      <alignment vertical="center"/>
      <protection hidden="1"/>
    </xf>
    <xf numFmtId="0" fontId="9" fillId="0" borderId="0" xfId="0" applyFont="1" applyBorder="1" applyAlignment="1" applyProtection="1">
      <alignment horizontal="center" vertical="top" wrapText="1"/>
      <protection hidden="1"/>
    </xf>
    <xf numFmtId="0" fontId="9" fillId="0" borderId="0" xfId="0" applyFont="1" applyAlignment="1" applyProtection="1">
      <alignment horizontal="left" vertical="top" wrapText="1"/>
      <protection hidden="1"/>
    </xf>
    <xf numFmtId="0" fontId="9" fillId="0" borderId="0" xfId="0" applyFont="1" applyAlignment="1" applyProtection="1">
      <alignment horizontal="center" vertical="center"/>
      <protection hidden="1"/>
    </xf>
    <xf numFmtId="0" fontId="9" fillId="2" borderId="6" xfId="0" applyFont="1" applyFill="1" applyBorder="1" applyAlignment="1" applyProtection="1">
      <alignment horizontal="center" vertical="top" wrapText="1"/>
      <protection locked="0"/>
    </xf>
    <xf numFmtId="0" fontId="9" fillId="14" borderId="0" xfId="0" applyFont="1" applyFill="1" applyBorder="1" applyAlignment="1" applyProtection="1">
      <alignment horizontal="center" vertical="top" wrapText="1"/>
      <protection locked="0"/>
    </xf>
    <xf numFmtId="0" fontId="9" fillId="14" borderId="0" xfId="0" applyFont="1" applyFill="1" applyBorder="1" applyAlignment="1" applyProtection="1">
      <alignment horizontal="left" vertical="top" wrapText="1"/>
      <protection locked="0"/>
    </xf>
    <xf numFmtId="0" fontId="9" fillId="14" borderId="0" xfId="0" applyFont="1" applyFill="1" applyBorder="1" applyAlignment="1" applyProtection="1">
      <alignment horizontal="right" vertical="top" wrapText="1"/>
      <protection locked="0"/>
    </xf>
    <xf numFmtId="0" fontId="9" fillId="0" borderId="0" xfId="0" applyFont="1" applyAlignment="1" applyProtection="1">
      <alignment horizontal="justify" vertical="center"/>
      <protection hidden="1"/>
    </xf>
    <xf numFmtId="0" fontId="9" fillId="0" borderId="0" xfId="0" applyFont="1" applyAlignment="1" applyProtection="1">
      <alignment horizontal="justify" vertical="top"/>
      <protection hidden="1"/>
    </xf>
    <xf numFmtId="0" fontId="25" fillId="0" borderId="6" xfId="52" applyFont="1" applyBorder="1" applyAlignment="1" applyProtection="1">
      <alignment vertical="center"/>
      <protection hidden="1"/>
    </xf>
    <xf numFmtId="0" fontId="14" fillId="0" borderId="6" xfId="52" applyBorder="1" applyAlignment="1" applyProtection="1">
      <alignment vertical="center"/>
      <protection hidden="1"/>
    </xf>
    <xf numFmtId="0" fontId="9" fillId="2" borderId="6" xfId="0" applyFont="1" applyFill="1" applyBorder="1" applyAlignment="1" applyProtection="1">
      <alignment horizontal="center" vertical="top" wrapText="1"/>
      <protection locked="0"/>
    </xf>
    <xf numFmtId="0" fontId="10" fillId="0" borderId="6" xfId="0" applyFont="1" applyBorder="1" applyAlignment="1" applyProtection="1">
      <alignment horizontal="center" vertical="top" wrapText="1"/>
      <protection hidden="1"/>
    </xf>
    <xf numFmtId="0" fontId="11" fillId="0" borderId="0" xfId="49" applyFont="1" applyAlignment="1" applyProtection="1">
      <alignment vertical="center" wrapText="1"/>
      <protection hidden="1"/>
    </xf>
    <xf numFmtId="0" fontId="10" fillId="0" borderId="0" xfId="49" applyFont="1" applyFill="1" applyAlignment="1" applyProtection="1">
      <alignment horizontal="left" vertical="center"/>
      <protection hidden="1"/>
    </xf>
    <xf numFmtId="0" fontId="11" fillId="0" borderId="0" xfId="49" applyFont="1" applyAlignment="1" applyProtection="1">
      <alignment horizontal="center" vertical="center" wrapText="1"/>
      <protection hidden="1"/>
    </xf>
    <xf numFmtId="0" fontId="2" fillId="0" borderId="0" xfId="49" applyFont="1" applyAlignment="1" applyProtection="1">
      <alignment vertical="center"/>
      <protection hidden="1"/>
    </xf>
    <xf numFmtId="0" fontId="2" fillId="0" borderId="0" xfId="49" applyFont="1" applyProtection="1">
      <protection hidden="1"/>
    </xf>
    <xf numFmtId="0" fontId="40" fillId="0" borderId="0" xfId="49" applyFont="1" applyAlignment="1" applyProtection="1">
      <alignment vertical="center"/>
      <protection hidden="1"/>
    </xf>
    <xf numFmtId="0" fontId="10" fillId="0" borderId="0" xfId="49" applyFont="1" applyBorder="1" applyAlignment="1" applyProtection="1">
      <alignment vertical="center"/>
      <protection hidden="1"/>
    </xf>
    <xf numFmtId="0" fontId="9" fillId="0" borderId="0" xfId="49" applyFont="1" applyAlignment="1" applyProtection="1">
      <alignment vertical="center"/>
      <protection hidden="1"/>
    </xf>
    <xf numFmtId="0" fontId="40" fillId="0" borderId="0" xfId="49" applyFont="1" applyAlignment="1" applyProtection="1">
      <alignment horizontal="center"/>
      <protection hidden="1"/>
    </xf>
    <xf numFmtId="0" fontId="40" fillId="0" borderId="0" xfId="49" applyFont="1" applyProtection="1">
      <protection hidden="1"/>
    </xf>
    <xf numFmtId="0" fontId="10" fillId="0" borderId="0" xfId="49" applyFont="1" applyBorder="1" applyAlignment="1" applyProtection="1">
      <alignment horizontal="center" vertical="center"/>
      <protection hidden="1"/>
    </xf>
    <xf numFmtId="0" fontId="9" fillId="0" borderId="34" xfId="49" applyFont="1" applyBorder="1" applyAlignment="1" applyProtection="1">
      <alignment vertical="center" wrapText="1"/>
      <protection hidden="1"/>
    </xf>
    <xf numFmtId="0" fontId="9" fillId="0" borderId="0" xfId="49" applyFont="1" applyAlignment="1" applyProtection="1">
      <alignment horizontal="center" vertical="center"/>
      <protection hidden="1"/>
    </xf>
    <xf numFmtId="0" fontId="5" fillId="0" borderId="0" xfId="49" applyFont="1" applyProtection="1">
      <protection hidden="1"/>
    </xf>
    <xf numFmtId="0" fontId="9" fillId="0" borderId="0" xfId="49" applyFont="1" applyAlignment="1" applyProtection="1">
      <alignment vertical="center" wrapText="1"/>
      <protection hidden="1"/>
    </xf>
    <xf numFmtId="0" fontId="9" fillId="2" borderId="14" xfId="49" applyFont="1" applyFill="1" applyBorder="1" applyAlignment="1" applyProtection="1">
      <alignment horizontal="left" vertical="center"/>
      <protection locked="0" hidden="1"/>
    </xf>
    <xf numFmtId="0" fontId="9" fillId="0" borderId="0" xfId="49" applyFont="1" applyProtection="1">
      <protection hidden="1"/>
    </xf>
    <xf numFmtId="0" fontId="10" fillId="2" borderId="7" xfId="49" applyFont="1" applyFill="1" applyBorder="1" applyAlignment="1" applyProtection="1">
      <alignment horizontal="left" vertical="center" wrapText="1"/>
      <protection locked="0" hidden="1"/>
    </xf>
    <xf numFmtId="0" fontId="9" fillId="2" borderId="7" xfId="49" applyFont="1" applyFill="1" applyBorder="1" applyAlignment="1" applyProtection="1">
      <alignment horizontal="left" vertical="center" wrapText="1"/>
      <protection locked="0" hidden="1"/>
    </xf>
    <xf numFmtId="0" fontId="9" fillId="2" borderId="6" xfId="49" applyFont="1" applyFill="1" applyBorder="1" applyAlignment="1" applyProtection="1">
      <alignment horizontal="left" vertical="center" wrapText="1"/>
      <protection locked="0" hidden="1"/>
    </xf>
    <xf numFmtId="0" fontId="8" fillId="0" borderId="0" xfId="49" applyFont="1" applyAlignment="1" applyProtection="1">
      <alignment horizontal="left"/>
      <protection hidden="1"/>
    </xf>
    <xf numFmtId="0" fontId="9" fillId="0" borderId="0" xfId="49" applyFont="1" applyFill="1" applyBorder="1" applyAlignment="1" applyProtection="1">
      <alignment horizontal="left" vertical="top" wrapText="1"/>
      <protection hidden="1"/>
    </xf>
    <xf numFmtId="0" fontId="9" fillId="0" borderId="0" xfId="49" applyFont="1" applyFill="1" applyBorder="1" applyAlignment="1" applyProtection="1">
      <alignment vertical="center" wrapText="1"/>
      <protection hidden="1"/>
    </xf>
    <xf numFmtId="0" fontId="10" fillId="0" borderId="0" xfId="49" applyFont="1" applyFill="1" applyBorder="1" applyAlignment="1" applyProtection="1">
      <alignment vertical="center" wrapText="1"/>
      <protection locked="0" hidden="1"/>
    </xf>
    <xf numFmtId="0" fontId="98" fillId="0" borderId="0" xfId="49" applyFont="1" applyProtection="1">
      <protection hidden="1"/>
    </xf>
    <xf numFmtId="0" fontId="9" fillId="0" borderId="0" xfId="49" applyFont="1" applyFill="1" applyBorder="1" applyAlignment="1" applyProtection="1">
      <alignment vertical="center" wrapText="1"/>
      <protection locked="0" hidden="1"/>
    </xf>
    <xf numFmtId="0" fontId="9" fillId="0" borderId="0" xfId="49" applyFont="1" applyFill="1" applyBorder="1" applyAlignment="1" applyProtection="1">
      <alignment horizontal="left" vertical="center" wrapText="1"/>
      <protection locked="0" hidden="1"/>
    </xf>
    <xf numFmtId="174" fontId="99" fillId="0" borderId="0" xfId="49" applyNumberFormat="1" applyFont="1" applyProtection="1">
      <protection hidden="1"/>
    </xf>
    <xf numFmtId="0" fontId="9" fillId="0" borderId="26" xfId="49" applyFont="1" applyBorder="1" applyAlignment="1" applyProtection="1">
      <alignment horizontal="left" vertical="center"/>
      <protection hidden="1"/>
    </xf>
    <xf numFmtId="0" fontId="9" fillId="0" borderId="11" xfId="49" applyFont="1" applyBorder="1" applyAlignment="1" applyProtection="1">
      <alignment horizontal="left" vertical="center"/>
      <protection hidden="1"/>
    </xf>
    <xf numFmtId="0" fontId="9" fillId="2" borderId="7" xfId="49" applyNumberFormat="1" applyFont="1" applyFill="1" applyBorder="1" applyAlignment="1" applyProtection="1">
      <alignment horizontal="left" vertical="center" wrapText="1"/>
      <protection locked="0" hidden="1"/>
    </xf>
    <xf numFmtId="0" fontId="9" fillId="2" borderId="6" xfId="49" applyNumberFormat="1" applyFont="1" applyFill="1" applyBorder="1" applyAlignment="1" applyProtection="1">
      <alignment horizontal="left" vertical="center" wrapText="1"/>
      <protection locked="0" hidden="1"/>
    </xf>
    <xf numFmtId="0" fontId="100" fillId="2" borderId="6" xfId="59" applyNumberFormat="1" applyFill="1" applyBorder="1" applyAlignment="1" applyProtection="1">
      <alignment horizontal="left" vertical="center" wrapText="1"/>
      <protection locked="0" hidden="1"/>
    </xf>
    <xf numFmtId="0" fontId="9" fillId="0" borderId="0" xfId="49" applyFont="1" applyBorder="1" applyAlignment="1" applyProtection="1">
      <alignment horizontal="left" vertical="center"/>
      <protection hidden="1"/>
    </xf>
    <xf numFmtId="0" fontId="9" fillId="0" borderId="0" xfId="49" applyFont="1" applyAlignment="1" applyProtection="1">
      <alignment horizontal="left" vertical="center"/>
      <protection hidden="1"/>
    </xf>
    <xf numFmtId="175" fontId="9" fillId="2" borderId="7" xfId="49" applyNumberFormat="1" applyFont="1" applyFill="1" applyBorder="1" applyAlignment="1" applyProtection="1">
      <alignment horizontal="left" vertical="center" wrapText="1"/>
      <protection locked="0" hidden="1"/>
    </xf>
    <xf numFmtId="15" fontId="9" fillId="0" borderId="0" xfId="49" applyNumberFormat="1" applyFont="1" applyAlignment="1" applyProtection="1">
      <alignment horizontal="left"/>
      <protection hidden="1"/>
    </xf>
    <xf numFmtId="0" fontId="9" fillId="0" borderId="11" xfId="49" applyFont="1" applyBorder="1" applyAlignment="1" applyProtection="1">
      <alignment vertical="center" wrapText="1"/>
      <protection hidden="1"/>
    </xf>
    <xf numFmtId="0" fontId="5" fillId="2" borderId="6" xfId="49" applyFont="1" applyFill="1" applyBorder="1" applyAlignment="1" applyProtection="1">
      <alignment horizontal="left" vertical="center" wrapText="1"/>
      <protection locked="0" hidden="1"/>
    </xf>
    <xf numFmtId="0" fontId="10" fillId="2" borderId="6" xfId="49" applyFont="1" applyFill="1" applyBorder="1" applyAlignment="1" applyProtection="1">
      <alignment horizontal="center" vertical="center" wrapText="1"/>
      <protection locked="0" hidden="1"/>
    </xf>
    <xf numFmtId="0" fontId="9" fillId="0" borderId="0" xfId="0" applyFont="1" applyAlignment="1" applyProtection="1">
      <alignment horizontal="left" vertical="top" wrapText="1"/>
      <protection hidden="1"/>
    </xf>
    <xf numFmtId="0" fontId="25" fillId="2" borderId="0" xfId="0"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protection locked="0"/>
    </xf>
    <xf numFmtId="0" fontId="25" fillId="2" borderId="0" xfId="0" applyFont="1" applyFill="1" applyBorder="1" applyAlignment="1" applyProtection="1">
      <alignment horizontal="center" vertical="center"/>
      <protection locked="0"/>
    </xf>
    <xf numFmtId="0" fontId="8" fillId="0" borderId="6" xfId="0" applyFont="1" applyBorder="1" applyAlignment="1" applyProtection="1">
      <alignment horizontal="center" vertical="top"/>
      <protection hidden="1"/>
    </xf>
    <xf numFmtId="0" fontId="47" fillId="0" borderId="0" xfId="0" applyFont="1" applyBorder="1" applyAlignment="1" applyProtection="1">
      <alignment horizontal="center" vertical="center"/>
      <protection hidden="1"/>
    </xf>
    <xf numFmtId="0" fontId="9" fillId="0" borderId="0" xfId="0" applyFont="1" applyAlignment="1" applyProtection="1">
      <alignment horizontal="center" vertical="center"/>
      <protection hidden="1"/>
    </xf>
    <xf numFmtId="0" fontId="9" fillId="0" borderId="6" xfId="0" applyFont="1" applyFill="1" applyBorder="1" applyAlignment="1" applyProtection="1">
      <alignment horizontal="justify" vertical="top" wrapText="1"/>
      <protection hidden="1"/>
    </xf>
    <xf numFmtId="0" fontId="9" fillId="0" borderId="6" xfId="0" applyFont="1" applyFill="1" applyBorder="1" applyAlignment="1" applyProtection="1">
      <alignment horizontal="left" vertical="top" wrapText="1"/>
      <protection locked="0"/>
    </xf>
    <xf numFmtId="0" fontId="10" fillId="0" borderId="6" xfId="39" applyFont="1" applyBorder="1" applyAlignment="1" applyProtection="1">
      <alignment horizontal="center" vertical="center" wrapText="1"/>
      <protection hidden="1"/>
    </xf>
    <xf numFmtId="0" fontId="10" fillId="0" borderId="6" xfId="39" applyFont="1" applyBorder="1" applyAlignment="1" applyProtection="1">
      <alignment horizontal="left" vertical="center" wrapText="1"/>
      <protection hidden="1"/>
    </xf>
    <xf numFmtId="0" fontId="9" fillId="0" borderId="6" xfId="39" applyFont="1" applyBorder="1" applyAlignment="1" applyProtection="1">
      <alignment vertical="center"/>
      <protection hidden="1"/>
    </xf>
    <xf numFmtId="0" fontId="9" fillId="0" borderId="6" xfId="39" applyFont="1" applyBorder="1" applyAlignment="1" applyProtection="1">
      <alignment horizontal="left" vertical="center" wrapText="1"/>
      <protection hidden="1"/>
    </xf>
    <xf numFmtId="0" fontId="9" fillId="9" borderId="6" xfId="39" applyFont="1" applyFill="1" applyBorder="1" applyAlignment="1" applyProtection="1">
      <alignment horizontal="left" vertical="center" wrapText="1"/>
      <protection locked="0" hidden="1"/>
    </xf>
    <xf numFmtId="0" fontId="9" fillId="9" borderId="6" xfId="39" applyFont="1" applyFill="1" applyBorder="1" applyAlignment="1" applyProtection="1">
      <alignment vertical="center"/>
      <protection locked="0" hidden="1"/>
    </xf>
    <xf numFmtId="0" fontId="10" fillId="10" borderId="6" xfId="39" applyFont="1" applyFill="1" applyBorder="1" applyAlignment="1" applyProtection="1">
      <alignment horizontal="left" vertical="center" wrapText="1"/>
      <protection hidden="1"/>
    </xf>
    <xf numFmtId="0" fontId="9" fillId="10" borderId="0" xfId="39" applyFont="1" applyFill="1" applyAlignment="1" applyProtection="1">
      <alignment vertical="center"/>
      <protection hidden="1"/>
    </xf>
    <xf numFmtId="0" fontId="9" fillId="10" borderId="0" xfId="39" applyFont="1" applyFill="1" applyProtection="1">
      <protection hidden="1"/>
    </xf>
    <xf numFmtId="0" fontId="9" fillId="0" borderId="0" xfId="39" applyFont="1" applyAlignment="1" applyProtection="1">
      <alignment vertical="center"/>
      <protection hidden="1"/>
    </xf>
    <xf numFmtId="0" fontId="9" fillId="0" borderId="0" xfId="39" applyFont="1" applyProtection="1">
      <protection hidden="1"/>
    </xf>
    <xf numFmtId="0" fontId="80" fillId="0" borderId="11" xfId="39" applyFont="1" applyBorder="1" applyAlignment="1" applyProtection="1">
      <alignment vertical="center" wrapText="1"/>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left" vertical="center"/>
      <protection hidden="1"/>
    </xf>
    <xf numFmtId="173" fontId="27" fillId="0" borderId="0" xfId="0" applyNumberFormat="1" applyFont="1" applyAlignment="1" applyProtection="1">
      <alignment horizontal="left" vertical="center"/>
      <protection hidden="1"/>
    </xf>
    <xf numFmtId="0" fontId="65" fillId="0" borderId="6" xfId="52" applyFont="1" applyBorder="1" applyAlignment="1" applyProtection="1">
      <alignment horizontal="center" vertical="center" textRotation="90"/>
      <protection hidden="1"/>
    </xf>
    <xf numFmtId="0" fontId="65" fillId="0" borderId="15" xfId="52" applyFont="1" applyBorder="1" applyAlignment="1" applyProtection="1">
      <alignment horizontal="center" vertical="center" textRotation="90"/>
      <protection hidden="1"/>
    </xf>
    <xf numFmtId="0" fontId="63" fillId="0" borderId="0" xfId="52" applyFont="1" applyBorder="1"/>
    <xf numFmtId="0" fontId="62" fillId="0" borderId="5" xfId="52" applyFont="1" applyBorder="1" applyAlignment="1" applyProtection="1">
      <alignment horizontal="justify" vertical="center"/>
      <protection hidden="1"/>
    </xf>
    <xf numFmtId="0" fontId="62" fillId="0" borderId="19" xfId="52" applyFont="1" applyBorder="1" applyAlignment="1" applyProtection="1">
      <alignment horizontal="justify" vertical="center"/>
      <protection hidden="1"/>
    </xf>
    <xf numFmtId="0" fontId="32" fillId="0" borderId="0" xfId="52" applyFont="1" applyBorder="1" applyAlignment="1" applyProtection="1">
      <alignment horizontal="right" vertical="center"/>
      <protection hidden="1"/>
    </xf>
    <xf numFmtId="0" fontId="31" fillId="0" borderId="0" xfId="52" applyFont="1" applyBorder="1" applyAlignment="1" applyProtection="1">
      <alignment horizontal="right" vertical="center"/>
      <protection hidden="1"/>
    </xf>
    <xf numFmtId="0" fontId="31" fillId="0" borderId="24" xfId="52" applyFont="1" applyBorder="1" applyAlignment="1" applyProtection="1">
      <alignment horizontal="right" vertical="center"/>
      <protection hidden="1"/>
    </xf>
    <xf numFmtId="0" fontId="62" fillId="0" borderId="5" xfId="52" applyFont="1" applyBorder="1" applyAlignment="1" applyProtection="1">
      <alignment horizontal="justify" vertical="top"/>
      <protection hidden="1"/>
    </xf>
    <xf numFmtId="0" fontId="32" fillId="0" borderId="4" xfId="52" applyFont="1" applyBorder="1" applyAlignment="1" applyProtection="1">
      <alignment horizontal="right" vertical="center"/>
      <protection hidden="1"/>
    </xf>
    <xf numFmtId="0" fontId="46" fillId="0" borderId="0" xfId="52" applyFont="1" applyBorder="1" applyAlignment="1" applyProtection="1">
      <alignment horizontal="center" vertical="center"/>
      <protection hidden="1"/>
    </xf>
    <xf numFmtId="0" fontId="77" fillId="8" borderId="3" xfId="52" applyFont="1" applyFill="1" applyBorder="1" applyAlignment="1" applyProtection="1">
      <alignment horizontal="justify" vertical="center"/>
      <protection hidden="1"/>
    </xf>
    <xf numFmtId="0" fontId="77" fillId="8" borderId="11" xfId="52" applyFont="1" applyFill="1" applyBorder="1" applyAlignment="1" applyProtection="1">
      <alignment horizontal="justify" vertical="center"/>
      <protection hidden="1"/>
    </xf>
    <xf numFmtId="0" fontId="62" fillId="0" borderId="5" xfId="52" applyFont="1" applyBorder="1" applyAlignment="1" applyProtection="1">
      <alignment horizontal="left" vertical="top" wrapText="1"/>
      <protection hidden="1"/>
    </xf>
    <xf numFmtId="0" fontId="62" fillId="0" borderId="30" xfId="52" applyFont="1" applyBorder="1" applyAlignment="1" applyProtection="1">
      <alignment horizontal="left" vertical="top" wrapText="1"/>
      <protection hidden="1"/>
    </xf>
    <xf numFmtId="0" fontId="10" fillId="3" borderId="3" xfId="52" applyFont="1" applyFill="1" applyBorder="1" applyAlignment="1" applyProtection="1">
      <alignment horizontal="center" vertical="center"/>
      <protection hidden="1"/>
    </xf>
    <xf numFmtId="0" fontId="11" fillId="12" borderId="34" xfId="52" applyFont="1" applyFill="1" applyBorder="1" applyAlignment="1" applyProtection="1">
      <alignment horizontal="center" vertical="center" wrapText="1"/>
      <protection hidden="1"/>
    </xf>
    <xf numFmtId="0" fontId="11" fillId="12" borderId="24" xfId="52" applyFont="1" applyFill="1" applyBorder="1" applyAlignment="1" applyProtection="1">
      <alignment horizontal="center" vertical="center" wrapText="1"/>
      <protection hidden="1"/>
    </xf>
    <xf numFmtId="0" fontId="11" fillId="12" borderId="35" xfId="52" applyFont="1" applyFill="1" applyBorder="1" applyAlignment="1" applyProtection="1">
      <alignment horizontal="center" vertical="center" wrapText="1"/>
      <protection hidden="1"/>
    </xf>
    <xf numFmtId="0" fontId="62" fillId="0" borderId="30" xfId="52" applyFont="1" applyBorder="1" applyAlignment="1" applyProtection="1">
      <alignment horizontal="justify" vertical="top"/>
      <protection hidden="1"/>
    </xf>
    <xf numFmtId="0" fontId="62" fillId="0" borderId="19" xfId="52" applyFont="1" applyBorder="1" applyAlignment="1" applyProtection="1">
      <alignment horizontal="justify" vertical="top"/>
      <protection hidden="1"/>
    </xf>
    <xf numFmtId="0" fontId="62" fillId="0" borderId="32" xfId="52" applyFont="1" applyBorder="1" applyAlignment="1" applyProtection="1">
      <alignment horizontal="justify" vertical="top"/>
      <protection hidden="1"/>
    </xf>
    <xf numFmtId="0" fontId="9" fillId="0" borderId="26" xfId="49" applyFont="1" applyBorder="1" applyAlignment="1" applyProtection="1">
      <alignment horizontal="left" vertical="top" wrapText="1"/>
      <protection hidden="1"/>
    </xf>
    <xf numFmtId="0" fontId="9" fillId="0" borderId="11" xfId="49" applyFont="1" applyBorder="1" applyAlignment="1" applyProtection="1">
      <alignment horizontal="left" vertical="top" wrapText="1"/>
      <protection hidden="1"/>
    </xf>
    <xf numFmtId="0" fontId="9" fillId="0" borderId="34" xfId="49" applyFont="1" applyBorder="1" applyAlignment="1" applyProtection="1">
      <alignment horizontal="left" vertical="top" wrapText="1"/>
      <protection hidden="1"/>
    </xf>
    <xf numFmtId="0" fontId="9" fillId="0" borderId="35" xfId="49" applyFont="1" applyBorder="1" applyAlignment="1" applyProtection="1">
      <alignment horizontal="left" vertical="top" wrapText="1"/>
      <protection hidden="1"/>
    </xf>
    <xf numFmtId="0" fontId="9" fillId="0" borderId="12" xfId="49" applyFont="1" applyBorder="1" applyAlignment="1" applyProtection="1">
      <alignment horizontal="left" vertical="top" wrapText="1"/>
      <protection hidden="1"/>
    </xf>
    <xf numFmtId="0" fontId="9" fillId="0" borderId="9" xfId="49" applyFont="1" applyBorder="1" applyAlignment="1" applyProtection="1">
      <alignment horizontal="left" vertical="top" wrapText="1"/>
      <protection hidden="1"/>
    </xf>
    <xf numFmtId="0" fontId="9" fillId="0" borderId="13" xfId="49" applyFont="1" applyBorder="1" applyAlignment="1" applyProtection="1">
      <alignment horizontal="left" vertical="top" wrapText="1"/>
      <protection hidden="1"/>
    </xf>
    <xf numFmtId="0" fontId="9" fillId="0" borderId="10" xfId="49" applyFont="1" applyBorder="1" applyAlignment="1" applyProtection="1">
      <alignment horizontal="left" vertical="top" wrapText="1"/>
      <protection hidden="1"/>
    </xf>
    <xf numFmtId="0" fontId="9" fillId="0" borderId="0" xfId="49" applyFont="1" applyFill="1" applyBorder="1" applyAlignment="1" applyProtection="1">
      <alignment horizontal="left" vertical="top" wrapText="1"/>
      <protection hidden="1"/>
    </xf>
    <xf numFmtId="0" fontId="66" fillId="0" borderId="4" xfId="49" applyFont="1" applyBorder="1" applyAlignment="1" applyProtection="1">
      <alignment horizontal="center" vertical="top" wrapText="1"/>
      <protection hidden="1"/>
    </xf>
    <xf numFmtId="0" fontId="8" fillId="0" borderId="3" xfId="49" applyFont="1" applyBorder="1" applyAlignment="1" applyProtection="1">
      <alignment horizontal="center" vertical="center"/>
      <protection hidden="1"/>
    </xf>
    <xf numFmtId="0" fontId="38" fillId="6" borderId="0" xfId="49" applyFont="1" applyFill="1" applyBorder="1" applyAlignment="1" applyProtection="1">
      <alignment horizontal="center" vertical="center"/>
      <protection hidden="1"/>
    </xf>
    <xf numFmtId="0" fontId="9" fillId="0" borderId="6" xfId="49" applyFont="1" applyBorder="1" applyAlignment="1" applyProtection="1">
      <alignment horizontal="left" vertical="center" wrapText="1"/>
      <protection hidden="1"/>
    </xf>
    <xf numFmtId="0" fontId="69" fillId="0" borderId="26" xfId="50" applyFont="1" applyBorder="1" applyAlignment="1" applyProtection="1">
      <alignment horizontal="center" vertical="center" wrapText="1"/>
      <protection hidden="1"/>
    </xf>
    <xf numFmtId="0" fontId="69" fillId="0" borderId="3" xfId="50" applyFont="1" applyBorder="1" applyAlignment="1" applyProtection="1">
      <alignment horizontal="center" vertical="center" wrapText="1"/>
      <protection hidden="1"/>
    </xf>
    <xf numFmtId="0" fontId="69" fillId="0" borderId="6" xfId="50" applyFont="1" applyBorder="1" applyAlignment="1" applyProtection="1">
      <alignment horizontal="left" vertical="center" wrapText="1"/>
      <protection hidden="1"/>
    </xf>
    <xf numFmtId="0" fontId="63" fillId="2" borderId="6" xfId="49" applyFont="1" applyFill="1" applyBorder="1" applyAlignment="1" applyProtection="1">
      <alignment horizontal="center" vertical="center"/>
      <protection locked="0" hidden="1"/>
    </xf>
    <xf numFmtId="0" fontId="2" fillId="2" borderId="29" xfId="48" applyFont="1" applyFill="1" applyBorder="1" applyAlignment="1" applyProtection="1">
      <alignment horizontal="left" vertical="center"/>
      <protection locked="0"/>
    </xf>
    <xf numFmtId="0" fontId="9" fillId="2" borderId="33" xfId="48" applyFont="1" applyFill="1" applyBorder="1" applyAlignment="1" applyProtection="1">
      <alignment horizontal="left" vertical="center"/>
      <protection locked="0"/>
    </xf>
    <xf numFmtId="0" fontId="9" fillId="2" borderId="16" xfId="48" applyFont="1" applyFill="1" applyBorder="1" applyAlignment="1" applyProtection="1">
      <alignment horizontal="left" vertical="center"/>
      <protection locked="0"/>
    </xf>
    <xf numFmtId="0" fontId="10" fillId="0" borderId="0" xfId="48" applyFont="1" applyBorder="1" applyAlignment="1" applyProtection="1">
      <alignment horizontal="center" vertical="center"/>
      <protection hidden="1"/>
    </xf>
    <xf numFmtId="0" fontId="38" fillId="6" borderId="0" xfId="48" applyFont="1" applyFill="1" applyBorder="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1"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1" xfId="48" applyFont="1" applyFill="1" applyBorder="1" applyAlignment="1" applyProtection="1">
      <alignment horizontal="center" vertical="center" wrapText="1"/>
      <protection locked="0"/>
    </xf>
    <xf numFmtId="0" fontId="2" fillId="2" borderId="33" xfId="48" applyFont="1" applyFill="1" applyBorder="1" applyAlignment="1" applyProtection="1">
      <alignment horizontal="left" vertical="center"/>
      <protection locked="0"/>
    </xf>
    <xf numFmtId="0" fontId="2" fillId="2" borderId="16" xfId="48" applyFont="1" applyFill="1" applyBorder="1" applyAlignment="1" applyProtection="1">
      <alignment horizontal="left" vertical="center"/>
      <protection locked="0"/>
    </xf>
    <xf numFmtId="0" fontId="10" fillId="0" borderId="4" xfId="0" applyFont="1" applyBorder="1" applyAlignment="1" applyProtection="1">
      <alignment horizontal="left" vertical="center" wrapText="1"/>
      <protection hidden="1"/>
    </xf>
    <xf numFmtId="0" fontId="10" fillId="13" borderId="0" xfId="0" applyFont="1" applyFill="1" applyAlignment="1" applyProtection="1">
      <alignment horizontal="center" vertical="center"/>
      <protection hidden="1"/>
    </xf>
    <xf numFmtId="0" fontId="9" fillId="0" borderId="0" xfId="0" applyFont="1" applyAlignment="1" applyProtection="1">
      <alignment horizontal="center" vertical="center" wrapText="1"/>
      <protection hidden="1"/>
    </xf>
    <xf numFmtId="0" fontId="10" fillId="0" borderId="0" xfId="53" applyFont="1" applyFill="1" applyBorder="1" applyAlignment="1" applyProtection="1">
      <alignment horizontal="left" vertical="center" wrapText="1"/>
      <protection hidden="1"/>
    </xf>
    <xf numFmtId="0" fontId="9" fillId="0" borderId="0" xfId="53" applyFont="1" applyFill="1" applyBorder="1" applyAlignment="1" applyProtection="1">
      <alignment horizontal="left" vertical="center" wrapText="1"/>
      <protection hidden="1"/>
    </xf>
    <xf numFmtId="0" fontId="4" fillId="0" borderId="0" xfId="0" applyFont="1" applyAlignment="1" applyProtection="1">
      <alignment horizontal="center" vertical="center"/>
      <protection hidden="1"/>
    </xf>
    <xf numFmtId="0" fontId="10" fillId="0" borderId="0" xfId="53" applyFont="1" applyFill="1" applyBorder="1" applyAlignment="1" applyProtection="1">
      <alignment horizontal="left" vertical="center"/>
      <protection hidden="1"/>
    </xf>
    <xf numFmtId="0" fontId="10" fillId="0" borderId="0" xfId="0" applyFont="1" applyAlignment="1" applyProtection="1">
      <alignment horizontal="justify" vertical="center" wrapText="1"/>
      <protection hidden="1"/>
    </xf>
    <xf numFmtId="0" fontId="66" fillId="12" borderId="0" xfId="0" applyFont="1" applyFill="1" applyAlignment="1" applyProtection="1">
      <alignment horizontal="center" vertical="center" wrapText="1"/>
      <protection hidden="1"/>
    </xf>
    <xf numFmtId="0" fontId="8" fillId="0" borderId="0" xfId="35" applyFont="1" applyAlignment="1" applyProtection="1">
      <alignment horizontal="center" vertical="center"/>
      <protection hidden="1"/>
    </xf>
    <xf numFmtId="0" fontId="8" fillId="0" borderId="0" xfId="35" applyFont="1" applyAlignment="1" applyProtection="1">
      <alignment horizontal="left" vertical="top" wrapText="1"/>
      <protection hidden="1"/>
    </xf>
    <xf numFmtId="0" fontId="8" fillId="0" borderId="0" xfId="35" applyFont="1" applyAlignment="1" applyProtection="1">
      <alignment horizontal="left" vertical="center" wrapText="1"/>
      <protection hidden="1"/>
    </xf>
    <xf numFmtId="0" fontId="5" fillId="0" borderId="0" xfId="35" applyFont="1" applyAlignment="1" applyProtection="1">
      <alignment horizontal="left" vertical="center" wrapText="1"/>
      <protection hidden="1"/>
    </xf>
    <xf numFmtId="0" fontId="5" fillId="0" borderId="0" xfId="35" applyFont="1" applyAlignment="1" applyProtection="1">
      <alignment horizontal="left" vertical="top" wrapText="1"/>
      <protection hidden="1"/>
    </xf>
    <xf numFmtId="0" fontId="39" fillId="0" borderId="0" xfId="35" applyFont="1" applyAlignment="1" applyProtection="1">
      <alignment horizontal="left"/>
      <protection hidden="1"/>
    </xf>
    <xf numFmtId="0" fontId="5" fillId="0" borderId="0" xfId="35" applyFont="1" applyAlignment="1" applyProtection="1">
      <alignment horizontal="justify" vertical="top" wrapText="1"/>
      <protection hidden="1"/>
    </xf>
    <xf numFmtId="0" fontId="5" fillId="0" borderId="0" xfId="35" applyFont="1" applyFill="1" applyAlignment="1" applyProtection="1">
      <alignment horizontal="justify" vertical="top" wrapText="1"/>
      <protection hidden="1"/>
    </xf>
    <xf numFmtId="0" fontId="5" fillId="0" borderId="0" xfId="35" applyFont="1" applyFill="1" applyAlignment="1" applyProtection="1">
      <alignment vertical="top" wrapText="1"/>
      <protection hidden="1"/>
    </xf>
    <xf numFmtId="0" fontId="5" fillId="0" borderId="0" xfId="35" applyFont="1" applyFill="1" applyAlignment="1" applyProtection="1">
      <alignment vertical="top"/>
      <protection hidden="1"/>
    </xf>
    <xf numFmtId="0" fontId="8" fillId="0" borderId="0" xfId="35" applyFont="1" applyAlignment="1" applyProtection="1">
      <alignment vertical="top"/>
      <protection hidden="1"/>
    </xf>
    <xf numFmtId="0" fontId="5" fillId="0" borderId="0" xfId="35" applyFont="1" applyAlignment="1" applyProtection="1">
      <alignment vertical="top"/>
      <protection hidden="1"/>
    </xf>
    <xf numFmtId="0" fontId="8" fillId="0" borderId="8" xfId="35" applyFont="1" applyBorder="1" applyAlignment="1" applyProtection="1">
      <alignment horizontal="center" vertical="center" wrapText="1"/>
      <protection hidden="1"/>
    </xf>
    <xf numFmtId="0" fontId="8" fillId="0" borderId="15" xfId="35" applyFont="1" applyBorder="1" applyAlignment="1" applyProtection="1">
      <alignment horizontal="center" vertical="center" wrapText="1"/>
      <protection hidden="1"/>
    </xf>
    <xf numFmtId="0" fontId="8" fillId="0" borderId="14" xfId="35" applyFont="1" applyBorder="1" applyAlignment="1" applyProtection="1">
      <alignment horizontal="center" vertical="center" wrapText="1"/>
      <protection hidden="1"/>
    </xf>
    <xf numFmtId="0" fontId="8" fillId="0" borderId="34" xfId="35" applyFont="1" applyBorder="1" applyAlignment="1" applyProtection="1">
      <alignment horizontal="center" vertical="center" wrapText="1"/>
      <protection hidden="1"/>
    </xf>
    <xf numFmtId="0" fontId="8" fillId="0" borderId="35" xfId="35" applyFont="1" applyBorder="1" applyAlignment="1" applyProtection="1">
      <alignment horizontal="center" vertical="center" wrapText="1"/>
      <protection hidden="1"/>
    </xf>
    <xf numFmtId="0" fontId="8" fillId="0" borderId="12"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8" fillId="0" borderId="13"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5" fillId="0" borderId="8" xfId="35" applyFont="1" applyBorder="1" applyAlignment="1" applyProtection="1">
      <alignment horizontal="center" vertical="center"/>
      <protection hidden="1"/>
    </xf>
    <xf numFmtId="0" fontId="5" fillId="0" borderId="15" xfId="35" applyFont="1" applyBorder="1" applyAlignment="1" applyProtection="1">
      <alignment horizontal="center" vertical="center"/>
      <protection hidden="1"/>
    </xf>
    <xf numFmtId="0" fontId="5" fillId="0" borderId="14" xfId="35" applyFont="1" applyBorder="1" applyAlignment="1" applyProtection="1">
      <alignment horizontal="center" vertical="center"/>
      <protection hidden="1"/>
    </xf>
    <xf numFmtId="0" fontId="5" fillId="0" borderId="34" xfId="35" applyFont="1" applyBorder="1" applyAlignment="1" applyProtection="1">
      <alignment horizontal="left" vertical="center" wrapText="1"/>
      <protection hidden="1"/>
    </xf>
    <xf numFmtId="0" fontId="5" fillId="0" borderId="35" xfId="35" applyFont="1" applyBorder="1" applyAlignment="1" applyProtection="1">
      <alignment horizontal="left" vertical="center" wrapText="1"/>
      <protection hidden="1"/>
    </xf>
    <xf numFmtId="0" fontId="5" fillId="0" borderId="12" xfId="35" applyFont="1" applyBorder="1" applyAlignment="1" applyProtection="1">
      <alignment horizontal="left" vertical="center" wrapText="1"/>
      <protection hidden="1"/>
    </xf>
    <xf numFmtId="0" fontId="5" fillId="0" borderId="9" xfId="35" applyFont="1" applyBorder="1" applyAlignment="1" applyProtection="1">
      <alignment horizontal="left" vertical="center" wrapText="1"/>
      <protection hidden="1"/>
    </xf>
    <xf numFmtId="0" fontId="5" fillId="0" borderId="13" xfId="35" applyFont="1" applyBorder="1" applyAlignment="1" applyProtection="1">
      <alignment horizontal="left" vertical="center" wrapText="1"/>
      <protection hidden="1"/>
    </xf>
    <xf numFmtId="0" fontId="5" fillId="0" borderId="10" xfId="35" applyFont="1" applyBorder="1" applyAlignment="1" applyProtection="1">
      <alignment horizontal="left" vertical="center" wrapText="1"/>
      <protection hidden="1"/>
    </xf>
    <xf numFmtId="0" fontId="5" fillId="0" borderId="6" xfId="35" applyFont="1" applyBorder="1" applyAlignment="1" applyProtection="1">
      <alignment horizontal="left" vertical="center" wrapText="1"/>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22" fillId="16" borderId="0" xfId="0" applyFont="1" applyFill="1" applyAlignment="1" applyProtection="1">
      <alignment horizontal="left" vertical="top" wrapText="1"/>
      <protection hidden="1"/>
    </xf>
    <xf numFmtId="0" fontId="73" fillId="0" borderId="0" xfId="0" applyFont="1" applyAlignment="1" applyProtection="1">
      <alignment horizontal="left" vertical="top" wrapText="1"/>
      <protection hidden="1"/>
    </xf>
    <xf numFmtId="0" fontId="5" fillId="0" borderId="26" xfId="35" applyFont="1" applyFill="1" applyBorder="1" applyAlignment="1" applyProtection="1">
      <alignment horizontal="center" vertical="center" wrapText="1"/>
      <protection hidden="1"/>
    </xf>
    <xf numFmtId="0" fontId="5" fillId="0" borderId="3" xfId="35" applyFont="1" applyFill="1" applyBorder="1" applyAlignment="1" applyProtection="1">
      <alignment horizontal="center" vertical="center" wrapText="1"/>
      <protection hidden="1"/>
    </xf>
    <xf numFmtId="0" fontId="5" fillId="0" borderId="11" xfId="35" applyFont="1" applyFill="1" applyBorder="1" applyAlignment="1" applyProtection="1">
      <alignment horizontal="center" vertical="center" wrapText="1"/>
      <protection hidden="1"/>
    </xf>
    <xf numFmtId="0" fontId="5" fillId="0" borderId="26" xfId="35" applyFont="1" applyBorder="1" applyAlignment="1" applyProtection="1">
      <alignment horizontal="left" vertical="top" wrapText="1"/>
      <protection hidden="1"/>
    </xf>
    <xf numFmtId="0" fontId="5" fillId="0" borderId="3" xfId="35" applyFont="1" applyBorder="1" applyAlignment="1" applyProtection="1">
      <alignment horizontal="left" vertical="top" wrapText="1"/>
      <protection hidden="1"/>
    </xf>
    <xf numFmtId="0" fontId="5" fillId="0" borderId="11" xfId="35" applyFont="1" applyBorder="1" applyAlignment="1" applyProtection="1">
      <alignment horizontal="left" vertical="top" wrapText="1"/>
      <protection hidden="1"/>
    </xf>
    <xf numFmtId="0" fontId="8" fillId="0" borderId="0" xfId="0" applyFont="1" applyAlignment="1" applyProtection="1">
      <alignment vertical="center" wrapText="1"/>
      <protection hidden="1"/>
    </xf>
    <xf numFmtId="0" fontId="10" fillId="0" borderId="0" xfId="0" applyFont="1" applyAlignment="1" applyProtection="1">
      <alignment vertical="top"/>
      <protection hidden="1"/>
    </xf>
    <xf numFmtId="0" fontId="9" fillId="0" borderId="0" xfId="0" applyFont="1" applyFill="1" applyAlignment="1" applyProtection="1">
      <alignment horizontal="justify" vertical="top" wrapText="1"/>
      <protection hidden="1"/>
    </xf>
    <xf numFmtId="0" fontId="10" fillId="0" borderId="6" xfId="0" applyFont="1" applyBorder="1" applyAlignment="1" applyProtection="1">
      <alignment horizontal="left" vertical="top" wrapText="1"/>
      <protection hidden="1"/>
    </xf>
    <xf numFmtId="0" fontId="9" fillId="0" borderId="29" xfId="0" applyFont="1" applyBorder="1" applyAlignment="1" applyProtection="1">
      <alignment vertical="center" wrapText="1"/>
      <protection hidden="1"/>
    </xf>
    <xf numFmtId="0" fontId="9" fillId="0" borderId="33" xfId="0" applyFont="1" applyBorder="1" applyAlignment="1" applyProtection="1">
      <alignment vertical="center" wrapText="1"/>
      <protection hidden="1"/>
    </xf>
    <xf numFmtId="0" fontId="9" fillId="2" borderId="6" xfId="0" applyFont="1" applyFill="1" applyBorder="1" applyAlignment="1" applyProtection="1">
      <alignment horizontal="center" vertical="top" wrapText="1"/>
      <protection locked="0" hidden="1"/>
    </xf>
    <xf numFmtId="0" fontId="9" fillId="2" borderId="6" xfId="0" applyFont="1" applyFill="1" applyBorder="1" applyAlignment="1" applyProtection="1">
      <alignment horizontal="center" vertical="center" wrapText="1"/>
      <protection locked="0" hidden="1"/>
    </xf>
    <xf numFmtId="0" fontId="89" fillId="0" borderId="6" xfId="0" applyFont="1" applyBorder="1" applyAlignment="1" applyProtection="1">
      <alignment horizontal="left" vertical="center" wrapText="1"/>
      <protection hidden="1"/>
    </xf>
    <xf numFmtId="0" fontId="89" fillId="0" borderId="6"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top" wrapText="1"/>
      <protection locked="0" hidden="1"/>
    </xf>
    <xf numFmtId="0" fontId="9" fillId="0" borderId="26" xfId="0" applyFont="1" applyFill="1" applyBorder="1" applyAlignment="1" applyProtection="1">
      <alignment horizontal="left" vertical="top" wrapText="1"/>
      <protection hidden="1"/>
    </xf>
    <xf numFmtId="0" fontId="9" fillId="0" borderId="3" xfId="0" applyFont="1" applyFill="1" applyBorder="1" applyAlignment="1" applyProtection="1">
      <alignment horizontal="left" vertical="top" wrapText="1"/>
      <protection hidden="1"/>
    </xf>
    <xf numFmtId="0" fontId="9" fillId="2" borderId="26" xfId="0" applyFont="1" applyFill="1" applyBorder="1" applyAlignment="1" applyProtection="1">
      <alignment horizontal="center" vertical="center" wrapText="1"/>
      <protection locked="0" hidden="1"/>
    </xf>
    <xf numFmtId="0" fontId="9" fillId="2" borderId="11"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left" vertical="center" wrapText="1"/>
      <protection locked="0" hidden="1"/>
    </xf>
    <xf numFmtId="0" fontId="9" fillId="2" borderId="3" xfId="0" applyFont="1" applyFill="1" applyBorder="1" applyAlignment="1" applyProtection="1">
      <alignment horizontal="left" vertical="center" wrapText="1"/>
      <protection locked="0" hidden="1"/>
    </xf>
    <xf numFmtId="0" fontId="9" fillId="2" borderId="11" xfId="0" applyFont="1" applyFill="1" applyBorder="1" applyAlignment="1" applyProtection="1">
      <alignment horizontal="left" vertical="center" wrapText="1"/>
      <protection locked="0" hidden="1"/>
    </xf>
    <xf numFmtId="0" fontId="9" fillId="0" borderId="34" xfId="0" applyFont="1" applyBorder="1" applyAlignment="1" applyProtection="1">
      <alignment vertical="top" wrapText="1"/>
      <protection hidden="1"/>
    </xf>
    <xf numFmtId="0" fontId="9" fillId="0" borderId="24" xfId="0" applyFont="1" applyBorder="1" applyAlignment="1" applyProtection="1">
      <alignment vertical="top" wrapText="1"/>
      <protection hidden="1"/>
    </xf>
    <xf numFmtId="0" fontId="9" fillId="0" borderId="13" xfId="0" applyFont="1" applyBorder="1" applyAlignment="1" applyProtection="1">
      <alignment horizontal="left" vertical="top" wrapText="1"/>
      <protection hidden="1"/>
    </xf>
    <xf numFmtId="0" fontId="9" fillId="0" borderId="4"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26" xfId="0" applyFont="1" applyBorder="1" applyAlignment="1" applyProtection="1">
      <alignment horizontal="left" vertical="top" wrapText="1"/>
      <protection hidden="1"/>
    </xf>
    <xf numFmtId="0" fontId="9" fillId="0" borderId="3" xfId="0" applyFont="1" applyBorder="1" applyAlignment="1" applyProtection="1">
      <alignment horizontal="left" vertical="top" wrapText="1"/>
      <protection hidden="1"/>
    </xf>
    <xf numFmtId="0" fontId="9" fillId="0" borderId="11" xfId="0" applyFont="1" applyBorder="1" applyAlignment="1" applyProtection="1">
      <alignment horizontal="left" vertical="top" wrapText="1"/>
      <protection hidden="1"/>
    </xf>
    <xf numFmtId="0" fontId="9" fillId="0" borderId="6" xfId="0" applyFont="1" applyBorder="1" applyAlignment="1" applyProtection="1">
      <alignment horizontal="left" vertical="top"/>
      <protection hidden="1"/>
    </xf>
    <xf numFmtId="0" fontId="9" fillId="0" borderId="6" xfId="0" applyFont="1" applyBorder="1" applyAlignment="1" applyProtection="1">
      <alignment horizontal="left" vertical="top" wrapText="1"/>
      <protection hidden="1"/>
    </xf>
    <xf numFmtId="0" fontId="8" fillId="0" borderId="26" xfId="35" applyFont="1" applyBorder="1" applyAlignment="1" applyProtection="1">
      <alignment horizontal="left" vertical="center" wrapText="1"/>
      <protection hidden="1"/>
    </xf>
    <xf numFmtId="0" fontId="8" fillId="0" borderId="3" xfId="35" applyFont="1" applyBorder="1" applyAlignment="1" applyProtection="1">
      <alignment horizontal="left" vertical="center" wrapText="1"/>
      <protection hidden="1"/>
    </xf>
    <xf numFmtId="0" fontId="10" fillId="0" borderId="13" xfId="0" applyFont="1" applyFill="1" applyBorder="1" applyAlignment="1" applyProtection="1">
      <alignment horizontal="left" vertical="top" wrapText="1"/>
      <protection hidden="1"/>
    </xf>
    <xf numFmtId="0" fontId="10" fillId="0" borderId="4" xfId="0" applyFont="1" applyFill="1" applyBorder="1" applyAlignment="1" applyProtection="1">
      <alignment horizontal="left" vertical="top" wrapText="1"/>
      <protection hidden="1"/>
    </xf>
    <xf numFmtId="0" fontId="8" fillId="0" borderId="26" xfId="35" applyFont="1" applyBorder="1" applyAlignment="1" applyProtection="1">
      <alignment horizontal="left" vertical="top" wrapText="1"/>
      <protection hidden="1"/>
    </xf>
    <xf numFmtId="0" fontId="8" fillId="0" borderId="3" xfId="35" applyFont="1" applyBorder="1" applyAlignment="1" applyProtection="1">
      <alignment horizontal="left" vertical="top" wrapText="1"/>
      <protection hidden="1"/>
    </xf>
    <xf numFmtId="0" fontId="8" fillId="0" borderId="13" xfId="35" applyFont="1" applyFill="1" applyBorder="1" applyAlignment="1" applyProtection="1">
      <alignment horizontal="left" vertical="center" wrapText="1"/>
      <protection hidden="1"/>
    </xf>
    <xf numFmtId="0" fontId="8" fillId="0" borderId="4" xfId="35" applyFont="1" applyFill="1" applyBorder="1" applyAlignment="1" applyProtection="1">
      <alignment horizontal="left" vertical="center" wrapText="1"/>
      <protection hidden="1"/>
    </xf>
    <xf numFmtId="0" fontId="9" fillId="2" borderId="60" xfId="0" applyFont="1" applyFill="1" applyBorder="1" applyAlignment="1" applyProtection="1">
      <alignment horizontal="center" vertical="top" wrapText="1"/>
      <protection locked="0" hidden="1"/>
    </xf>
    <xf numFmtId="0" fontId="9" fillId="2" borderId="4" xfId="0" applyFont="1" applyFill="1" applyBorder="1" applyAlignment="1" applyProtection="1">
      <alignment horizontal="center" vertical="top" wrapText="1"/>
      <protection locked="0" hidden="1"/>
    </xf>
    <xf numFmtId="0" fontId="9" fillId="2" borderId="10" xfId="0" applyFont="1" applyFill="1" applyBorder="1" applyAlignment="1" applyProtection="1">
      <alignment horizontal="center" vertical="top" wrapText="1"/>
      <protection locked="0" hidden="1"/>
    </xf>
    <xf numFmtId="0" fontId="5" fillId="0" borderId="26" xfId="35" applyFont="1" applyBorder="1" applyAlignment="1" applyProtection="1">
      <alignment horizontal="left" vertical="center" wrapText="1"/>
      <protection hidden="1"/>
    </xf>
    <xf numFmtId="0" fontId="5" fillId="0" borderId="3" xfId="35" applyFont="1" applyBorder="1" applyAlignment="1" applyProtection="1">
      <alignment horizontal="left" vertical="center" wrapText="1"/>
      <protection hidden="1"/>
    </xf>
    <xf numFmtId="0" fontId="5" fillId="0" borderId="29" xfId="35" applyFont="1" applyFill="1" applyBorder="1" applyAlignment="1" applyProtection="1">
      <alignment horizontal="left" vertical="center" wrapText="1"/>
      <protection hidden="1"/>
    </xf>
    <xf numFmtId="0" fontId="5" fillId="0" borderId="33" xfId="35" applyFont="1" applyFill="1" applyBorder="1" applyAlignment="1" applyProtection="1">
      <alignment horizontal="left" vertical="center" wrapText="1"/>
      <protection hidden="1"/>
    </xf>
    <xf numFmtId="0" fontId="5" fillId="0" borderId="8" xfId="35" applyFont="1" applyBorder="1" applyAlignment="1" applyProtection="1">
      <alignment horizontal="left" vertical="center" wrapText="1"/>
      <protection hidden="1"/>
    </xf>
    <xf numFmtId="0" fontId="5" fillId="0" borderId="15" xfId="35" applyFont="1" applyBorder="1" applyAlignment="1" applyProtection="1">
      <alignment horizontal="left"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5" fillId="0" borderId="11" xfId="35" applyFont="1" applyBorder="1" applyAlignment="1" applyProtection="1">
      <alignment horizontal="justify" vertical="center" wrapText="1"/>
      <protection hidden="1"/>
    </xf>
    <xf numFmtId="0" fontId="5" fillId="0" borderId="6" xfId="35" applyFont="1" applyBorder="1" applyAlignment="1" applyProtection="1">
      <alignment horizontal="justify" vertical="center" wrapText="1"/>
      <protection hidden="1"/>
    </xf>
    <xf numFmtId="0" fontId="5" fillId="0" borderId="26" xfId="35" applyFont="1" applyFill="1" applyBorder="1" applyAlignment="1" applyProtection="1">
      <alignment horizontal="left" vertical="center" wrapText="1"/>
      <protection hidden="1"/>
    </xf>
    <xf numFmtId="0" fontId="5" fillId="0" borderId="11" xfId="35" applyFont="1" applyFill="1" applyBorder="1" applyAlignment="1" applyProtection="1">
      <alignment horizontal="left" vertical="center" wrapText="1"/>
      <protection hidden="1"/>
    </xf>
    <xf numFmtId="0" fontId="5" fillId="0" borderId="50" xfId="35" applyFont="1" applyFill="1" applyBorder="1" applyAlignment="1" applyProtection="1">
      <alignment horizontal="left" vertical="center" wrapText="1"/>
      <protection hidden="1"/>
    </xf>
    <xf numFmtId="0" fontId="5" fillId="0" borderId="42" xfId="35" applyFont="1" applyFill="1" applyBorder="1" applyAlignment="1" applyProtection="1">
      <alignment horizontal="left" vertical="center" wrapText="1"/>
      <protection hidden="1"/>
    </xf>
    <xf numFmtId="0" fontId="8" fillId="0" borderId="24" xfId="35" applyFont="1" applyBorder="1" applyAlignment="1" applyProtection="1">
      <alignment horizontal="center" vertical="center" wrapText="1"/>
      <protection hidden="1"/>
    </xf>
    <xf numFmtId="0" fontId="8" fillId="0" borderId="4" xfId="35" applyFont="1" applyBorder="1" applyAlignment="1" applyProtection="1">
      <alignment horizontal="center" vertical="center" wrapText="1"/>
      <protection hidden="1"/>
    </xf>
    <xf numFmtId="0" fontId="8" fillId="0" borderId="51" xfId="35" applyFont="1" applyBorder="1" applyAlignment="1" applyProtection="1">
      <alignment horizontal="center" vertical="center" wrapText="1"/>
      <protection hidden="1"/>
    </xf>
    <xf numFmtId="0" fontId="8" fillId="0" borderId="52" xfId="35" applyFont="1" applyBorder="1" applyAlignment="1" applyProtection="1">
      <alignment horizontal="center" vertical="center" wrapText="1"/>
      <protection hidden="1"/>
    </xf>
    <xf numFmtId="0" fontId="5" fillId="0" borderId="11" xfId="35" applyFont="1" applyBorder="1" applyAlignment="1" applyProtection="1">
      <alignment horizontal="left" vertical="center" wrapText="1"/>
      <protection hidden="1"/>
    </xf>
    <xf numFmtId="0" fontId="5" fillId="0" borderId="28" xfId="35" applyFont="1" applyFill="1" applyBorder="1" applyAlignment="1" applyProtection="1">
      <alignment horizontal="left" vertical="center" wrapText="1"/>
      <protection hidden="1"/>
    </xf>
    <xf numFmtId="0" fontId="5" fillId="0" borderId="39" xfId="35" applyFont="1" applyFill="1" applyBorder="1" applyAlignment="1" applyProtection="1">
      <alignment horizontal="left" vertical="center" wrapText="1"/>
      <protection hidden="1"/>
    </xf>
    <xf numFmtId="0" fontId="5" fillId="0" borderId="16" xfId="35" applyFont="1" applyFill="1" applyBorder="1" applyAlignment="1" applyProtection="1">
      <alignment horizontal="left" vertical="center" wrapText="1"/>
      <protection hidden="1"/>
    </xf>
    <xf numFmtId="0" fontId="5" fillId="2" borderId="27" xfId="35" applyFont="1" applyFill="1" applyBorder="1" applyAlignment="1" applyProtection="1">
      <alignment horizontal="left" vertical="center" wrapText="1"/>
      <protection locked="0"/>
    </xf>
    <xf numFmtId="0" fontId="5" fillId="2" borderId="30" xfId="35" applyFont="1" applyFill="1" applyBorder="1" applyAlignment="1" applyProtection="1">
      <alignment horizontal="left" vertical="center" wrapText="1"/>
      <protection locked="0"/>
    </xf>
    <xf numFmtId="0" fontId="5" fillId="2" borderId="28"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51" fillId="0" borderId="3" xfId="35" applyFont="1" applyFill="1" applyBorder="1" applyAlignment="1" applyProtection="1">
      <alignment horizontal="left" vertical="top" wrapText="1"/>
      <protection hidden="1"/>
    </xf>
    <xf numFmtId="0" fontId="51" fillId="0" borderId="11" xfId="35" applyFont="1" applyFill="1" applyBorder="1" applyAlignment="1" applyProtection="1">
      <alignment horizontal="left" vertical="top" wrapText="1"/>
      <protection hidden="1"/>
    </xf>
    <xf numFmtId="0" fontId="5" fillId="0" borderId="53" xfId="35" applyFont="1" applyFill="1" applyBorder="1" applyAlignment="1" applyProtection="1">
      <alignment horizontal="left" vertical="center" wrapText="1"/>
      <protection hidden="1"/>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44" xfId="35" applyFont="1" applyFill="1" applyBorder="1" applyAlignment="1" applyProtection="1">
      <alignment horizontal="left" vertical="center" wrapText="1"/>
      <protection locked="0"/>
    </xf>
    <xf numFmtId="0" fontId="5" fillId="2" borderId="36" xfId="35" applyFont="1" applyFill="1" applyBorder="1" applyAlignment="1" applyProtection="1">
      <alignment horizontal="left" vertical="center" wrapText="1"/>
      <protection locked="0"/>
    </xf>
    <xf numFmtId="0" fontId="5" fillId="2" borderId="37"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0"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1" fillId="0" borderId="26" xfId="35" applyFont="1" applyFill="1" applyBorder="1" applyAlignment="1" applyProtection="1">
      <alignment horizontal="left" vertical="top" wrapText="1"/>
      <protection hidden="1"/>
    </xf>
    <xf numFmtId="0" fontId="8" fillId="0" borderId="11" xfId="35" applyFont="1" applyBorder="1" applyAlignment="1" applyProtection="1">
      <alignment horizontal="left" vertical="center" wrapText="1"/>
      <protection hidden="1"/>
    </xf>
    <xf numFmtId="0" fontId="8" fillId="0" borderId="6" xfId="35" applyFont="1" applyBorder="1" applyAlignment="1" applyProtection="1">
      <alignment horizontal="left" vertical="center" wrapText="1"/>
      <protection hidden="1"/>
    </xf>
    <xf numFmtId="0" fontId="5" fillId="0" borderId="29" xfId="35" applyFont="1" applyFill="1" applyBorder="1" applyAlignment="1" applyProtection="1">
      <alignment horizontal="center" vertical="center" wrapText="1"/>
      <protection hidden="1"/>
    </xf>
    <xf numFmtId="0" fontId="5" fillId="0" borderId="16" xfId="35" applyFont="1" applyFill="1" applyBorder="1" applyAlignment="1" applyProtection="1">
      <alignment horizontal="center" vertical="center" wrapText="1"/>
      <protection hidden="1"/>
    </xf>
    <xf numFmtId="0" fontId="5" fillId="0" borderId="44" xfId="35" applyFont="1" applyFill="1" applyBorder="1" applyAlignment="1" applyProtection="1">
      <alignment horizontal="center" vertical="center" wrapText="1"/>
      <protection hidden="1"/>
    </xf>
    <xf numFmtId="0" fontId="5" fillId="0" borderId="36" xfId="35" applyFont="1" applyFill="1" applyBorder="1" applyAlignment="1" applyProtection="1">
      <alignment horizontal="center" vertical="center" wrapText="1"/>
      <protection hidden="1"/>
    </xf>
    <xf numFmtId="0" fontId="8" fillId="0" borderId="28" xfId="35" applyFont="1" applyFill="1" applyBorder="1" applyAlignment="1" applyProtection="1">
      <alignment horizontal="center" vertical="center" wrapText="1"/>
      <protection hidden="1"/>
    </xf>
    <xf numFmtId="0" fontId="8" fillId="0" borderId="39" xfId="35" applyFont="1" applyFill="1" applyBorder="1" applyAlignment="1" applyProtection="1">
      <alignment horizontal="center" vertical="center" wrapText="1"/>
      <protection hidden="1"/>
    </xf>
    <xf numFmtId="0" fontId="8" fillId="0" borderId="31"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5" fillId="2" borderId="26"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5" fillId="2" borderId="29"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5" fillId="0" borderId="45" xfId="35" applyFont="1" applyBorder="1" applyAlignment="1" applyProtection="1">
      <alignment horizontal="justify" vertical="top" wrapText="1"/>
      <protection hidden="1"/>
    </xf>
    <xf numFmtId="0" fontId="51" fillId="0" borderId="24" xfId="35" applyFont="1" applyFill="1" applyBorder="1" applyAlignment="1" applyProtection="1">
      <alignment horizontal="left" vertical="top" wrapText="1"/>
      <protection hidden="1"/>
    </xf>
    <xf numFmtId="0" fontId="51" fillId="0" borderId="35" xfId="35" applyFont="1" applyFill="1" applyBorder="1" applyAlignment="1" applyProtection="1">
      <alignment horizontal="left" vertical="top" wrapText="1"/>
      <protection hidden="1"/>
    </xf>
    <xf numFmtId="0" fontId="8" fillId="0" borderId="0" xfId="35" applyFont="1" applyAlignment="1" applyProtection="1">
      <alignment vertical="top" wrapText="1"/>
      <protection hidden="1"/>
    </xf>
    <xf numFmtId="0" fontId="51" fillId="0" borderId="0" xfId="35" applyFont="1" applyAlignment="1" applyProtection="1">
      <alignment horizontal="justify" vertical="top"/>
      <protection hidden="1"/>
    </xf>
    <xf numFmtId="0" fontId="51" fillId="0" borderId="0" xfId="35" applyFont="1" applyAlignment="1" applyProtection="1">
      <alignment horizontal="justify" vertical="top" wrapText="1"/>
      <protection hidden="1"/>
    </xf>
    <xf numFmtId="0" fontId="51" fillId="0" borderId="0" xfId="35" applyFont="1" applyAlignment="1" applyProtection="1">
      <alignment horizontal="left" vertical="top"/>
      <protection hidden="1"/>
    </xf>
    <xf numFmtId="0" fontId="8" fillId="0" borderId="54" xfId="35" applyFont="1" applyBorder="1" applyAlignment="1" applyProtection="1">
      <alignment horizontal="left" vertical="top"/>
      <protection hidden="1"/>
    </xf>
    <xf numFmtId="0" fontId="51" fillId="2" borderId="48" xfId="35" applyFont="1" applyFill="1" applyBorder="1" applyAlignment="1" applyProtection="1">
      <alignment horizontal="left" vertical="center" wrapText="1"/>
      <protection locked="0"/>
    </xf>
    <xf numFmtId="0" fontId="51" fillId="2" borderId="5" xfId="35" applyFont="1" applyFill="1" applyBorder="1" applyAlignment="1" applyProtection="1">
      <alignment horizontal="left" vertical="center" wrapText="1"/>
      <protection locked="0"/>
    </xf>
    <xf numFmtId="0" fontId="51" fillId="2" borderId="55" xfId="35" applyFont="1" applyFill="1" applyBorder="1" applyAlignment="1" applyProtection="1">
      <alignment horizontal="left" vertical="center" wrapText="1"/>
      <protection locked="0"/>
    </xf>
    <xf numFmtId="0" fontId="5" fillId="0" borderId="26" xfId="35" applyFont="1" applyBorder="1" applyAlignment="1" applyProtection="1">
      <alignment horizontal="center" vertical="center" wrapText="1"/>
      <protection hidden="1"/>
    </xf>
    <xf numFmtId="0" fontId="5" fillId="0" borderId="11" xfId="35" applyFont="1" applyBorder="1" applyAlignment="1" applyProtection="1">
      <alignment horizontal="center" vertical="center" wrapText="1"/>
      <protection hidden="1"/>
    </xf>
    <xf numFmtId="0" fontId="5" fillId="0" borderId="0" xfId="35" applyFont="1" applyBorder="1" applyAlignment="1" applyProtection="1">
      <alignment horizontal="justify" vertical="top" wrapText="1"/>
      <protection hidden="1"/>
    </xf>
    <xf numFmtId="0" fontId="5" fillId="0" borderId="26" xfId="35" applyFont="1" applyBorder="1" applyAlignment="1" applyProtection="1">
      <alignment horizontal="left" vertical="top"/>
      <protection hidden="1"/>
    </xf>
    <xf numFmtId="0" fontId="5" fillId="0" borderId="11" xfId="35" applyFont="1" applyBorder="1" applyAlignment="1" applyProtection="1">
      <alignment horizontal="left" vertical="top"/>
      <protection hidden="1"/>
    </xf>
    <xf numFmtId="0" fontId="8" fillId="0" borderId="12" xfId="35" applyFont="1" applyBorder="1" applyAlignment="1" applyProtection="1">
      <alignment horizontal="center" vertical="top" wrapText="1"/>
      <protection hidden="1"/>
    </xf>
    <xf numFmtId="0" fontId="8" fillId="0" borderId="0" xfId="35" applyFont="1" applyBorder="1" applyAlignment="1" applyProtection="1">
      <alignment horizontal="center" vertical="top" wrapText="1"/>
      <protection hidden="1"/>
    </xf>
    <xf numFmtId="0" fontId="5" fillId="0" borderId="34" xfId="35" applyFont="1" applyBorder="1" applyAlignment="1" applyProtection="1">
      <alignment horizontal="center" vertical="center" wrapText="1"/>
      <protection hidden="1"/>
    </xf>
    <xf numFmtId="0" fontId="5" fillId="0" borderId="35" xfId="35" applyFont="1" applyBorder="1" applyAlignment="1" applyProtection="1">
      <alignment horizontal="center" vertical="center" wrapText="1"/>
      <protection hidden="1"/>
    </xf>
    <xf numFmtId="0" fontId="9" fillId="2" borderId="11" xfId="0" applyFont="1" applyFill="1" applyBorder="1" applyAlignment="1" applyProtection="1">
      <alignment horizontal="center" vertical="top" wrapText="1"/>
      <protection locked="0" hidden="1"/>
    </xf>
    <xf numFmtId="0" fontId="67" fillId="0" borderId="34" xfId="0" applyFont="1" applyBorder="1" applyAlignment="1" applyProtection="1">
      <alignment horizontal="left" vertical="center" wrapText="1"/>
      <protection hidden="1"/>
    </xf>
    <xf numFmtId="0" fontId="67" fillId="0" borderId="24" xfId="0" applyFont="1" applyBorder="1" applyAlignment="1" applyProtection="1">
      <alignment horizontal="left" vertical="center" wrapText="1"/>
      <protection hidden="1"/>
    </xf>
    <xf numFmtId="0" fontId="67" fillId="0" borderId="6" xfId="0" applyFont="1" applyBorder="1" applyAlignment="1" applyProtection="1">
      <alignment horizontal="left" vertical="center" wrapText="1"/>
      <protection hidden="1"/>
    </xf>
    <xf numFmtId="0" fontId="9" fillId="0" borderId="6" xfId="0" applyFont="1" applyFill="1" applyBorder="1" applyAlignment="1" applyProtection="1">
      <alignment horizontal="left" vertical="top" wrapText="1"/>
      <protection hidden="1"/>
    </xf>
    <xf numFmtId="0" fontId="9" fillId="0" borderId="46" xfId="0" applyFont="1" applyFill="1" applyBorder="1" applyAlignment="1" applyProtection="1">
      <alignment horizontal="left" vertical="top" wrapText="1"/>
      <protection hidden="1"/>
    </xf>
    <xf numFmtId="0" fontId="9" fillId="0" borderId="34" xfId="0" applyFont="1" applyFill="1" applyBorder="1" applyAlignment="1" applyProtection="1">
      <alignment horizontal="left" vertical="top" wrapText="1"/>
      <protection hidden="1"/>
    </xf>
    <xf numFmtId="0" fontId="9" fillId="0" borderId="24" xfId="0" applyFont="1" applyFill="1" applyBorder="1" applyAlignment="1" applyProtection="1">
      <alignment horizontal="left" vertical="top" wrapText="1"/>
      <protection hidden="1"/>
    </xf>
    <xf numFmtId="0" fontId="9" fillId="0" borderId="56" xfId="0" applyFont="1" applyFill="1" applyBorder="1" applyAlignment="1" applyProtection="1">
      <alignment horizontal="left" vertical="top" wrapText="1"/>
      <protection hidden="1"/>
    </xf>
    <xf numFmtId="0" fontId="9" fillId="0" borderId="12" xfId="0" applyFont="1" applyFill="1" applyBorder="1" applyAlignment="1" applyProtection="1">
      <alignment horizontal="left" vertical="top" wrapText="1"/>
      <protection hidden="1"/>
    </xf>
    <xf numFmtId="0" fontId="9" fillId="0" borderId="0" xfId="0" applyFont="1" applyFill="1" applyBorder="1" applyAlignment="1" applyProtection="1">
      <alignment horizontal="left" vertical="top" wrapText="1"/>
      <protection hidden="1"/>
    </xf>
    <xf numFmtId="0" fontId="9" fillId="0" borderId="57" xfId="0" applyFont="1" applyFill="1" applyBorder="1" applyAlignment="1" applyProtection="1">
      <alignment horizontal="left" vertical="top" wrapText="1"/>
      <protection hidden="1"/>
    </xf>
    <xf numFmtId="0" fontId="22" fillId="0" borderId="6" xfId="0" applyFont="1" applyBorder="1" applyAlignment="1" applyProtection="1">
      <alignment horizontal="left" vertical="top" wrapText="1"/>
      <protection hidden="1"/>
    </xf>
    <xf numFmtId="0" fontId="89" fillId="0" borderId="6" xfId="0" applyFont="1" applyBorder="1" applyAlignment="1" applyProtection="1">
      <alignment horizontal="center" vertical="top" wrapText="1"/>
      <protection hidden="1"/>
    </xf>
    <xf numFmtId="0" fontId="9" fillId="0" borderId="8" xfId="0" applyFont="1" applyFill="1" applyBorder="1" applyAlignment="1" applyProtection="1">
      <alignment horizontal="left" vertical="top" wrapText="1"/>
      <protection hidden="1"/>
    </xf>
    <xf numFmtId="0" fontId="9" fillId="0" borderId="8" xfId="0" applyFont="1" applyBorder="1" applyAlignment="1" applyProtection="1">
      <alignment horizontal="center" vertical="top"/>
      <protection hidden="1"/>
    </xf>
    <xf numFmtId="0" fontId="9" fillId="0" borderId="15" xfId="0" applyFont="1" applyBorder="1" applyAlignment="1" applyProtection="1">
      <alignment horizontal="center" vertical="top"/>
      <protection hidden="1"/>
    </xf>
    <xf numFmtId="0" fontId="9" fillId="0" borderId="14" xfId="0" applyFont="1" applyBorder="1" applyAlignment="1" applyProtection="1">
      <alignment horizontal="center" vertical="top"/>
      <protection hidden="1"/>
    </xf>
    <xf numFmtId="0" fontId="9" fillId="2" borderId="3"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center" vertical="center" wrapText="1"/>
      <protection locked="0" hidden="1"/>
    </xf>
    <xf numFmtId="0" fontId="10" fillId="0" borderId="3" xfId="0" applyFont="1" applyBorder="1" applyAlignment="1" applyProtection="1">
      <alignment horizontal="left" vertical="top"/>
      <protection hidden="1"/>
    </xf>
    <xf numFmtId="0" fontId="9" fillId="0" borderId="28" xfId="0" applyFont="1" applyFill="1" applyBorder="1" applyAlignment="1" applyProtection="1">
      <alignment vertical="top" wrapText="1"/>
      <protection hidden="1"/>
    </xf>
    <xf numFmtId="0" fontId="9" fillId="0" borderId="45" xfId="0" applyFont="1" applyFill="1" applyBorder="1" applyAlignment="1" applyProtection="1">
      <alignment vertical="top" wrapText="1"/>
      <protection hidden="1"/>
    </xf>
    <xf numFmtId="0" fontId="9" fillId="0" borderId="49" xfId="0" applyFont="1" applyFill="1" applyBorder="1" applyAlignment="1" applyProtection="1">
      <alignment vertical="top" wrapText="1"/>
      <protection hidden="1"/>
    </xf>
    <xf numFmtId="0" fontId="9" fillId="0" borderId="11" xfId="0" applyFont="1" applyFill="1" applyBorder="1" applyAlignment="1" applyProtection="1">
      <alignment horizontal="left" vertical="top" wrapText="1"/>
      <protection hidden="1"/>
    </xf>
    <xf numFmtId="0" fontId="9" fillId="0" borderId="14" xfId="0" applyFont="1" applyBorder="1" applyAlignment="1" applyProtection="1">
      <alignment horizontal="left" vertical="top" wrapText="1"/>
      <protection hidden="1"/>
    </xf>
    <xf numFmtId="0" fontId="9" fillId="0" borderId="35" xfId="0" applyFont="1" applyBorder="1" applyAlignment="1" applyProtection="1">
      <alignment horizontal="center" vertical="top"/>
      <protection hidden="1"/>
    </xf>
    <xf numFmtId="0" fontId="9" fillId="0" borderId="9" xfId="0" applyFont="1" applyBorder="1" applyAlignment="1" applyProtection="1">
      <alignment horizontal="center" vertical="top"/>
      <protection hidden="1"/>
    </xf>
    <xf numFmtId="0" fontId="9" fillId="0" borderId="10" xfId="0" applyFont="1" applyBorder="1" applyAlignment="1" applyProtection="1">
      <alignment horizontal="center" vertical="top"/>
      <protection hidden="1"/>
    </xf>
    <xf numFmtId="0" fontId="22" fillId="0" borderId="3" xfId="0" applyFont="1" applyBorder="1" applyAlignment="1" applyProtection="1">
      <alignment horizontal="left" vertical="top" wrapText="1"/>
      <protection hidden="1"/>
    </xf>
    <xf numFmtId="0" fontId="22" fillId="0" borderId="11" xfId="0" applyFont="1" applyBorder="1" applyAlignment="1" applyProtection="1">
      <alignment horizontal="left" vertical="top" wrapText="1"/>
      <protection hidden="1"/>
    </xf>
    <xf numFmtId="0" fontId="10" fillId="0" borderId="0" xfId="0" applyFont="1" applyAlignment="1" applyProtection="1">
      <alignment horizontal="left" vertical="top" wrapText="1"/>
      <protection hidden="1"/>
    </xf>
    <xf numFmtId="0" fontId="9" fillId="0" borderId="6" xfId="0" applyFont="1" applyBorder="1" applyAlignment="1" applyProtection="1">
      <alignment vertical="center" wrapText="1"/>
      <protection hidden="1"/>
    </xf>
    <xf numFmtId="0" fontId="9" fillId="14" borderId="26" xfId="0" applyFont="1" applyFill="1" applyBorder="1" applyAlignment="1" applyProtection="1">
      <alignment horizontal="left" vertical="center" wrapText="1"/>
      <protection hidden="1"/>
    </xf>
    <xf numFmtId="0" fontId="9" fillId="14" borderId="3" xfId="0" applyFont="1" applyFill="1" applyBorder="1" applyAlignment="1" applyProtection="1">
      <alignment horizontal="left" vertical="center" wrapText="1"/>
      <protection hidden="1"/>
    </xf>
    <xf numFmtId="0" fontId="9" fillId="14" borderId="11" xfId="0" applyFont="1" applyFill="1" applyBorder="1" applyAlignment="1" applyProtection="1">
      <alignment horizontal="left" vertical="center" wrapText="1"/>
      <protection hidden="1"/>
    </xf>
    <xf numFmtId="0" fontId="9" fillId="0" borderId="3" xfId="0" applyFont="1" applyFill="1" applyBorder="1" applyAlignment="1" applyProtection="1">
      <alignment vertical="top" wrapText="1"/>
      <protection hidden="1"/>
    </xf>
    <xf numFmtId="0" fontId="9" fillId="0" borderId="11" xfId="0" applyFont="1" applyFill="1" applyBorder="1" applyAlignment="1" applyProtection="1">
      <alignment vertical="top" wrapText="1"/>
      <protection hidden="1"/>
    </xf>
    <xf numFmtId="0" fontId="10" fillId="0" borderId="26" xfId="0" applyFont="1" applyFill="1" applyBorder="1" applyAlignment="1" applyProtection="1">
      <alignment horizontal="left" vertical="top" wrapText="1"/>
      <protection hidden="1"/>
    </xf>
    <xf numFmtId="0" fontId="10" fillId="0" borderId="3" xfId="0" applyFont="1" applyFill="1" applyBorder="1" applyAlignment="1" applyProtection="1">
      <alignment horizontal="left" vertical="top" wrapText="1"/>
      <protection hidden="1"/>
    </xf>
    <xf numFmtId="0" fontId="10" fillId="0" borderId="11" xfId="0" applyFont="1" applyFill="1" applyBorder="1" applyAlignment="1" applyProtection="1">
      <alignment horizontal="left" vertical="top" wrapText="1"/>
      <protection hidden="1"/>
    </xf>
    <xf numFmtId="0" fontId="9" fillId="0" borderId="0" xfId="0" applyFont="1" applyBorder="1" applyAlignment="1" applyProtection="1">
      <alignment horizontal="right" vertical="center"/>
      <protection hidden="1"/>
    </xf>
    <xf numFmtId="0" fontId="9" fillId="0" borderId="57" xfId="0" applyFont="1" applyBorder="1" applyAlignment="1" applyProtection="1">
      <alignment horizontal="right" vertical="center"/>
      <protection hidden="1"/>
    </xf>
    <xf numFmtId="0" fontId="9" fillId="0" borderId="4" xfId="0" applyFont="1" applyFill="1" applyBorder="1" applyAlignment="1" applyProtection="1">
      <alignment horizontal="right" vertical="center"/>
      <protection hidden="1"/>
    </xf>
    <xf numFmtId="0" fontId="9" fillId="0" borderId="58" xfId="0" applyFont="1" applyFill="1" applyBorder="1" applyAlignment="1" applyProtection="1">
      <alignment horizontal="right" vertical="center"/>
      <protection hidden="1"/>
    </xf>
    <xf numFmtId="0" fontId="9" fillId="0" borderId="35" xfId="0" applyFont="1" applyBorder="1" applyAlignment="1" applyProtection="1">
      <alignment vertical="top" wrapText="1"/>
      <protection hidden="1"/>
    </xf>
    <xf numFmtId="0" fontId="9" fillId="0" borderId="0" xfId="0" applyFont="1" applyBorder="1" applyAlignment="1" applyProtection="1">
      <alignment horizontal="center" vertical="top" wrapText="1"/>
      <protection hidden="1"/>
    </xf>
    <xf numFmtId="0" fontId="9" fillId="0" borderId="26" xfId="0" applyFont="1" applyBorder="1" applyAlignment="1" applyProtection="1">
      <alignment horizontal="center" vertical="top"/>
      <protection hidden="1"/>
    </xf>
    <xf numFmtId="0" fontId="9" fillId="0" borderId="3" xfId="0" applyFont="1" applyBorder="1" applyAlignment="1" applyProtection="1">
      <alignment horizontal="center" vertical="top"/>
      <protection hidden="1"/>
    </xf>
    <xf numFmtId="0" fontId="9" fillId="0" borderId="11" xfId="0" applyFont="1" applyBorder="1" applyAlignment="1" applyProtection="1">
      <alignment horizontal="center" vertical="top"/>
      <protection hidden="1"/>
    </xf>
    <xf numFmtId="0" fontId="10" fillId="0" borderId="3" xfId="0" applyFont="1" applyBorder="1" applyAlignment="1" applyProtection="1">
      <alignment horizontal="center" vertical="top" wrapText="1"/>
      <protection hidden="1"/>
    </xf>
    <xf numFmtId="0" fontId="10" fillId="0" borderId="11" xfId="0" applyFont="1" applyBorder="1" applyAlignment="1" applyProtection="1">
      <alignment horizontal="center" vertical="top" wrapText="1"/>
      <protection hidden="1"/>
    </xf>
    <xf numFmtId="0" fontId="10" fillId="0" borderId="0" xfId="0" applyFont="1" applyBorder="1" applyAlignment="1" applyProtection="1">
      <alignment vertical="top" wrapText="1"/>
      <protection hidden="1"/>
    </xf>
    <xf numFmtId="0" fontId="22" fillId="0" borderId="0" xfId="0" applyFont="1" applyBorder="1" applyAlignment="1" applyProtection="1">
      <alignment horizontal="left" vertical="top"/>
      <protection hidden="1"/>
    </xf>
    <xf numFmtId="0" fontId="73" fillId="0" borderId="0" xfId="0" applyFont="1" applyBorder="1" applyAlignment="1" applyProtection="1">
      <alignment horizontal="justify" vertical="top" wrapText="1"/>
      <protection hidden="1"/>
    </xf>
    <xf numFmtId="0" fontId="22" fillId="0" borderId="0" xfId="0" applyFont="1" applyBorder="1" applyAlignment="1" applyProtection="1">
      <alignment horizontal="justify" vertical="top" wrapText="1"/>
      <protection hidden="1"/>
    </xf>
    <xf numFmtId="0" fontId="45" fillId="0" borderId="0" xfId="0" applyFont="1" applyBorder="1" applyAlignment="1" applyProtection="1">
      <alignment horizontal="justify" vertical="top" wrapText="1"/>
      <protection hidden="1"/>
    </xf>
    <xf numFmtId="0" fontId="45" fillId="0" borderId="0" xfId="0" applyFont="1" applyBorder="1" applyAlignment="1" applyProtection="1">
      <alignment horizontal="left" vertical="top" wrapText="1"/>
      <protection hidden="1"/>
    </xf>
    <xf numFmtId="0" fontId="45" fillId="0" borderId="0" xfId="0" applyFont="1" applyBorder="1" applyAlignment="1" applyProtection="1">
      <alignment horizontal="left" vertical="top"/>
      <protection hidden="1"/>
    </xf>
    <xf numFmtId="0" fontId="22" fillId="0" borderId="4" xfId="0" applyFont="1" applyBorder="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 fillId="0" borderId="11" xfId="0" applyFont="1" applyBorder="1" applyAlignment="1" applyProtection="1">
      <alignment horizontal="justify" vertical="top" wrapText="1"/>
      <protection hidden="1"/>
    </xf>
    <xf numFmtId="0" fontId="8" fillId="0" borderId="45" xfId="35" applyFont="1" applyFill="1" applyBorder="1" applyAlignment="1" applyProtection="1">
      <alignment horizontal="center" vertical="center" wrapText="1"/>
      <protection hidden="1"/>
    </xf>
    <xf numFmtId="0" fontId="5" fillId="0" borderId="28" xfId="35" applyFont="1" applyBorder="1" applyAlignment="1" applyProtection="1">
      <alignment horizontal="justify" vertical="top" wrapText="1"/>
      <protection hidden="1"/>
    </xf>
    <xf numFmtId="0" fontId="5" fillId="0" borderId="3" xfId="35" applyFont="1" applyBorder="1" applyAlignment="1" applyProtection="1">
      <alignment horizontal="center" vertical="center" wrapText="1"/>
      <protection hidden="1"/>
    </xf>
    <xf numFmtId="0" fontId="10" fillId="0" borderId="4" xfId="0" applyFont="1" applyBorder="1" applyAlignment="1" applyProtection="1">
      <alignment horizontal="left" vertical="top" wrapText="1"/>
      <protection hidden="1"/>
    </xf>
    <xf numFmtId="0" fontId="72" fillId="12" borderId="34" xfId="52" applyFont="1" applyFill="1" applyBorder="1" applyAlignment="1" applyProtection="1">
      <alignment horizontal="center" vertical="center" wrapText="1"/>
      <protection hidden="1"/>
    </xf>
    <xf numFmtId="0" fontId="72" fillId="12" borderId="24" xfId="52" applyFont="1" applyFill="1" applyBorder="1" applyAlignment="1" applyProtection="1">
      <alignment horizontal="center" vertical="center" wrapText="1"/>
      <protection hidden="1"/>
    </xf>
    <xf numFmtId="0" fontId="9" fillId="0" borderId="0" xfId="0" applyFont="1" applyAlignment="1" applyProtection="1">
      <alignment horizontal="justify" vertical="center"/>
      <protection hidden="1"/>
    </xf>
    <xf numFmtId="0" fontId="9" fillId="0" borderId="0" xfId="53" applyFont="1" applyFill="1" applyBorder="1" applyAlignment="1" applyProtection="1">
      <alignment horizontal="left" vertical="top" wrapText="1"/>
      <protection hidden="1"/>
    </xf>
    <xf numFmtId="0" fontId="66" fillId="12" borderId="0" xfId="35" applyFont="1" applyFill="1" applyAlignment="1" applyProtection="1">
      <alignment horizontal="center" vertical="center" wrapText="1"/>
      <protection hidden="1"/>
    </xf>
    <xf numFmtId="0" fontId="8" fillId="0" borderId="0" xfId="35" applyFont="1" applyAlignment="1" applyProtection="1">
      <alignment vertical="center" wrapText="1"/>
      <protection hidden="1"/>
    </xf>
    <xf numFmtId="0" fontId="92" fillId="0" borderId="0" xfId="35" applyFont="1" applyAlignment="1" applyProtection="1">
      <alignment horizontal="left" vertical="top" wrapText="1"/>
      <protection hidden="1"/>
    </xf>
    <xf numFmtId="0" fontId="10" fillId="0" borderId="13" xfId="35" applyFont="1" applyBorder="1" applyAlignment="1" applyProtection="1">
      <alignment horizontal="left" vertical="top" wrapText="1"/>
      <protection hidden="1"/>
    </xf>
    <xf numFmtId="0" fontId="10" fillId="0" borderId="4" xfId="35" applyFont="1" applyBorder="1" applyAlignment="1" applyProtection="1">
      <alignment horizontal="left" vertical="top" wrapText="1"/>
      <protection hidden="1"/>
    </xf>
    <xf numFmtId="0" fontId="10" fillId="0" borderId="10" xfId="35" applyFont="1" applyBorder="1" applyAlignment="1" applyProtection="1">
      <alignment horizontal="left" vertical="top" wrapText="1"/>
      <protection hidden="1"/>
    </xf>
    <xf numFmtId="0" fontId="9" fillId="0" borderId="29" xfId="35" applyFont="1" applyBorder="1" applyAlignment="1" applyProtection="1">
      <alignment vertical="center" wrapText="1"/>
      <protection hidden="1"/>
    </xf>
    <xf numFmtId="0" fontId="9" fillId="0" borderId="33" xfId="35" applyFont="1" applyBorder="1" applyAlignment="1" applyProtection="1">
      <alignment vertical="center" wrapText="1"/>
      <protection hidden="1"/>
    </xf>
    <xf numFmtId="0" fontId="9" fillId="2" borderId="6" xfId="35" applyFont="1" applyFill="1" applyBorder="1" applyAlignment="1" applyProtection="1">
      <alignment horizontal="center" vertical="top" wrapText="1"/>
      <protection locked="0" hidden="1"/>
    </xf>
    <xf numFmtId="0" fontId="9" fillId="0" borderId="26" xfId="35" applyFont="1" applyFill="1" applyBorder="1" applyAlignment="1" applyProtection="1">
      <alignment horizontal="left" vertical="top" wrapText="1"/>
      <protection hidden="1"/>
    </xf>
    <xf numFmtId="0" fontId="9" fillId="0" borderId="3" xfId="35" applyFont="1" applyFill="1" applyBorder="1" applyAlignment="1" applyProtection="1">
      <alignment horizontal="left" vertical="top" wrapText="1"/>
      <protection hidden="1"/>
    </xf>
    <xf numFmtId="0" fontId="9" fillId="0" borderId="46" xfId="35" applyFont="1" applyFill="1" applyBorder="1" applyAlignment="1" applyProtection="1">
      <alignment horizontal="left" vertical="top" wrapText="1"/>
      <protection hidden="1"/>
    </xf>
    <xf numFmtId="0" fontId="9" fillId="2" borderId="26" xfId="35" applyFont="1" applyFill="1" applyBorder="1" applyAlignment="1" applyProtection="1">
      <alignment horizontal="center" vertical="center" wrapText="1"/>
      <protection locked="0" hidden="1"/>
    </xf>
    <xf numFmtId="0" fontId="9" fillId="2" borderId="11" xfId="35" applyFont="1" applyFill="1" applyBorder="1" applyAlignment="1" applyProtection="1">
      <alignment horizontal="center" vertical="center" wrapText="1"/>
      <protection locked="0" hidden="1"/>
    </xf>
    <xf numFmtId="0" fontId="9" fillId="0" borderId="0" xfId="35" applyFont="1" applyFill="1" applyAlignment="1" applyProtection="1">
      <alignment horizontal="justify" vertical="top" wrapText="1"/>
      <protection hidden="1"/>
    </xf>
    <xf numFmtId="0" fontId="67" fillId="0" borderId="34" xfId="35" applyFont="1" applyBorder="1" applyAlignment="1" applyProtection="1">
      <alignment horizontal="left" vertical="center" wrapText="1"/>
      <protection hidden="1"/>
    </xf>
    <xf numFmtId="0" fontId="67" fillId="0" borderId="24" xfId="35" applyFont="1" applyBorder="1" applyAlignment="1" applyProtection="1">
      <alignment horizontal="left" vertical="center" wrapText="1"/>
      <protection hidden="1"/>
    </xf>
    <xf numFmtId="0" fontId="67" fillId="0" borderId="35" xfId="35" applyFont="1" applyBorder="1" applyAlignment="1" applyProtection="1">
      <alignment horizontal="left" vertical="center" wrapText="1"/>
      <protection hidden="1"/>
    </xf>
    <xf numFmtId="0" fontId="9" fillId="2" borderId="6" xfId="35" applyFont="1" applyFill="1" applyBorder="1" applyAlignment="1" applyProtection="1">
      <alignment horizontal="center" vertical="center" wrapText="1"/>
      <protection locked="0"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9" fillId="0" borderId="34" xfId="35" applyFont="1" applyFill="1" applyBorder="1" applyAlignment="1" applyProtection="1">
      <alignment horizontal="left" vertical="top" wrapText="1"/>
      <protection hidden="1"/>
    </xf>
    <xf numFmtId="0" fontId="9" fillId="0" borderId="24" xfId="35" applyFont="1" applyFill="1" applyBorder="1" applyAlignment="1" applyProtection="1">
      <alignment horizontal="left" vertical="top" wrapText="1"/>
      <protection hidden="1"/>
    </xf>
    <xf numFmtId="0" fontId="9" fillId="0" borderId="56" xfId="35" applyFont="1" applyFill="1" applyBorder="1" applyAlignment="1" applyProtection="1">
      <alignment horizontal="left" vertical="top" wrapText="1"/>
      <protection hidden="1"/>
    </xf>
    <xf numFmtId="0" fontId="9" fillId="0" borderId="12" xfId="35" applyFont="1" applyFill="1" applyBorder="1" applyAlignment="1" applyProtection="1">
      <alignment horizontal="left" vertical="top" wrapText="1"/>
      <protection hidden="1"/>
    </xf>
    <xf numFmtId="0" fontId="9" fillId="0" borderId="0" xfId="35" applyFont="1" applyFill="1" applyBorder="1" applyAlignment="1" applyProtection="1">
      <alignment horizontal="left" vertical="top" wrapText="1"/>
      <protection hidden="1"/>
    </xf>
    <xf numFmtId="0" fontId="9" fillId="0" borderId="57" xfId="35" applyFont="1" applyFill="1" applyBorder="1" applyAlignment="1" applyProtection="1">
      <alignment horizontal="left" vertical="top" wrapText="1"/>
      <protection hidden="1"/>
    </xf>
    <xf numFmtId="0" fontId="9" fillId="0" borderId="6" xfId="35" applyFont="1" applyBorder="1" applyAlignment="1" applyProtection="1">
      <alignment horizontal="left" vertical="top" wrapText="1"/>
      <protection hidden="1"/>
    </xf>
    <xf numFmtId="0" fontId="9" fillId="0" borderId="6" xfId="35" applyFont="1" applyFill="1" applyBorder="1" applyAlignment="1" applyProtection="1">
      <alignment horizontal="left" vertical="top" wrapText="1"/>
      <protection hidden="1"/>
    </xf>
    <xf numFmtId="0" fontId="9" fillId="0" borderId="34" xfId="35" applyFont="1" applyBorder="1" applyAlignment="1" applyProtection="1">
      <alignment vertical="top" wrapText="1"/>
      <protection hidden="1"/>
    </xf>
    <xf numFmtId="0" fontId="9" fillId="0" borderId="24" xfId="35" applyFont="1" applyBorder="1" applyAlignment="1" applyProtection="1">
      <alignment vertical="top" wrapText="1"/>
      <protection hidden="1"/>
    </xf>
    <xf numFmtId="0" fontId="9" fillId="0" borderId="13" xfId="35" applyFont="1" applyBorder="1" applyAlignment="1" applyProtection="1">
      <alignment horizontal="left" vertical="top" wrapText="1"/>
      <protection hidden="1"/>
    </xf>
    <xf numFmtId="0" fontId="9" fillId="0" borderId="4" xfId="35" applyFont="1" applyBorder="1" applyAlignment="1" applyProtection="1">
      <alignment horizontal="left" vertical="top" wrapText="1"/>
      <protection hidden="1"/>
    </xf>
    <xf numFmtId="0" fontId="9" fillId="0" borderId="10" xfId="35" applyFont="1" applyBorder="1" applyAlignment="1" applyProtection="1">
      <alignment horizontal="left" vertical="top" wrapText="1"/>
      <protection hidden="1"/>
    </xf>
    <xf numFmtId="0" fontId="22" fillId="0" borderId="6" xfId="35" applyFont="1" applyBorder="1" applyAlignment="1" applyProtection="1">
      <alignment horizontal="left" vertical="top" wrapText="1"/>
      <protection hidden="1"/>
    </xf>
    <xf numFmtId="0" fontId="9" fillId="2" borderId="26" xfId="35" applyFont="1" applyFill="1" applyBorder="1" applyAlignment="1" applyProtection="1">
      <alignment horizontal="center" vertical="top" wrapText="1"/>
      <protection locked="0" hidden="1"/>
    </xf>
    <xf numFmtId="0" fontId="9" fillId="2" borderId="11" xfId="35" applyFont="1" applyFill="1" applyBorder="1" applyAlignment="1" applyProtection="1">
      <alignment horizontal="center" vertical="top" wrapText="1"/>
      <protection locked="0" hidden="1"/>
    </xf>
    <xf numFmtId="0" fontId="9" fillId="0" borderId="28" xfId="35" applyFont="1" applyFill="1" applyBorder="1" applyAlignment="1" applyProtection="1">
      <alignment vertical="top" wrapText="1"/>
      <protection hidden="1"/>
    </xf>
    <xf numFmtId="0" fontId="9" fillId="0" borderId="45" xfId="35" applyFont="1" applyFill="1" applyBorder="1" applyAlignment="1" applyProtection="1">
      <alignment vertical="top" wrapText="1"/>
      <protection hidden="1"/>
    </xf>
    <xf numFmtId="0" fontId="9" fillId="0" borderId="49" xfId="35" applyFont="1" applyFill="1" applyBorder="1" applyAlignment="1" applyProtection="1">
      <alignment vertical="top" wrapText="1"/>
      <protection hidden="1"/>
    </xf>
    <xf numFmtId="0" fontId="9" fillId="2" borderId="47" xfId="35" applyFont="1" applyFill="1" applyBorder="1" applyAlignment="1" applyProtection="1">
      <alignment horizontal="left" vertical="center" wrapText="1"/>
      <protection locked="0" hidden="1"/>
    </xf>
    <xf numFmtId="0" fontId="9" fillId="2" borderId="3" xfId="35" applyFont="1" applyFill="1" applyBorder="1" applyAlignment="1" applyProtection="1">
      <alignment horizontal="left" vertical="center" wrapText="1"/>
      <protection locked="0" hidden="1"/>
    </xf>
    <xf numFmtId="0" fontId="9" fillId="2" borderId="11" xfId="35" applyFont="1" applyFill="1" applyBorder="1" applyAlignment="1" applyProtection="1">
      <alignment horizontal="left" vertical="center" wrapText="1"/>
      <protection locked="0" hidden="1"/>
    </xf>
    <xf numFmtId="0" fontId="10" fillId="0" borderId="6" xfId="35" applyFont="1" applyBorder="1" applyAlignment="1" applyProtection="1">
      <alignment horizontal="left" vertical="top" wrapText="1"/>
      <protection hidden="1"/>
    </xf>
    <xf numFmtId="0" fontId="9" fillId="0" borderId="26" xfId="35" applyFont="1" applyBorder="1" applyAlignment="1" applyProtection="1">
      <alignment horizontal="left" vertical="top" wrapText="1"/>
      <protection hidden="1"/>
    </xf>
    <xf numFmtId="0" fontId="9" fillId="0" borderId="3" xfId="35" applyFont="1" applyBorder="1" applyAlignment="1" applyProtection="1">
      <alignment horizontal="left" vertical="top" wrapText="1"/>
      <protection hidden="1"/>
    </xf>
    <xf numFmtId="0" fontId="9" fillId="0" borderId="11" xfId="35" applyFont="1" applyBorder="1" applyAlignment="1" applyProtection="1">
      <alignment horizontal="left" vertical="top" wrapText="1"/>
      <protection hidden="1"/>
    </xf>
    <xf numFmtId="0" fontId="9" fillId="2" borderId="47" xfId="35" applyFont="1" applyFill="1" applyBorder="1" applyAlignment="1" applyProtection="1">
      <alignment horizontal="center" vertical="center" wrapText="1"/>
      <protection locked="0" hidden="1"/>
    </xf>
    <xf numFmtId="0" fontId="9" fillId="2" borderId="3" xfId="35" applyFont="1" applyFill="1" applyBorder="1" applyAlignment="1" applyProtection="1">
      <alignment horizontal="center" vertical="center" wrapText="1"/>
      <protection locked="0" hidden="1"/>
    </xf>
    <xf numFmtId="0" fontId="9" fillId="0" borderId="35" xfId="35" applyFont="1" applyBorder="1" applyAlignment="1" applyProtection="1">
      <alignment horizontal="center" vertical="top"/>
      <protection hidden="1"/>
    </xf>
    <xf numFmtId="0" fontId="9" fillId="0" borderId="9"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0" borderId="14" xfId="35" applyFont="1" applyBorder="1" applyAlignment="1" applyProtection="1">
      <alignment horizontal="left" vertical="top" wrapText="1"/>
      <protection hidden="1"/>
    </xf>
    <xf numFmtId="0" fontId="10" fillId="0" borderId="3" xfId="35" applyFont="1" applyBorder="1" applyAlignment="1" applyProtection="1">
      <alignment horizontal="left" vertical="top"/>
      <protection hidden="1"/>
    </xf>
    <xf numFmtId="0" fontId="9" fillId="0" borderId="6" xfId="35" applyFont="1" applyBorder="1" applyAlignment="1" applyProtection="1">
      <alignment horizontal="left" vertical="top"/>
      <protection hidden="1"/>
    </xf>
    <xf numFmtId="0" fontId="10" fillId="0" borderId="13" xfId="35" applyFont="1" applyFill="1" applyBorder="1" applyAlignment="1" applyProtection="1">
      <alignment horizontal="left" vertical="top" wrapText="1"/>
      <protection hidden="1"/>
    </xf>
    <xf numFmtId="0" fontId="10" fillId="0" borderId="4" xfId="35" applyFont="1" applyFill="1" applyBorder="1" applyAlignment="1" applyProtection="1">
      <alignment horizontal="left" vertical="top" wrapText="1"/>
      <protection hidden="1"/>
    </xf>
    <xf numFmtId="0" fontId="22" fillId="0" borderId="3" xfId="35" applyFont="1" applyBorder="1" applyAlignment="1" applyProtection="1">
      <alignment horizontal="left" vertical="top" wrapText="1"/>
      <protection hidden="1"/>
    </xf>
    <xf numFmtId="0" fontId="22" fillId="0" borderId="11" xfId="35" applyFont="1" applyBorder="1" applyAlignment="1" applyProtection="1">
      <alignment horizontal="left" vertical="top" wrapText="1"/>
      <protection hidden="1"/>
    </xf>
    <xf numFmtId="0" fontId="9" fillId="14" borderId="26" xfId="35" applyFont="1" applyFill="1" applyBorder="1" applyAlignment="1" applyProtection="1">
      <alignment horizontal="left" vertical="center" wrapText="1"/>
      <protection hidden="1"/>
    </xf>
    <xf numFmtId="0" fontId="9" fillId="14" borderId="3" xfId="35" applyFont="1" applyFill="1" applyBorder="1" applyAlignment="1" applyProtection="1">
      <alignment horizontal="left" vertical="center" wrapText="1"/>
      <protection hidden="1"/>
    </xf>
    <xf numFmtId="0" fontId="9" fillId="14" borderId="11" xfId="35" applyFont="1" applyFill="1" applyBorder="1" applyAlignment="1" applyProtection="1">
      <alignment horizontal="left" vertical="center" wrapText="1"/>
      <protection hidden="1"/>
    </xf>
    <xf numFmtId="0" fontId="9" fillId="2" borderId="3" xfId="35" applyFont="1" applyFill="1" applyBorder="1" applyAlignment="1" applyProtection="1">
      <alignment horizontal="center" vertical="top" wrapText="1"/>
      <protection locked="0" hidden="1"/>
    </xf>
    <xf numFmtId="0" fontId="9" fillId="0" borderId="3" xfId="35" applyFont="1" applyFill="1" applyBorder="1" applyAlignment="1" applyProtection="1">
      <alignment vertical="top" wrapText="1"/>
      <protection hidden="1"/>
    </xf>
    <xf numFmtId="0" fontId="9" fillId="0" borderId="11" xfId="35" applyFont="1" applyFill="1" applyBorder="1" applyAlignment="1" applyProtection="1">
      <alignment vertical="top" wrapText="1"/>
      <protection hidden="1"/>
    </xf>
    <xf numFmtId="0" fontId="10" fillId="0" borderId="26" xfId="35" applyFont="1" applyFill="1" applyBorder="1" applyAlignment="1" applyProtection="1">
      <alignment horizontal="left" vertical="top" wrapText="1"/>
      <protection hidden="1"/>
    </xf>
    <xf numFmtId="0" fontId="10" fillId="0" borderId="3" xfId="35" applyFont="1" applyFill="1" applyBorder="1" applyAlignment="1" applyProtection="1">
      <alignment horizontal="left" vertical="top" wrapText="1"/>
      <protection hidden="1"/>
    </xf>
    <xf numFmtId="0" fontId="10" fillId="0" borderId="11" xfId="35" applyFont="1" applyFill="1" applyBorder="1" applyAlignment="1" applyProtection="1">
      <alignment horizontal="left" vertical="top" wrapText="1"/>
      <protection hidden="1"/>
    </xf>
    <xf numFmtId="0" fontId="9" fillId="2" borderId="29" xfId="35" applyFont="1" applyFill="1" applyBorder="1" applyAlignment="1" applyProtection="1">
      <alignment horizontal="center" vertical="top" wrapText="1"/>
      <protection locked="0" hidden="1"/>
    </xf>
    <xf numFmtId="0" fontId="9" fillId="2" borderId="16" xfId="35" applyFont="1" applyFill="1" applyBorder="1" applyAlignment="1" applyProtection="1">
      <alignment horizontal="center" vertical="top" wrapText="1"/>
      <protection locked="0" hidden="1"/>
    </xf>
    <xf numFmtId="0" fontId="67" fillId="0" borderId="26" xfId="35" applyFont="1" applyBorder="1" applyAlignment="1" applyProtection="1">
      <alignment horizontal="left" vertical="center" wrapText="1"/>
      <protection hidden="1"/>
    </xf>
    <xf numFmtId="0" fontId="67" fillId="0" borderId="3" xfId="35" applyFont="1" applyBorder="1" applyAlignment="1" applyProtection="1">
      <alignment horizontal="left" vertical="center" wrapText="1"/>
      <protection hidden="1"/>
    </xf>
    <xf numFmtId="0" fontId="67" fillId="0" borderId="11" xfId="35" applyFont="1" applyBorder="1" applyAlignment="1" applyProtection="1">
      <alignment horizontal="left" vertical="center" wrapText="1"/>
      <protection hidden="1"/>
    </xf>
    <xf numFmtId="0" fontId="10" fillId="0" borderId="26" xfId="35" applyFont="1" applyBorder="1" applyAlignment="1" applyProtection="1">
      <alignment horizontal="left" vertical="top" wrapText="1"/>
      <protection hidden="1"/>
    </xf>
    <xf numFmtId="0" fontId="10" fillId="0" borderId="3" xfId="35" applyFont="1" applyBorder="1" applyAlignment="1" applyProtection="1">
      <alignment horizontal="left" vertical="top" wrapText="1"/>
      <protection hidden="1"/>
    </xf>
    <xf numFmtId="0" fontId="9" fillId="0" borderId="6" xfId="35" applyFont="1" applyBorder="1" applyAlignment="1" applyProtection="1">
      <alignment vertical="center" wrapText="1"/>
      <protection hidden="1"/>
    </xf>
    <xf numFmtId="0" fontId="9" fillId="0" borderId="0" xfId="35" applyFont="1" applyBorder="1" applyAlignment="1" applyProtection="1">
      <alignment horizontal="right" vertical="center"/>
      <protection hidden="1"/>
    </xf>
    <xf numFmtId="0" fontId="9" fillId="0" borderId="57" xfId="35" applyFont="1" applyBorder="1" applyAlignment="1" applyProtection="1">
      <alignment horizontal="right" vertical="center"/>
      <protection hidden="1"/>
    </xf>
    <xf numFmtId="0" fontId="9" fillId="0" borderId="4" xfId="35" applyFont="1" applyFill="1" applyBorder="1" applyAlignment="1" applyProtection="1">
      <alignment horizontal="right" vertical="center"/>
      <protection hidden="1"/>
    </xf>
    <xf numFmtId="0" fontId="9" fillId="0" borderId="58" xfId="35" applyFont="1" applyFill="1" applyBorder="1" applyAlignment="1" applyProtection="1">
      <alignment horizontal="right" vertical="center"/>
      <protection hidden="1"/>
    </xf>
    <xf numFmtId="0" fontId="9" fillId="0" borderId="35" xfId="35" applyFont="1" applyBorder="1" applyAlignment="1" applyProtection="1">
      <alignment vertical="top" wrapText="1"/>
      <protection hidden="1"/>
    </xf>
    <xf numFmtId="0" fontId="10" fillId="0" borderId="3"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9" fillId="0" borderId="0" xfId="35" applyFont="1" applyBorder="1" applyAlignment="1" applyProtection="1">
      <alignment horizontal="center" vertical="top" wrapText="1"/>
      <protection hidden="1"/>
    </xf>
    <xf numFmtId="0" fontId="9" fillId="0" borderId="26" xfId="35" applyFont="1" applyBorder="1" applyAlignment="1" applyProtection="1">
      <alignment horizontal="center" vertical="top"/>
      <protection hidden="1"/>
    </xf>
    <xf numFmtId="0" fontId="9" fillId="0" borderId="3" xfId="35" applyFont="1" applyBorder="1" applyAlignment="1" applyProtection="1">
      <alignment horizontal="center" vertical="top"/>
      <protection hidden="1"/>
    </xf>
    <xf numFmtId="0" fontId="9" fillId="0" borderId="11" xfId="35" applyFont="1" applyBorder="1" applyAlignment="1" applyProtection="1">
      <alignment horizontal="center" vertical="top"/>
      <protection hidden="1"/>
    </xf>
    <xf numFmtId="0" fontId="96" fillId="0" borderId="0" xfId="35" applyFont="1" applyAlignment="1">
      <alignment horizontal="left" vertical="top" wrapText="1"/>
    </xf>
    <xf numFmtId="0" fontId="8" fillId="0" borderId="4" xfId="35" applyFont="1" applyBorder="1" applyAlignment="1" applyProtection="1">
      <alignment horizontal="left" vertical="top" wrapText="1"/>
      <protection hidden="1"/>
    </xf>
    <xf numFmtId="0" fontId="8" fillId="0" borderId="46" xfId="35" applyFont="1" applyFill="1" applyBorder="1" applyAlignment="1" applyProtection="1">
      <alignment horizontal="left" vertical="center" wrapText="1"/>
      <protection hidden="1"/>
    </xf>
    <xf numFmtId="0" fontId="9" fillId="2" borderId="47" xfId="35" applyFont="1" applyFill="1" applyBorder="1" applyAlignment="1" applyProtection="1">
      <alignment horizontal="center" vertical="top" wrapText="1"/>
      <protection locked="0" hidden="1"/>
    </xf>
    <xf numFmtId="0" fontId="94" fillId="0" borderId="0" xfId="35" applyFont="1" applyAlignment="1">
      <alignment horizontal="left" vertical="top"/>
    </xf>
    <xf numFmtId="0" fontId="81" fillId="0" borderId="0" xfId="35" applyFont="1" applyAlignment="1" applyProtection="1">
      <alignment horizontal="left" vertical="top" wrapText="1"/>
      <protection hidden="1"/>
    </xf>
    <xf numFmtId="0" fontId="96" fillId="0" borderId="0" xfId="35" applyFont="1" applyAlignment="1" applyProtection="1">
      <alignment horizontal="left" vertical="top" wrapText="1"/>
      <protection hidden="1"/>
    </xf>
    <xf numFmtId="0" fontId="8" fillId="0" borderId="8" xfId="35" applyFont="1" applyBorder="1" applyAlignment="1" applyProtection="1">
      <alignment horizontal="left" vertical="center" wrapText="1"/>
      <protection hidden="1"/>
    </xf>
    <xf numFmtId="0" fontId="8" fillId="0" borderId="15" xfId="35" applyFont="1" applyBorder="1" applyAlignment="1" applyProtection="1">
      <alignment horizontal="left" vertical="center" wrapText="1"/>
      <protection hidden="1"/>
    </xf>
    <xf numFmtId="0" fontId="24" fillId="0" borderId="4" xfId="0" applyFont="1" applyBorder="1" applyAlignment="1" applyProtection="1">
      <alignment horizontal="left" vertical="top" wrapText="1"/>
      <protection hidden="1"/>
    </xf>
    <xf numFmtId="0" fontId="5" fillId="0" borderId="0" xfId="0" applyFont="1" applyBorder="1" applyAlignment="1" applyProtection="1">
      <alignment horizontal="justify" vertical="center" wrapText="1"/>
      <protection hidden="1"/>
    </xf>
    <xf numFmtId="0" fontId="9" fillId="0" borderId="0" xfId="53" applyFont="1" applyFill="1" applyAlignment="1" applyProtection="1">
      <alignment horizontal="left" vertical="center" wrapText="1"/>
      <protection hidden="1"/>
    </xf>
    <xf numFmtId="0" fontId="5" fillId="0" borderId="0" xfId="0" applyFont="1" applyBorder="1" applyAlignment="1" applyProtection="1">
      <alignment horizontal="justify" vertical="top" wrapText="1"/>
      <protection hidden="1"/>
    </xf>
    <xf numFmtId="0" fontId="57" fillId="0" borderId="4" xfId="0" applyFont="1" applyBorder="1" applyAlignment="1" applyProtection="1">
      <alignment horizontal="left" vertical="top" wrapText="1"/>
      <protection hidden="1"/>
    </xf>
    <xf numFmtId="0" fontId="5" fillId="0" borderId="0" xfId="0" applyFont="1" applyBorder="1" applyAlignment="1" applyProtection="1">
      <alignment horizontal="justify" vertical="center"/>
      <protection hidden="1"/>
    </xf>
    <xf numFmtId="0" fontId="10" fillId="0" borderId="0" xfId="0" applyFont="1" applyAlignment="1" applyProtection="1">
      <alignment horizontal="left" vertical="center" wrapText="1"/>
      <protection hidden="1"/>
    </xf>
    <xf numFmtId="0" fontId="5" fillId="2" borderId="5" xfId="0" applyFont="1" applyFill="1" applyBorder="1" applyAlignment="1" applyProtection="1">
      <alignment horizontal="justify" vertical="center" wrapText="1"/>
      <protection locked="0"/>
    </xf>
    <xf numFmtId="0" fontId="5" fillId="0" borderId="0" xfId="0" applyFont="1" applyAlignment="1" applyProtection="1">
      <alignment horizontal="justify" vertical="center"/>
      <protection hidden="1"/>
    </xf>
    <xf numFmtId="0" fontId="46" fillId="0" borderId="0" xfId="0" applyFont="1" applyAlignment="1" applyProtection="1">
      <alignment horizontal="center" vertical="center"/>
      <protection hidden="1"/>
    </xf>
    <xf numFmtId="0" fontId="9" fillId="0" borderId="8" xfId="0" applyFont="1" applyBorder="1" applyAlignment="1" applyProtection="1">
      <alignment horizontal="center" vertical="center" wrapText="1"/>
      <protection hidden="1"/>
    </xf>
    <xf numFmtId="0" fontId="9" fillId="0" borderId="14" xfId="0" applyFont="1" applyBorder="1" applyAlignment="1" applyProtection="1">
      <alignment horizontal="center" vertical="center" wrapText="1"/>
      <protection hidden="1"/>
    </xf>
    <xf numFmtId="0" fontId="9" fillId="0" borderId="26"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4" xfId="0" applyFont="1" applyFill="1" applyBorder="1" applyAlignment="1" applyProtection="1">
      <alignment horizontal="justify" vertical="center" wrapText="1"/>
      <protection hidden="1"/>
    </xf>
    <xf numFmtId="0" fontId="57" fillId="0" borderId="4" xfId="0" applyFont="1" applyBorder="1" applyAlignment="1" applyProtection="1">
      <alignment horizontal="right" vertical="top" wrapText="1"/>
      <protection hidden="1"/>
    </xf>
    <xf numFmtId="0" fontId="10" fillId="0" borderId="0" xfId="0" applyFont="1" applyFill="1" applyBorder="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10" fillId="0" borderId="8" xfId="0" applyFont="1" applyBorder="1" applyAlignment="1" applyProtection="1">
      <alignment horizontal="center" vertical="center"/>
      <protection hidden="1"/>
    </xf>
    <xf numFmtId="0" fontId="0" fillId="0" borderId="14" xfId="0" applyBorder="1" applyAlignment="1">
      <alignment horizontal="center" vertical="center"/>
    </xf>
    <xf numFmtId="0" fontId="10" fillId="0" borderId="8"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0" fillId="0" borderId="14" xfId="0" applyBorder="1" applyAlignment="1">
      <alignment horizontal="center" vertical="center" wrapText="1"/>
    </xf>
    <xf numFmtId="0" fontId="8" fillId="13"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Fill="1" applyAlignment="1" applyProtection="1">
      <alignment horizontal="left" vertical="center" wrapText="1"/>
      <protection hidden="1"/>
    </xf>
    <xf numFmtId="0" fontId="5" fillId="0" borderId="0" xfId="53" applyFont="1" applyFill="1" applyAlignment="1" applyProtection="1">
      <alignment horizontal="left" vertical="center" wrapText="1"/>
      <protection hidden="1"/>
    </xf>
    <xf numFmtId="0" fontId="5" fillId="0" borderId="4" xfId="35" applyFont="1" applyBorder="1" applyAlignment="1" applyProtection="1">
      <alignment horizontal="justify" vertical="top" wrapText="1"/>
      <protection hidden="1"/>
    </xf>
    <xf numFmtId="0" fontId="10" fillId="0" borderId="8" xfId="35" applyFont="1" applyBorder="1" applyAlignment="1" applyProtection="1">
      <alignment horizontal="center" vertical="center" wrapText="1"/>
      <protection hidden="1"/>
    </xf>
    <xf numFmtId="0" fontId="10" fillId="0" borderId="14"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1"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Fill="1" applyBorder="1" applyAlignment="1" applyProtection="1">
      <alignment horizontal="justify" vertical="center" wrapText="1"/>
      <protection hidden="1"/>
    </xf>
    <xf numFmtId="0" fontId="5" fillId="0" borderId="8" xfId="35" applyFont="1" applyBorder="1" applyAlignment="1" applyProtection="1">
      <alignment horizontal="center" vertical="center" wrapText="1"/>
      <protection hidden="1"/>
    </xf>
    <xf numFmtId="0" fontId="5" fillId="0" borderId="14" xfId="35" applyFont="1" applyBorder="1" applyAlignment="1" applyProtection="1">
      <alignment horizontal="center" vertical="center" wrapText="1"/>
      <protection hidden="1"/>
    </xf>
    <xf numFmtId="0" fontId="8" fillId="0" borderId="0" xfId="35" applyFont="1" applyAlignment="1" applyProtection="1">
      <alignment horizontal="left" vertical="center"/>
      <protection hidden="1"/>
    </xf>
    <xf numFmtId="0" fontId="67" fillId="0" borderId="0" xfId="35" applyFont="1" applyAlignment="1" applyProtection="1">
      <alignment horizontal="center" vertical="center"/>
      <protection hidden="1"/>
    </xf>
    <xf numFmtId="0" fontId="8" fillId="0" borderId="8" xfId="35" applyFont="1" applyBorder="1" applyAlignment="1" applyProtection="1">
      <alignment horizontal="center" vertical="center"/>
      <protection hidden="1"/>
    </xf>
    <xf numFmtId="0" fontId="8" fillId="0" borderId="26" xfId="35" applyFont="1" applyBorder="1" applyAlignment="1" applyProtection="1">
      <alignment horizontal="center" vertical="center" wrapText="1"/>
      <protection hidden="1"/>
    </xf>
    <xf numFmtId="0" fontId="8" fillId="0" borderId="11" xfId="35" applyFont="1" applyBorder="1" applyAlignment="1" applyProtection="1">
      <alignment horizontal="center" vertical="center" wrapText="1"/>
      <protection hidden="1"/>
    </xf>
    <xf numFmtId="0" fontId="9" fillId="2" borderId="26"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9" fillId="0" borderId="6" xfId="0" applyFont="1" applyBorder="1" applyAlignment="1" applyProtection="1">
      <alignment horizontal="center" vertical="center" wrapText="1"/>
      <protection hidden="1"/>
    </xf>
    <xf numFmtId="0" fontId="9" fillId="2" borderId="6"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protection hidden="1"/>
    </xf>
    <xf numFmtId="0" fontId="10" fillId="0" borderId="0" xfId="0" applyFont="1" applyAlignment="1" applyProtection="1">
      <alignment horizontal="center" vertical="center" wrapText="1"/>
      <protection hidden="1"/>
    </xf>
    <xf numFmtId="0" fontId="5" fillId="2" borderId="27" xfId="0" applyFont="1" applyFill="1" applyBorder="1" applyAlignment="1" applyProtection="1">
      <alignment horizontal="center" vertical="top" wrapText="1"/>
      <protection locked="0"/>
    </xf>
    <xf numFmtId="0" fontId="5" fillId="2" borderId="5" xfId="0" applyFont="1" applyFill="1" applyBorder="1" applyAlignment="1" applyProtection="1">
      <alignment horizontal="center" vertical="top" wrapText="1"/>
      <protection locked="0"/>
    </xf>
    <xf numFmtId="0" fontId="5" fillId="2" borderId="30" xfId="0" applyFont="1" applyFill="1" applyBorder="1" applyAlignment="1" applyProtection="1">
      <alignment horizontal="center" vertical="top" wrapText="1"/>
      <protection locked="0"/>
    </xf>
    <xf numFmtId="0" fontId="5" fillId="2" borderId="31" xfId="0" applyFont="1" applyFill="1" applyBorder="1" applyAlignment="1" applyProtection="1">
      <alignment horizontal="center" vertical="top" wrapText="1"/>
      <protection locked="0"/>
    </xf>
    <xf numFmtId="0" fontId="5" fillId="2" borderId="19" xfId="0" applyFont="1" applyFill="1" applyBorder="1" applyAlignment="1" applyProtection="1">
      <alignment horizontal="center" vertical="top" wrapText="1"/>
      <protection locked="0"/>
    </xf>
    <xf numFmtId="0" fontId="5" fillId="0" borderId="18" xfId="0" applyFont="1" applyBorder="1" applyAlignment="1" applyProtection="1">
      <alignment horizontal="left" vertical="top" wrapText="1"/>
      <protection hidden="1"/>
    </xf>
    <xf numFmtId="0" fontId="5" fillId="2" borderId="13" xfId="0" applyFont="1" applyFill="1" applyBorder="1" applyAlignment="1" applyProtection="1">
      <alignment horizontal="center" vertical="top" wrapText="1"/>
      <protection locked="0"/>
    </xf>
    <xf numFmtId="0" fontId="5" fillId="2" borderId="4" xfId="0" applyFont="1" applyFill="1" applyBorder="1" applyAlignment="1" applyProtection="1">
      <alignment horizontal="center" vertical="top" wrapText="1"/>
      <protection locked="0"/>
    </xf>
    <xf numFmtId="0" fontId="5" fillId="2" borderId="10" xfId="0" applyFont="1" applyFill="1" applyBorder="1" applyAlignment="1" applyProtection="1">
      <alignment horizontal="center" vertical="top" wrapText="1"/>
      <protection locked="0"/>
    </xf>
    <xf numFmtId="0" fontId="5" fillId="2" borderId="51" xfId="0" applyFont="1" applyFill="1" applyBorder="1" applyAlignment="1" applyProtection="1">
      <alignment horizontal="center" vertical="top" wrapText="1"/>
      <protection locked="0"/>
    </xf>
    <xf numFmtId="0" fontId="5" fillId="2" borderId="54" xfId="0" applyFont="1" applyFill="1" applyBorder="1" applyAlignment="1" applyProtection="1">
      <alignment horizontal="center" vertical="top" wrapText="1"/>
      <protection locked="0"/>
    </xf>
    <xf numFmtId="0" fontId="5" fillId="2" borderId="52" xfId="0" applyFont="1" applyFill="1" applyBorder="1" applyAlignment="1" applyProtection="1">
      <alignment horizontal="center" vertical="top" wrapText="1"/>
      <protection locked="0"/>
    </xf>
    <xf numFmtId="0" fontId="5" fillId="2" borderId="28" xfId="0" applyFont="1" applyFill="1" applyBorder="1" applyAlignment="1" applyProtection="1">
      <alignment horizontal="center" vertical="top" wrapText="1"/>
      <protection locked="0"/>
    </xf>
    <xf numFmtId="0" fontId="5" fillId="2" borderId="45" xfId="0" applyFont="1" applyFill="1" applyBorder="1" applyAlignment="1" applyProtection="1">
      <alignment horizontal="center" vertical="top" wrapText="1"/>
      <protection locked="0"/>
    </xf>
    <xf numFmtId="0" fontId="5" fillId="2" borderId="39" xfId="0" applyFont="1" applyFill="1" applyBorder="1" applyAlignment="1" applyProtection="1">
      <alignment horizontal="center" vertical="top" wrapText="1"/>
      <protection locked="0"/>
    </xf>
    <xf numFmtId="0" fontId="5" fillId="0" borderId="34" xfId="0" applyFont="1" applyBorder="1" applyAlignment="1" applyProtection="1">
      <alignment horizontal="center" vertical="top" wrapText="1"/>
      <protection hidden="1"/>
    </xf>
    <xf numFmtId="0" fontId="5" fillId="0" borderId="24" xfId="0" applyFont="1" applyBorder="1" applyAlignment="1" applyProtection="1">
      <alignment horizontal="center" vertical="top" wrapText="1"/>
      <protection hidden="1"/>
    </xf>
    <xf numFmtId="0" fontId="5" fillId="0" borderId="35" xfId="0" applyFont="1" applyBorder="1" applyAlignment="1" applyProtection="1">
      <alignment horizontal="center" vertical="top" wrapText="1"/>
      <protection hidden="1"/>
    </xf>
    <xf numFmtId="0" fontId="5" fillId="0" borderId="0" xfId="0" applyFont="1" applyAlignment="1" applyProtection="1">
      <alignment horizontal="left" vertical="top" wrapText="1"/>
      <protection hidden="1"/>
    </xf>
    <xf numFmtId="0" fontId="8" fillId="0" borderId="8"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5" fillId="0" borderId="6" xfId="0" applyFont="1" applyBorder="1" applyAlignment="1" applyProtection="1">
      <alignment horizontal="center" vertical="top" wrapText="1"/>
      <protection hidden="1"/>
    </xf>
    <xf numFmtId="0" fontId="5" fillId="0" borderId="6" xfId="0" applyFont="1" applyBorder="1" applyAlignment="1" applyProtection="1">
      <alignment horizontal="left" vertical="top" wrapText="1"/>
      <protection hidden="1"/>
    </xf>
    <xf numFmtId="0" fontId="5" fillId="0" borderId="17" xfId="0" applyFont="1" applyBorder="1" applyAlignment="1" applyProtection="1">
      <alignment horizontal="left" vertical="top" wrapText="1"/>
      <protection hidden="1"/>
    </xf>
    <xf numFmtId="0" fontId="5" fillId="0" borderId="7" xfId="0" applyFont="1" applyBorder="1" applyAlignment="1" applyProtection="1">
      <alignment horizontal="left" vertical="top" wrapText="1"/>
      <protection hidden="1"/>
    </xf>
    <xf numFmtId="0" fontId="47" fillId="0" borderId="26" xfId="0" applyFont="1" applyBorder="1" applyAlignment="1" applyProtection="1">
      <alignment horizontal="center" vertical="center"/>
      <protection hidden="1"/>
    </xf>
    <xf numFmtId="0" fontId="47" fillId="0" borderId="3" xfId="0" applyFont="1" applyBorder="1" applyAlignment="1" applyProtection="1">
      <alignment horizontal="center" vertical="center"/>
      <protection hidden="1"/>
    </xf>
    <xf numFmtId="0" fontId="8" fillId="0" borderId="34"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5"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8" fillId="0" borderId="10" xfId="0" applyFont="1" applyBorder="1" applyAlignment="1" applyProtection="1">
      <alignment horizontal="center" vertical="center" wrapText="1"/>
      <protection hidden="1"/>
    </xf>
    <xf numFmtId="0" fontId="11" fillId="12" borderId="12" xfId="52" applyFont="1" applyFill="1" applyBorder="1" applyAlignment="1" applyProtection="1">
      <alignment horizontal="center" vertical="center" wrapText="1"/>
      <protection hidden="1"/>
    </xf>
    <xf numFmtId="0" fontId="11" fillId="12" borderId="0" xfId="52" applyFont="1" applyFill="1" applyBorder="1" applyAlignment="1" applyProtection="1">
      <alignment horizontal="center" vertical="center" wrapText="1"/>
      <protection hidden="1"/>
    </xf>
    <xf numFmtId="0" fontId="9" fillId="0" borderId="0" xfId="0" applyFont="1" applyAlignment="1" applyProtection="1">
      <alignment horizontal="left" vertical="top" wrapText="1"/>
      <protection hidden="1"/>
    </xf>
    <xf numFmtId="0" fontId="8" fillId="15" borderId="34" xfId="0" applyFont="1" applyFill="1" applyBorder="1" applyAlignment="1" applyProtection="1">
      <alignment horizontal="center" vertical="center" wrapText="1"/>
      <protection hidden="1"/>
    </xf>
    <xf numFmtId="0" fontId="8" fillId="15" borderId="24" xfId="0" applyFont="1" applyFill="1" applyBorder="1" applyAlignment="1" applyProtection="1">
      <alignment horizontal="center" vertical="center" wrapText="1"/>
      <protection hidden="1"/>
    </xf>
    <xf numFmtId="0" fontId="8" fillId="15" borderId="35" xfId="0" applyFont="1" applyFill="1" applyBorder="1" applyAlignment="1" applyProtection="1">
      <alignment horizontal="center" vertical="center" wrapText="1"/>
      <protection hidden="1"/>
    </xf>
    <xf numFmtId="0" fontId="8" fillId="15" borderId="13" xfId="0" applyFont="1" applyFill="1" applyBorder="1" applyAlignment="1" applyProtection="1">
      <alignment horizontal="center" vertical="center" wrapText="1"/>
      <protection hidden="1"/>
    </xf>
    <xf numFmtId="0" fontId="8" fillId="15" borderId="4" xfId="0" applyFont="1" applyFill="1" applyBorder="1" applyAlignment="1" applyProtection="1">
      <alignment horizontal="center" vertical="center" wrapText="1"/>
      <protection hidden="1"/>
    </xf>
    <xf numFmtId="0" fontId="8" fillId="15" borderId="10" xfId="0" applyFont="1" applyFill="1" applyBorder="1" applyAlignment="1" applyProtection="1">
      <alignment horizontal="center" vertical="center" wrapText="1"/>
      <protection hidden="1"/>
    </xf>
    <xf numFmtId="0" fontId="5" fillId="0" borderId="26" xfId="0" applyFont="1" applyBorder="1" applyAlignment="1" applyProtection="1">
      <alignment horizontal="center" vertical="top" wrapText="1"/>
      <protection hidden="1"/>
    </xf>
    <xf numFmtId="0" fontId="5" fillId="0" borderId="3" xfId="0" applyFont="1" applyBorder="1" applyAlignment="1" applyProtection="1">
      <alignment horizontal="center" vertical="top" wrapText="1"/>
      <protection hidden="1"/>
    </xf>
    <xf numFmtId="0" fontId="5" fillId="0" borderId="11" xfId="0" applyFont="1" applyBorder="1" applyAlignment="1" applyProtection="1">
      <alignment horizontal="center" vertical="top" wrapText="1"/>
      <protection hidden="1"/>
    </xf>
    <xf numFmtId="0" fontId="5" fillId="2" borderId="29" xfId="0" applyFont="1" applyFill="1" applyBorder="1" applyAlignment="1" applyProtection="1">
      <alignment horizontal="center" vertical="top" wrapText="1"/>
      <protection locked="0"/>
    </xf>
    <xf numFmtId="0" fontId="5" fillId="2" borderId="33" xfId="0" applyFont="1" applyFill="1" applyBorder="1" applyAlignment="1" applyProtection="1">
      <alignment horizontal="center" vertical="top" wrapText="1"/>
      <protection locked="0"/>
    </xf>
    <xf numFmtId="0" fontId="5" fillId="2" borderId="16" xfId="0" applyFont="1" applyFill="1" applyBorder="1" applyAlignment="1" applyProtection="1">
      <alignment horizontal="center" vertical="top" wrapText="1"/>
      <protection locked="0"/>
    </xf>
    <xf numFmtId="0" fontId="10" fillId="0" borderId="0" xfId="0" applyFont="1" applyAlignment="1">
      <alignment horizontal="justify" vertical="center" wrapText="1"/>
    </xf>
    <xf numFmtId="0" fontId="9" fillId="0" borderId="0" xfId="0" applyFont="1" applyAlignment="1">
      <alignment horizontal="left" vertical="center" wrapText="1"/>
    </xf>
    <xf numFmtId="0" fontId="10" fillId="13" borderId="0" xfId="0" applyFont="1" applyFill="1" applyAlignment="1">
      <alignment horizontal="center" vertical="center"/>
    </xf>
    <xf numFmtId="0" fontId="9" fillId="0" borderId="0" xfId="0" applyFont="1" applyAlignment="1" applyProtection="1">
      <alignment horizontal="justify" vertical="center" wrapText="1"/>
      <protection hidden="1"/>
    </xf>
    <xf numFmtId="0" fontId="9" fillId="0" borderId="0" xfId="0" applyFont="1" applyAlignment="1" applyProtection="1">
      <alignment horizontal="left" vertical="center" wrapText="1"/>
      <protection hidden="1"/>
    </xf>
    <xf numFmtId="0" fontId="9" fillId="2" borderId="6" xfId="0" applyFont="1" applyFill="1" applyBorder="1" applyAlignment="1" applyProtection="1">
      <alignment horizontal="left" vertical="top" wrapText="1"/>
      <protection locked="0" hidden="1"/>
    </xf>
    <xf numFmtId="0" fontId="11" fillId="0" borderId="0" xfId="0" applyFont="1" applyAlignment="1" applyProtection="1">
      <alignment horizontal="center" vertical="center" wrapText="1"/>
      <protection hidden="1"/>
    </xf>
    <xf numFmtId="0" fontId="24" fillId="0" borderId="4" xfId="0" applyFont="1" applyBorder="1" applyAlignment="1" applyProtection="1">
      <alignment horizontal="right" vertical="top" wrapText="1"/>
      <protection hidden="1"/>
    </xf>
    <xf numFmtId="0" fontId="9" fillId="2" borderId="6" xfId="0" applyFont="1" applyFill="1" applyBorder="1" applyAlignment="1" applyProtection="1">
      <alignment horizontal="left" vertical="top" wrapText="1"/>
      <protection locked="0"/>
    </xf>
    <xf numFmtId="0" fontId="10" fillId="13"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10" fillId="0" borderId="0" xfId="53" applyFont="1" applyFill="1" applyAlignment="1" applyProtection="1">
      <alignment horizontal="left" vertical="center" wrapText="1"/>
      <protection hidden="1"/>
    </xf>
    <xf numFmtId="0" fontId="10" fillId="0" borderId="26" xfId="37" applyFont="1" applyBorder="1" applyAlignment="1" applyProtection="1">
      <alignment horizontal="center" vertical="center" wrapText="1"/>
      <protection hidden="1"/>
    </xf>
    <xf numFmtId="0" fontId="10" fillId="0" borderId="11" xfId="37" applyFont="1" applyBorder="1" applyAlignment="1" applyProtection="1">
      <alignment horizontal="center" vertical="center" wrapText="1"/>
      <protection hidden="1"/>
    </xf>
    <xf numFmtId="0" fontId="71" fillId="0" borderId="26" xfId="37" applyFont="1" applyBorder="1" applyAlignment="1" applyProtection="1">
      <alignment horizontal="center" vertical="center"/>
      <protection hidden="1"/>
    </xf>
    <xf numFmtId="0" fontId="71" fillId="0" borderId="11" xfId="37" applyFont="1" applyBorder="1" applyAlignment="1" applyProtection="1">
      <alignment horizontal="center" vertical="center"/>
      <protection hidden="1"/>
    </xf>
    <xf numFmtId="0" fontId="10" fillId="0" borderId="26" xfId="39" applyFont="1" applyBorder="1" applyAlignment="1" applyProtection="1">
      <alignment horizontal="left" vertical="center" wrapText="1"/>
      <protection hidden="1"/>
    </xf>
    <xf numFmtId="0" fontId="10" fillId="0" borderId="11" xfId="39" applyFont="1" applyBorder="1" applyAlignment="1" applyProtection="1">
      <alignment horizontal="left" vertical="center" wrapText="1"/>
      <protection hidden="1"/>
    </xf>
    <xf numFmtId="0" fontId="9" fillId="0" borderId="4" xfId="37" applyFont="1" applyBorder="1" applyAlignment="1" applyProtection="1">
      <alignment horizontal="left" vertical="center" wrapText="1"/>
      <protection hidden="1"/>
    </xf>
    <xf numFmtId="0" fontId="10" fillId="11" borderId="26" xfId="37" applyFont="1" applyFill="1" applyBorder="1" applyAlignment="1" applyProtection="1">
      <alignment horizontal="left" vertical="center" wrapText="1"/>
      <protection hidden="1"/>
    </xf>
    <xf numFmtId="0" fontId="10" fillId="11" borderId="3" xfId="37" applyFont="1" applyFill="1" applyBorder="1" applyAlignment="1" applyProtection="1">
      <alignment horizontal="left" vertical="center" wrapText="1"/>
      <protection hidden="1"/>
    </xf>
    <xf numFmtId="0" fontId="10" fillId="11" borderId="11" xfId="37" applyFont="1" applyFill="1" applyBorder="1" applyAlignment="1" applyProtection="1">
      <alignment horizontal="left" vertical="center" wrapText="1"/>
      <protection hidden="1"/>
    </xf>
    <xf numFmtId="0" fontId="80" fillId="0" borderId="26" xfId="39" applyFont="1" applyBorder="1" applyAlignment="1" applyProtection="1">
      <alignment horizontal="center" vertical="center" wrapText="1"/>
      <protection hidden="1"/>
    </xf>
    <xf numFmtId="0" fontId="80" fillId="0" borderId="3" xfId="39" applyFont="1" applyBorder="1" applyAlignment="1" applyProtection="1">
      <alignment horizontal="center" vertical="center" wrapText="1"/>
      <protection hidden="1"/>
    </xf>
    <xf numFmtId="0" fontId="97" fillId="0" borderId="24" xfId="37" applyFont="1" applyBorder="1" applyAlignment="1" applyProtection="1">
      <alignment horizontal="center" vertical="center" wrapText="1"/>
      <protection hidden="1"/>
    </xf>
    <xf numFmtId="0" fontId="10" fillId="10" borderId="26" xfId="39" applyFont="1" applyFill="1" applyBorder="1" applyAlignment="1" applyProtection="1">
      <alignment horizontal="left" vertical="center" wrapText="1"/>
      <protection hidden="1"/>
    </xf>
    <xf numFmtId="0" fontId="10" fillId="10" borderId="3" xfId="39" applyFont="1" applyFill="1" applyBorder="1" applyAlignment="1" applyProtection="1">
      <alignment horizontal="left" vertical="center" wrapText="1"/>
      <protection hidden="1"/>
    </xf>
    <xf numFmtId="0" fontId="10" fillId="10" borderId="11" xfId="39" applyFont="1" applyFill="1" applyBorder="1" applyAlignment="1" applyProtection="1">
      <alignment horizontal="left" vertical="center" wrapText="1"/>
      <protection hidden="1"/>
    </xf>
    <xf numFmtId="0" fontId="10" fillId="0" borderId="26" xfId="39" applyFont="1" applyBorder="1" applyAlignment="1" applyProtection="1">
      <alignment horizontal="center" vertical="center" wrapText="1"/>
      <protection hidden="1"/>
    </xf>
    <xf numFmtId="0" fontId="10" fillId="0" borderId="11" xfId="39" applyFont="1" applyBorder="1" applyAlignment="1" applyProtection="1">
      <alignment horizontal="center" vertical="center" wrapText="1"/>
      <protection hidden="1"/>
    </xf>
    <xf numFmtId="0" fontId="9" fillId="0" borderId="0" xfId="0" applyFont="1" applyAlignment="1" applyProtection="1">
      <alignment horizontal="center" vertical="center"/>
      <protection hidden="1"/>
    </xf>
    <xf numFmtId="0" fontId="5" fillId="0" borderId="0" xfId="0" applyFont="1" applyAlignment="1" applyProtection="1">
      <alignment horizontal="justify" vertical="top"/>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vertical="top" wrapText="1"/>
      <protection hidden="1"/>
    </xf>
    <xf numFmtId="0" fontId="0" fillId="0" borderId="0" xfId="0" applyAlignment="1">
      <alignment vertical="top" wrapText="1"/>
    </xf>
    <xf numFmtId="0" fontId="5" fillId="0" borderId="0" xfId="0" applyFont="1" applyBorder="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4" xfId="0" applyFont="1" applyBorder="1" applyAlignment="1" applyProtection="1">
      <alignment horizontal="left" vertical="top" wrapText="1" indent="5"/>
      <protection hidden="1"/>
    </xf>
    <xf numFmtId="0" fontId="5" fillId="0" borderId="0" xfId="0" applyFont="1" applyAlignment="1" applyProtection="1">
      <alignment horizontal="left" vertical="top"/>
      <protection hidden="1"/>
    </xf>
    <xf numFmtId="0" fontId="51" fillId="0" borderId="0" xfId="0" applyFont="1" applyAlignment="1" applyProtection="1">
      <alignment horizontal="justify" vertical="top"/>
      <protection hidden="1"/>
    </xf>
    <xf numFmtId="0" fontId="8" fillId="0" borderId="0" xfId="0" applyFont="1" applyAlignment="1" applyProtection="1">
      <alignment horizontal="justify"/>
      <protection hidden="1"/>
    </xf>
    <xf numFmtId="0" fontId="5" fillId="0" borderId="0" xfId="0" applyFont="1" applyAlignment="1" applyProtection="1">
      <alignment horizontal="justify" vertical="top" wrapText="1"/>
      <protection hidden="1"/>
    </xf>
    <xf numFmtId="0" fontId="81" fillId="0" borderId="29" xfId="33" applyFont="1" applyBorder="1" applyAlignment="1" applyProtection="1">
      <alignment horizontal="center" vertical="center"/>
      <protection hidden="1"/>
    </xf>
    <xf numFmtId="0" fontId="81" fillId="0" borderId="33" xfId="33" applyFont="1" applyBorder="1" applyAlignment="1" applyProtection="1">
      <alignment horizontal="center" vertical="center"/>
      <protection hidden="1"/>
    </xf>
    <xf numFmtId="0" fontId="81" fillId="0" borderId="16"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45" xfId="33" applyFont="1" applyBorder="1" applyAlignment="1" applyProtection="1">
      <alignment horizontal="justify" vertical="top" wrapText="1"/>
      <protection hidden="1"/>
    </xf>
    <xf numFmtId="0" fontId="5" fillId="0" borderId="39" xfId="33" applyFont="1" applyBorder="1" applyAlignment="1" applyProtection="1">
      <alignment horizontal="justify" vertical="top" wrapText="1"/>
      <protection hidden="1"/>
    </xf>
    <xf numFmtId="0" fontId="4" fillId="0" borderId="0" xfId="0" applyFont="1" applyAlignment="1" applyProtection="1">
      <alignment horizontal="center" vertical="top"/>
      <protection hidden="1"/>
    </xf>
    <xf numFmtId="0" fontId="2" fillId="0" borderId="0" xfId="0" applyFont="1" applyAlignment="1" applyProtection="1">
      <alignment horizontal="justify" vertical="top"/>
      <protection hidden="1"/>
    </xf>
    <xf numFmtId="0" fontId="5" fillId="0" borderId="0" xfId="0" applyFont="1" applyAlignment="1" applyProtection="1">
      <alignment horizontal="center" vertical="center" wrapText="1"/>
      <protection hidden="1"/>
    </xf>
    <xf numFmtId="0" fontId="5" fillId="0" borderId="0" xfId="0" applyFont="1" applyAlignment="1" applyProtection="1">
      <alignment horizontal="center" vertical="top"/>
      <protection hidden="1"/>
    </xf>
    <xf numFmtId="0" fontId="4" fillId="7" borderId="0" xfId="0" applyFont="1" applyFill="1" applyBorder="1" applyAlignment="1" applyProtection="1">
      <alignment horizontal="center" vertical="top"/>
      <protection hidden="1"/>
    </xf>
    <xf numFmtId="0" fontId="5" fillId="0" borderId="0" xfId="0" applyFont="1" applyAlignment="1" applyProtection="1">
      <alignment horizontal="center" vertical="top" wrapText="1"/>
      <protection hidden="1"/>
    </xf>
    <xf numFmtId="0" fontId="5" fillId="0" borderId="0" xfId="0" applyFont="1" applyAlignment="1" applyProtection="1">
      <alignment horizontal="justify"/>
      <protection hidden="1"/>
    </xf>
    <xf numFmtId="0" fontId="10" fillId="0" borderId="0" xfId="0" applyFont="1" applyAlignment="1" applyProtection="1">
      <alignment horizontal="center" vertical="top" wrapText="1"/>
      <protection hidden="1"/>
    </xf>
    <xf numFmtId="0" fontId="10" fillId="0" borderId="34" xfId="0" applyFont="1" applyBorder="1" applyAlignment="1" applyProtection="1">
      <alignment horizontal="left" vertical="top" wrapText="1"/>
      <protection hidden="1"/>
    </xf>
    <xf numFmtId="0" fontId="10" fillId="0" borderId="24" xfId="0" applyFont="1" applyBorder="1" applyAlignment="1" applyProtection="1">
      <alignment horizontal="left" vertical="top" wrapText="1"/>
      <protection hidden="1"/>
    </xf>
    <xf numFmtId="0" fontId="10" fillId="0" borderId="35" xfId="0" applyFont="1" applyBorder="1" applyAlignment="1" applyProtection="1">
      <alignment horizontal="left" vertical="top" wrapText="1"/>
      <protection hidden="1"/>
    </xf>
    <xf numFmtId="0" fontId="10" fillId="0" borderId="13" xfId="0" applyFont="1" applyBorder="1" applyAlignment="1" applyProtection="1">
      <alignment horizontal="left" vertical="top" wrapText="1"/>
      <protection hidden="1"/>
    </xf>
    <xf numFmtId="0" fontId="10" fillId="0" borderId="10" xfId="0" applyFont="1" applyBorder="1" applyAlignment="1" applyProtection="1">
      <alignment horizontal="left" vertical="top" wrapText="1"/>
      <protection hidden="1"/>
    </xf>
    <xf numFmtId="0" fontId="10" fillId="0" borderId="26" xfId="0" applyFont="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10" fillId="0" borderId="11" xfId="0" applyFont="1" applyBorder="1" applyAlignment="1" applyProtection="1">
      <alignment horizontal="left" vertical="top" wrapText="1"/>
      <protection hidden="1"/>
    </xf>
    <xf numFmtId="0" fontId="9" fillId="0" borderId="0" xfId="0" applyFont="1" applyAlignment="1" applyProtection="1">
      <alignment horizontal="center" vertical="top" wrapText="1"/>
      <protection hidden="1"/>
    </xf>
    <xf numFmtId="0" fontId="10" fillId="0" borderId="0" xfId="0" applyFont="1" applyAlignment="1" applyProtection="1">
      <alignment vertical="top"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51" fillId="0" borderId="0" xfId="0" applyFont="1" applyBorder="1" applyAlignment="1">
      <alignment horizontal="left"/>
    </xf>
    <xf numFmtId="0" fontId="51" fillId="0" borderId="24" xfId="0" applyFont="1" applyBorder="1" applyAlignment="1">
      <alignment horizontal="left"/>
    </xf>
    <xf numFmtId="0" fontId="9" fillId="0" borderId="0" xfId="0" applyFont="1" applyAlignment="1" applyProtection="1">
      <alignment vertical="top" wrapText="1"/>
      <protection hidden="1"/>
    </xf>
    <xf numFmtId="0" fontId="9" fillId="2" borderId="8" xfId="0" applyFont="1" applyFill="1" applyBorder="1" applyAlignment="1" applyProtection="1">
      <alignment horizontal="left" vertical="top" wrapText="1"/>
      <protection locked="0"/>
    </xf>
    <xf numFmtId="0" fontId="9" fillId="2" borderId="14" xfId="0" applyFont="1" applyFill="1" applyBorder="1" applyAlignment="1" applyProtection="1">
      <alignment horizontal="left" vertical="top" wrapText="1"/>
      <protection locked="0"/>
    </xf>
    <xf numFmtId="0" fontId="10" fillId="13" borderId="0" xfId="0" applyFont="1" applyFill="1" applyAlignment="1" applyProtection="1">
      <alignment horizontal="center" vertical="center" wrapText="1"/>
      <protection hidden="1"/>
    </xf>
    <xf numFmtId="0" fontId="9" fillId="0" borderId="0" xfId="53" applyFont="1" applyFill="1" applyAlignment="1" applyProtection="1">
      <alignment horizontal="left" vertical="center"/>
      <protection hidden="1"/>
    </xf>
    <xf numFmtId="0" fontId="46" fillId="0" borderId="0" xfId="0" applyFont="1" applyAlignment="1" applyProtection="1">
      <alignment horizontal="left" vertical="top" wrapText="1"/>
      <protection hidden="1"/>
    </xf>
    <xf numFmtId="0" fontId="9" fillId="0" borderId="13"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10" xfId="0" applyFont="1" applyBorder="1" applyAlignment="1" applyProtection="1">
      <alignment horizontal="justify" vertical="top" wrapText="1"/>
      <protection hidden="1"/>
    </xf>
    <xf numFmtId="0" fontId="9" fillId="0" borderId="28" xfId="0" applyFont="1" applyBorder="1" applyAlignment="1" applyProtection="1">
      <alignment horizontal="left" vertical="center" wrapText="1"/>
      <protection hidden="1"/>
    </xf>
    <xf numFmtId="0" fontId="9" fillId="0" borderId="45" xfId="0" applyFont="1" applyBorder="1" applyAlignment="1" applyProtection="1">
      <alignment horizontal="left" vertical="center" wrapText="1"/>
      <protection hidden="1"/>
    </xf>
    <xf numFmtId="0" fontId="9" fillId="0" borderId="39"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3" xfId="0" applyFont="1" applyBorder="1" applyAlignment="1" applyProtection="1">
      <alignment horizontal="left" vertical="center"/>
      <protection hidden="1"/>
    </xf>
    <xf numFmtId="0" fontId="9" fillId="0" borderId="16" xfId="0" applyFont="1" applyBorder="1" applyAlignment="1" applyProtection="1">
      <alignment horizontal="left" vertical="center"/>
      <protection hidden="1"/>
    </xf>
    <xf numFmtId="0" fontId="9" fillId="0" borderId="18" xfId="0" applyFont="1" applyBorder="1" applyAlignment="1" applyProtection="1">
      <alignment horizontal="left" vertical="center" wrapText="1"/>
      <protection hidden="1"/>
    </xf>
    <xf numFmtId="0" fontId="9" fillId="0" borderId="26"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11" xfId="0" applyFont="1" applyBorder="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0" borderId="8" xfId="0" applyFont="1" applyBorder="1" applyAlignment="1" applyProtection="1">
      <alignment horizontal="left" vertical="center" wrapText="1"/>
      <protection hidden="1"/>
    </xf>
    <xf numFmtId="0" fontId="9" fillId="2" borderId="26" xfId="0" applyFont="1" applyFill="1" applyBorder="1" applyAlignment="1" applyProtection="1">
      <alignment horizontal="center" vertical="top" wrapText="1"/>
      <protection locked="0"/>
    </xf>
    <xf numFmtId="0" fontId="9" fillId="2" borderId="3" xfId="0" applyFont="1" applyFill="1" applyBorder="1" applyAlignment="1" applyProtection="1">
      <alignment horizontal="center" vertical="top" wrapText="1"/>
      <protection locked="0"/>
    </xf>
    <xf numFmtId="0" fontId="9" fillId="2" borderId="11" xfId="0" applyFont="1" applyFill="1" applyBorder="1" applyAlignment="1" applyProtection="1">
      <alignment horizontal="center" vertical="top" wrapText="1"/>
      <protection locked="0"/>
    </xf>
    <xf numFmtId="0" fontId="9" fillId="2" borderId="17" xfId="0" applyFont="1" applyFill="1" applyBorder="1" applyAlignment="1" applyProtection="1">
      <alignment horizontal="left" vertical="top" wrapText="1"/>
      <protection locked="0"/>
    </xf>
    <xf numFmtId="0" fontId="9" fillId="2" borderId="7" xfId="0" applyFont="1" applyFill="1" applyBorder="1" applyAlignment="1" applyProtection="1">
      <alignment horizontal="left" vertical="top" wrapText="1"/>
      <protection locked="0"/>
    </xf>
    <xf numFmtId="0" fontId="9" fillId="2" borderId="18" xfId="0" applyFont="1" applyFill="1" applyBorder="1" applyAlignment="1" applyProtection="1">
      <alignment horizontal="left" vertical="top" wrapText="1"/>
      <protection locked="0"/>
    </xf>
    <xf numFmtId="0" fontId="22" fillId="0" borderId="0" xfId="0" applyFont="1" applyAlignment="1" applyProtection="1">
      <alignment horizontal="justify" vertical="center" wrapText="1"/>
      <protection hidden="1"/>
    </xf>
    <xf numFmtId="0" fontId="9" fillId="0" borderId="34" xfId="0" applyFont="1" applyBorder="1" applyAlignment="1" applyProtection="1">
      <alignment horizontal="left" vertical="center" wrapText="1"/>
      <protection hidden="1"/>
    </xf>
    <xf numFmtId="0" fontId="9" fillId="0" borderId="35" xfId="0" applyFont="1" applyBorder="1" applyAlignment="1" applyProtection="1">
      <alignment horizontal="left" vertical="center" wrapText="1"/>
      <protection hidden="1"/>
    </xf>
    <xf numFmtId="0" fontId="9" fillId="2" borderId="6" xfId="0" applyFont="1" applyFill="1" applyBorder="1" applyAlignment="1" applyProtection="1">
      <alignment horizontal="center" vertical="top" wrapText="1"/>
      <protection locked="0"/>
    </xf>
    <xf numFmtId="0" fontId="9" fillId="0" borderId="6" xfId="0" applyFont="1" applyBorder="1" applyAlignment="1" applyProtection="1">
      <alignment horizontal="center" vertical="top" wrapText="1"/>
      <protection hidden="1"/>
    </xf>
    <xf numFmtId="0" fontId="22" fillId="0" borderId="0" xfId="0" applyFont="1" applyAlignment="1" applyProtection="1">
      <alignment horizontal="justify" vertical="top" wrapText="1"/>
      <protection hidden="1"/>
    </xf>
    <xf numFmtId="0" fontId="9" fillId="0" borderId="6" xfId="0" applyFont="1" applyBorder="1" applyAlignment="1" applyProtection="1">
      <alignment horizontal="justify" vertical="center" wrapText="1"/>
      <protection hidden="1"/>
    </xf>
    <xf numFmtId="0" fontId="36" fillId="2" borderId="6" xfId="0" applyFont="1" applyFill="1" applyBorder="1" applyAlignment="1" applyProtection="1">
      <alignment horizontal="left" vertical="center" wrapText="1"/>
      <protection locked="0"/>
    </xf>
    <xf numFmtId="0" fontId="36" fillId="0" borderId="6" xfId="0" applyFont="1" applyFill="1" applyBorder="1" applyAlignment="1" applyProtection="1">
      <alignment horizontal="left" vertical="center" wrapText="1"/>
      <protection hidden="1"/>
    </xf>
    <xf numFmtId="0" fontId="10" fillId="0" borderId="6" xfId="0" applyFont="1" applyBorder="1" applyAlignment="1" applyProtection="1">
      <alignment horizontal="center" vertical="top" wrapText="1"/>
      <protection hidden="1"/>
    </xf>
    <xf numFmtId="0" fontId="9" fillId="2" borderId="6" xfId="0" applyFont="1" applyFill="1" applyBorder="1" applyAlignment="1" applyProtection="1">
      <alignment horizontal="right" vertical="top" wrapText="1"/>
      <protection locked="0"/>
    </xf>
    <xf numFmtId="0" fontId="10" fillId="0" borderId="0" xfId="0" applyFont="1" applyAlignment="1" applyProtection="1">
      <alignment horizontal="left" vertical="center"/>
      <protection hidden="1"/>
    </xf>
    <xf numFmtId="0" fontId="9" fillId="0" borderId="0" xfId="0" applyFont="1" applyAlignment="1" applyProtection="1">
      <alignment horizontal="left" vertical="center"/>
      <protection hidden="1"/>
    </xf>
    <xf numFmtId="0" fontId="10" fillId="0" borderId="26" xfId="0" applyFont="1" applyBorder="1" applyAlignment="1" applyProtection="1">
      <alignment horizontal="center" vertical="top" wrapText="1"/>
      <protection hidden="1"/>
    </xf>
    <xf numFmtId="173" fontId="10" fillId="0" borderId="0" xfId="0" applyNumberFormat="1" applyFont="1" applyAlignment="1" applyProtection="1">
      <alignment horizontal="left" vertical="center"/>
      <protection hidden="1"/>
    </xf>
    <xf numFmtId="0" fontId="9" fillId="0" borderId="3" xfId="0" applyFont="1" applyBorder="1" applyAlignment="1" applyProtection="1">
      <alignment horizontal="center" vertical="center" wrapText="1"/>
      <protection hidden="1"/>
    </xf>
    <xf numFmtId="0" fontId="10" fillId="0" borderId="0" xfId="0" applyFont="1" applyAlignment="1" applyProtection="1">
      <alignment vertical="center" wrapText="1"/>
      <protection hidden="1"/>
    </xf>
    <xf numFmtId="0" fontId="0" fillId="0" borderId="0" xfId="0" applyAlignment="1">
      <alignment wrapText="1"/>
    </xf>
    <xf numFmtId="0" fontId="10" fillId="0" borderId="6" xfId="0" applyFont="1" applyBorder="1" applyAlignment="1" applyProtection="1">
      <alignment horizontal="justify" vertical="center" wrapText="1"/>
      <protection hidden="1"/>
    </xf>
    <xf numFmtId="0" fontId="9" fillId="2" borderId="6" xfId="0" applyFont="1" applyFill="1" applyBorder="1" applyAlignment="1" applyProtection="1">
      <alignment horizontal="left" vertical="center" wrapText="1"/>
      <protection locked="0"/>
    </xf>
    <xf numFmtId="0" fontId="9" fillId="0" borderId="0" xfId="0" applyFont="1" applyBorder="1" applyAlignment="1" applyProtection="1">
      <alignment horizontal="left"/>
      <protection hidden="1"/>
    </xf>
    <xf numFmtId="0" fontId="9" fillId="2" borderId="6" xfId="37" applyFont="1" applyFill="1" applyBorder="1" applyAlignment="1" applyProtection="1">
      <alignment horizontal="left" vertical="top" wrapText="1"/>
      <protection hidden="1"/>
    </xf>
    <xf numFmtId="0" fontId="9" fillId="0" borderId="0" xfId="37" applyFont="1" applyAlignment="1" applyProtection="1">
      <alignment horizontal="justify" vertical="center"/>
      <protection hidden="1"/>
    </xf>
    <xf numFmtId="0" fontId="9" fillId="0" borderId="6" xfId="37" applyFont="1" applyBorder="1" applyAlignment="1" applyProtection="1">
      <alignment horizontal="center" vertical="center" wrapText="1"/>
      <protection hidden="1"/>
    </xf>
    <xf numFmtId="0" fontId="11" fillId="0" borderId="0" xfId="37" applyFont="1" applyAlignment="1" applyProtection="1">
      <alignment horizontal="center" vertical="center" wrapText="1"/>
      <protection hidden="1"/>
    </xf>
    <xf numFmtId="0" fontId="10" fillId="0" borderId="0" xfId="37" applyFont="1" applyAlignment="1" applyProtection="1">
      <alignment horizontal="center" vertical="center"/>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24" fillId="0" borderId="4" xfId="37" applyFont="1" applyBorder="1" applyAlignment="1" applyProtection="1">
      <alignment horizontal="right" vertical="top" wrapText="1"/>
      <protection hidden="1"/>
    </xf>
    <xf numFmtId="0" fontId="24" fillId="0" borderId="4" xfId="37" applyFont="1" applyBorder="1" applyAlignment="1" applyProtection="1">
      <alignment horizontal="left" vertical="top" wrapText="1"/>
      <protection hidden="1"/>
    </xf>
    <xf numFmtId="0" fontId="9" fillId="0" borderId="0" xfId="0" applyFont="1" applyAlignment="1" applyProtection="1">
      <alignment horizontal="justify" vertical="top" wrapText="1"/>
      <protection hidden="1"/>
    </xf>
    <xf numFmtId="0" fontId="83" fillId="12" borderId="12" xfId="52" applyFont="1" applyFill="1" applyBorder="1" applyAlignment="1" applyProtection="1">
      <alignment horizontal="center" vertical="center" wrapText="1"/>
      <protection hidden="1"/>
    </xf>
    <xf numFmtId="0" fontId="83" fillId="12" borderId="0" xfId="52" applyFont="1" applyFill="1" applyBorder="1" applyAlignment="1" applyProtection="1">
      <alignment horizontal="center" vertical="center" wrapText="1"/>
      <protection hidden="1"/>
    </xf>
    <xf numFmtId="0" fontId="8" fillId="0" borderId="0" xfId="35" applyFont="1" applyAlignment="1" applyProtection="1">
      <alignment horizontal="center" vertical="top"/>
      <protection hidden="1"/>
    </xf>
    <xf numFmtId="0" fontId="9" fillId="0" borderId="0" xfId="35" applyFont="1" applyAlignment="1" applyProtection="1">
      <alignment horizontal="center" vertical="top"/>
      <protection hidden="1"/>
    </xf>
    <xf numFmtId="0" fontId="64" fillId="0" borderId="29" xfId="35" applyFont="1" applyBorder="1" applyAlignment="1" applyProtection="1">
      <alignment horizontal="center" vertical="center"/>
      <protection hidden="1"/>
    </xf>
    <xf numFmtId="0" fontId="64" fillId="0" borderId="33" xfId="35" applyFont="1" applyBorder="1" applyAlignment="1" applyProtection="1">
      <alignment horizontal="center" vertical="center"/>
      <protection hidden="1"/>
    </xf>
    <xf numFmtId="0" fontId="64" fillId="0" borderId="16"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5" fillId="0" borderId="39" xfId="35" applyFont="1" applyBorder="1" applyAlignment="1" applyProtection="1">
      <alignment horizontal="justify" vertical="top" wrapText="1"/>
      <protection hidden="1"/>
    </xf>
    <xf numFmtId="0" fontId="4" fillId="0" borderId="0" xfId="35" applyFont="1" applyFill="1" applyBorder="1" applyAlignment="1" applyProtection="1">
      <alignment horizontal="center" vertical="top"/>
      <protection hidden="1"/>
    </xf>
    <xf numFmtId="0" fontId="5" fillId="0" borderId="0" xfId="35" applyFont="1" applyAlignment="1" applyProtection="1">
      <alignment horizontal="center" vertical="top"/>
      <protection hidden="1"/>
    </xf>
    <xf numFmtId="0" fontId="9" fillId="0" borderId="0" xfId="35" applyFont="1" applyBorder="1" applyAlignment="1" applyProtection="1">
      <alignment horizontal="justify" vertical="top" wrapText="1"/>
      <protection hidden="1"/>
    </xf>
    <xf numFmtId="0" fontId="9" fillId="0" borderId="0" xfId="35" applyFont="1" applyBorder="1" applyAlignment="1" applyProtection="1">
      <alignment horizontal="left" vertical="top" wrapText="1" indent="5"/>
      <protection hidden="1"/>
    </xf>
    <xf numFmtId="0" fontId="10" fillId="0" borderId="0" xfId="35" applyFont="1" applyFill="1" applyAlignment="1" applyProtection="1">
      <alignment horizontal="center" vertical="top"/>
      <protection hidden="1"/>
    </xf>
    <xf numFmtId="0" fontId="9" fillId="0" borderId="0" xfId="35" applyFont="1" applyFill="1" applyAlignment="1" applyProtection="1">
      <alignment horizontal="center" vertical="top" wrapText="1"/>
      <protection hidden="1"/>
    </xf>
    <xf numFmtId="0" fontId="9" fillId="0" borderId="0" xfId="35" applyFont="1" applyAlignment="1" applyProtection="1">
      <alignment horizontal="center" vertical="top" wrapText="1"/>
      <protection hidden="1"/>
    </xf>
    <xf numFmtId="0" fontId="7" fillId="0" borderId="0" xfId="35" applyFont="1" applyAlignment="1" applyProtection="1">
      <alignment horizontal="justify" vertical="top" wrapText="1"/>
      <protection hidden="1"/>
    </xf>
    <xf numFmtId="0" fontId="0" fillId="0" borderId="0" xfId="35" applyFont="1" applyAlignment="1" applyProtection="1">
      <alignment horizontal="center" vertical="top" wrapText="1"/>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5" fillId="0" borderId="0" xfId="35" applyFont="1" applyBorder="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left" vertical="top"/>
      <protection hidden="1"/>
    </xf>
    <xf numFmtId="0" fontId="5" fillId="0" borderId="0" xfId="35" quotePrefix="1" applyFont="1" applyAlignment="1" applyProtection="1">
      <alignment horizontal="left" vertical="top" wrapText="1"/>
      <protection hidden="1"/>
    </xf>
    <xf numFmtId="0" fontId="5" fillId="0" borderId="0" xfId="35" applyFont="1" applyBorder="1" applyAlignment="1" applyProtection="1">
      <alignment horizontal="left" vertical="top" wrapText="1"/>
      <protection hidden="1"/>
    </xf>
    <xf numFmtId="0" fontId="5" fillId="0" borderId="0" xfId="35" applyFont="1" applyBorder="1" applyAlignment="1" applyProtection="1">
      <alignment horizontal="left" vertical="top"/>
      <protection hidden="1"/>
    </xf>
    <xf numFmtId="0" fontId="8" fillId="0" borderId="0" xfId="35" applyFont="1" applyBorder="1" applyAlignment="1" applyProtection="1">
      <alignment horizontal="justify" vertical="top" wrapText="1"/>
      <protection hidden="1"/>
    </xf>
    <xf numFmtId="0" fontId="24" fillId="0" borderId="4" xfId="0" applyFont="1" applyBorder="1" applyAlignment="1" applyProtection="1">
      <alignment vertical="top" wrapText="1"/>
      <protection hidden="1"/>
    </xf>
    <xf numFmtId="172" fontId="10" fillId="0" borderId="0" xfId="0" applyNumberFormat="1" applyFont="1" applyBorder="1" applyAlignment="1" applyProtection="1">
      <alignment horizontal="left" vertical="top" wrapText="1"/>
      <protection hidden="1"/>
    </xf>
    <xf numFmtId="0" fontId="11" fillId="12" borderId="0" xfId="52" applyFont="1" applyFill="1" applyBorder="1" applyAlignment="1" applyProtection="1">
      <alignment horizontal="justify" vertical="top" wrapText="1"/>
      <protection hidden="1"/>
    </xf>
    <xf numFmtId="0" fontId="9" fillId="2" borderId="5" xfId="0" applyFont="1" applyFill="1" applyBorder="1" applyAlignment="1" applyProtection="1">
      <alignment horizontal="left" vertical="center" wrapText="1"/>
      <protection locked="0"/>
    </xf>
    <xf numFmtId="0" fontId="9" fillId="0" borderId="54" xfId="0" applyFont="1" applyBorder="1" applyAlignment="1" applyProtection="1">
      <alignment horizontal="left" vertical="center" indent="2"/>
      <protection hidden="1"/>
    </xf>
    <xf numFmtId="172" fontId="9" fillId="0" borderId="0" xfId="0" applyNumberFormat="1" applyFont="1" applyBorder="1" applyAlignment="1" applyProtection="1">
      <alignment horizontal="justify" vertical="top" wrapText="1"/>
      <protection hidden="1"/>
    </xf>
    <xf numFmtId="0" fontId="9" fillId="0" borderId="19" xfId="0" applyFont="1" applyBorder="1" applyAlignment="1" applyProtection="1">
      <alignment horizontal="left" vertical="center" indent="2"/>
      <protection hidden="1"/>
    </xf>
    <xf numFmtId="0" fontId="9" fillId="0" borderId="0" xfId="0" applyFont="1" applyBorder="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2" borderId="0" xfId="0" applyFont="1" applyFill="1" applyAlignment="1" applyProtection="1">
      <alignment horizontal="center" vertical="center" wrapText="1"/>
      <protection locked="0"/>
    </xf>
    <xf numFmtId="0" fontId="9" fillId="0" borderId="0" xfId="0" applyFont="1" applyFill="1" applyAlignment="1" applyProtection="1">
      <alignment horizontal="left" vertical="top" wrapText="1"/>
      <protection hidden="1"/>
    </xf>
    <xf numFmtId="0" fontId="9" fillId="0" borderId="0" xfId="0" applyFont="1" applyAlignment="1" applyProtection="1">
      <alignment horizontal="justify" vertical="top"/>
      <protection hidden="1"/>
    </xf>
    <xf numFmtId="0" fontId="9" fillId="0" borderId="0" xfId="0" applyFont="1" applyBorder="1" applyAlignment="1" applyProtection="1">
      <alignment horizontal="justify" vertical="center" wrapText="1"/>
      <protection hidden="1"/>
    </xf>
    <xf numFmtId="0" fontId="9" fillId="0" borderId="5" xfId="0" applyFont="1" applyBorder="1" applyAlignment="1" applyProtection="1">
      <alignment horizontal="left" vertical="center" indent="2"/>
      <protection hidden="1"/>
    </xf>
    <xf numFmtId="172" fontId="28" fillId="0" borderId="0" xfId="0" applyNumberFormat="1" applyFont="1" applyBorder="1" applyAlignment="1" applyProtection="1">
      <alignment horizontal="justify" vertical="top" wrapText="1"/>
      <protection hidden="1"/>
    </xf>
    <xf numFmtId="172" fontId="9" fillId="0" borderId="0" xfId="0" applyNumberFormat="1" applyFont="1" applyFill="1" applyBorder="1" applyAlignment="1" applyProtection="1">
      <alignment horizontal="justify" vertical="top" wrapText="1"/>
      <protection hidden="1"/>
    </xf>
    <xf numFmtId="0" fontId="9" fillId="0" borderId="6" xfId="0" applyFont="1" applyFill="1" applyBorder="1" applyAlignment="1" applyProtection="1">
      <alignment horizontal="center" vertical="center"/>
      <protection hidden="1"/>
    </xf>
    <xf numFmtId="0" fontId="85" fillId="0" borderId="0" xfId="0" applyFont="1" applyFill="1" applyBorder="1" applyAlignment="1" applyProtection="1">
      <alignment horizontal="left" vertical="top" wrapText="1" indent="1"/>
      <protection hidden="1"/>
    </xf>
    <xf numFmtId="0" fontId="9" fillId="0" borderId="0" xfId="0" applyFont="1" applyFill="1" applyBorder="1" applyAlignment="1" applyProtection="1">
      <alignment horizontal="center" vertical="center" wrapText="1"/>
      <protection hidden="1"/>
    </xf>
    <xf numFmtId="0" fontId="9" fillId="14" borderId="0" xfId="0" applyFont="1" applyFill="1" applyBorder="1" applyAlignment="1" applyProtection="1">
      <alignment horizontal="justify" vertical="top" wrapText="1"/>
      <protection hidden="1"/>
    </xf>
    <xf numFmtId="0" fontId="28" fillId="0" borderId="0" xfId="0" applyFont="1" applyAlignment="1" applyProtection="1">
      <alignment horizontal="justify" vertical="top"/>
      <protection hidden="1"/>
    </xf>
    <xf numFmtId="172" fontId="9" fillId="0" borderId="0" xfId="0" applyNumberFormat="1" applyFont="1" applyAlignment="1" applyProtection="1">
      <alignment horizontal="left" vertical="top" wrapText="1"/>
      <protection hidden="1"/>
    </xf>
    <xf numFmtId="0" fontId="9" fillId="2" borderId="0" xfId="0" applyFont="1" applyFill="1" applyAlignment="1" applyProtection="1">
      <alignment horizontal="left" vertical="center" wrapText="1"/>
      <protection locked="0"/>
    </xf>
    <xf numFmtId="173" fontId="9" fillId="0" borderId="0" xfId="0" applyNumberFormat="1" applyFont="1" applyFill="1" applyAlignment="1" applyProtection="1">
      <alignment horizontal="left" vertical="center"/>
      <protection hidden="1"/>
    </xf>
    <xf numFmtId="0" fontId="9" fillId="0" borderId="0" xfId="46" applyFont="1" applyFill="1" applyAlignment="1" applyProtection="1">
      <alignment horizontal="left" vertical="top" wrapText="1"/>
      <protection hidden="1"/>
    </xf>
    <xf numFmtId="0" fontId="9" fillId="0" borderId="0" xfId="46" applyFont="1" applyFill="1" applyAlignment="1" applyProtection="1">
      <alignment horizontal="left" vertical="top"/>
      <protection hidden="1"/>
    </xf>
    <xf numFmtId="2" fontId="30" fillId="0" borderId="0" xfId="51" applyNumberFormat="1" applyFont="1" applyFill="1" applyBorder="1" applyAlignment="1" applyProtection="1">
      <alignment horizontal="left" vertical="center"/>
      <protection hidden="1"/>
    </xf>
  </cellXfs>
  <cellStyles count="60">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link" xfId="59" builtinId="8"/>
    <cellStyle name="Hypertextový odkaz" xfId="29" xr:uid="{00000000-0005-0000-0000-00001D000000}"/>
    <cellStyle name="no dec" xfId="30" xr:uid="{00000000-0005-0000-0000-00001E000000}"/>
    <cellStyle name="Normal" xfId="0" builtinId="0"/>
    <cellStyle name="Normal - Style1" xfId="31" xr:uid="{00000000-0005-0000-0000-000020000000}"/>
    <cellStyle name="Normal - Style1 2" xfId="32" xr:uid="{00000000-0005-0000-0000-000021000000}"/>
    <cellStyle name="Normal 2" xfId="33" xr:uid="{00000000-0005-0000-0000-000022000000}"/>
    <cellStyle name="Normal 2 2" xfId="34" xr:uid="{00000000-0005-0000-0000-000023000000}"/>
    <cellStyle name="Normal 2 3" xfId="35" xr:uid="{00000000-0005-0000-0000-000024000000}"/>
    <cellStyle name="Normal 2_20 Price Schedule VOL III Rev-2" xfId="36" xr:uid="{00000000-0005-0000-0000-000025000000}"/>
    <cellStyle name="Normal 3" xfId="37" xr:uid="{00000000-0005-0000-0000-000026000000}"/>
    <cellStyle name="Normal 3 2" xfId="38" xr:uid="{00000000-0005-0000-0000-000027000000}"/>
    <cellStyle name="Normal 3 3" xfId="39" xr:uid="{00000000-0005-0000-0000-000028000000}"/>
    <cellStyle name="Normal 3_29_First Envelope - R2_Vol-III" xfId="40" xr:uid="{00000000-0005-0000-0000-000029000000}"/>
    <cellStyle name="Normal 4" xfId="41" xr:uid="{00000000-0005-0000-0000-00002A000000}"/>
    <cellStyle name="Normal 5" xfId="42" xr:uid="{00000000-0005-0000-0000-00002B000000}"/>
    <cellStyle name="Normal 5 2" xfId="43" xr:uid="{00000000-0005-0000-0000-00002C000000}"/>
    <cellStyle name="Normal 6" xfId="44" xr:uid="{00000000-0005-0000-0000-00002D000000}"/>
    <cellStyle name="Normal 7" xfId="45" xr:uid="{00000000-0005-0000-0000-00002E000000}"/>
    <cellStyle name="Normal_Annexures TW 04 2" xfId="46" xr:uid="{00000000-0005-0000-0000-00002F000000}"/>
    <cellStyle name="Normal_Attach 3(JV)" xfId="47" xr:uid="{00000000-0005-0000-0000-000030000000}"/>
    <cellStyle name="Normal_Attacments TW 04" xfId="48" xr:uid="{00000000-0005-0000-0000-000031000000}"/>
    <cellStyle name="Normal_Attacments TW 04_11_Attachments and Bid Form Vol.III" xfId="49" xr:uid="{00000000-0005-0000-0000-000032000000}"/>
    <cellStyle name="Normal_Attacments TW 04_SE-Vol-III" xfId="50" xr:uid="{00000000-0005-0000-0000-000033000000}"/>
    <cellStyle name="Normal_Entertainment Form" xfId="51" xr:uid="{00000000-0005-0000-0000-000034000000}"/>
    <cellStyle name="Normal_Price_Schedules for Insulator Package Rev-01" xfId="52" xr:uid="{00000000-0005-0000-0000-000035000000}"/>
    <cellStyle name="Normal_PRICE-SCHE Bihar-Rev-2-corrections" xfId="53" xr:uid="{00000000-0005-0000-0000-000036000000}"/>
    <cellStyle name="Normal_Sheet1" xfId="54" xr:uid="{00000000-0005-0000-0000-000037000000}"/>
    <cellStyle name="Percent 2" xfId="55" xr:uid="{00000000-0005-0000-0000-000038000000}"/>
    <cellStyle name="Popis" xfId="56" xr:uid="{00000000-0005-0000-0000-000039000000}"/>
    <cellStyle name="Sledovaný hypertextový odkaz" xfId="57" xr:uid="{00000000-0005-0000-0000-00003A000000}"/>
    <cellStyle name="Standard_BS14" xfId="58" xr:uid="{00000000-0005-0000-0000-00003B000000}"/>
  </cellStyles>
  <dxfs count="117">
    <dxf>
      <font>
        <strike/>
      </font>
    </dxf>
    <dxf>
      <font>
        <b/>
        <i/>
        <strike/>
      </font>
    </dxf>
    <dxf>
      <font>
        <strike/>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strike/>
        <condense val="0"/>
        <extend val="0"/>
      </font>
    </dxf>
    <dxf>
      <fill>
        <patternFill patternType="none">
          <bgColor indexed="65"/>
        </patternFill>
      </fill>
    </dxf>
    <dxf>
      <font>
        <strike/>
        <condense val="0"/>
        <extend val="0"/>
      </font>
    </dxf>
    <dxf>
      <font>
        <strike/>
        <condense val="0"/>
        <extend val="0"/>
        <color auto="1"/>
      </font>
    </dxf>
    <dxf>
      <font>
        <condense val="0"/>
        <extend val="0"/>
        <u/>
        <color indexed="10"/>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color theme="0"/>
      </font>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theme="0"/>
        </patternFill>
      </fill>
    </dxf>
    <dxf>
      <font>
        <condense val="0"/>
        <extend val="0"/>
        <color auto="1"/>
      </font>
      <fill>
        <patternFill patternType="solid">
          <bgColor indexed="42"/>
        </patternFill>
      </fill>
      <border>
        <left style="thin">
          <color indexed="64"/>
        </left>
        <right style="thin">
          <color indexed="64"/>
        </right>
        <top style="thin">
          <color indexed="64"/>
        </top>
        <bottom style="thin">
          <color indexed="64"/>
        </bottom>
      </border>
    </dxf>
    <dxf>
      <font>
        <condense val="0"/>
        <extend val="0"/>
        <color indexed="9"/>
      </font>
      <fill>
        <patternFill patternType="none">
          <bgColor indexed="65"/>
        </patternFill>
      </fill>
      <border>
        <left/>
        <right/>
        <top/>
        <bottom/>
      </border>
    </dxf>
    <dxf>
      <font>
        <condense val="0"/>
        <extend val="0"/>
        <color auto="1"/>
      </font>
      <fill>
        <patternFill patternType="none">
          <bgColor indexed="65"/>
        </patternFill>
      </fill>
      <border>
        <left style="thin">
          <color indexed="64"/>
        </left>
        <right style="thin">
          <color indexed="64"/>
        </right>
        <top style="thin">
          <color indexed="64"/>
        </top>
        <bottom style="thin">
          <color indexed="64"/>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7.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externalLink" Target="externalLinks/externalLink10.xml"/><Relationship Id="rId47" Type="http://schemas.openxmlformats.org/officeDocument/2006/relationships/externalLink" Target="externalLinks/externalLink15.xml"/><Relationship Id="rId50" Type="http://schemas.openxmlformats.org/officeDocument/2006/relationships/theme" Target="theme/theme1.xml"/><Relationship Id="rId55" Type="http://schemas.openxmlformats.org/officeDocument/2006/relationships/usernames" Target="revisions/userNam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externalLink" Target="externalLinks/externalLink8.xml"/><Relationship Id="rId45" Type="http://schemas.openxmlformats.org/officeDocument/2006/relationships/externalLink" Target="externalLinks/externalLink13.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2.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externalLink" Target="externalLinks/externalLink11.xml"/><Relationship Id="rId48" Type="http://schemas.openxmlformats.org/officeDocument/2006/relationships/externalLink" Target="externalLinks/externalLink16.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46" Type="http://schemas.openxmlformats.org/officeDocument/2006/relationships/externalLink" Target="externalLinks/externalLink14.xml"/><Relationship Id="rId20" Type="http://schemas.openxmlformats.org/officeDocument/2006/relationships/worksheet" Target="worksheets/sheet20.xml"/><Relationship Id="rId41" Type="http://schemas.openxmlformats.org/officeDocument/2006/relationships/externalLink" Target="externalLinks/externalLink9.xml"/><Relationship Id="rId54" Type="http://schemas.openxmlformats.org/officeDocument/2006/relationships/revisionHeaders" Target="revisions/revisionHeader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49" Type="http://schemas.openxmlformats.org/officeDocument/2006/relationships/externalLink" Target="externalLinks/externalLink17.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checked="Checked"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checked="Checked" lockText="1" noThreeD="1"/>
</file>

<file path=xl/ctrlProps/ctrlProp106.xml><?xml version="1.0" encoding="utf-8"?>
<formControlPr xmlns="http://schemas.microsoft.com/office/spreadsheetml/2009/9/main" objectType="CheckBox" checked="Checked"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fmlaLink="$H$20" lockText="1" noThreeD="1"/>
</file>

<file path=xl/ctrlProps/ctrlProp134.xml><?xml version="1.0" encoding="utf-8"?>
<formControlPr xmlns="http://schemas.microsoft.com/office/spreadsheetml/2009/9/main" objectType="CheckBox" fmlaLink="$H$21" lockText="1" noThreeD="1"/>
</file>

<file path=xl/ctrlProps/ctrlProp135.xml><?xml version="1.0" encoding="utf-8"?>
<formControlPr xmlns="http://schemas.microsoft.com/office/spreadsheetml/2009/9/main" objectType="CheckBox" fmlaLink="$H$20" lockText="1" noThreeD="1"/>
</file>

<file path=xl/ctrlProps/ctrlProp136.xml><?xml version="1.0" encoding="utf-8"?>
<formControlPr xmlns="http://schemas.microsoft.com/office/spreadsheetml/2009/9/main" objectType="Radio" firstButton="1" fmlaLink="$H$72" lockText="1" noThreeD="1"/>
</file>

<file path=xl/ctrlProps/ctrlProp137.xml><?xml version="1.0" encoding="utf-8"?>
<formControlPr xmlns="http://schemas.microsoft.com/office/spreadsheetml/2009/9/main" objectType="Radio"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5'!A1"/></Relationships>
</file>

<file path=xl/drawings/_rels/drawing11.xml.rels><?xml version="1.0" encoding="UTF-8" standalone="yes"?>
<Relationships xmlns="http://schemas.openxmlformats.org/package/2006/relationships"><Relationship Id="rId1" Type="http://schemas.openxmlformats.org/officeDocument/2006/relationships/hyperlink" Target="#'Attach 6'!A1"/></Relationships>
</file>

<file path=xl/drawings/_rels/drawing12.xml.rels><?xml version="1.0" encoding="UTF-8" standalone="yes"?>
<Relationships xmlns="http://schemas.openxmlformats.org/package/2006/relationships"><Relationship Id="rId1" Type="http://schemas.openxmlformats.org/officeDocument/2006/relationships/hyperlink" Target="#'Attach 6'!A1"/></Relationships>
</file>

<file path=xl/drawings/_rels/drawing13.xml.rels><?xml version="1.0" encoding="UTF-8" standalone="yes"?>
<Relationships xmlns="http://schemas.openxmlformats.org/package/2006/relationships"><Relationship Id="rId1" Type="http://schemas.openxmlformats.org/officeDocument/2006/relationships/hyperlink" Target="#'Attach 7'!A1"/></Relationships>
</file>

<file path=xl/drawings/_rels/drawing14.xml.rels><?xml version="1.0" encoding="UTF-8" standalone="yes"?>
<Relationships xmlns="http://schemas.openxmlformats.org/package/2006/relationships"><Relationship Id="rId1" Type="http://schemas.openxmlformats.org/officeDocument/2006/relationships/hyperlink" Target="#'Attach 9'!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xml.rels><?xml version="1.0" encoding="UTF-8" standalone="yes"?>
<Relationships xmlns="http://schemas.openxmlformats.org/package/2006/relationships"><Relationship Id="rId2" Type="http://schemas.openxmlformats.org/officeDocument/2006/relationships/hyperlink" Target="#'Attach 3(QR)'!A1"/><Relationship Id="rId1" Type="http://schemas.openxmlformats.org/officeDocument/2006/relationships/hyperlink" Target="#'Attach 4'!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2.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4.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5.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6.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7.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8.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5.xml.rels><?xml version="1.0" encoding="UTF-8" standalone="yes"?>
<Relationships xmlns="http://schemas.openxmlformats.org/package/2006/relationships"><Relationship Id="rId1" Type="http://schemas.openxmlformats.org/officeDocument/2006/relationships/hyperlink" Target="#'Attach 4'!A1"/></Relationships>
</file>

<file path=xl/drawings/_rels/drawing6.xml.rels><?xml version="1.0" encoding="UTF-8" standalone="yes"?>
<Relationships xmlns="http://schemas.openxmlformats.org/package/2006/relationships"><Relationship Id="rId1" Type="http://schemas.openxmlformats.org/officeDocument/2006/relationships/hyperlink" Target="#'Attach QR'!A1"/></Relationships>
</file>

<file path=xl/drawings/_rels/drawing7.xml.rels><?xml version="1.0" encoding="UTF-8" standalone="yes"?>
<Relationships xmlns="http://schemas.openxmlformats.org/package/2006/relationships"><Relationship Id="rId1" Type="http://schemas.openxmlformats.org/officeDocument/2006/relationships/hyperlink" Target="#'Attach 4'!A1"/></Relationships>
</file>

<file path=xl/drawings/_rels/drawing8.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9.xml.rels><?xml version="1.0" encoding="UTF-8" standalone="yes"?>
<Relationships xmlns="http://schemas.openxmlformats.org/package/2006/relationships"><Relationship Id="rId1" Type="http://schemas.openxmlformats.org/officeDocument/2006/relationships/hyperlink" Target="#'Attach 4 (B)'!A1"/></Relationships>
</file>

<file path=xl/drawings/drawing1.xml><?xml version="1.0" encoding="utf-8"?>
<xdr:wsDr xmlns:xdr="http://schemas.openxmlformats.org/drawingml/2006/spreadsheetDrawing" xmlns:a="http://schemas.openxmlformats.org/drawingml/2006/main">
  <xdr:twoCellAnchor>
    <xdr:from>
      <xdr:col>1</xdr:col>
      <xdr:colOff>9525</xdr:colOff>
      <xdr:row>22</xdr:row>
      <xdr:rowOff>11430</xdr:rowOff>
    </xdr:from>
    <xdr:to>
      <xdr:col>5</xdr:col>
      <xdr:colOff>0</xdr:colOff>
      <xdr:row>23</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57977</xdr:colOff>
      <xdr:row>23</xdr:row>
      <xdr:rowOff>16565</xdr:rowOff>
    </xdr:from>
    <xdr:to>
      <xdr:col>4</xdr:col>
      <xdr:colOff>844825</xdr:colOff>
      <xdr:row>28</xdr:row>
      <xdr:rowOff>16566</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12303" y="7661413"/>
          <a:ext cx="8613913" cy="1060174"/>
        </a:xfrm>
        <a:prstGeom prst="rect">
          <a:avLst/>
        </a:prstGeom>
      </xdr:spPr>
    </xdr:pic>
    <xdr:clientData/>
  </xdr:twoCellAnchor>
  <xdr:twoCellAnchor>
    <xdr:from>
      <xdr:col>0</xdr:col>
      <xdr:colOff>107674</xdr:colOff>
      <xdr:row>26</xdr:row>
      <xdr:rowOff>0</xdr:rowOff>
    </xdr:from>
    <xdr:to>
      <xdr:col>0</xdr:col>
      <xdr:colOff>554934</xdr:colOff>
      <xdr:row>27</xdr:row>
      <xdr:rowOff>140851</xdr:rowOff>
    </xdr:to>
    <xdr:sp macro="" textlink="">
      <xdr:nvSpPr>
        <xdr:cNvPr id="5" name="AutoShape 7">
          <a:extLst>
            <a:ext uri="{FF2B5EF4-FFF2-40B4-BE49-F238E27FC236}">
              <a16:creationId xmlns:a16="http://schemas.microsoft.com/office/drawing/2014/main" id="{00000000-0008-0000-0100-000005000000}"/>
            </a:ext>
          </a:extLst>
        </xdr:cNvPr>
        <xdr:cNvSpPr>
          <a:spLocks noChangeArrowheads="1"/>
        </xdr:cNvSpPr>
      </xdr:nvSpPr>
      <xdr:spPr bwMode="auto">
        <a:xfrm>
          <a:off x="107674" y="8357152"/>
          <a:ext cx="447260"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66260</xdr:colOff>
      <xdr:row>26</xdr:row>
      <xdr:rowOff>0</xdr:rowOff>
    </xdr:from>
    <xdr:to>
      <xdr:col>5</xdr:col>
      <xdr:colOff>554934</xdr:colOff>
      <xdr:row>27</xdr:row>
      <xdr:rowOff>140851</xdr:rowOff>
    </xdr:to>
    <xdr:sp macro="" textlink="">
      <xdr:nvSpPr>
        <xdr:cNvPr id="6" name="AutoShape 7">
          <a:extLst>
            <a:ext uri="{FF2B5EF4-FFF2-40B4-BE49-F238E27FC236}">
              <a16:creationId xmlns:a16="http://schemas.microsoft.com/office/drawing/2014/main" id="{00000000-0008-0000-0100-000006000000}"/>
            </a:ext>
          </a:extLst>
        </xdr:cNvPr>
        <xdr:cNvSpPr>
          <a:spLocks noChangeArrowheads="1"/>
        </xdr:cNvSpPr>
      </xdr:nvSpPr>
      <xdr:spPr bwMode="auto">
        <a:xfrm>
          <a:off x="9409043" y="8357152"/>
          <a:ext cx="488674"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91109</xdr:colOff>
      <xdr:row>0</xdr:row>
      <xdr:rowOff>33130</xdr:rowOff>
    </xdr:from>
    <xdr:to>
      <xdr:col>5</xdr:col>
      <xdr:colOff>579783</xdr:colOff>
      <xdr:row>1</xdr:row>
      <xdr:rowOff>24894</xdr:rowOff>
    </xdr:to>
    <xdr:sp macro="" textlink="">
      <xdr:nvSpPr>
        <xdr:cNvPr id="7" name="AutoShape 7">
          <a:extLst>
            <a:ext uri="{FF2B5EF4-FFF2-40B4-BE49-F238E27FC236}">
              <a16:creationId xmlns:a16="http://schemas.microsoft.com/office/drawing/2014/main" id="{00000000-0008-0000-0100-000007000000}"/>
            </a:ext>
          </a:extLst>
        </xdr:cNvPr>
        <xdr:cNvSpPr>
          <a:spLocks noChangeArrowheads="1"/>
        </xdr:cNvSpPr>
      </xdr:nvSpPr>
      <xdr:spPr bwMode="auto">
        <a:xfrm>
          <a:off x="9433892" y="33130"/>
          <a:ext cx="488674"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74544</xdr:colOff>
      <xdr:row>0</xdr:row>
      <xdr:rowOff>16565</xdr:rowOff>
    </xdr:from>
    <xdr:to>
      <xdr:col>0</xdr:col>
      <xdr:colOff>563218</xdr:colOff>
      <xdr:row>1</xdr:row>
      <xdr:rowOff>8329</xdr:rowOff>
    </xdr:to>
    <xdr:sp macro="" textlink="">
      <xdr:nvSpPr>
        <xdr:cNvPr id="8" name="AutoShape 7">
          <a:extLst>
            <a:ext uri="{FF2B5EF4-FFF2-40B4-BE49-F238E27FC236}">
              <a16:creationId xmlns:a16="http://schemas.microsoft.com/office/drawing/2014/main" id="{00000000-0008-0000-0100-000008000000}"/>
            </a:ext>
          </a:extLst>
        </xdr:cNvPr>
        <xdr:cNvSpPr>
          <a:spLocks noChangeArrowheads="1"/>
        </xdr:cNvSpPr>
      </xdr:nvSpPr>
      <xdr:spPr bwMode="auto">
        <a:xfrm>
          <a:off x="74544" y="16565"/>
          <a:ext cx="488674"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541" name="Group 1">
          <a:hlinkClick xmlns:r="http://schemas.openxmlformats.org/officeDocument/2006/relationships" r:id="rId1" tooltip="Click for Next Attachment"/>
          <a:extLst>
            <a:ext uri="{FF2B5EF4-FFF2-40B4-BE49-F238E27FC236}">
              <a16:creationId xmlns:a16="http://schemas.microsoft.com/office/drawing/2014/main" id="{00000000-0008-0000-0A00-0000751D0000}"/>
            </a:ext>
          </a:extLst>
        </xdr:cNvPr>
        <xdr:cNvGrpSpPr>
          <a:grpSpLocks/>
        </xdr:cNvGrpSpPr>
      </xdr:nvGrpSpPr>
      <xdr:grpSpPr bwMode="auto">
        <a:xfrm>
          <a:off x="7441924" y="47625"/>
          <a:ext cx="1108213" cy="731768"/>
          <a:chOff x="738" y="5"/>
          <a:chExt cx="116" cy="73"/>
        </a:xfrm>
      </xdr:grpSpPr>
      <xdr:sp macro="" textlink="">
        <xdr:nvSpPr>
          <xdr:cNvPr id="7542" name="AutoShape 2">
            <a:extLst>
              <a:ext uri="{FF2B5EF4-FFF2-40B4-BE49-F238E27FC236}">
                <a16:creationId xmlns:a16="http://schemas.microsoft.com/office/drawing/2014/main" id="{00000000-0008-0000-0A00-0000761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A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732" name="Group 1">
          <a:hlinkClick xmlns:r="http://schemas.openxmlformats.org/officeDocument/2006/relationships" r:id="rId1" tooltip="Click for Next Attachment"/>
          <a:extLst>
            <a:ext uri="{FF2B5EF4-FFF2-40B4-BE49-F238E27FC236}">
              <a16:creationId xmlns:a16="http://schemas.microsoft.com/office/drawing/2014/main" id="{00000000-0008-0000-0B00-000004260000}"/>
            </a:ext>
          </a:extLst>
        </xdr:cNvPr>
        <xdr:cNvGrpSpPr>
          <a:grpSpLocks/>
        </xdr:cNvGrpSpPr>
      </xdr:nvGrpSpPr>
      <xdr:grpSpPr bwMode="auto">
        <a:xfrm>
          <a:off x="8277225" y="47625"/>
          <a:ext cx="1100418" cy="756397"/>
          <a:chOff x="738" y="5"/>
          <a:chExt cx="116" cy="73"/>
        </a:xfrm>
      </xdr:grpSpPr>
      <xdr:sp macro="" textlink="">
        <xdr:nvSpPr>
          <xdr:cNvPr id="9734" name="AutoShape 2">
            <a:extLst>
              <a:ext uri="{FF2B5EF4-FFF2-40B4-BE49-F238E27FC236}">
                <a16:creationId xmlns:a16="http://schemas.microsoft.com/office/drawing/2014/main" id="{00000000-0008-0000-0B00-00000626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B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B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95250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B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75250" name="Group 1">
          <a:hlinkClick xmlns:r="http://schemas.openxmlformats.org/officeDocument/2006/relationships" r:id="rId1" tooltip="Click for Next Attachment"/>
          <a:extLst>
            <a:ext uri="{FF2B5EF4-FFF2-40B4-BE49-F238E27FC236}">
              <a16:creationId xmlns:a16="http://schemas.microsoft.com/office/drawing/2014/main" id="{00000000-0008-0000-0C00-0000F2250100}"/>
            </a:ext>
          </a:extLst>
        </xdr:cNvPr>
        <xdr:cNvGrpSpPr>
          <a:grpSpLocks/>
        </xdr:cNvGrpSpPr>
      </xdr:nvGrpSpPr>
      <xdr:grpSpPr bwMode="auto">
        <a:xfrm>
          <a:off x="7981950" y="47625"/>
          <a:ext cx="1104900" cy="942975"/>
          <a:chOff x="738" y="5"/>
          <a:chExt cx="116" cy="73"/>
        </a:xfrm>
      </xdr:grpSpPr>
      <xdr:sp macro="" textlink="">
        <xdr:nvSpPr>
          <xdr:cNvPr id="75252" name="AutoShape 2">
            <a:extLst>
              <a:ext uri="{FF2B5EF4-FFF2-40B4-BE49-F238E27FC236}">
                <a16:creationId xmlns:a16="http://schemas.microsoft.com/office/drawing/2014/main" id="{00000000-0008-0000-0C00-0000F42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C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C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23</xdr:row>
          <xdr:rowOff>152400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C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751" name="Group 1">
          <a:hlinkClick xmlns:r="http://schemas.openxmlformats.org/officeDocument/2006/relationships" r:id="rId1" tooltip="Click for Next Attachment"/>
          <a:extLst>
            <a:ext uri="{FF2B5EF4-FFF2-40B4-BE49-F238E27FC236}">
              <a16:creationId xmlns:a16="http://schemas.microsoft.com/office/drawing/2014/main" id="{00000000-0008-0000-0D00-0000FF290000}"/>
            </a:ext>
          </a:extLst>
        </xdr:cNvPr>
        <xdr:cNvGrpSpPr>
          <a:grpSpLocks/>
        </xdr:cNvGrpSpPr>
      </xdr:nvGrpSpPr>
      <xdr:grpSpPr bwMode="auto">
        <a:xfrm>
          <a:off x="7635128" y="47625"/>
          <a:ext cx="1100418" cy="810185"/>
          <a:chOff x="738" y="5"/>
          <a:chExt cx="116" cy="73"/>
        </a:xfrm>
      </xdr:grpSpPr>
      <xdr:sp macro="" textlink="">
        <xdr:nvSpPr>
          <xdr:cNvPr id="10753" name="AutoShape 2">
            <a:extLst>
              <a:ext uri="{FF2B5EF4-FFF2-40B4-BE49-F238E27FC236}">
                <a16:creationId xmlns:a16="http://schemas.microsoft.com/office/drawing/2014/main" id="{00000000-0008-0000-0D00-0000012A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D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D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D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173" name="Group 1">
          <a:hlinkClick xmlns:r="http://schemas.openxmlformats.org/officeDocument/2006/relationships" r:id="rId1" tooltip="Click for Next Attachment"/>
          <a:extLst>
            <a:ext uri="{FF2B5EF4-FFF2-40B4-BE49-F238E27FC236}">
              <a16:creationId xmlns:a16="http://schemas.microsoft.com/office/drawing/2014/main" id="{00000000-0008-0000-0E00-0000752D0100}"/>
            </a:ext>
          </a:extLst>
        </xdr:cNvPr>
        <xdr:cNvGrpSpPr>
          <a:grpSpLocks/>
        </xdr:cNvGrpSpPr>
      </xdr:nvGrpSpPr>
      <xdr:grpSpPr bwMode="auto">
        <a:xfrm>
          <a:off x="7829550" y="47625"/>
          <a:ext cx="1104900" cy="666750"/>
          <a:chOff x="738" y="5"/>
          <a:chExt cx="116" cy="73"/>
        </a:xfrm>
      </xdr:grpSpPr>
      <xdr:sp macro="" textlink="">
        <xdr:nvSpPr>
          <xdr:cNvPr id="77174" name="AutoShape 2">
            <a:extLst>
              <a:ext uri="{FF2B5EF4-FFF2-40B4-BE49-F238E27FC236}">
                <a16:creationId xmlns:a16="http://schemas.microsoft.com/office/drawing/2014/main" id="{00000000-0008-0000-0E00-0000762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E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0</xdr:colOff>
      <xdr:row>2</xdr:row>
      <xdr:rowOff>0</xdr:rowOff>
    </xdr:from>
    <xdr:to>
      <xdr:col>10</xdr:col>
      <xdr:colOff>333375</xdr:colOff>
      <xdr:row>3</xdr:row>
      <xdr:rowOff>152400</xdr:rowOff>
    </xdr:to>
    <xdr:grpSp>
      <xdr:nvGrpSpPr>
        <xdr:cNvPr id="5" name="Group 4">
          <a:extLst>
            <a:ext uri="{FF2B5EF4-FFF2-40B4-BE49-F238E27FC236}">
              <a16:creationId xmlns:a16="http://schemas.microsoft.com/office/drawing/2014/main" id="{00000000-0008-0000-0F00-000005000000}"/>
            </a:ext>
          </a:extLst>
        </xdr:cNvPr>
        <xdr:cNvGrpSpPr>
          <a:grpSpLocks/>
        </xdr:cNvGrpSpPr>
      </xdr:nvGrpSpPr>
      <xdr:grpSpPr bwMode="auto">
        <a:xfrm>
          <a:off x="9099176" y="470647"/>
          <a:ext cx="1543611" cy="925606"/>
          <a:chOff x="6962775" y="47625"/>
          <a:chExt cx="2139950" cy="887942"/>
        </a:xfrm>
      </xdr:grpSpPr>
      <xdr:sp macro="" textlink="">
        <xdr:nvSpPr>
          <xdr:cNvPr id="6" name="AutoShape 2">
            <a:extLst>
              <a:ext uri="{FF2B5EF4-FFF2-40B4-BE49-F238E27FC236}">
                <a16:creationId xmlns:a16="http://schemas.microsoft.com/office/drawing/2014/main" id="{00000000-0008-0000-0F00-000006000000}"/>
              </a:ext>
            </a:extLst>
          </xdr:cNvPr>
          <xdr:cNvSpPr>
            <a:spLocks noChangeArrowheads="1"/>
          </xdr:cNvSpPr>
        </xdr:nvSpPr>
        <xdr:spPr bwMode="auto">
          <a:xfrm>
            <a:off x="6962775" y="47625"/>
            <a:ext cx="2139950" cy="887942"/>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F00-000007000000}"/>
              </a:ext>
            </a:extLst>
          </xdr:cNvPr>
          <xdr:cNvSpPr txBox="1">
            <a:spLocks noChangeArrowheads="1"/>
          </xdr:cNvSpPr>
        </xdr:nvSpPr>
        <xdr:spPr bwMode="auto">
          <a:xfrm>
            <a:off x="7159703" y="277265"/>
            <a:ext cx="1811737" cy="466935"/>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79221" name="Group 1">
          <a:hlinkClick xmlns:r="http://schemas.openxmlformats.org/officeDocument/2006/relationships" r:id="rId1" tooltip="Click for Next Attachment"/>
          <a:extLst>
            <a:ext uri="{FF2B5EF4-FFF2-40B4-BE49-F238E27FC236}">
              <a16:creationId xmlns:a16="http://schemas.microsoft.com/office/drawing/2014/main" id="{00000000-0008-0000-1000-000075350100}"/>
            </a:ext>
          </a:extLst>
        </xdr:cNvPr>
        <xdr:cNvGrpSpPr>
          <a:grpSpLocks/>
        </xdr:cNvGrpSpPr>
      </xdr:nvGrpSpPr>
      <xdr:grpSpPr bwMode="auto">
        <a:xfrm>
          <a:off x="9248775" y="9525"/>
          <a:ext cx="3150290" cy="773182"/>
          <a:chOff x="738" y="5"/>
          <a:chExt cx="116" cy="73"/>
        </a:xfrm>
      </xdr:grpSpPr>
      <xdr:sp macro="" textlink="">
        <xdr:nvSpPr>
          <xdr:cNvPr id="79222" name="AutoShape 2">
            <a:extLst>
              <a:ext uri="{FF2B5EF4-FFF2-40B4-BE49-F238E27FC236}">
                <a16:creationId xmlns:a16="http://schemas.microsoft.com/office/drawing/2014/main" id="{00000000-0008-0000-1000-0000763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1000-00000334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245" name="Group 1">
          <a:hlinkClick xmlns:r="http://schemas.openxmlformats.org/officeDocument/2006/relationships" r:id="rId1" tooltip="Click for Next Attachment"/>
          <a:extLst>
            <a:ext uri="{FF2B5EF4-FFF2-40B4-BE49-F238E27FC236}">
              <a16:creationId xmlns:a16="http://schemas.microsoft.com/office/drawing/2014/main" id="{00000000-0008-0000-1100-000075390100}"/>
            </a:ext>
          </a:extLst>
        </xdr:cNvPr>
        <xdr:cNvGrpSpPr>
          <a:grpSpLocks/>
        </xdr:cNvGrpSpPr>
      </xdr:nvGrpSpPr>
      <xdr:grpSpPr bwMode="auto">
        <a:xfrm>
          <a:off x="8765721" y="57150"/>
          <a:ext cx="1110343" cy="725261"/>
          <a:chOff x="738" y="5"/>
          <a:chExt cx="116" cy="73"/>
        </a:xfrm>
      </xdr:grpSpPr>
      <xdr:sp macro="" textlink="">
        <xdr:nvSpPr>
          <xdr:cNvPr id="80246" name="AutoShape 2">
            <a:extLst>
              <a:ext uri="{FF2B5EF4-FFF2-40B4-BE49-F238E27FC236}">
                <a16:creationId xmlns:a16="http://schemas.microsoft.com/office/drawing/2014/main" id="{00000000-0008-0000-1100-0000763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11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0</xdr:colOff>
      <xdr:row>0</xdr:row>
      <xdr:rowOff>66675</xdr:rowOff>
    </xdr:from>
    <xdr:to>
      <xdr:col>12</xdr:col>
      <xdr:colOff>209550</xdr:colOff>
      <xdr:row>2</xdr:row>
      <xdr:rowOff>523875</xdr:rowOff>
    </xdr:to>
    <xdr:grpSp>
      <xdr:nvGrpSpPr>
        <xdr:cNvPr id="81423" name="Group 1">
          <a:hlinkClick xmlns:r="http://schemas.openxmlformats.org/officeDocument/2006/relationships" r:id="rId1" tooltip="Click for Next Attachment"/>
          <a:extLst>
            <a:ext uri="{FF2B5EF4-FFF2-40B4-BE49-F238E27FC236}">
              <a16:creationId xmlns:a16="http://schemas.microsoft.com/office/drawing/2014/main" id="{00000000-0008-0000-1200-00000F3E0100}"/>
            </a:ext>
          </a:extLst>
        </xdr:cNvPr>
        <xdr:cNvGrpSpPr>
          <a:grpSpLocks/>
        </xdr:cNvGrpSpPr>
      </xdr:nvGrpSpPr>
      <xdr:grpSpPr bwMode="auto">
        <a:xfrm>
          <a:off x="9838765" y="66675"/>
          <a:ext cx="2630020" cy="927847"/>
          <a:chOff x="919" y="4"/>
          <a:chExt cx="116" cy="73"/>
        </a:xfrm>
      </xdr:grpSpPr>
      <xdr:sp macro="" textlink="">
        <xdr:nvSpPr>
          <xdr:cNvPr id="81424" name="AutoShape 2">
            <a:extLst>
              <a:ext uri="{FF2B5EF4-FFF2-40B4-BE49-F238E27FC236}">
                <a16:creationId xmlns:a16="http://schemas.microsoft.com/office/drawing/2014/main" id="{00000000-0008-0000-1200-0000103E01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293" name="Group 1">
          <a:hlinkClick xmlns:r="http://schemas.openxmlformats.org/officeDocument/2006/relationships" r:id="rId1" tooltip="Click for Next Attachment"/>
          <a:extLst>
            <a:ext uri="{FF2B5EF4-FFF2-40B4-BE49-F238E27FC236}">
              <a16:creationId xmlns:a16="http://schemas.microsoft.com/office/drawing/2014/main" id="{00000000-0008-0000-1300-000075410100}"/>
            </a:ext>
          </a:extLst>
        </xdr:cNvPr>
        <xdr:cNvGrpSpPr>
          <a:grpSpLocks/>
        </xdr:cNvGrpSpPr>
      </xdr:nvGrpSpPr>
      <xdr:grpSpPr bwMode="auto">
        <a:xfrm>
          <a:off x="8018929" y="47625"/>
          <a:ext cx="1095936" cy="679637"/>
          <a:chOff x="738" y="5"/>
          <a:chExt cx="116" cy="73"/>
        </a:xfrm>
      </xdr:grpSpPr>
      <xdr:sp macro="" textlink="">
        <xdr:nvSpPr>
          <xdr:cNvPr id="82294" name="AutoShape 2">
            <a:extLst>
              <a:ext uri="{FF2B5EF4-FFF2-40B4-BE49-F238E27FC236}">
                <a16:creationId xmlns:a16="http://schemas.microsoft.com/office/drawing/2014/main" id="{00000000-0008-0000-1300-0000764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3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0</xdr:colOff>
      <xdr:row>0</xdr:row>
      <xdr:rowOff>0</xdr:rowOff>
    </xdr:from>
    <xdr:to>
      <xdr:col>6</xdr:col>
      <xdr:colOff>327660</xdr:colOff>
      <xdr:row>1</xdr:row>
      <xdr:rowOff>68580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200-000002000000}"/>
            </a:ext>
          </a:extLst>
        </xdr:cNvPr>
        <xdr:cNvGrpSpPr>
          <a:grpSpLocks/>
        </xdr:cNvGrpSpPr>
      </xdr:nvGrpSpPr>
      <xdr:grpSpPr bwMode="auto">
        <a:xfrm>
          <a:off x="7471833" y="0"/>
          <a:ext cx="793750" cy="714163"/>
          <a:chOff x="738" y="5"/>
          <a:chExt cx="116" cy="73"/>
        </a:xfrm>
      </xdr:grpSpPr>
      <xdr:sp macro="" textlink="">
        <xdr:nvSpPr>
          <xdr:cNvPr id="3" name="AutoShape 2">
            <a:extLst>
              <a:ext uri="{FF2B5EF4-FFF2-40B4-BE49-F238E27FC236}">
                <a16:creationId xmlns:a16="http://schemas.microsoft.com/office/drawing/2014/main" id="{00000000-0008-0000-02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tooltip="Click for Next Attachment"/>
            <a:extLst>
              <a:ext uri="{FF2B5EF4-FFF2-40B4-BE49-F238E27FC236}">
                <a16:creationId xmlns:a16="http://schemas.microsoft.com/office/drawing/2014/main" id="{00000000-0008-0000-02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317" name="Group 1">
          <a:hlinkClick xmlns:r="http://schemas.openxmlformats.org/officeDocument/2006/relationships" r:id="rId1" tooltip="Click for Next Attachment"/>
          <a:extLst>
            <a:ext uri="{FF2B5EF4-FFF2-40B4-BE49-F238E27FC236}">
              <a16:creationId xmlns:a16="http://schemas.microsoft.com/office/drawing/2014/main" id="{00000000-0008-0000-1400-000075450100}"/>
            </a:ext>
          </a:extLst>
        </xdr:cNvPr>
        <xdr:cNvGrpSpPr>
          <a:grpSpLocks/>
        </xdr:cNvGrpSpPr>
      </xdr:nvGrpSpPr>
      <xdr:grpSpPr bwMode="auto">
        <a:xfrm>
          <a:off x="7888357" y="47625"/>
          <a:ext cx="1111526" cy="673790"/>
          <a:chOff x="738" y="5"/>
          <a:chExt cx="116" cy="73"/>
        </a:xfrm>
      </xdr:grpSpPr>
      <xdr:sp macro="" textlink="">
        <xdr:nvSpPr>
          <xdr:cNvPr id="83318" name="AutoShape 2">
            <a:extLst>
              <a:ext uri="{FF2B5EF4-FFF2-40B4-BE49-F238E27FC236}">
                <a16:creationId xmlns:a16="http://schemas.microsoft.com/office/drawing/2014/main" id="{00000000-0008-0000-1400-0000764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341" name="Group 1">
          <a:hlinkClick xmlns:r="http://schemas.openxmlformats.org/officeDocument/2006/relationships" r:id="rId1" tooltip="Click for Next Attachment"/>
          <a:extLst>
            <a:ext uri="{FF2B5EF4-FFF2-40B4-BE49-F238E27FC236}">
              <a16:creationId xmlns:a16="http://schemas.microsoft.com/office/drawing/2014/main" id="{00000000-0008-0000-1500-000075490100}"/>
            </a:ext>
          </a:extLst>
        </xdr:cNvPr>
        <xdr:cNvGrpSpPr>
          <a:grpSpLocks/>
        </xdr:cNvGrpSpPr>
      </xdr:nvGrpSpPr>
      <xdr:grpSpPr bwMode="auto">
        <a:xfrm>
          <a:off x="7586041" y="445190"/>
          <a:ext cx="1111526" cy="692840"/>
          <a:chOff x="738" y="5"/>
          <a:chExt cx="116" cy="73"/>
        </a:xfrm>
      </xdr:grpSpPr>
      <xdr:sp macro="" textlink="">
        <xdr:nvSpPr>
          <xdr:cNvPr id="84342" name="AutoShape 2">
            <a:extLst>
              <a:ext uri="{FF2B5EF4-FFF2-40B4-BE49-F238E27FC236}">
                <a16:creationId xmlns:a16="http://schemas.microsoft.com/office/drawing/2014/main" id="{00000000-0008-0000-1500-0000764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5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4956" name="Group 2">
          <a:hlinkClick xmlns:r="http://schemas.openxmlformats.org/officeDocument/2006/relationships" r:id="rId1" tooltip="Click for Next Attachment"/>
          <a:extLst>
            <a:ext uri="{FF2B5EF4-FFF2-40B4-BE49-F238E27FC236}">
              <a16:creationId xmlns:a16="http://schemas.microsoft.com/office/drawing/2014/main" id="{00000000-0008-0000-1600-00007C610000}"/>
            </a:ext>
          </a:extLst>
        </xdr:cNvPr>
        <xdr:cNvGrpSpPr>
          <a:grpSpLocks/>
        </xdr:cNvGrpSpPr>
      </xdr:nvGrpSpPr>
      <xdr:grpSpPr bwMode="auto">
        <a:xfrm>
          <a:off x="7939520" y="57150"/>
          <a:ext cx="1193223" cy="935182"/>
          <a:chOff x="738" y="5"/>
          <a:chExt cx="116" cy="73"/>
        </a:xfrm>
      </xdr:grpSpPr>
      <xdr:sp macro="" textlink="">
        <xdr:nvSpPr>
          <xdr:cNvPr id="24957" name="AutoShape 3">
            <a:extLst>
              <a:ext uri="{FF2B5EF4-FFF2-40B4-BE49-F238E27FC236}">
                <a16:creationId xmlns:a16="http://schemas.microsoft.com/office/drawing/2014/main" id="{00000000-0008-0000-1600-00007D6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6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74</xdr:row>
          <xdr:rowOff>19050</xdr:rowOff>
        </xdr:from>
        <xdr:to>
          <xdr:col>1</xdr:col>
          <xdr:colOff>2124075</xdr:colOff>
          <xdr:row>74</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6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74</xdr:row>
          <xdr:rowOff>19050</xdr:rowOff>
        </xdr:from>
        <xdr:to>
          <xdr:col>3</xdr:col>
          <xdr:colOff>923925</xdr:colOff>
          <xdr:row>74</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6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86389" name="Group 1">
          <a:hlinkClick xmlns:r="http://schemas.openxmlformats.org/officeDocument/2006/relationships" r:id="rId1" tooltip="Click for Next Attachment"/>
          <a:extLst>
            <a:ext uri="{FF2B5EF4-FFF2-40B4-BE49-F238E27FC236}">
              <a16:creationId xmlns:a16="http://schemas.microsoft.com/office/drawing/2014/main" id="{00000000-0008-0000-1700-000075510100}"/>
            </a:ext>
          </a:extLst>
        </xdr:cNvPr>
        <xdr:cNvGrpSpPr>
          <a:grpSpLocks/>
        </xdr:cNvGrpSpPr>
      </xdr:nvGrpSpPr>
      <xdr:grpSpPr bwMode="auto">
        <a:xfrm>
          <a:off x="7152447" y="434423"/>
          <a:ext cx="1111526" cy="940490"/>
          <a:chOff x="738" y="5"/>
          <a:chExt cx="116" cy="73"/>
        </a:xfrm>
      </xdr:grpSpPr>
      <xdr:sp macro="" textlink="">
        <xdr:nvSpPr>
          <xdr:cNvPr id="86390" name="AutoShape 2">
            <a:extLst>
              <a:ext uri="{FF2B5EF4-FFF2-40B4-BE49-F238E27FC236}">
                <a16:creationId xmlns:a16="http://schemas.microsoft.com/office/drawing/2014/main" id="{00000000-0008-0000-1700-0000765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7411" name="Text Box 3">
            <a:extLst>
              <a:ext uri="{FF2B5EF4-FFF2-40B4-BE49-F238E27FC236}">
                <a16:creationId xmlns:a16="http://schemas.microsoft.com/office/drawing/2014/main" id="{00000000-0008-0000-1700-0000034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413" name="Group 1">
          <a:hlinkClick xmlns:r="http://schemas.openxmlformats.org/officeDocument/2006/relationships" r:id="rId1" tooltip="Click for Next Attachment"/>
          <a:extLst>
            <a:ext uri="{FF2B5EF4-FFF2-40B4-BE49-F238E27FC236}">
              <a16:creationId xmlns:a16="http://schemas.microsoft.com/office/drawing/2014/main" id="{00000000-0008-0000-1800-000075550100}"/>
            </a:ext>
          </a:extLst>
        </xdr:cNvPr>
        <xdr:cNvGrpSpPr>
          <a:grpSpLocks/>
        </xdr:cNvGrpSpPr>
      </xdr:nvGrpSpPr>
      <xdr:grpSpPr bwMode="auto">
        <a:xfrm>
          <a:off x="8324850" y="57150"/>
          <a:ext cx="1104900" cy="800100"/>
          <a:chOff x="738" y="5"/>
          <a:chExt cx="116" cy="73"/>
        </a:xfrm>
      </xdr:grpSpPr>
      <xdr:sp macro="" textlink="">
        <xdr:nvSpPr>
          <xdr:cNvPr id="87414" name="AutoShape 2">
            <a:extLst>
              <a:ext uri="{FF2B5EF4-FFF2-40B4-BE49-F238E27FC236}">
                <a16:creationId xmlns:a16="http://schemas.microsoft.com/office/drawing/2014/main" id="{00000000-0008-0000-1800-0000765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8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437" name="Group 1">
          <a:hlinkClick xmlns:r="http://schemas.openxmlformats.org/officeDocument/2006/relationships" r:id="rId1" tooltip="Click for Next Attachment"/>
          <a:extLst>
            <a:ext uri="{FF2B5EF4-FFF2-40B4-BE49-F238E27FC236}">
              <a16:creationId xmlns:a16="http://schemas.microsoft.com/office/drawing/2014/main" id="{00000000-0008-0000-1900-000075590100}"/>
            </a:ext>
          </a:extLst>
        </xdr:cNvPr>
        <xdr:cNvGrpSpPr>
          <a:grpSpLocks/>
        </xdr:cNvGrpSpPr>
      </xdr:nvGrpSpPr>
      <xdr:grpSpPr bwMode="auto">
        <a:xfrm>
          <a:off x="7003073" y="47625"/>
          <a:ext cx="1101969" cy="671879"/>
          <a:chOff x="738" y="5"/>
          <a:chExt cx="116" cy="73"/>
        </a:xfrm>
      </xdr:grpSpPr>
      <xdr:sp macro="" textlink="">
        <xdr:nvSpPr>
          <xdr:cNvPr id="88438" name="AutoShape 2">
            <a:extLst>
              <a:ext uri="{FF2B5EF4-FFF2-40B4-BE49-F238E27FC236}">
                <a16:creationId xmlns:a16="http://schemas.microsoft.com/office/drawing/2014/main" id="{00000000-0008-0000-1900-0000765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9</xdr:col>
      <xdr:colOff>0</xdr:colOff>
      <xdr:row>0</xdr:row>
      <xdr:rowOff>209550</xdr:rowOff>
    </xdr:from>
    <xdr:to>
      <xdr:col>17</xdr:col>
      <xdr:colOff>361950</xdr:colOff>
      <xdr:row>2</xdr:row>
      <xdr:rowOff>161925</xdr:rowOff>
    </xdr:to>
    <xdr:grpSp>
      <xdr:nvGrpSpPr>
        <xdr:cNvPr id="89461" name="Group 1">
          <a:hlinkClick xmlns:r="http://schemas.openxmlformats.org/officeDocument/2006/relationships" r:id="rId1" tooltip="Click for Next Attachment"/>
          <a:extLst>
            <a:ext uri="{FF2B5EF4-FFF2-40B4-BE49-F238E27FC236}">
              <a16:creationId xmlns:a16="http://schemas.microsoft.com/office/drawing/2014/main" id="{00000000-0008-0000-1A00-0000755D0100}"/>
            </a:ext>
          </a:extLst>
        </xdr:cNvPr>
        <xdr:cNvGrpSpPr>
          <a:grpSpLocks/>
        </xdr:cNvGrpSpPr>
      </xdr:nvGrpSpPr>
      <xdr:grpSpPr bwMode="auto">
        <a:xfrm>
          <a:off x="7219293" y="209550"/>
          <a:ext cx="972864" cy="694668"/>
          <a:chOff x="738" y="5"/>
          <a:chExt cx="116" cy="73"/>
        </a:xfrm>
      </xdr:grpSpPr>
      <xdr:sp macro="" textlink="">
        <xdr:nvSpPr>
          <xdr:cNvPr id="89462" name="AutoShape 2">
            <a:extLst>
              <a:ext uri="{FF2B5EF4-FFF2-40B4-BE49-F238E27FC236}">
                <a16:creationId xmlns:a16="http://schemas.microsoft.com/office/drawing/2014/main" id="{00000000-0008-0000-1A00-0000765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A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485" name="Group 1">
          <a:hlinkClick xmlns:r="http://schemas.openxmlformats.org/officeDocument/2006/relationships" r:id="rId1" tooltip="Click for Next Attachment"/>
          <a:extLst>
            <a:ext uri="{FF2B5EF4-FFF2-40B4-BE49-F238E27FC236}">
              <a16:creationId xmlns:a16="http://schemas.microsoft.com/office/drawing/2014/main" id="{00000000-0008-0000-1B00-000075610100}"/>
            </a:ext>
          </a:extLst>
        </xdr:cNvPr>
        <xdr:cNvGrpSpPr>
          <a:grpSpLocks/>
        </xdr:cNvGrpSpPr>
      </xdr:nvGrpSpPr>
      <xdr:grpSpPr bwMode="auto">
        <a:xfrm>
          <a:off x="8639175" y="57150"/>
          <a:ext cx="1104900" cy="685800"/>
          <a:chOff x="738" y="5"/>
          <a:chExt cx="116" cy="73"/>
        </a:xfrm>
      </xdr:grpSpPr>
      <xdr:sp macro="" textlink="">
        <xdr:nvSpPr>
          <xdr:cNvPr id="90486" name="AutoShape 2">
            <a:extLst>
              <a:ext uri="{FF2B5EF4-FFF2-40B4-BE49-F238E27FC236}">
                <a16:creationId xmlns:a16="http://schemas.microsoft.com/office/drawing/2014/main" id="{00000000-0008-0000-1B00-0000766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B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2006" name="Group 14">
          <a:hlinkClick xmlns:r="http://schemas.openxmlformats.org/officeDocument/2006/relationships" r:id="rId1" tooltip="Back to Cover"/>
          <a:extLst>
            <a:ext uri="{FF2B5EF4-FFF2-40B4-BE49-F238E27FC236}">
              <a16:creationId xmlns:a16="http://schemas.microsoft.com/office/drawing/2014/main" id="{00000000-0008-0000-1C00-000066670100}"/>
            </a:ext>
          </a:extLst>
        </xdr:cNvPr>
        <xdr:cNvGrpSpPr>
          <a:grpSpLocks/>
        </xdr:cNvGrpSpPr>
      </xdr:nvGrpSpPr>
      <xdr:grpSpPr bwMode="auto">
        <a:xfrm>
          <a:off x="7705725" y="57150"/>
          <a:ext cx="1190625" cy="762000"/>
          <a:chOff x="711" y="6"/>
          <a:chExt cx="125" cy="73"/>
        </a:xfrm>
      </xdr:grpSpPr>
      <xdr:sp macro="" textlink="">
        <xdr:nvSpPr>
          <xdr:cNvPr id="92011" name="AutoShape 8">
            <a:extLst>
              <a:ext uri="{FF2B5EF4-FFF2-40B4-BE49-F238E27FC236}">
                <a16:creationId xmlns:a16="http://schemas.microsoft.com/office/drawing/2014/main" id="{00000000-0008-0000-1C00-00006B67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C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437" name="Group 6">
          <a:hlinkClick xmlns:r="http://schemas.openxmlformats.org/officeDocument/2006/relationships" r:id="rId1" tooltip="Click for Sch-1"/>
          <a:extLst>
            <a:ext uri="{FF2B5EF4-FFF2-40B4-BE49-F238E27FC236}">
              <a16:creationId xmlns:a16="http://schemas.microsoft.com/office/drawing/2014/main" id="{00000000-0008-0000-0300-000085090000}"/>
            </a:ext>
          </a:extLst>
        </xdr:cNvPr>
        <xdr:cNvGrpSpPr>
          <a:grpSpLocks/>
        </xdr:cNvGrpSpPr>
      </xdr:nvGrpSpPr>
      <xdr:grpSpPr bwMode="auto">
        <a:xfrm>
          <a:off x="7582728" y="47625"/>
          <a:ext cx="691598" cy="790161"/>
          <a:chOff x="804" y="5"/>
          <a:chExt cx="116" cy="73"/>
        </a:xfrm>
      </xdr:grpSpPr>
      <xdr:sp macro="" textlink="">
        <xdr:nvSpPr>
          <xdr:cNvPr id="2438" name="AutoShape 2">
            <a:extLst>
              <a:ext uri="{FF2B5EF4-FFF2-40B4-BE49-F238E27FC236}">
                <a16:creationId xmlns:a16="http://schemas.microsoft.com/office/drawing/2014/main" id="{00000000-0008-0000-0300-00008609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300-000004000000}"/>
              </a:ext>
            </a:extLst>
          </xdr:cNvPr>
          <xdr:cNvSpPr txBox="1">
            <a:spLocks noChangeArrowheads="1"/>
          </xdr:cNvSpPr>
        </xdr:nvSpPr>
        <xdr:spPr bwMode="auto">
          <a:xfrm>
            <a:off x="7477125" y="381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445" name="Group 3">
          <a:hlinkClick xmlns:r="http://schemas.openxmlformats.org/officeDocument/2006/relationships" r:id="rId1" tooltip="Click for Next Attachment"/>
          <a:extLst>
            <a:ext uri="{FF2B5EF4-FFF2-40B4-BE49-F238E27FC236}">
              <a16:creationId xmlns:a16="http://schemas.microsoft.com/office/drawing/2014/main" id="{00000000-0008-0000-0400-0000750D0000}"/>
            </a:ext>
          </a:extLst>
        </xdr:cNvPr>
        <xdr:cNvGrpSpPr>
          <a:grpSpLocks/>
        </xdr:cNvGrpSpPr>
      </xdr:nvGrpSpPr>
      <xdr:grpSpPr bwMode="auto">
        <a:xfrm>
          <a:off x="7695142" y="47625"/>
          <a:ext cx="676275" cy="762000"/>
          <a:chOff x="738" y="5"/>
          <a:chExt cx="116" cy="73"/>
        </a:xfrm>
      </xdr:grpSpPr>
      <xdr:sp macro="" textlink="">
        <xdr:nvSpPr>
          <xdr:cNvPr id="3446" name="AutoShape 1">
            <a:extLst>
              <a:ext uri="{FF2B5EF4-FFF2-40B4-BE49-F238E27FC236}">
                <a16:creationId xmlns:a16="http://schemas.microsoft.com/office/drawing/2014/main" id="{00000000-0008-0000-0400-0000760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4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95489" name="Group 1">
          <a:hlinkClick xmlns:r="http://schemas.openxmlformats.org/officeDocument/2006/relationships" r:id="rId1" tooltip="Click for Next Attachment"/>
          <a:extLst>
            <a:ext uri="{FF2B5EF4-FFF2-40B4-BE49-F238E27FC236}">
              <a16:creationId xmlns:a16="http://schemas.microsoft.com/office/drawing/2014/main" id="{00000000-0008-0000-0500-000001750100}"/>
            </a:ext>
          </a:extLst>
        </xdr:cNvPr>
        <xdr:cNvGrpSpPr>
          <a:grpSpLocks/>
        </xdr:cNvGrpSpPr>
      </xdr:nvGrpSpPr>
      <xdr:grpSpPr bwMode="auto">
        <a:xfrm>
          <a:off x="11092962" y="200025"/>
          <a:ext cx="0" cy="877033"/>
          <a:chOff x="738" y="5"/>
          <a:chExt cx="116" cy="73"/>
        </a:xfrm>
      </xdr:grpSpPr>
      <xdr:sp macro="" textlink="">
        <xdr:nvSpPr>
          <xdr:cNvPr id="95494" name="AutoShape 2">
            <a:extLst>
              <a:ext uri="{FF2B5EF4-FFF2-40B4-BE49-F238E27FC236}">
                <a16:creationId xmlns:a16="http://schemas.microsoft.com/office/drawing/2014/main" id="{00000000-0008-0000-0500-0000067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5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88</xdr:row>
          <xdr:rowOff>0</xdr:rowOff>
        </xdr:from>
        <xdr:to>
          <xdr:col>6</xdr:col>
          <xdr:colOff>895350</xdr:colOff>
          <xdr:row>88</xdr:row>
          <xdr:rowOff>0</xdr:rowOff>
        </xdr:to>
        <xdr:grpSp>
          <xdr:nvGrpSpPr>
            <xdr:cNvPr id="95490" name="Group 225">
              <a:extLst>
                <a:ext uri="{FF2B5EF4-FFF2-40B4-BE49-F238E27FC236}">
                  <a16:creationId xmlns:a16="http://schemas.microsoft.com/office/drawing/2014/main" id="{00000000-0008-0000-0500-000002750100}"/>
                </a:ext>
              </a:extLst>
            </xdr:cNvPr>
            <xdr:cNvGrpSpPr>
              <a:grpSpLocks/>
            </xdr:cNvGrpSpPr>
          </xdr:nvGrpSpPr>
          <xdr:grpSpPr bwMode="auto">
            <a:xfrm>
              <a:off x="5506183" y="32707385"/>
              <a:ext cx="2791577" cy="32707385"/>
              <a:chOff x="426" y="0"/>
              <a:chExt cx="8287814" cy="32707385"/>
            </a:xfrm>
          </xdr:grpSpPr>
          <xdr:sp macro="" textlink="">
            <xdr:nvSpPr>
              <xdr:cNvPr id="95253" name="Check Box 21" hidden="1">
                <a:extLst>
                  <a:ext uri="{63B3BB69-23CF-44E3-9099-C40C66FF867C}">
                    <a14:compatExt spid="_x0000_s95253"/>
                  </a:ext>
                  <a:ext uri="{FF2B5EF4-FFF2-40B4-BE49-F238E27FC236}">
                    <a16:creationId xmlns:a16="http://schemas.microsoft.com/office/drawing/2014/main" id="{00000000-0008-0000-0500-000015740100}"/>
                  </a:ext>
                </a:extLst>
              </xdr:cNvPr>
              <xdr:cNvSpPr/>
            </xdr:nvSpPr>
            <xdr:spPr bwMode="auto">
              <a:xfrm>
                <a:off x="8286619" y="32707385"/>
                <a:ext cx="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54" name="Check Box 22" hidden="1">
                <a:extLst>
                  <a:ext uri="{63B3BB69-23CF-44E3-9099-C40C66FF867C}">
                    <a14:compatExt spid="_x0000_s95254"/>
                  </a:ext>
                  <a:ext uri="{FF2B5EF4-FFF2-40B4-BE49-F238E27FC236}">
                    <a16:creationId xmlns:a16="http://schemas.microsoft.com/office/drawing/2014/main" id="{00000000-0008-0000-0500-000016740100}"/>
                  </a:ext>
                </a:extLst>
              </xdr:cNvPr>
              <xdr:cNvSpPr/>
            </xdr:nvSpPr>
            <xdr:spPr bwMode="auto">
              <a:xfrm>
                <a:off x="8288097" y="32707385"/>
                <a:ext cx="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55" name="Check Box 23" hidden="1">
                <a:extLst>
                  <a:ext uri="{63B3BB69-23CF-44E3-9099-C40C66FF867C}">
                    <a14:compatExt spid="_x0000_s95255"/>
                  </a:ext>
                  <a:ext uri="{FF2B5EF4-FFF2-40B4-BE49-F238E27FC236}">
                    <a16:creationId xmlns:a16="http://schemas.microsoft.com/office/drawing/2014/main" id="{00000000-0008-0000-0500-000017740100}"/>
                  </a:ext>
                </a:extLst>
              </xdr:cNvPr>
              <xdr:cNvSpPr/>
            </xdr:nvSpPr>
            <xdr:spPr bwMode="auto">
              <a:xfrm>
                <a:off x="8286761" y="32707385"/>
                <a:ext cx="8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56" name="Check Box 24" hidden="1">
                <a:extLst>
                  <a:ext uri="{63B3BB69-23CF-44E3-9099-C40C66FF867C}">
                    <a14:compatExt spid="_x0000_s95256"/>
                  </a:ext>
                  <a:ext uri="{FF2B5EF4-FFF2-40B4-BE49-F238E27FC236}">
                    <a16:creationId xmlns:a16="http://schemas.microsoft.com/office/drawing/2014/main" id="{00000000-0008-0000-0500-000018740100}"/>
                  </a:ext>
                </a:extLst>
              </xdr:cNvPr>
              <xdr:cNvSpPr/>
            </xdr:nvSpPr>
            <xdr:spPr bwMode="auto">
              <a:xfrm>
                <a:off x="8288142" y="32707385"/>
                <a:ext cx="9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57" name="Check Box 25" hidden="1">
                <a:extLst>
                  <a:ext uri="{63B3BB69-23CF-44E3-9099-C40C66FF867C}">
                    <a14:compatExt spid="_x0000_s95257"/>
                  </a:ext>
                  <a:ext uri="{FF2B5EF4-FFF2-40B4-BE49-F238E27FC236}">
                    <a16:creationId xmlns:a16="http://schemas.microsoft.com/office/drawing/2014/main" id="{00000000-0008-0000-0500-000019740100}"/>
                  </a:ext>
                </a:extLst>
              </xdr:cNvPr>
              <xdr:cNvSpPr/>
            </xdr:nvSpPr>
            <xdr:spPr bwMode="auto">
              <a:xfrm>
                <a:off x="8287641" y="32707385"/>
                <a:ext cx="19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58" name="Check Box 26" hidden="1">
                <a:extLst>
                  <a:ext uri="{63B3BB69-23CF-44E3-9099-C40C66FF867C}">
                    <a14:compatExt spid="_x0000_s95258"/>
                  </a:ext>
                  <a:ext uri="{FF2B5EF4-FFF2-40B4-BE49-F238E27FC236}">
                    <a16:creationId xmlns:a16="http://schemas.microsoft.com/office/drawing/2014/main" id="{00000000-0008-0000-0500-00001A740100}"/>
                  </a:ext>
                </a:extLst>
              </xdr:cNvPr>
              <xdr:cNvSpPr/>
            </xdr:nvSpPr>
            <xdr:spPr bwMode="auto">
              <a:xfrm>
                <a:off x="426" y="0"/>
                <a:ext cx="16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88</xdr:row>
          <xdr:rowOff>0</xdr:rowOff>
        </xdr:from>
        <xdr:to>
          <xdr:col>9</xdr:col>
          <xdr:colOff>0</xdr:colOff>
          <xdr:row>88</xdr:row>
          <xdr:rowOff>0</xdr:rowOff>
        </xdr:to>
        <xdr:grpSp>
          <xdr:nvGrpSpPr>
            <xdr:cNvPr id="95491" name="Group 232">
              <a:extLst>
                <a:ext uri="{FF2B5EF4-FFF2-40B4-BE49-F238E27FC236}">
                  <a16:creationId xmlns:a16="http://schemas.microsoft.com/office/drawing/2014/main" id="{00000000-0008-0000-0500-000003750100}"/>
                </a:ext>
              </a:extLst>
            </xdr:cNvPr>
            <xdr:cNvGrpSpPr>
              <a:grpSpLocks/>
            </xdr:cNvGrpSpPr>
          </xdr:nvGrpSpPr>
          <xdr:grpSpPr bwMode="auto">
            <a:xfrm>
              <a:off x="8539529" y="32707385"/>
              <a:ext cx="2557270" cy="32707385"/>
              <a:chOff x="427" y="0"/>
              <a:chExt cx="11092574" cy="32707385"/>
            </a:xfrm>
          </xdr:grpSpPr>
          <xdr:sp macro="" textlink="">
            <xdr:nvSpPr>
              <xdr:cNvPr id="95259" name="Check Box 27" hidden="1">
                <a:extLst>
                  <a:ext uri="{63B3BB69-23CF-44E3-9099-C40C66FF867C}">
                    <a14:compatExt spid="_x0000_s95259"/>
                  </a:ext>
                  <a:ext uri="{FF2B5EF4-FFF2-40B4-BE49-F238E27FC236}">
                    <a16:creationId xmlns:a16="http://schemas.microsoft.com/office/drawing/2014/main" id="{00000000-0008-0000-0500-00001B740100}"/>
                  </a:ext>
                </a:extLst>
              </xdr:cNvPr>
              <xdr:cNvSpPr/>
            </xdr:nvSpPr>
            <xdr:spPr bwMode="auto">
              <a:xfrm>
                <a:off x="11092667" y="32707385"/>
                <a:ext cx="6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60" name="Check Box 28" hidden="1">
                <a:extLst>
                  <a:ext uri="{63B3BB69-23CF-44E3-9099-C40C66FF867C}">
                    <a14:compatExt spid="_x0000_s95260"/>
                  </a:ext>
                  <a:ext uri="{FF2B5EF4-FFF2-40B4-BE49-F238E27FC236}">
                    <a16:creationId xmlns:a16="http://schemas.microsoft.com/office/drawing/2014/main" id="{00000000-0008-0000-0500-00001C740100}"/>
                  </a:ext>
                </a:extLst>
              </xdr:cNvPr>
              <xdr:cNvSpPr/>
            </xdr:nvSpPr>
            <xdr:spPr bwMode="auto">
              <a:xfrm>
                <a:off x="11092897" y="32707385"/>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61" name="Check Box 29" hidden="1">
                <a:extLst>
                  <a:ext uri="{63B3BB69-23CF-44E3-9099-C40C66FF867C}">
                    <a14:compatExt spid="_x0000_s95261"/>
                  </a:ext>
                  <a:ext uri="{FF2B5EF4-FFF2-40B4-BE49-F238E27FC236}">
                    <a16:creationId xmlns:a16="http://schemas.microsoft.com/office/drawing/2014/main" id="{00000000-0008-0000-0500-00001D740100}"/>
                  </a:ext>
                </a:extLst>
              </xdr:cNvPr>
              <xdr:cNvSpPr/>
            </xdr:nvSpPr>
            <xdr:spPr bwMode="auto">
              <a:xfrm>
                <a:off x="11092684" y="32707385"/>
                <a:ext cx="8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62" name="Check Box 30" hidden="1">
                <a:extLst>
                  <a:ext uri="{63B3BB69-23CF-44E3-9099-C40C66FF867C}">
                    <a14:compatExt spid="_x0000_s95262"/>
                  </a:ext>
                  <a:ext uri="{FF2B5EF4-FFF2-40B4-BE49-F238E27FC236}">
                    <a16:creationId xmlns:a16="http://schemas.microsoft.com/office/drawing/2014/main" id="{00000000-0008-0000-0500-00001E740100}"/>
                  </a:ext>
                </a:extLst>
              </xdr:cNvPr>
              <xdr:cNvSpPr/>
            </xdr:nvSpPr>
            <xdr:spPr bwMode="auto">
              <a:xfrm>
                <a:off x="11092901" y="32707385"/>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63" name="Check Box 31" hidden="1">
                <a:extLst>
                  <a:ext uri="{63B3BB69-23CF-44E3-9099-C40C66FF867C}">
                    <a14:compatExt spid="_x0000_s95263"/>
                  </a:ext>
                  <a:ext uri="{FF2B5EF4-FFF2-40B4-BE49-F238E27FC236}">
                    <a16:creationId xmlns:a16="http://schemas.microsoft.com/office/drawing/2014/main" id="{00000000-0008-0000-0500-00001F740100}"/>
                  </a:ext>
                </a:extLst>
              </xdr:cNvPr>
              <xdr:cNvSpPr/>
            </xdr:nvSpPr>
            <xdr:spPr bwMode="auto">
              <a:xfrm>
                <a:off x="11092775" y="32707385"/>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64" name="Check Box 32" hidden="1">
                <a:extLst>
                  <a:ext uri="{63B3BB69-23CF-44E3-9099-C40C66FF867C}">
                    <a14:compatExt spid="_x0000_s95264"/>
                  </a:ext>
                  <a:ext uri="{FF2B5EF4-FFF2-40B4-BE49-F238E27FC236}">
                    <a16:creationId xmlns:a16="http://schemas.microsoft.com/office/drawing/2014/main" id="{00000000-0008-0000-0500-000020740100}"/>
                  </a:ext>
                </a:extLst>
              </xdr:cNvPr>
              <xdr:cNvSpPr/>
            </xdr:nvSpPr>
            <xdr:spPr bwMode="auto">
              <a:xfrm>
                <a:off x="427"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94</xdr:row>
          <xdr:rowOff>34637</xdr:rowOff>
        </xdr:from>
        <xdr:to>
          <xdr:col>5</xdr:col>
          <xdr:colOff>1679864</xdr:colOff>
          <xdr:row>95</xdr:row>
          <xdr:rowOff>414046</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5519172" y="35482323"/>
              <a:ext cx="1619250" cy="701780"/>
              <a:chOff x="5519172" y="35863261"/>
              <a:chExt cx="1619250" cy="694418"/>
            </a:xfrm>
          </xdr:grpSpPr>
          <xdr:sp macro="" textlink="">
            <xdr:nvSpPr>
              <xdr:cNvPr id="95407" name="Check Box 175" hidden="1">
                <a:extLst>
                  <a:ext uri="{63B3BB69-23CF-44E3-9099-C40C66FF867C}">
                    <a14:compatExt spid="_x0000_s95407"/>
                  </a:ext>
                  <a:ext uri="{FF2B5EF4-FFF2-40B4-BE49-F238E27FC236}">
                    <a16:creationId xmlns:a16="http://schemas.microsoft.com/office/drawing/2014/main" id="{00000000-0008-0000-0500-0000AF740100}"/>
                  </a:ext>
                </a:extLst>
              </xdr:cNvPr>
              <xdr:cNvSpPr/>
            </xdr:nvSpPr>
            <xdr:spPr bwMode="auto">
              <a:xfrm>
                <a:off x="5527462" y="35863261"/>
                <a:ext cx="452418"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08" name="Check Box 176" hidden="1">
                <a:extLst>
                  <a:ext uri="{63B3BB69-23CF-44E3-9099-C40C66FF867C}">
                    <a14:compatExt spid="_x0000_s95408"/>
                  </a:ext>
                  <a:ext uri="{FF2B5EF4-FFF2-40B4-BE49-F238E27FC236}">
                    <a16:creationId xmlns:a16="http://schemas.microsoft.com/office/drawing/2014/main" id="{00000000-0008-0000-0500-0000B074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09" name="Check Box 177" hidden="1">
                <a:extLst>
                  <a:ext uri="{63B3BB69-23CF-44E3-9099-C40C66FF867C}">
                    <a14:compatExt spid="_x0000_s95409"/>
                  </a:ext>
                  <a:ext uri="{FF2B5EF4-FFF2-40B4-BE49-F238E27FC236}">
                    <a16:creationId xmlns:a16="http://schemas.microsoft.com/office/drawing/2014/main" id="{00000000-0008-0000-0500-0000B174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1" name="Check Box 179" hidden="1">
                <a:extLst>
                  <a:ext uri="{63B3BB69-23CF-44E3-9099-C40C66FF867C}">
                    <a14:compatExt spid="_x0000_s95411"/>
                  </a:ext>
                  <a:ext uri="{FF2B5EF4-FFF2-40B4-BE49-F238E27FC236}">
                    <a16:creationId xmlns:a16="http://schemas.microsoft.com/office/drawing/2014/main" id="{00000000-0008-0000-0500-0000B3740100}"/>
                  </a:ext>
                </a:extLst>
              </xdr:cNvPr>
              <xdr:cNvSpPr/>
            </xdr:nvSpPr>
            <xdr:spPr bwMode="auto">
              <a:xfrm>
                <a:off x="6154750" y="36219018"/>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94</xdr:row>
          <xdr:rowOff>17319</xdr:rowOff>
        </xdr:from>
        <xdr:to>
          <xdr:col>7</xdr:col>
          <xdr:colOff>545524</xdr:colOff>
          <xdr:row>95</xdr:row>
          <xdr:rowOff>410161</xdr:rowOff>
        </xdr:to>
        <xdr:grpSp>
          <xdr:nvGrpSpPr>
            <xdr:cNvPr id="3" name="Group 2">
              <a:extLst>
                <a:ext uri="{FF2B5EF4-FFF2-40B4-BE49-F238E27FC236}">
                  <a16:creationId xmlns:a16="http://schemas.microsoft.com/office/drawing/2014/main" id="{00000000-0008-0000-0500-000003000000}"/>
                </a:ext>
              </a:extLst>
            </xdr:cNvPr>
            <xdr:cNvGrpSpPr/>
          </xdr:nvGrpSpPr>
          <xdr:grpSpPr>
            <a:xfrm>
              <a:off x="7514092" y="35464938"/>
              <a:ext cx="1523208" cy="715242"/>
              <a:chOff x="7272304" y="35845932"/>
              <a:chExt cx="1523207" cy="707922"/>
            </a:xfrm>
          </xdr:grpSpPr>
          <xdr:sp macro="" textlink="">
            <xdr:nvSpPr>
              <xdr:cNvPr id="95412" name="Check Box 180" hidden="1">
                <a:extLst>
                  <a:ext uri="{63B3BB69-23CF-44E3-9099-C40C66FF867C}">
                    <a14:compatExt spid="_x0000_s95412"/>
                  </a:ext>
                  <a:ext uri="{FF2B5EF4-FFF2-40B4-BE49-F238E27FC236}">
                    <a16:creationId xmlns:a16="http://schemas.microsoft.com/office/drawing/2014/main" id="{00000000-0008-0000-0500-0000B4740100}"/>
                  </a:ext>
                </a:extLst>
              </xdr:cNvPr>
              <xdr:cNvSpPr/>
            </xdr:nvSpPr>
            <xdr:spPr bwMode="auto">
              <a:xfrm>
                <a:off x="7280107" y="35845932"/>
                <a:ext cx="425619" cy="34054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3" name="Check Box 181" hidden="1">
                <a:extLst>
                  <a:ext uri="{63B3BB69-23CF-44E3-9099-C40C66FF867C}">
                    <a14:compatExt spid="_x0000_s95413"/>
                  </a:ext>
                  <a:ext uri="{FF2B5EF4-FFF2-40B4-BE49-F238E27FC236}">
                    <a16:creationId xmlns:a16="http://schemas.microsoft.com/office/drawing/2014/main" id="{00000000-0008-0000-0500-0000B5740100}"/>
                  </a:ext>
                </a:extLst>
              </xdr:cNvPr>
              <xdr:cNvSpPr/>
            </xdr:nvSpPr>
            <xdr:spPr bwMode="auto">
              <a:xfrm>
                <a:off x="7863043"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4" name="Check Box 182" hidden="1">
                <a:extLst>
                  <a:ext uri="{63B3BB69-23CF-44E3-9099-C40C66FF867C}">
                    <a14:compatExt spid="_x0000_s95414"/>
                  </a:ext>
                  <a:ext uri="{FF2B5EF4-FFF2-40B4-BE49-F238E27FC236}">
                    <a16:creationId xmlns:a16="http://schemas.microsoft.com/office/drawing/2014/main" id="{00000000-0008-0000-0500-0000B6740100}"/>
                  </a:ext>
                </a:extLst>
              </xdr:cNvPr>
              <xdr:cNvSpPr/>
            </xdr:nvSpPr>
            <xdr:spPr bwMode="auto">
              <a:xfrm>
                <a:off x="7272304" y="36202651"/>
                <a:ext cx="535248"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6" name="Check Box 184" hidden="1">
                <a:extLst>
                  <a:ext uri="{63B3BB69-23CF-44E3-9099-C40C66FF867C}">
                    <a14:compatExt spid="_x0000_s95416"/>
                  </a:ext>
                  <a:ext uri="{FF2B5EF4-FFF2-40B4-BE49-F238E27FC236}">
                    <a16:creationId xmlns:a16="http://schemas.microsoft.com/office/drawing/2014/main" id="{00000000-0008-0000-0500-0000B8740100}"/>
                  </a:ext>
                </a:extLst>
              </xdr:cNvPr>
              <xdr:cNvSpPr/>
            </xdr:nvSpPr>
            <xdr:spPr bwMode="auto">
              <a:xfrm>
                <a:off x="7870108" y="36208644"/>
                <a:ext cx="925403"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94</xdr:row>
          <xdr:rowOff>8659</xdr:rowOff>
        </xdr:from>
        <xdr:to>
          <xdr:col>8</xdr:col>
          <xdr:colOff>1584615</xdr:colOff>
          <xdr:row>95</xdr:row>
          <xdr:rowOff>401501</xdr:rowOff>
        </xdr:to>
        <xdr:grpSp>
          <xdr:nvGrpSpPr>
            <xdr:cNvPr id="5" name="Group 4">
              <a:extLst>
                <a:ext uri="{FF2B5EF4-FFF2-40B4-BE49-F238E27FC236}">
                  <a16:creationId xmlns:a16="http://schemas.microsoft.com/office/drawing/2014/main" id="{00000000-0008-0000-0500-000005000000}"/>
                </a:ext>
              </a:extLst>
            </xdr:cNvPr>
            <xdr:cNvGrpSpPr/>
          </xdr:nvGrpSpPr>
          <xdr:grpSpPr>
            <a:xfrm>
              <a:off x="9439075" y="35456278"/>
              <a:ext cx="1524002" cy="715242"/>
              <a:chOff x="9197286" y="35837272"/>
              <a:chExt cx="1524002" cy="707922"/>
            </a:xfrm>
          </xdr:grpSpPr>
          <xdr:sp macro="" textlink="">
            <xdr:nvSpPr>
              <xdr:cNvPr id="95417" name="Check Box 185" hidden="1">
                <a:extLst>
                  <a:ext uri="{63B3BB69-23CF-44E3-9099-C40C66FF867C}">
                    <a14:compatExt spid="_x0000_s95417"/>
                  </a:ext>
                  <a:ext uri="{FF2B5EF4-FFF2-40B4-BE49-F238E27FC236}">
                    <a16:creationId xmlns:a16="http://schemas.microsoft.com/office/drawing/2014/main" id="{00000000-0008-0000-0500-0000B9740100}"/>
                  </a:ext>
                </a:extLst>
              </xdr:cNvPr>
              <xdr:cNvSpPr/>
            </xdr:nvSpPr>
            <xdr:spPr bwMode="auto">
              <a:xfrm>
                <a:off x="9205092" y="35837272"/>
                <a:ext cx="425805" cy="34054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8" name="Check Box 186" hidden="1">
                <a:extLst>
                  <a:ext uri="{63B3BB69-23CF-44E3-9099-C40C66FF867C}">
                    <a14:compatExt spid="_x0000_s95418"/>
                  </a:ext>
                  <a:ext uri="{FF2B5EF4-FFF2-40B4-BE49-F238E27FC236}">
                    <a16:creationId xmlns:a16="http://schemas.microsoft.com/office/drawing/2014/main" id="{00000000-0008-0000-0500-0000BA740100}"/>
                  </a:ext>
                </a:extLst>
              </xdr:cNvPr>
              <xdr:cNvSpPr/>
            </xdr:nvSpPr>
            <xdr:spPr bwMode="auto">
              <a:xfrm>
                <a:off x="9788284" y="35837313"/>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9" name="Check Box 187" hidden="1">
                <a:extLst>
                  <a:ext uri="{63B3BB69-23CF-44E3-9099-C40C66FF867C}">
                    <a14:compatExt spid="_x0000_s95419"/>
                  </a:ext>
                  <a:ext uri="{FF2B5EF4-FFF2-40B4-BE49-F238E27FC236}">
                    <a16:creationId xmlns:a16="http://schemas.microsoft.com/office/drawing/2014/main" id="{00000000-0008-0000-0500-0000BB74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1" name="Check Box 189" hidden="1">
                <a:extLst>
                  <a:ext uri="{63B3BB69-23CF-44E3-9099-C40C66FF867C}">
                    <a14:compatExt spid="_x0000_s95421"/>
                  </a:ext>
                  <a:ext uri="{FF2B5EF4-FFF2-40B4-BE49-F238E27FC236}">
                    <a16:creationId xmlns:a16="http://schemas.microsoft.com/office/drawing/2014/main" id="{00000000-0008-0000-0500-0000BD740100}"/>
                  </a:ext>
                </a:extLst>
              </xdr:cNvPr>
              <xdr:cNvSpPr/>
            </xdr:nvSpPr>
            <xdr:spPr bwMode="auto">
              <a:xfrm>
                <a:off x="9795480" y="36199984"/>
                <a:ext cx="9258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131884</xdr:colOff>
          <xdr:row>120</xdr:row>
          <xdr:rowOff>117231</xdr:rowOff>
        </xdr:from>
        <xdr:to>
          <xdr:col>5</xdr:col>
          <xdr:colOff>1751134</xdr:colOff>
          <xdr:row>121</xdr:row>
          <xdr:rowOff>438025</xdr:rowOff>
        </xdr:to>
        <xdr:grpSp>
          <xdr:nvGrpSpPr>
            <xdr:cNvPr id="58" name="Group 57">
              <a:extLst>
                <a:ext uri="{FF2B5EF4-FFF2-40B4-BE49-F238E27FC236}">
                  <a16:creationId xmlns:a16="http://schemas.microsoft.com/office/drawing/2014/main" id="{00000000-0008-0000-0500-00003A000000}"/>
                </a:ext>
              </a:extLst>
            </xdr:cNvPr>
            <xdr:cNvGrpSpPr/>
          </xdr:nvGrpSpPr>
          <xdr:grpSpPr>
            <a:xfrm>
              <a:off x="5590442" y="46827050"/>
              <a:ext cx="1619250" cy="560689"/>
              <a:chOff x="5519172" y="35863659"/>
              <a:chExt cx="1619250" cy="693999"/>
            </a:xfrm>
          </xdr:grpSpPr>
          <xdr:sp macro="" textlink="">
            <xdr:nvSpPr>
              <xdr:cNvPr id="95424" name="Check Box 192" hidden="1">
                <a:extLst>
                  <a:ext uri="{63B3BB69-23CF-44E3-9099-C40C66FF867C}">
                    <a14:compatExt spid="_x0000_s95424"/>
                  </a:ext>
                  <a:ext uri="{FF2B5EF4-FFF2-40B4-BE49-F238E27FC236}">
                    <a16:creationId xmlns:a16="http://schemas.microsoft.com/office/drawing/2014/main" id="{00000000-0008-0000-0500-0000C0740100}"/>
                  </a:ext>
                </a:extLst>
              </xdr:cNvPr>
              <xdr:cNvSpPr/>
            </xdr:nvSpPr>
            <xdr:spPr bwMode="auto">
              <a:xfrm>
                <a:off x="5527462" y="35863659"/>
                <a:ext cx="452418"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5" name="Check Box 193" hidden="1">
                <a:extLst>
                  <a:ext uri="{63B3BB69-23CF-44E3-9099-C40C66FF867C}">
                    <a14:compatExt spid="_x0000_s95425"/>
                  </a:ext>
                  <a:ext uri="{FF2B5EF4-FFF2-40B4-BE49-F238E27FC236}">
                    <a16:creationId xmlns:a16="http://schemas.microsoft.com/office/drawing/2014/main" id="{00000000-0008-0000-0500-0000C1740100}"/>
                  </a:ext>
                </a:extLst>
              </xdr:cNvPr>
              <xdr:cNvSpPr/>
            </xdr:nvSpPr>
            <xdr:spPr bwMode="auto">
              <a:xfrm>
                <a:off x="6147104" y="35863681"/>
                <a:ext cx="630643" cy="33411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26" name="Check Box 194" hidden="1">
                <a:extLst>
                  <a:ext uri="{63B3BB69-23CF-44E3-9099-C40C66FF867C}">
                    <a14:compatExt spid="_x0000_s95426"/>
                  </a:ext>
                  <a:ext uri="{FF2B5EF4-FFF2-40B4-BE49-F238E27FC236}">
                    <a16:creationId xmlns:a16="http://schemas.microsoft.com/office/drawing/2014/main" id="{00000000-0008-0000-0500-0000C2740100}"/>
                  </a:ext>
                </a:extLst>
              </xdr:cNvPr>
              <xdr:cNvSpPr/>
            </xdr:nvSpPr>
            <xdr:spPr bwMode="auto">
              <a:xfrm>
                <a:off x="5519172" y="36213199"/>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7" name="Check Box 195" hidden="1">
                <a:extLst>
                  <a:ext uri="{63B3BB69-23CF-44E3-9099-C40C66FF867C}">
                    <a14:compatExt spid="_x0000_s95427"/>
                  </a:ext>
                  <a:ext uri="{FF2B5EF4-FFF2-40B4-BE49-F238E27FC236}">
                    <a16:creationId xmlns:a16="http://schemas.microsoft.com/office/drawing/2014/main" id="{00000000-0008-0000-0500-0000C3740100}"/>
                  </a:ext>
                </a:extLst>
              </xdr:cNvPr>
              <xdr:cNvSpPr/>
            </xdr:nvSpPr>
            <xdr:spPr bwMode="auto">
              <a:xfrm>
                <a:off x="6154750" y="36218997"/>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190500</xdr:colOff>
          <xdr:row>120</xdr:row>
          <xdr:rowOff>168519</xdr:rowOff>
        </xdr:from>
        <xdr:to>
          <xdr:col>7</xdr:col>
          <xdr:colOff>710711</xdr:colOff>
          <xdr:row>121</xdr:row>
          <xdr:rowOff>489313</xdr:rowOff>
        </xdr:to>
        <xdr:grpSp>
          <xdr:nvGrpSpPr>
            <xdr:cNvPr id="63" name="Group 62">
              <a:extLst>
                <a:ext uri="{FF2B5EF4-FFF2-40B4-BE49-F238E27FC236}">
                  <a16:creationId xmlns:a16="http://schemas.microsoft.com/office/drawing/2014/main" id="{00000000-0008-0000-0500-00003F000000}"/>
                </a:ext>
              </a:extLst>
            </xdr:cNvPr>
            <xdr:cNvGrpSpPr/>
          </xdr:nvGrpSpPr>
          <xdr:grpSpPr>
            <a:xfrm>
              <a:off x="7583365" y="46877606"/>
              <a:ext cx="1619250" cy="513619"/>
              <a:chOff x="5519172" y="35863286"/>
              <a:chExt cx="1619250" cy="694630"/>
            </a:xfrm>
          </xdr:grpSpPr>
          <xdr:sp macro="" textlink="">
            <xdr:nvSpPr>
              <xdr:cNvPr id="95428" name="Check Box 196" hidden="1">
                <a:extLst>
                  <a:ext uri="{63B3BB69-23CF-44E3-9099-C40C66FF867C}">
                    <a14:compatExt spid="_x0000_s95428"/>
                  </a:ext>
                  <a:ext uri="{FF2B5EF4-FFF2-40B4-BE49-F238E27FC236}">
                    <a16:creationId xmlns:a16="http://schemas.microsoft.com/office/drawing/2014/main" id="{00000000-0008-0000-0500-0000C4740100}"/>
                  </a:ext>
                </a:extLst>
              </xdr:cNvPr>
              <xdr:cNvSpPr/>
            </xdr:nvSpPr>
            <xdr:spPr bwMode="auto">
              <a:xfrm>
                <a:off x="5527462" y="35863309"/>
                <a:ext cx="45241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9" name="Check Box 197" hidden="1">
                <a:extLst>
                  <a:ext uri="{63B3BB69-23CF-44E3-9099-C40C66FF867C}">
                    <a14:compatExt spid="_x0000_s95429"/>
                  </a:ext>
                  <a:ext uri="{FF2B5EF4-FFF2-40B4-BE49-F238E27FC236}">
                    <a16:creationId xmlns:a16="http://schemas.microsoft.com/office/drawing/2014/main" id="{00000000-0008-0000-0500-0000C5740100}"/>
                  </a:ext>
                </a:extLst>
              </xdr:cNvPr>
              <xdr:cNvSpPr/>
            </xdr:nvSpPr>
            <xdr:spPr bwMode="auto">
              <a:xfrm>
                <a:off x="6147104" y="35863286"/>
                <a:ext cx="630643"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0" name="Check Box 198" hidden="1">
                <a:extLst>
                  <a:ext uri="{63B3BB69-23CF-44E3-9099-C40C66FF867C}">
                    <a14:compatExt spid="_x0000_s95430"/>
                  </a:ext>
                  <a:ext uri="{FF2B5EF4-FFF2-40B4-BE49-F238E27FC236}">
                    <a16:creationId xmlns:a16="http://schemas.microsoft.com/office/drawing/2014/main" id="{00000000-0008-0000-0500-0000C6740100}"/>
                  </a:ext>
                </a:extLst>
              </xdr:cNvPr>
              <xdr:cNvSpPr/>
            </xdr:nvSpPr>
            <xdr:spPr bwMode="auto">
              <a:xfrm>
                <a:off x="5519172"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1" name="Check Box 199" hidden="1">
                <a:extLst>
                  <a:ext uri="{63B3BB69-23CF-44E3-9099-C40C66FF867C}">
                    <a14:compatExt spid="_x0000_s95431"/>
                  </a:ext>
                  <a:ext uri="{FF2B5EF4-FFF2-40B4-BE49-F238E27FC236}">
                    <a16:creationId xmlns:a16="http://schemas.microsoft.com/office/drawing/2014/main" id="{00000000-0008-0000-0500-0000C7740100}"/>
                  </a:ext>
                </a:extLst>
              </xdr:cNvPr>
              <xdr:cNvSpPr/>
            </xdr:nvSpPr>
            <xdr:spPr bwMode="auto">
              <a:xfrm>
                <a:off x="6154750" y="36219257"/>
                <a:ext cx="983672"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87924</xdr:colOff>
          <xdr:row>120</xdr:row>
          <xdr:rowOff>183174</xdr:rowOff>
        </xdr:from>
        <xdr:to>
          <xdr:col>8</xdr:col>
          <xdr:colOff>1707174</xdr:colOff>
          <xdr:row>121</xdr:row>
          <xdr:rowOff>503968</xdr:rowOff>
        </xdr:to>
        <xdr:grpSp>
          <xdr:nvGrpSpPr>
            <xdr:cNvPr id="68" name="Group 67">
              <a:extLst>
                <a:ext uri="{FF2B5EF4-FFF2-40B4-BE49-F238E27FC236}">
                  <a16:creationId xmlns:a16="http://schemas.microsoft.com/office/drawing/2014/main" id="{00000000-0008-0000-0500-000044000000}"/>
                </a:ext>
              </a:extLst>
            </xdr:cNvPr>
            <xdr:cNvGrpSpPr/>
          </xdr:nvGrpSpPr>
          <xdr:grpSpPr>
            <a:xfrm>
              <a:off x="9466386" y="46892048"/>
              <a:ext cx="1619250" cy="494574"/>
              <a:chOff x="5519172" y="35863190"/>
              <a:chExt cx="1619250" cy="694695"/>
            </a:xfrm>
          </xdr:grpSpPr>
          <xdr:sp macro="" textlink="">
            <xdr:nvSpPr>
              <xdr:cNvPr id="95432" name="Check Box 200" hidden="1">
                <a:extLst>
                  <a:ext uri="{63B3BB69-23CF-44E3-9099-C40C66FF867C}">
                    <a14:compatExt spid="_x0000_s95432"/>
                  </a:ext>
                  <a:ext uri="{FF2B5EF4-FFF2-40B4-BE49-F238E27FC236}">
                    <a16:creationId xmlns:a16="http://schemas.microsoft.com/office/drawing/2014/main" id="{00000000-0008-0000-0500-0000C8740100}"/>
                  </a:ext>
                </a:extLst>
              </xdr:cNvPr>
              <xdr:cNvSpPr/>
            </xdr:nvSpPr>
            <xdr:spPr bwMode="auto">
              <a:xfrm>
                <a:off x="5527462" y="35863190"/>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33" name="Check Box 201" hidden="1">
                <a:extLst>
                  <a:ext uri="{63B3BB69-23CF-44E3-9099-C40C66FF867C}">
                    <a14:compatExt spid="_x0000_s95433"/>
                  </a:ext>
                  <a:ext uri="{FF2B5EF4-FFF2-40B4-BE49-F238E27FC236}">
                    <a16:creationId xmlns:a16="http://schemas.microsoft.com/office/drawing/2014/main" id="{00000000-0008-0000-0500-0000C9740100}"/>
                  </a:ext>
                </a:extLst>
              </xdr:cNvPr>
              <xdr:cNvSpPr/>
            </xdr:nvSpPr>
            <xdr:spPr bwMode="auto">
              <a:xfrm>
                <a:off x="6147104" y="35863291"/>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4" name="Check Box 202" hidden="1">
                <a:extLst>
                  <a:ext uri="{63B3BB69-23CF-44E3-9099-C40C66FF867C}">
                    <a14:compatExt spid="_x0000_s95434"/>
                  </a:ext>
                  <a:ext uri="{FF2B5EF4-FFF2-40B4-BE49-F238E27FC236}">
                    <a16:creationId xmlns:a16="http://schemas.microsoft.com/office/drawing/2014/main" id="{00000000-0008-0000-0500-0000CA740100}"/>
                  </a:ext>
                </a:extLst>
              </xdr:cNvPr>
              <xdr:cNvSpPr/>
            </xdr:nvSpPr>
            <xdr:spPr bwMode="auto">
              <a:xfrm>
                <a:off x="5519172" y="36213202"/>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5" name="Check Box 203" hidden="1">
                <a:extLst>
                  <a:ext uri="{63B3BB69-23CF-44E3-9099-C40C66FF867C}">
                    <a14:compatExt spid="_x0000_s95435"/>
                  </a:ext>
                  <a:ext uri="{FF2B5EF4-FFF2-40B4-BE49-F238E27FC236}">
                    <a16:creationId xmlns:a16="http://schemas.microsoft.com/office/drawing/2014/main" id="{00000000-0008-0000-0500-0000CB740100}"/>
                  </a:ext>
                </a:extLst>
              </xdr:cNvPr>
              <xdr:cNvSpPr/>
            </xdr:nvSpPr>
            <xdr:spPr bwMode="auto">
              <a:xfrm>
                <a:off x="6154750" y="36219222"/>
                <a:ext cx="983672"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132</xdr:row>
          <xdr:rowOff>65942</xdr:rowOff>
        </xdr:from>
        <xdr:to>
          <xdr:col>5</xdr:col>
          <xdr:colOff>1824404</xdr:colOff>
          <xdr:row>133</xdr:row>
          <xdr:rowOff>319328</xdr:rowOff>
        </xdr:to>
        <xdr:grpSp>
          <xdr:nvGrpSpPr>
            <xdr:cNvPr id="82" name="Group 81">
              <a:extLst>
                <a:ext uri="{FF2B5EF4-FFF2-40B4-BE49-F238E27FC236}">
                  <a16:creationId xmlns:a16="http://schemas.microsoft.com/office/drawing/2014/main" id="{00000000-0008-0000-0500-000052000000}"/>
                </a:ext>
              </a:extLst>
            </xdr:cNvPr>
            <xdr:cNvGrpSpPr/>
          </xdr:nvGrpSpPr>
          <xdr:grpSpPr>
            <a:xfrm>
              <a:off x="5663712" y="51486317"/>
              <a:ext cx="1619250" cy="634504"/>
              <a:chOff x="5519172" y="35863249"/>
              <a:chExt cx="1619250" cy="694629"/>
            </a:xfrm>
          </xdr:grpSpPr>
          <xdr:sp macro="" textlink="">
            <xdr:nvSpPr>
              <xdr:cNvPr id="95445" name="Check Box 213" hidden="1">
                <a:extLst>
                  <a:ext uri="{63B3BB69-23CF-44E3-9099-C40C66FF867C}">
                    <a14:compatExt spid="_x0000_s95445"/>
                  </a:ext>
                  <a:ext uri="{FF2B5EF4-FFF2-40B4-BE49-F238E27FC236}">
                    <a16:creationId xmlns:a16="http://schemas.microsoft.com/office/drawing/2014/main" id="{00000000-0008-0000-0500-0000D5740100}"/>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46" name="Check Box 214" hidden="1">
                <a:extLst>
                  <a:ext uri="{63B3BB69-23CF-44E3-9099-C40C66FF867C}">
                    <a14:compatExt spid="_x0000_s95446"/>
                  </a:ext>
                  <a:ext uri="{FF2B5EF4-FFF2-40B4-BE49-F238E27FC236}">
                    <a16:creationId xmlns:a16="http://schemas.microsoft.com/office/drawing/2014/main" id="{00000000-0008-0000-0500-0000D6740100}"/>
                  </a:ext>
                </a:extLst>
              </xdr:cNvPr>
              <xdr:cNvSpPr/>
            </xdr:nvSpPr>
            <xdr:spPr bwMode="auto">
              <a:xfrm>
                <a:off x="6147104" y="35863249"/>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47" name="Check Box 215" hidden="1">
                <a:extLst>
                  <a:ext uri="{63B3BB69-23CF-44E3-9099-C40C66FF867C}">
                    <a14:compatExt spid="_x0000_s95447"/>
                  </a:ext>
                  <a:ext uri="{FF2B5EF4-FFF2-40B4-BE49-F238E27FC236}">
                    <a16:creationId xmlns:a16="http://schemas.microsoft.com/office/drawing/2014/main" id="{00000000-0008-0000-0500-0000D7740100}"/>
                  </a:ext>
                </a:extLst>
              </xdr:cNvPr>
              <xdr:cNvSpPr/>
            </xdr:nvSpPr>
            <xdr:spPr bwMode="auto">
              <a:xfrm>
                <a:off x="5519172" y="36213200"/>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48" name="Check Box 216" hidden="1">
                <a:extLst>
                  <a:ext uri="{63B3BB69-23CF-44E3-9099-C40C66FF867C}">
                    <a14:compatExt spid="_x0000_s95448"/>
                  </a:ext>
                  <a:ext uri="{FF2B5EF4-FFF2-40B4-BE49-F238E27FC236}">
                    <a16:creationId xmlns:a16="http://schemas.microsoft.com/office/drawing/2014/main" id="{00000000-0008-0000-0500-0000D8740100}"/>
                  </a:ext>
                </a:extLst>
              </xdr:cNvPr>
              <xdr:cNvSpPr/>
            </xdr:nvSpPr>
            <xdr:spPr bwMode="auto">
              <a:xfrm>
                <a:off x="6154750" y="36219216"/>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132</xdr:row>
          <xdr:rowOff>65942</xdr:rowOff>
        </xdr:from>
        <xdr:to>
          <xdr:col>7</xdr:col>
          <xdr:colOff>805961</xdr:colOff>
          <xdr:row>133</xdr:row>
          <xdr:rowOff>319328</xdr:rowOff>
        </xdr:to>
        <xdr:grpSp>
          <xdr:nvGrpSpPr>
            <xdr:cNvPr id="87" name="Group 86">
              <a:extLst>
                <a:ext uri="{FF2B5EF4-FFF2-40B4-BE49-F238E27FC236}">
                  <a16:creationId xmlns:a16="http://schemas.microsoft.com/office/drawing/2014/main" id="{00000000-0008-0000-0500-000057000000}"/>
                </a:ext>
              </a:extLst>
            </xdr:cNvPr>
            <xdr:cNvGrpSpPr/>
          </xdr:nvGrpSpPr>
          <xdr:grpSpPr>
            <a:xfrm>
              <a:off x="7598018" y="51486317"/>
              <a:ext cx="1699853" cy="634504"/>
              <a:chOff x="5519175" y="35863249"/>
              <a:chExt cx="1619255" cy="694629"/>
            </a:xfrm>
          </xdr:grpSpPr>
          <xdr:sp macro="" textlink="">
            <xdr:nvSpPr>
              <xdr:cNvPr id="95449" name="Check Box 217" hidden="1">
                <a:extLst>
                  <a:ext uri="{63B3BB69-23CF-44E3-9099-C40C66FF867C}">
                    <a14:compatExt spid="_x0000_s95449"/>
                  </a:ext>
                  <a:ext uri="{FF2B5EF4-FFF2-40B4-BE49-F238E27FC236}">
                    <a16:creationId xmlns:a16="http://schemas.microsoft.com/office/drawing/2014/main" id="{00000000-0008-0000-0500-0000D9740100}"/>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0" name="Check Box 218" hidden="1">
                <a:extLst>
                  <a:ext uri="{63B3BB69-23CF-44E3-9099-C40C66FF867C}">
                    <a14:compatExt spid="_x0000_s95450"/>
                  </a:ext>
                  <a:ext uri="{FF2B5EF4-FFF2-40B4-BE49-F238E27FC236}">
                    <a16:creationId xmlns:a16="http://schemas.microsoft.com/office/drawing/2014/main" id="{00000000-0008-0000-0500-0000DA740100}"/>
                  </a:ext>
                </a:extLst>
              </xdr:cNvPr>
              <xdr:cNvSpPr/>
            </xdr:nvSpPr>
            <xdr:spPr bwMode="auto">
              <a:xfrm>
                <a:off x="6147104" y="35863249"/>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1" name="Check Box 219" hidden="1">
                <a:extLst>
                  <a:ext uri="{63B3BB69-23CF-44E3-9099-C40C66FF867C}">
                    <a14:compatExt spid="_x0000_s95451"/>
                  </a:ext>
                  <a:ext uri="{FF2B5EF4-FFF2-40B4-BE49-F238E27FC236}">
                    <a16:creationId xmlns:a16="http://schemas.microsoft.com/office/drawing/2014/main" id="{00000000-0008-0000-0500-0000DB740100}"/>
                  </a:ext>
                </a:extLst>
              </xdr:cNvPr>
              <xdr:cNvSpPr/>
            </xdr:nvSpPr>
            <xdr:spPr bwMode="auto">
              <a:xfrm>
                <a:off x="5519175" y="36213200"/>
                <a:ext cx="568949"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2" name="Check Box 220" hidden="1">
                <a:extLst>
                  <a:ext uri="{63B3BB69-23CF-44E3-9099-C40C66FF867C}">
                    <a14:compatExt spid="_x0000_s95452"/>
                  </a:ext>
                  <a:ext uri="{FF2B5EF4-FFF2-40B4-BE49-F238E27FC236}">
                    <a16:creationId xmlns:a16="http://schemas.microsoft.com/office/drawing/2014/main" id="{00000000-0008-0000-0500-0000DC740100}"/>
                  </a:ext>
                </a:extLst>
              </xdr:cNvPr>
              <xdr:cNvSpPr/>
            </xdr:nvSpPr>
            <xdr:spPr bwMode="auto">
              <a:xfrm>
                <a:off x="6154758" y="36219216"/>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132</xdr:row>
          <xdr:rowOff>65942</xdr:rowOff>
        </xdr:from>
        <xdr:to>
          <xdr:col>8</xdr:col>
          <xdr:colOff>1710104</xdr:colOff>
          <xdr:row>133</xdr:row>
          <xdr:rowOff>319328</xdr:rowOff>
        </xdr:to>
        <xdr:grpSp>
          <xdr:nvGrpSpPr>
            <xdr:cNvPr id="92" name="Group 91">
              <a:extLst>
                <a:ext uri="{FF2B5EF4-FFF2-40B4-BE49-F238E27FC236}">
                  <a16:creationId xmlns:a16="http://schemas.microsoft.com/office/drawing/2014/main" id="{00000000-0008-0000-0500-00005C000000}"/>
                </a:ext>
              </a:extLst>
            </xdr:cNvPr>
            <xdr:cNvGrpSpPr/>
          </xdr:nvGrpSpPr>
          <xdr:grpSpPr>
            <a:xfrm>
              <a:off x="9583616" y="51486317"/>
              <a:ext cx="1504949" cy="634504"/>
              <a:chOff x="5519174" y="35863249"/>
              <a:chExt cx="1619250" cy="694629"/>
            </a:xfrm>
          </xdr:grpSpPr>
          <xdr:sp macro="" textlink="">
            <xdr:nvSpPr>
              <xdr:cNvPr id="95453" name="Check Box 221" hidden="1">
                <a:extLst>
                  <a:ext uri="{63B3BB69-23CF-44E3-9099-C40C66FF867C}">
                    <a14:compatExt spid="_x0000_s95453"/>
                  </a:ext>
                  <a:ext uri="{FF2B5EF4-FFF2-40B4-BE49-F238E27FC236}">
                    <a16:creationId xmlns:a16="http://schemas.microsoft.com/office/drawing/2014/main" id="{00000000-0008-0000-0500-0000DD740100}"/>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4" name="Check Box 222" hidden="1">
                <a:extLst>
                  <a:ext uri="{63B3BB69-23CF-44E3-9099-C40C66FF867C}">
                    <a14:compatExt spid="_x0000_s95454"/>
                  </a:ext>
                  <a:ext uri="{FF2B5EF4-FFF2-40B4-BE49-F238E27FC236}">
                    <a16:creationId xmlns:a16="http://schemas.microsoft.com/office/drawing/2014/main" id="{00000000-0008-0000-0500-0000DE740100}"/>
                  </a:ext>
                </a:extLst>
              </xdr:cNvPr>
              <xdr:cNvSpPr/>
            </xdr:nvSpPr>
            <xdr:spPr bwMode="auto">
              <a:xfrm>
                <a:off x="6147104" y="35863249"/>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5" name="Check Box 223" hidden="1">
                <a:extLst>
                  <a:ext uri="{63B3BB69-23CF-44E3-9099-C40C66FF867C}">
                    <a14:compatExt spid="_x0000_s95455"/>
                  </a:ext>
                  <a:ext uri="{FF2B5EF4-FFF2-40B4-BE49-F238E27FC236}">
                    <a16:creationId xmlns:a16="http://schemas.microsoft.com/office/drawing/2014/main" id="{00000000-0008-0000-0500-0000DF740100}"/>
                  </a:ext>
                </a:extLst>
              </xdr:cNvPr>
              <xdr:cNvSpPr/>
            </xdr:nvSpPr>
            <xdr:spPr bwMode="auto">
              <a:xfrm>
                <a:off x="5519174" y="36213200"/>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6" name="Check Box 224" hidden="1">
                <a:extLst>
                  <a:ext uri="{63B3BB69-23CF-44E3-9099-C40C66FF867C}">
                    <a14:compatExt spid="_x0000_s95456"/>
                  </a:ext>
                  <a:ext uri="{FF2B5EF4-FFF2-40B4-BE49-F238E27FC236}">
                    <a16:creationId xmlns:a16="http://schemas.microsoft.com/office/drawing/2014/main" id="{00000000-0008-0000-0500-0000E0740100}"/>
                  </a:ext>
                </a:extLst>
              </xdr:cNvPr>
              <xdr:cNvSpPr/>
            </xdr:nvSpPr>
            <xdr:spPr bwMode="auto">
              <a:xfrm>
                <a:off x="6154752" y="36219216"/>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177</xdr:row>
          <xdr:rowOff>65942</xdr:rowOff>
        </xdr:from>
        <xdr:to>
          <xdr:col>5</xdr:col>
          <xdr:colOff>1824404</xdr:colOff>
          <xdr:row>178</xdr:row>
          <xdr:rowOff>319328</xdr:rowOff>
        </xdr:to>
        <xdr:grpSp>
          <xdr:nvGrpSpPr>
            <xdr:cNvPr id="135" name="Group 134">
              <a:extLst>
                <a:ext uri="{FF2B5EF4-FFF2-40B4-BE49-F238E27FC236}">
                  <a16:creationId xmlns:a16="http://schemas.microsoft.com/office/drawing/2014/main" id="{00000000-0008-0000-0500-000087000000}"/>
                </a:ext>
              </a:extLst>
            </xdr:cNvPr>
            <xdr:cNvGrpSpPr/>
          </xdr:nvGrpSpPr>
          <xdr:grpSpPr>
            <a:xfrm>
              <a:off x="5663712" y="71898807"/>
              <a:ext cx="1619250" cy="670801"/>
              <a:chOff x="5519172" y="35863555"/>
              <a:chExt cx="1619250" cy="694185"/>
            </a:xfrm>
          </xdr:grpSpPr>
          <xdr:sp macro="" textlink="">
            <xdr:nvSpPr>
              <xdr:cNvPr id="95492" name="Check Box 260" hidden="1">
                <a:extLst>
                  <a:ext uri="{63B3BB69-23CF-44E3-9099-C40C66FF867C}">
                    <a14:compatExt spid="_x0000_s95492"/>
                  </a:ext>
                  <a:ext uri="{FF2B5EF4-FFF2-40B4-BE49-F238E27FC236}">
                    <a16:creationId xmlns:a16="http://schemas.microsoft.com/office/drawing/2014/main" id="{00000000-0008-0000-0500-000004750100}"/>
                  </a:ext>
                </a:extLst>
              </xdr:cNvPr>
              <xdr:cNvSpPr/>
            </xdr:nvSpPr>
            <xdr:spPr bwMode="auto">
              <a:xfrm>
                <a:off x="5527462" y="35863555"/>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3" name="Check Box 261" hidden="1">
                <a:extLst>
                  <a:ext uri="{63B3BB69-23CF-44E3-9099-C40C66FF867C}">
                    <a14:compatExt spid="_x0000_s95493"/>
                  </a:ext>
                  <a:ext uri="{FF2B5EF4-FFF2-40B4-BE49-F238E27FC236}">
                    <a16:creationId xmlns:a16="http://schemas.microsoft.com/office/drawing/2014/main" id="{00000000-0008-0000-0500-000005750100}"/>
                  </a:ext>
                </a:extLst>
              </xdr:cNvPr>
              <xdr:cNvSpPr/>
            </xdr:nvSpPr>
            <xdr:spPr bwMode="auto">
              <a:xfrm>
                <a:off x="6147104" y="35863557"/>
                <a:ext cx="630643"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6" name="Check Box 262" hidden="1">
                <a:extLst>
                  <a:ext uri="{63B3BB69-23CF-44E3-9099-C40C66FF867C}">
                    <a14:compatExt spid="_x0000_s95494"/>
                  </a:ext>
                  <a:ext uri="{FF2B5EF4-FFF2-40B4-BE49-F238E27FC236}">
                    <a16:creationId xmlns:a16="http://schemas.microsoft.com/office/drawing/2014/main" id="{00000000-0008-0000-0500-0000060000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5" name="Check Box 263" hidden="1">
                <a:extLst>
                  <a:ext uri="{63B3BB69-23CF-44E3-9099-C40C66FF867C}">
                    <a14:compatExt spid="_x0000_s95495"/>
                  </a:ext>
                  <a:ext uri="{FF2B5EF4-FFF2-40B4-BE49-F238E27FC236}">
                    <a16:creationId xmlns:a16="http://schemas.microsoft.com/office/drawing/2014/main" id="{00000000-0008-0000-0500-000007750100}"/>
                  </a:ext>
                </a:extLst>
              </xdr:cNvPr>
              <xdr:cNvSpPr/>
            </xdr:nvSpPr>
            <xdr:spPr bwMode="auto">
              <a:xfrm>
                <a:off x="6154750" y="36219082"/>
                <a:ext cx="983672" cy="33865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177</xdr:row>
          <xdr:rowOff>65942</xdr:rowOff>
        </xdr:from>
        <xdr:to>
          <xdr:col>7</xdr:col>
          <xdr:colOff>783981</xdr:colOff>
          <xdr:row>178</xdr:row>
          <xdr:rowOff>319328</xdr:rowOff>
        </xdr:to>
        <xdr:grpSp>
          <xdr:nvGrpSpPr>
            <xdr:cNvPr id="141" name="Group 140">
              <a:extLst>
                <a:ext uri="{FF2B5EF4-FFF2-40B4-BE49-F238E27FC236}">
                  <a16:creationId xmlns:a16="http://schemas.microsoft.com/office/drawing/2014/main" id="{00000000-0008-0000-0500-00008D000000}"/>
                </a:ext>
              </a:extLst>
            </xdr:cNvPr>
            <xdr:cNvGrpSpPr/>
          </xdr:nvGrpSpPr>
          <xdr:grpSpPr>
            <a:xfrm>
              <a:off x="7598019" y="71898807"/>
              <a:ext cx="1677866" cy="670801"/>
              <a:chOff x="5519172" y="35863555"/>
              <a:chExt cx="1619251" cy="694185"/>
            </a:xfrm>
          </xdr:grpSpPr>
          <xdr:sp macro="" textlink="">
            <xdr:nvSpPr>
              <xdr:cNvPr id="95496" name="Check Box 264" hidden="1">
                <a:extLst>
                  <a:ext uri="{63B3BB69-23CF-44E3-9099-C40C66FF867C}">
                    <a14:compatExt spid="_x0000_s95496"/>
                  </a:ext>
                  <a:ext uri="{FF2B5EF4-FFF2-40B4-BE49-F238E27FC236}">
                    <a16:creationId xmlns:a16="http://schemas.microsoft.com/office/drawing/2014/main" id="{00000000-0008-0000-0500-000008750100}"/>
                  </a:ext>
                </a:extLst>
              </xdr:cNvPr>
              <xdr:cNvSpPr/>
            </xdr:nvSpPr>
            <xdr:spPr bwMode="auto">
              <a:xfrm>
                <a:off x="5527462" y="35863555"/>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7" name="Check Box 265" hidden="1">
                <a:extLst>
                  <a:ext uri="{63B3BB69-23CF-44E3-9099-C40C66FF867C}">
                    <a14:compatExt spid="_x0000_s95497"/>
                  </a:ext>
                  <a:ext uri="{FF2B5EF4-FFF2-40B4-BE49-F238E27FC236}">
                    <a16:creationId xmlns:a16="http://schemas.microsoft.com/office/drawing/2014/main" id="{00000000-0008-0000-0500-000009750100}"/>
                  </a:ext>
                </a:extLst>
              </xdr:cNvPr>
              <xdr:cNvSpPr/>
            </xdr:nvSpPr>
            <xdr:spPr bwMode="auto">
              <a:xfrm>
                <a:off x="6147104" y="35863557"/>
                <a:ext cx="630643"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98" name="Check Box 266" hidden="1">
                <a:extLst>
                  <a:ext uri="{63B3BB69-23CF-44E3-9099-C40C66FF867C}">
                    <a14:compatExt spid="_x0000_s95498"/>
                  </a:ext>
                  <a:ext uri="{FF2B5EF4-FFF2-40B4-BE49-F238E27FC236}">
                    <a16:creationId xmlns:a16="http://schemas.microsoft.com/office/drawing/2014/main" id="{00000000-0008-0000-0500-00000A7501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9" name="Check Box 267" hidden="1">
                <a:extLst>
                  <a:ext uri="{63B3BB69-23CF-44E3-9099-C40C66FF867C}">
                    <a14:compatExt spid="_x0000_s95499"/>
                  </a:ext>
                  <a:ext uri="{FF2B5EF4-FFF2-40B4-BE49-F238E27FC236}">
                    <a16:creationId xmlns:a16="http://schemas.microsoft.com/office/drawing/2014/main" id="{00000000-0008-0000-0500-00000B750100}"/>
                  </a:ext>
                </a:extLst>
              </xdr:cNvPr>
              <xdr:cNvSpPr/>
            </xdr:nvSpPr>
            <xdr:spPr bwMode="auto">
              <a:xfrm>
                <a:off x="6154751" y="36219082"/>
                <a:ext cx="983672" cy="33865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177</xdr:row>
          <xdr:rowOff>65942</xdr:rowOff>
        </xdr:from>
        <xdr:to>
          <xdr:col>8</xdr:col>
          <xdr:colOff>1710104</xdr:colOff>
          <xdr:row>178</xdr:row>
          <xdr:rowOff>319328</xdr:rowOff>
        </xdr:to>
        <xdr:grpSp>
          <xdr:nvGrpSpPr>
            <xdr:cNvPr id="145" name="Group 144">
              <a:extLst>
                <a:ext uri="{FF2B5EF4-FFF2-40B4-BE49-F238E27FC236}">
                  <a16:creationId xmlns:a16="http://schemas.microsoft.com/office/drawing/2014/main" id="{00000000-0008-0000-0500-000091000000}"/>
                </a:ext>
              </a:extLst>
            </xdr:cNvPr>
            <xdr:cNvGrpSpPr/>
          </xdr:nvGrpSpPr>
          <xdr:grpSpPr>
            <a:xfrm>
              <a:off x="9583616" y="71898807"/>
              <a:ext cx="1504949" cy="670801"/>
              <a:chOff x="5519174" y="35863555"/>
              <a:chExt cx="1619250" cy="694185"/>
            </a:xfrm>
          </xdr:grpSpPr>
          <xdr:sp macro="" textlink="">
            <xdr:nvSpPr>
              <xdr:cNvPr id="95500" name="Check Box 268" hidden="1">
                <a:extLst>
                  <a:ext uri="{63B3BB69-23CF-44E3-9099-C40C66FF867C}">
                    <a14:compatExt spid="_x0000_s95500"/>
                  </a:ext>
                  <a:ext uri="{FF2B5EF4-FFF2-40B4-BE49-F238E27FC236}">
                    <a16:creationId xmlns:a16="http://schemas.microsoft.com/office/drawing/2014/main" id="{00000000-0008-0000-0500-00000C750100}"/>
                  </a:ext>
                </a:extLst>
              </xdr:cNvPr>
              <xdr:cNvSpPr/>
            </xdr:nvSpPr>
            <xdr:spPr bwMode="auto">
              <a:xfrm>
                <a:off x="5527462" y="35863555"/>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1" name="Check Box 269" hidden="1">
                <a:extLst>
                  <a:ext uri="{63B3BB69-23CF-44E3-9099-C40C66FF867C}">
                    <a14:compatExt spid="_x0000_s95501"/>
                  </a:ext>
                  <a:ext uri="{FF2B5EF4-FFF2-40B4-BE49-F238E27FC236}">
                    <a16:creationId xmlns:a16="http://schemas.microsoft.com/office/drawing/2014/main" id="{00000000-0008-0000-0500-00000D750100}"/>
                  </a:ext>
                </a:extLst>
              </xdr:cNvPr>
              <xdr:cNvSpPr/>
            </xdr:nvSpPr>
            <xdr:spPr bwMode="auto">
              <a:xfrm>
                <a:off x="6147104" y="35863557"/>
                <a:ext cx="630643"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2" name="Check Box 270" hidden="1">
                <a:extLst>
                  <a:ext uri="{63B3BB69-23CF-44E3-9099-C40C66FF867C}">
                    <a14:compatExt spid="_x0000_s95502"/>
                  </a:ext>
                  <a:ext uri="{FF2B5EF4-FFF2-40B4-BE49-F238E27FC236}">
                    <a16:creationId xmlns:a16="http://schemas.microsoft.com/office/drawing/2014/main" id="{00000000-0008-0000-0500-00000E750100}"/>
                  </a:ext>
                </a:extLst>
              </xdr:cNvPr>
              <xdr:cNvSpPr/>
            </xdr:nvSpPr>
            <xdr:spPr bwMode="auto">
              <a:xfrm>
                <a:off x="5519174"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3" name="Check Box 271" hidden="1">
                <a:extLst>
                  <a:ext uri="{63B3BB69-23CF-44E3-9099-C40C66FF867C}">
                    <a14:compatExt spid="_x0000_s95503"/>
                  </a:ext>
                  <a:ext uri="{FF2B5EF4-FFF2-40B4-BE49-F238E27FC236}">
                    <a16:creationId xmlns:a16="http://schemas.microsoft.com/office/drawing/2014/main" id="{00000000-0008-0000-0500-00000F750100}"/>
                  </a:ext>
                </a:extLst>
              </xdr:cNvPr>
              <xdr:cNvSpPr/>
            </xdr:nvSpPr>
            <xdr:spPr bwMode="auto">
              <a:xfrm>
                <a:off x="6154752" y="36219082"/>
                <a:ext cx="983672" cy="33865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139211</xdr:colOff>
          <xdr:row>166</xdr:row>
          <xdr:rowOff>87924</xdr:rowOff>
        </xdr:from>
        <xdr:to>
          <xdr:col>5</xdr:col>
          <xdr:colOff>1758461</xdr:colOff>
          <xdr:row>167</xdr:row>
          <xdr:rowOff>29916</xdr:rowOff>
        </xdr:to>
        <xdr:grpSp>
          <xdr:nvGrpSpPr>
            <xdr:cNvPr id="150" name="Group 149">
              <a:extLst>
                <a:ext uri="{FF2B5EF4-FFF2-40B4-BE49-F238E27FC236}">
                  <a16:creationId xmlns:a16="http://schemas.microsoft.com/office/drawing/2014/main" id="{00000000-0008-0000-0500-000096000000}"/>
                </a:ext>
              </a:extLst>
            </xdr:cNvPr>
            <xdr:cNvGrpSpPr/>
          </xdr:nvGrpSpPr>
          <xdr:grpSpPr>
            <a:xfrm>
              <a:off x="5597769" y="67268362"/>
              <a:ext cx="1619250" cy="572256"/>
              <a:chOff x="5519172" y="35863279"/>
              <a:chExt cx="1619250" cy="694631"/>
            </a:xfrm>
          </xdr:grpSpPr>
          <xdr:sp macro="" textlink="">
            <xdr:nvSpPr>
              <xdr:cNvPr id="95504" name="Check Box 272" hidden="1">
                <a:extLst>
                  <a:ext uri="{63B3BB69-23CF-44E3-9099-C40C66FF867C}">
                    <a14:compatExt spid="_x0000_s95504"/>
                  </a:ext>
                  <a:ext uri="{FF2B5EF4-FFF2-40B4-BE49-F238E27FC236}">
                    <a16:creationId xmlns:a16="http://schemas.microsoft.com/office/drawing/2014/main" id="{00000000-0008-0000-0500-000010750100}"/>
                  </a:ext>
                </a:extLst>
              </xdr:cNvPr>
              <xdr:cNvSpPr/>
            </xdr:nvSpPr>
            <xdr:spPr bwMode="auto">
              <a:xfrm>
                <a:off x="5527462" y="35863279"/>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5" name="Check Box 273" hidden="1">
                <a:extLst>
                  <a:ext uri="{63B3BB69-23CF-44E3-9099-C40C66FF867C}">
                    <a14:compatExt spid="_x0000_s95505"/>
                  </a:ext>
                  <a:ext uri="{FF2B5EF4-FFF2-40B4-BE49-F238E27FC236}">
                    <a16:creationId xmlns:a16="http://schemas.microsoft.com/office/drawing/2014/main" id="{00000000-0008-0000-0500-000011750100}"/>
                  </a:ext>
                </a:extLst>
              </xdr:cNvPr>
              <xdr:cNvSpPr/>
            </xdr:nvSpPr>
            <xdr:spPr bwMode="auto">
              <a:xfrm>
                <a:off x="6147104" y="35863291"/>
                <a:ext cx="630643"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6" name="Check Box 274" hidden="1">
                <a:extLst>
                  <a:ext uri="{63B3BB69-23CF-44E3-9099-C40C66FF867C}">
                    <a14:compatExt spid="_x0000_s95506"/>
                  </a:ext>
                  <a:ext uri="{FF2B5EF4-FFF2-40B4-BE49-F238E27FC236}">
                    <a16:creationId xmlns:a16="http://schemas.microsoft.com/office/drawing/2014/main" id="{00000000-0008-0000-0500-000012750100}"/>
                  </a:ext>
                </a:extLst>
              </xdr:cNvPr>
              <xdr:cNvSpPr/>
            </xdr:nvSpPr>
            <xdr:spPr bwMode="auto">
              <a:xfrm>
                <a:off x="5519172" y="36213204"/>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7" name="Check Box 275" hidden="1">
                <a:extLst>
                  <a:ext uri="{63B3BB69-23CF-44E3-9099-C40C66FF867C}">
                    <a14:compatExt spid="_x0000_s95507"/>
                  </a:ext>
                  <a:ext uri="{FF2B5EF4-FFF2-40B4-BE49-F238E27FC236}">
                    <a16:creationId xmlns:a16="http://schemas.microsoft.com/office/drawing/2014/main" id="{00000000-0008-0000-0500-000013750100}"/>
                  </a:ext>
                </a:extLst>
              </xdr:cNvPr>
              <xdr:cNvSpPr/>
            </xdr:nvSpPr>
            <xdr:spPr bwMode="auto">
              <a:xfrm>
                <a:off x="6154750" y="36219248"/>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197827</xdr:colOff>
          <xdr:row>166</xdr:row>
          <xdr:rowOff>124557</xdr:rowOff>
        </xdr:from>
        <xdr:to>
          <xdr:col>7</xdr:col>
          <xdr:colOff>718038</xdr:colOff>
          <xdr:row>167</xdr:row>
          <xdr:rowOff>66549</xdr:rowOff>
        </xdr:to>
        <xdr:grpSp>
          <xdr:nvGrpSpPr>
            <xdr:cNvPr id="155" name="Group 154">
              <a:extLst>
                <a:ext uri="{FF2B5EF4-FFF2-40B4-BE49-F238E27FC236}">
                  <a16:creationId xmlns:a16="http://schemas.microsoft.com/office/drawing/2014/main" id="{00000000-0008-0000-0500-00009B000000}"/>
                </a:ext>
              </a:extLst>
            </xdr:cNvPr>
            <xdr:cNvGrpSpPr/>
          </xdr:nvGrpSpPr>
          <xdr:grpSpPr>
            <a:xfrm>
              <a:off x="7590692" y="67304995"/>
              <a:ext cx="1619250" cy="572256"/>
              <a:chOff x="5519172" y="35863279"/>
              <a:chExt cx="1619250" cy="694631"/>
            </a:xfrm>
          </xdr:grpSpPr>
          <xdr:sp macro="" textlink="">
            <xdr:nvSpPr>
              <xdr:cNvPr id="95508" name="Check Box 276" hidden="1">
                <a:extLst>
                  <a:ext uri="{63B3BB69-23CF-44E3-9099-C40C66FF867C}">
                    <a14:compatExt spid="_x0000_s95508"/>
                  </a:ext>
                  <a:ext uri="{FF2B5EF4-FFF2-40B4-BE49-F238E27FC236}">
                    <a16:creationId xmlns:a16="http://schemas.microsoft.com/office/drawing/2014/main" id="{00000000-0008-0000-0500-000014750100}"/>
                  </a:ext>
                </a:extLst>
              </xdr:cNvPr>
              <xdr:cNvSpPr/>
            </xdr:nvSpPr>
            <xdr:spPr bwMode="auto">
              <a:xfrm>
                <a:off x="5527462" y="35863279"/>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9" name="Check Box 277" hidden="1">
                <a:extLst>
                  <a:ext uri="{63B3BB69-23CF-44E3-9099-C40C66FF867C}">
                    <a14:compatExt spid="_x0000_s95509"/>
                  </a:ext>
                  <a:ext uri="{FF2B5EF4-FFF2-40B4-BE49-F238E27FC236}">
                    <a16:creationId xmlns:a16="http://schemas.microsoft.com/office/drawing/2014/main" id="{00000000-0008-0000-0500-000015750100}"/>
                  </a:ext>
                </a:extLst>
              </xdr:cNvPr>
              <xdr:cNvSpPr/>
            </xdr:nvSpPr>
            <xdr:spPr bwMode="auto">
              <a:xfrm>
                <a:off x="6147104" y="35863291"/>
                <a:ext cx="630643"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0" name="Check Box 278" hidden="1">
                <a:extLst>
                  <a:ext uri="{63B3BB69-23CF-44E3-9099-C40C66FF867C}">
                    <a14:compatExt spid="_x0000_s95510"/>
                  </a:ext>
                  <a:ext uri="{FF2B5EF4-FFF2-40B4-BE49-F238E27FC236}">
                    <a16:creationId xmlns:a16="http://schemas.microsoft.com/office/drawing/2014/main" id="{00000000-0008-0000-0500-000016750100}"/>
                  </a:ext>
                </a:extLst>
              </xdr:cNvPr>
              <xdr:cNvSpPr/>
            </xdr:nvSpPr>
            <xdr:spPr bwMode="auto">
              <a:xfrm>
                <a:off x="5519172" y="36213204"/>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1" name="Check Box 279" hidden="1">
                <a:extLst>
                  <a:ext uri="{63B3BB69-23CF-44E3-9099-C40C66FF867C}">
                    <a14:compatExt spid="_x0000_s95511"/>
                  </a:ext>
                  <a:ext uri="{FF2B5EF4-FFF2-40B4-BE49-F238E27FC236}">
                    <a16:creationId xmlns:a16="http://schemas.microsoft.com/office/drawing/2014/main" id="{00000000-0008-0000-0500-000017750100}"/>
                  </a:ext>
                </a:extLst>
              </xdr:cNvPr>
              <xdr:cNvSpPr/>
            </xdr:nvSpPr>
            <xdr:spPr bwMode="auto">
              <a:xfrm>
                <a:off x="6154750" y="36219248"/>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51288</xdr:colOff>
          <xdr:row>166</xdr:row>
          <xdr:rowOff>131884</xdr:rowOff>
        </xdr:from>
        <xdr:to>
          <xdr:col>8</xdr:col>
          <xdr:colOff>1670538</xdr:colOff>
          <xdr:row>167</xdr:row>
          <xdr:rowOff>73876</xdr:rowOff>
        </xdr:to>
        <xdr:grpSp>
          <xdr:nvGrpSpPr>
            <xdr:cNvPr id="160" name="Group 159">
              <a:extLst>
                <a:ext uri="{FF2B5EF4-FFF2-40B4-BE49-F238E27FC236}">
                  <a16:creationId xmlns:a16="http://schemas.microsoft.com/office/drawing/2014/main" id="{00000000-0008-0000-0500-0000A0000000}"/>
                </a:ext>
              </a:extLst>
            </xdr:cNvPr>
            <xdr:cNvGrpSpPr/>
          </xdr:nvGrpSpPr>
          <xdr:grpSpPr>
            <a:xfrm>
              <a:off x="9429750" y="67312322"/>
              <a:ext cx="1619250" cy="572256"/>
              <a:chOff x="5519172" y="35863279"/>
              <a:chExt cx="1619250" cy="694631"/>
            </a:xfrm>
          </xdr:grpSpPr>
          <xdr:sp macro="" textlink="">
            <xdr:nvSpPr>
              <xdr:cNvPr id="95512" name="Check Box 280" hidden="1">
                <a:extLst>
                  <a:ext uri="{63B3BB69-23CF-44E3-9099-C40C66FF867C}">
                    <a14:compatExt spid="_x0000_s95512"/>
                  </a:ext>
                  <a:ext uri="{FF2B5EF4-FFF2-40B4-BE49-F238E27FC236}">
                    <a16:creationId xmlns:a16="http://schemas.microsoft.com/office/drawing/2014/main" id="{00000000-0008-0000-0500-000018750100}"/>
                  </a:ext>
                </a:extLst>
              </xdr:cNvPr>
              <xdr:cNvSpPr/>
            </xdr:nvSpPr>
            <xdr:spPr bwMode="auto">
              <a:xfrm>
                <a:off x="5527462" y="35863279"/>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13" name="Check Box 281" hidden="1">
                <a:extLst>
                  <a:ext uri="{63B3BB69-23CF-44E3-9099-C40C66FF867C}">
                    <a14:compatExt spid="_x0000_s95513"/>
                  </a:ext>
                  <a:ext uri="{FF2B5EF4-FFF2-40B4-BE49-F238E27FC236}">
                    <a16:creationId xmlns:a16="http://schemas.microsoft.com/office/drawing/2014/main" id="{00000000-0008-0000-0500-000019750100}"/>
                  </a:ext>
                </a:extLst>
              </xdr:cNvPr>
              <xdr:cNvSpPr/>
            </xdr:nvSpPr>
            <xdr:spPr bwMode="auto">
              <a:xfrm>
                <a:off x="6147104" y="35863291"/>
                <a:ext cx="630643"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4" name="Check Box 282" hidden="1">
                <a:extLst>
                  <a:ext uri="{63B3BB69-23CF-44E3-9099-C40C66FF867C}">
                    <a14:compatExt spid="_x0000_s95514"/>
                  </a:ext>
                  <a:ext uri="{FF2B5EF4-FFF2-40B4-BE49-F238E27FC236}">
                    <a16:creationId xmlns:a16="http://schemas.microsoft.com/office/drawing/2014/main" id="{00000000-0008-0000-0500-00001A750100}"/>
                  </a:ext>
                </a:extLst>
              </xdr:cNvPr>
              <xdr:cNvSpPr/>
            </xdr:nvSpPr>
            <xdr:spPr bwMode="auto">
              <a:xfrm>
                <a:off x="5519172" y="36213204"/>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5" name="Check Box 283" hidden="1">
                <a:extLst>
                  <a:ext uri="{63B3BB69-23CF-44E3-9099-C40C66FF867C}">
                    <a14:compatExt spid="_x0000_s95515"/>
                  </a:ext>
                  <a:ext uri="{FF2B5EF4-FFF2-40B4-BE49-F238E27FC236}">
                    <a16:creationId xmlns:a16="http://schemas.microsoft.com/office/drawing/2014/main" id="{00000000-0008-0000-0500-00001B750100}"/>
                  </a:ext>
                </a:extLst>
              </xdr:cNvPr>
              <xdr:cNvSpPr/>
            </xdr:nvSpPr>
            <xdr:spPr bwMode="auto">
              <a:xfrm>
                <a:off x="6154750" y="36219248"/>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469" name="Group 1">
          <a:hlinkClick xmlns:r="http://schemas.openxmlformats.org/officeDocument/2006/relationships" r:id="rId1" tooltip="Click for Next Attachment"/>
          <a:extLst>
            <a:ext uri="{FF2B5EF4-FFF2-40B4-BE49-F238E27FC236}">
              <a16:creationId xmlns:a16="http://schemas.microsoft.com/office/drawing/2014/main" id="{00000000-0008-0000-0600-000075110000}"/>
            </a:ext>
          </a:extLst>
        </xdr:cNvPr>
        <xdr:cNvGrpSpPr>
          <a:grpSpLocks/>
        </xdr:cNvGrpSpPr>
      </xdr:nvGrpSpPr>
      <xdr:grpSpPr bwMode="auto">
        <a:xfrm>
          <a:off x="7042439" y="28575"/>
          <a:ext cx="1097972" cy="717839"/>
          <a:chOff x="738" y="5"/>
          <a:chExt cx="116" cy="73"/>
        </a:xfrm>
      </xdr:grpSpPr>
      <xdr:sp macro="" textlink="">
        <xdr:nvSpPr>
          <xdr:cNvPr id="4470" name="AutoShape 2">
            <a:extLst>
              <a:ext uri="{FF2B5EF4-FFF2-40B4-BE49-F238E27FC236}">
                <a16:creationId xmlns:a16="http://schemas.microsoft.com/office/drawing/2014/main" id="{00000000-0008-0000-0600-0000761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6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700-000002000000}"/>
            </a:ext>
          </a:extLst>
        </xdr:cNvPr>
        <xdr:cNvGrpSpPr>
          <a:grpSpLocks/>
        </xdr:cNvGrpSpPr>
      </xdr:nvGrpSpPr>
      <xdr:grpSpPr bwMode="auto">
        <a:xfrm>
          <a:off x="11191875" y="200025"/>
          <a:ext cx="0" cy="876300"/>
          <a:chOff x="738" y="5"/>
          <a:chExt cx="116" cy="73"/>
        </a:xfrm>
      </xdr:grpSpPr>
      <xdr:sp macro="" textlink="">
        <xdr:nvSpPr>
          <xdr:cNvPr id="3" name="AutoShape 2">
            <a:extLst>
              <a:ext uri="{FF2B5EF4-FFF2-40B4-BE49-F238E27FC236}">
                <a16:creationId xmlns:a16="http://schemas.microsoft.com/office/drawing/2014/main" id="{00000000-0008-0000-07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86</xdr:row>
          <xdr:rowOff>0</xdr:rowOff>
        </xdr:from>
        <xdr:to>
          <xdr:col>6</xdr:col>
          <xdr:colOff>895350</xdr:colOff>
          <xdr:row>86</xdr:row>
          <xdr:rowOff>0</xdr:rowOff>
        </xdr:to>
        <xdr:grpSp>
          <xdr:nvGrpSpPr>
            <xdr:cNvPr id="5" name="Group 225">
              <a:extLst>
                <a:ext uri="{FF2B5EF4-FFF2-40B4-BE49-F238E27FC236}">
                  <a16:creationId xmlns:a16="http://schemas.microsoft.com/office/drawing/2014/main" id="{00000000-0008-0000-0700-000005000000}"/>
                </a:ext>
              </a:extLst>
            </xdr:cNvPr>
            <xdr:cNvGrpSpPr>
              <a:grpSpLocks/>
            </xdr:cNvGrpSpPr>
          </xdr:nvGrpSpPr>
          <xdr:grpSpPr bwMode="auto">
            <a:xfrm>
              <a:off x="5941919" y="33617647"/>
              <a:ext cx="2540108" cy="33617647"/>
              <a:chOff x="423" y="0"/>
              <a:chExt cx="8481378" cy="33617647"/>
            </a:xfrm>
          </xdr:grpSpPr>
          <xdr:sp macro="" textlink="">
            <xdr:nvSpPr>
              <xdr:cNvPr id="118785" name="Check Box 1" hidden="1">
                <a:extLst>
                  <a:ext uri="{63B3BB69-23CF-44E3-9099-C40C66FF867C}">
                    <a14:compatExt spid="_x0000_s118785"/>
                  </a:ext>
                  <a:ext uri="{FF2B5EF4-FFF2-40B4-BE49-F238E27FC236}">
                    <a16:creationId xmlns:a16="http://schemas.microsoft.com/office/drawing/2014/main" id="{00000000-0008-0000-0700-000001D00100}"/>
                  </a:ext>
                </a:extLst>
              </xdr:cNvPr>
              <xdr:cNvSpPr/>
            </xdr:nvSpPr>
            <xdr:spPr bwMode="auto">
              <a:xfrm>
                <a:off x="8481671" y="33617647"/>
                <a:ext cx="6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18786" name="Check Box 2" hidden="1">
                <a:extLst>
                  <a:ext uri="{63B3BB69-23CF-44E3-9099-C40C66FF867C}">
                    <a14:compatExt spid="_x0000_s118786"/>
                  </a:ext>
                  <a:ext uri="{FF2B5EF4-FFF2-40B4-BE49-F238E27FC236}">
                    <a16:creationId xmlns:a16="http://schemas.microsoft.com/office/drawing/2014/main" id="{00000000-0008-0000-0700-000002D00100}"/>
                  </a:ext>
                </a:extLst>
              </xdr:cNvPr>
              <xdr:cNvSpPr/>
            </xdr:nvSpPr>
            <xdr:spPr bwMode="auto">
              <a:xfrm>
                <a:off x="8481657" y="33617647"/>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787" name="Check Box 3" hidden="1">
                <a:extLst>
                  <a:ext uri="{63B3BB69-23CF-44E3-9099-C40C66FF867C}">
                    <a14:compatExt spid="_x0000_s118787"/>
                  </a:ext>
                  <a:ext uri="{FF2B5EF4-FFF2-40B4-BE49-F238E27FC236}">
                    <a16:creationId xmlns:a16="http://schemas.microsoft.com/office/drawing/2014/main" id="{00000000-0008-0000-0700-000003D00100}"/>
                  </a:ext>
                </a:extLst>
              </xdr:cNvPr>
              <xdr:cNvSpPr/>
            </xdr:nvSpPr>
            <xdr:spPr bwMode="auto">
              <a:xfrm>
                <a:off x="8481661" y="33617647"/>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18788" name="Check Box 4" hidden="1">
                <a:extLst>
                  <a:ext uri="{63B3BB69-23CF-44E3-9099-C40C66FF867C}">
                    <a14:compatExt spid="_x0000_s118788"/>
                  </a:ext>
                  <a:ext uri="{FF2B5EF4-FFF2-40B4-BE49-F238E27FC236}">
                    <a16:creationId xmlns:a16="http://schemas.microsoft.com/office/drawing/2014/main" id="{00000000-0008-0000-0700-000004D00100}"/>
                  </a:ext>
                </a:extLst>
              </xdr:cNvPr>
              <xdr:cNvSpPr/>
            </xdr:nvSpPr>
            <xdr:spPr bwMode="auto">
              <a:xfrm>
                <a:off x="8481654" y="33617647"/>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18789" name="Check Box 5" hidden="1">
                <a:extLst>
                  <a:ext uri="{63B3BB69-23CF-44E3-9099-C40C66FF867C}">
                    <a14:compatExt spid="_x0000_s118789"/>
                  </a:ext>
                  <a:ext uri="{FF2B5EF4-FFF2-40B4-BE49-F238E27FC236}">
                    <a16:creationId xmlns:a16="http://schemas.microsoft.com/office/drawing/2014/main" id="{00000000-0008-0000-0700-000005D00100}"/>
                  </a:ext>
                </a:extLst>
              </xdr:cNvPr>
              <xdr:cNvSpPr/>
            </xdr:nvSpPr>
            <xdr:spPr bwMode="auto">
              <a:xfrm>
                <a:off x="8481604" y="33617647"/>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18790" name="Check Box 6" hidden="1">
                <a:extLst>
                  <a:ext uri="{63B3BB69-23CF-44E3-9099-C40C66FF867C}">
                    <a14:compatExt spid="_x0000_s118790"/>
                  </a:ext>
                  <a:ext uri="{FF2B5EF4-FFF2-40B4-BE49-F238E27FC236}">
                    <a16:creationId xmlns:a16="http://schemas.microsoft.com/office/drawing/2014/main" id="{00000000-0008-0000-0700-000006D00100}"/>
                  </a:ext>
                </a:extLst>
              </xdr:cNvPr>
              <xdr:cNvSpPr/>
            </xdr:nvSpPr>
            <xdr:spPr bwMode="auto">
              <a:xfrm>
                <a:off x="423" y="0"/>
                <a:ext cx="16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86</xdr:row>
          <xdr:rowOff>0</xdr:rowOff>
        </xdr:from>
        <xdr:to>
          <xdr:col>9</xdr:col>
          <xdr:colOff>0</xdr:colOff>
          <xdr:row>86</xdr:row>
          <xdr:rowOff>0</xdr:rowOff>
        </xdr:to>
        <xdr:grpSp>
          <xdr:nvGrpSpPr>
            <xdr:cNvPr id="12" name="Group 232">
              <a:extLst>
                <a:ext uri="{FF2B5EF4-FFF2-40B4-BE49-F238E27FC236}">
                  <a16:creationId xmlns:a16="http://schemas.microsoft.com/office/drawing/2014/main" id="{00000000-0008-0000-0700-00000C000000}"/>
                </a:ext>
              </a:extLst>
            </xdr:cNvPr>
            <xdr:cNvGrpSpPr>
              <a:grpSpLocks/>
            </xdr:cNvGrpSpPr>
          </xdr:nvGrpSpPr>
          <xdr:grpSpPr bwMode="auto">
            <a:xfrm>
              <a:off x="8732184" y="33617647"/>
              <a:ext cx="2626487" cy="33617647"/>
              <a:chOff x="431" y="0"/>
              <a:chExt cx="11362411" cy="33617647"/>
            </a:xfrm>
          </xdr:grpSpPr>
          <xdr:sp macro="" textlink="">
            <xdr:nvSpPr>
              <xdr:cNvPr id="118791" name="Check Box 7" hidden="1">
                <a:extLst>
                  <a:ext uri="{63B3BB69-23CF-44E3-9099-C40C66FF867C}">
                    <a14:compatExt spid="_x0000_s118791"/>
                  </a:ext>
                  <a:ext uri="{FF2B5EF4-FFF2-40B4-BE49-F238E27FC236}">
                    <a16:creationId xmlns:a16="http://schemas.microsoft.com/office/drawing/2014/main" id="{00000000-0008-0000-0700-000007D00100}"/>
                  </a:ext>
                </a:extLst>
              </xdr:cNvPr>
              <xdr:cNvSpPr/>
            </xdr:nvSpPr>
            <xdr:spPr bwMode="auto">
              <a:xfrm>
                <a:off x="11362704" y="33617647"/>
                <a:ext cx="7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18792" name="Check Box 8" hidden="1">
                <a:extLst>
                  <a:ext uri="{63B3BB69-23CF-44E3-9099-C40C66FF867C}">
                    <a14:compatExt spid="_x0000_s118792"/>
                  </a:ext>
                  <a:ext uri="{FF2B5EF4-FFF2-40B4-BE49-F238E27FC236}">
                    <a16:creationId xmlns:a16="http://schemas.microsoft.com/office/drawing/2014/main" id="{00000000-0008-0000-0700-000008D00100}"/>
                  </a:ext>
                </a:extLst>
              </xdr:cNvPr>
              <xdr:cNvSpPr/>
            </xdr:nvSpPr>
            <xdr:spPr bwMode="auto">
              <a:xfrm>
                <a:off x="11362695" y="33617647"/>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793" name="Check Box 9" hidden="1">
                <a:extLst>
                  <a:ext uri="{63B3BB69-23CF-44E3-9099-C40C66FF867C}">
                    <a14:compatExt spid="_x0000_s118793"/>
                  </a:ext>
                  <a:ext uri="{FF2B5EF4-FFF2-40B4-BE49-F238E27FC236}">
                    <a16:creationId xmlns:a16="http://schemas.microsoft.com/office/drawing/2014/main" id="{00000000-0008-0000-0700-000009D00100}"/>
                  </a:ext>
                </a:extLst>
              </xdr:cNvPr>
              <xdr:cNvSpPr/>
            </xdr:nvSpPr>
            <xdr:spPr bwMode="auto">
              <a:xfrm>
                <a:off x="11362699" y="33617647"/>
                <a:ext cx="8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18794" name="Check Box 10" hidden="1">
                <a:extLst>
                  <a:ext uri="{63B3BB69-23CF-44E3-9099-C40C66FF867C}">
                    <a14:compatExt spid="_x0000_s118794"/>
                  </a:ext>
                  <a:ext uri="{FF2B5EF4-FFF2-40B4-BE49-F238E27FC236}">
                    <a16:creationId xmlns:a16="http://schemas.microsoft.com/office/drawing/2014/main" id="{00000000-0008-0000-0700-00000AD00100}"/>
                  </a:ext>
                </a:extLst>
              </xdr:cNvPr>
              <xdr:cNvSpPr/>
            </xdr:nvSpPr>
            <xdr:spPr bwMode="auto">
              <a:xfrm>
                <a:off x="11362695" y="33617647"/>
                <a:ext cx="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18795" name="Check Box 11" hidden="1">
                <a:extLst>
                  <a:ext uri="{63B3BB69-23CF-44E3-9099-C40C66FF867C}">
                    <a14:compatExt spid="_x0000_s118795"/>
                  </a:ext>
                  <a:ext uri="{FF2B5EF4-FFF2-40B4-BE49-F238E27FC236}">
                    <a16:creationId xmlns:a16="http://schemas.microsoft.com/office/drawing/2014/main" id="{00000000-0008-0000-0700-00000BD00100}"/>
                  </a:ext>
                </a:extLst>
              </xdr:cNvPr>
              <xdr:cNvSpPr/>
            </xdr:nvSpPr>
            <xdr:spPr bwMode="auto">
              <a:xfrm>
                <a:off x="11362643" y="33617647"/>
                <a:ext cx="1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18796" name="Check Box 12" hidden="1">
                <a:extLst>
                  <a:ext uri="{63B3BB69-23CF-44E3-9099-C40C66FF867C}">
                    <a14:compatExt spid="_x0000_s118796"/>
                  </a:ext>
                  <a:ext uri="{FF2B5EF4-FFF2-40B4-BE49-F238E27FC236}">
                    <a16:creationId xmlns:a16="http://schemas.microsoft.com/office/drawing/2014/main" id="{00000000-0008-0000-0700-00000CD00100}"/>
                  </a:ext>
                </a:extLst>
              </xdr:cNvPr>
              <xdr:cNvSpPr/>
            </xdr:nvSpPr>
            <xdr:spPr bwMode="auto">
              <a:xfrm>
                <a:off x="431" y="0"/>
                <a:ext cx="16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92</xdr:row>
          <xdr:rowOff>34637</xdr:rowOff>
        </xdr:from>
        <xdr:to>
          <xdr:col>5</xdr:col>
          <xdr:colOff>1679864</xdr:colOff>
          <xdr:row>93</xdr:row>
          <xdr:rowOff>666750</xdr:rowOff>
        </xdr:to>
        <xdr:grpSp>
          <xdr:nvGrpSpPr>
            <xdr:cNvPr id="19" name="Group 18">
              <a:extLst>
                <a:ext uri="{FF2B5EF4-FFF2-40B4-BE49-F238E27FC236}">
                  <a16:creationId xmlns:a16="http://schemas.microsoft.com/office/drawing/2014/main" id="{00000000-0008-0000-0700-000013000000}"/>
                </a:ext>
              </a:extLst>
            </xdr:cNvPr>
            <xdr:cNvGrpSpPr/>
          </xdr:nvGrpSpPr>
          <xdr:grpSpPr>
            <a:xfrm>
              <a:off x="5954908" y="36083877"/>
              <a:ext cx="1619250" cy="956862"/>
              <a:chOff x="5519172" y="35863418"/>
              <a:chExt cx="1619250" cy="694234"/>
            </a:xfrm>
          </xdr:grpSpPr>
          <xdr:sp macro="" textlink="">
            <xdr:nvSpPr>
              <xdr:cNvPr id="118797" name="Check Box 13" hidden="1">
                <a:extLst>
                  <a:ext uri="{63B3BB69-23CF-44E3-9099-C40C66FF867C}">
                    <a14:compatExt spid="_x0000_s118797"/>
                  </a:ext>
                  <a:ext uri="{FF2B5EF4-FFF2-40B4-BE49-F238E27FC236}">
                    <a16:creationId xmlns:a16="http://schemas.microsoft.com/office/drawing/2014/main" id="{00000000-0008-0000-0700-00000DD00100}"/>
                  </a:ext>
                </a:extLst>
              </xdr:cNvPr>
              <xdr:cNvSpPr/>
            </xdr:nvSpPr>
            <xdr:spPr bwMode="auto">
              <a:xfrm>
                <a:off x="5527462" y="35863418"/>
                <a:ext cx="452418"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18798" name="Check Box 14" hidden="1">
                <a:extLst>
                  <a:ext uri="{63B3BB69-23CF-44E3-9099-C40C66FF867C}">
                    <a14:compatExt spid="_x0000_s118798"/>
                  </a:ext>
                  <a:ext uri="{FF2B5EF4-FFF2-40B4-BE49-F238E27FC236}">
                    <a16:creationId xmlns:a16="http://schemas.microsoft.com/office/drawing/2014/main" id="{00000000-0008-0000-0700-00000ED00100}"/>
                  </a:ext>
                </a:extLst>
              </xdr:cNvPr>
              <xdr:cNvSpPr/>
            </xdr:nvSpPr>
            <xdr:spPr bwMode="auto">
              <a:xfrm>
                <a:off x="6147104" y="35863425"/>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799" name="Check Box 15" hidden="1">
                <a:extLst>
                  <a:ext uri="{63B3BB69-23CF-44E3-9099-C40C66FF867C}">
                    <a14:compatExt spid="_x0000_s118799"/>
                  </a:ext>
                  <a:ext uri="{FF2B5EF4-FFF2-40B4-BE49-F238E27FC236}">
                    <a16:creationId xmlns:a16="http://schemas.microsoft.com/office/drawing/2014/main" id="{00000000-0008-0000-0700-00000FD0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18800" name="Check Box 16" hidden="1">
                <a:extLst>
                  <a:ext uri="{63B3BB69-23CF-44E3-9099-C40C66FF867C}">
                    <a14:compatExt spid="_x0000_s118800"/>
                  </a:ext>
                  <a:ext uri="{FF2B5EF4-FFF2-40B4-BE49-F238E27FC236}">
                    <a16:creationId xmlns:a16="http://schemas.microsoft.com/office/drawing/2014/main" id="{00000000-0008-0000-0700-000010D00100}"/>
                  </a:ext>
                </a:extLst>
              </xdr:cNvPr>
              <xdr:cNvSpPr/>
            </xdr:nvSpPr>
            <xdr:spPr bwMode="auto">
              <a:xfrm>
                <a:off x="6154750" y="36218991"/>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92</xdr:row>
          <xdr:rowOff>17319</xdr:rowOff>
        </xdr:from>
        <xdr:to>
          <xdr:col>7</xdr:col>
          <xdr:colOff>545524</xdr:colOff>
          <xdr:row>93</xdr:row>
          <xdr:rowOff>723900</xdr:rowOff>
        </xdr:to>
        <xdr:grpSp>
          <xdr:nvGrpSpPr>
            <xdr:cNvPr id="24" name="Group 23">
              <a:extLst>
                <a:ext uri="{FF2B5EF4-FFF2-40B4-BE49-F238E27FC236}">
                  <a16:creationId xmlns:a16="http://schemas.microsoft.com/office/drawing/2014/main" id="{00000000-0008-0000-0700-000018000000}"/>
                </a:ext>
              </a:extLst>
            </xdr:cNvPr>
            <xdr:cNvGrpSpPr/>
          </xdr:nvGrpSpPr>
          <xdr:grpSpPr>
            <a:xfrm>
              <a:off x="7707728" y="36066664"/>
              <a:ext cx="1522438" cy="1031548"/>
              <a:chOff x="7272425" y="35845966"/>
              <a:chExt cx="1523292" cy="707884"/>
            </a:xfrm>
          </xdr:grpSpPr>
          <xdr:sp macro="" textlink="">
            <xdr:nvSpPr>
              <xdr:cNvPr id="118801" name="Check Box 17" hidden="1">
                <a:extLst>
                  <a:ext uri="{63B3BB69-23CF-44E3-9099-C40C66FF867C}">
                    <a14:compatExt spid="_x0000_s118801"/>
                  </a:ext>
                  <a:ext uri="{FF2B5EF4-FFF2-40B4-BE49-F238E27FC236}">
                    <a16:creationId xmlns:a16="http://schemas.microsoft.com/office/drawing/2014/main" id="{00000000-0008-0000-0700-000011D00100}"/>
                  </a:ext>
                </a:extLst>
              </xdr:cNvPr>
              <xdr:cNvSpPr/>
            </xdr:nvSpPr>
            <xdr:spPr bwMode="auto">
              <a:xfrm>
                <a:off x="7280107" y="35845966"/>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18802" name="Check Box 18" hidden="1">
                <a:extLst>
                  <a:ext uri="{63B3BB69-23CF-44E3-9099-C40C66FF867C}">
                    <a14:compatExt spid="_x0000_s118802"/>
                  </a:ext>
                  <a:ext uri="{FF2B5EF4-FFF2-40B4-BE49-F238E27FC236}">
                    <a16:creationId xmlns:a16="http://schemas.microsoft.com/office/drawing/2014/main" id="{00000000-0008-0000-0700-000012D00100}"/>
                  </a:ext>
                </a:extLst>
              </xdr:cNvPr>
              <xdr:cNvSpPr/>
            </xdr:nvSpPr>
            <xdr:spPr bwMode="auto">
              <a:xfrm>
                <a:off x="7863043"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03" name="Check Box 19" hidden="1">
                <a:extLst>
                  <a:ext uri="{63B3BB69-23CF-44E3-9099-C40C66FF867C}">
                    <a14:compatExt spid="_x0000_s118803"/>
                  </a:ext>
                  <a:ext uri="{FF2B5EF4-FFF2-40B4-BE49-F238E27FC236}">
                    <a16:creationId xmlns:a16="http://schemas.microsoft.com/office/drawing/2014/main" id="{00000000-0008-0000-0700-000013D00100}"/>
                  </a:ext>
                </a:extLst>
              </xdr:cNvPr>
              <xdr:cNvSpPr/>
            </xdr:nvSpPr>
            <xdr:spPr bwMode="auto">
              <a:xfrm>
                <a:off x="7272425" y="36202651"/>
                <a:ext cx="53524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18804" name="Check Box 20" hidden="1">
                <a:extLst>
                  <a:ext uri="{63B3BB69-23CF-44E3-9099-C40C66FF867C}">
                    <a14:compatExt spid="_x0000_s118804"/>
                  </a:ext>
                  <a:ext uri="{FF2B5EF4-FFF2-40B4-BE49-F238E27FC236}">
                    <a16:creationId xmlns:a16="http://schemas.microsoft.com/office/drawing/2014/main" id="{00000000-0008-0000-0700-000014D00100}"/>
                  </a:ext>
                </a:extLst>
              </xdr:cNvPr>
              <xdr:cNvSpPr/>
            </xdr:nvSpPr>
            <xdr:spPr bwMode="auto">
              <a:xfrm>
                <a:off x="7870314" y="36208640"/>
                <a:ext cx="925403"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92</xdr:row>
          <xdr:rowOff>8659</xdr:rowOff>
        </xdr:from>
        <xdr:to>
          <xdr:col>8</xdr:col>
          <xdr:colOff>1584615</xdr:colOff>
          <xdr:row>93</xdr:row>
          <xdr:rowOff>619125</xdr:rowOff>
        </xdr:to>
        <xdr:grpSp>
          <xdr:nvGrpSpPr>
            <xdr:cNvPr id="29" name="Group 28">
              <a:extLst>
                <a:ext uri="{FF2B5EF4-FFF2-40B4-BE49-F238E27FC236}">
                  <a16:creationId xmlns:a16="http://schemas.microsoft.com/office/drawing/2014/main" id="{00000000-0008-0000-0700-00001D000000}"/>
                </a:ext>
              </a:extLst>
            </xdr:cNvPr>
            <xdr:cNvGrpSpPr/>
          </xdr:nvGrpSpPr>
          <xdr:grpSpPr>
            <a:xfrm>
              <a:off x="9630437" y="36058148"/>
              <a:ext cx="1524002" cy="935196"/>
              <a:chOff x="9197286" y="35837350"/>
              <a:chExt cx="1524002" cy="707767"/>
            </a:xfrm>
          </xdr:grpSpPr>
          <xdr:sp macro="" textlink="">
            <xdr:nvSpPr>
              <xdr:cNvPr id="118805" name="Check Box 21" hidden="1">
                <a:extLst>
                  <a:ext uri="{63B3BB69-23CF-44E3-9099-C40C66FF867C}">
                    <a14:compatExt spid="_x0000_s118805"/>
                  </a:ext>
                  <a:ext uri="{FF2B5EF4-FFF2-40B4-BE49-F238E27FC236}">
                    <a16:creationId xmlns:a16="http://schemas.microsoft.com/office/drawing/2014/main" id="{00000000-0008-0000-0700-000015D00100}"/>
                  </a:ext>
                </a:extLst>
              </xdr:cNvPr>
              <xdr:cNvSpPr/>
            </xdr:nvSpPr>
            <xdr:spPr bwMode="auto">
              <a:xfrm>
                <a:off x="9205092" y="35837350"/>
                <a:ext cx="425805"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18806" name="Check Box 22" hidden="1">
                <a:extLst>
                  <a:ext uri="{63B3BB69-23CF-44E3-9099-C40C66FF867C}">
                    <a14:compatExt spid="_x0000_s118806"/>
                  </a:ext>
                  <a:ext uri="{FF2B5EF4-FFF2-40B4-BE49-F238E27FC236}">
                    <a16:creationId xmlns:a16="http://schemas.microsoft.com/office/drawing/2014/main" id="{00000000-0008-0000-0700-000016D00100}"/>
                  </a:ext>
                </a:extLst>
              </xdr:cNvPr>
              <xdr:cNvSpPr/>
            </xdr:nvSpPr>
            <xdr:spPr bwMode="auto">
              <a:xfrm>
                <a:off x="9788284" y="35837361"/>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07" name="Check Box 23" hidden="1">
                <a:extLst>
                  <a:ext uri="{63B3BB69-23CF-44E3-9099-C40C66FF867C}">
                    <a14:compatExt spid="_x0000_s118807"/>
                  </a:ext>
                  <a:ext uri="{FF2B5EF4-FFF2-40B4-BE49-F238E27FC236}">
                    <a16:creationId xmlns:a16="http://schemas.microsoft.com/office/drawing/2014/main" id="{00000000-0008-0000-0700-000017D0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18808" name="Check Box 24" hidden="1">
                <a:extLst>
                  <a:ext uri="{63B3BB69-23CF-44E3-9099-C40C66FF867C}">
                    <a14:compatExt spid="_x0000_s118808"/>
                  </a:ext>
                  <a:ext uri="{FF2B5EF4-FFF2-40B4-BE49-F238E27FC236}">
                    <a16:creationId xmlns:a16="http://schemas.microsoft.com/office/drawing/2014/main" id="{00000000-0008-0000-0700-000018D00100}"/>
                  </a:ext>
                </a:extLst>
              </xdr:cNvPr>
              <xdr:cNvSpPr/>
            </xdr:nvSpPr>
            <xdr:spPr bwMode="auto">
              <a:xfrm>
                <a:off x="9795480" y="36199907"/>
                <a:ext cx="9258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117</xdr:row>
          <xdr:rowOff>79159</xdr:rowOff>
        </xdr:from>
        <xdr:to>
          <xdr:col>5</xdr:col>
          <xdr:colOff>1638300</xdr:colOff>
          <xdr:row>117</xdr:row>
          <xdr:rowOff>771525</xdr:rowOff>
        </xdr:to>
        <xdr:grpSp>
          <xdr:nvGrpSpPr>
            <xdr:cNvPr id="34" name="Group 33">
              <a:extLst>
                <a:ext uri="{FF2B5EF4-FFF2-40B4-BE49-F238E27FC236}">
                  <a16:creationId xmlns:a16="http://schemas.microsoft.com/office/drawing/2014/main" id="{00000000-0008-0000-0700-000022000000}"/>
                </a:ext>
              </a:extLst>
            </xdr:cNvPr>
            <xdr:cNvGrpSpPr/>
          </xdr:nvGrpSpPr>
          <xdr:grpSpPr>
            <a:xfrm>
              <a:off x="5903786" y="47468835"/>
              <a:ext cx="1628793" cy="692366"/>
              <a:chOff x="5846849" y="47389834"/>
              <a:chExt cx="1611221" cy="692366"/>
            </a:xfrm>
          </xdr:grpSpPr>
          <xdr:sp macro="" textlink="">
            <xdr:nvSpPr>
              <xdr:cNvPr id="118809" name="Check Box 25" hidden="1">
                <a:extLst>
                  <a:ext uri="{63B3BB69-23CF-44E3-9099-C40C66FF867C}">
                    <a14:compatExt spid="_x0000_s118809"/>
                  </a:ext>
                  <a:ext uri="{FF2B5EF4-FFF2-40B4-BE49-F238E27FC236}">
                    <a16:creationId xmlns:a16="http://schemas.microsoft.com/office/drawing/2014/main" id="{00000000-0008-0000-0700-000019D00100}"/>
                  </a:ext>
                </a:extLst>
              </xdr:cNvPr>
              <xdr:cNvSpPr/>
            </xdr:nvSpPr>
            <xdr:spPr bwMode="auto">
              <a:xfrm>
                <a:off x="5852580" y="47389834"/>
                <a:ext cx="608385"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10" name="Check Box 26" hidden="1">
                <a:extLst>
                  <a:ext uri="{63B3BB69-23CF-44E3-9099-C40C66FF867C}">
                    <a14:compatExt spid="_x0000_s118810"/>
                  </a:ext>
                  <a:ext uri="{FF2B5EF4-FFF2-40B4-BE49-F238E27FC236}">
                    <a16:creationId xmlns:a16="http://schemas.microsoft.com/office/drawing/2014/main" id="{00000000-0008-0000-0700-00001AD00100}"/>
                  </a:ext>
                </a:extLst>
              </xdr:cNvPr>
              <xdr:cNvSpPr/>
            </xdr:nvSpPr>
            <xdr:spPr bwMode="auto">
              <a:xfrm>
                <a:off x="5846849" y="47677222"/>
                <a:ext cx="887288"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11" name="Check Box 27" hidden="1">
                <a:extLst>
                  <a:ext uri="{63B3BB69-23CF-44E3-9099-C40C66FF867C}">
                    <a14:compatExt spid="_x0000_s118811"/>
                  </a:ext>
                  <a:ext uri="{FF2B5EF4-FFF2-40B4-BE49-F238E27FC236}">
                    <a16:creationId xmlns:a16="http://schemas.microsoft.com/office/drawing/2014/main" id="{00000000-0008-0000-0700-00001BD00100}"/>
                  </a:ext>
                </a:extLst>
              </xdr:cNvPr>
              <xdr:cNvSpPr/>
            </xdr:nvSpPr>
            <xdr:spPr bwMode="auto">
              <a:xfrm>
                <a:off x="6793383" y="47684207"/>
                <a:ext cx="664687"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117</xdr:row>
          <xdr:rowOff>171450</xdr:rowOff>
        </xdr:from>
        <xdr:to>
          <xdr:col>7</xdr:col>
          <xdr:colOff>592017</xdr:colOff>
          <xdr:row>117</xdr:row>
          <xdr:rowOff>854291</xdr:rowOff>
        </xdr:to>
        <xdr:grpSp>
          <xdr:nvGrpSpPr>
            <xdr:cNvPr id="38" name="Group 37">
              <a:extLst>
                <a:ext uri="{FF2B5EF4-FFF2-40B4-BE49-F238E27FC236}">
                  <a16:creationId xmlns:a16="http://schemas.microsoft.com/office/drawing/2014/main" id="{00000000-0008-0000-0700-000026000000}"/>
                </a:ext>
              </a:extLst>
            </xdr:cNvPr>
            <xdr:cNvGrpSpPr/>
          </xdr:nvGrpSpPr>
          <xdr:grpSpPr>
            <a:xfrm>
              <a:off x="7662582" y="47561085"/>
              <a:ext cx="1613994" cy="682862"/>
              <a:chOff x="5846883" y="47389766"/>
              <a:chExt cx="1611192" cy="692433"/>
            </a:xfrm>
          </xdr:grpSpPr>
          <xdr:sp macro="" textlink="">
            <xdr:nvSpPr>
              <xdr:cNvPr id="118812" name="Check Box 28" hidden="1">
                <a:extLst>
                  <a:ext uri="{63B3BB69-23CF-44E3-9099-C40C66FF867C}">
                    <a14:compatExt spid="_x0000_s118812"/>
                  </a:ext>
                  <a:ext uri="{FF2B5EF4-FFF2-40B4-BE49-F238E27FC236}">
                    <a16:creationId xmlns:a16="http://schemas.microsoft.com/office/drawing/2014/main" id="{00000000-0008-0000-0700-00001CD00100}"/>
                  </a:ext>
                </a:extLst>
              </xdr:cNvPr>
              <xdr:cNvSpPr/>
            </xdr:nvSpPr>
            <xdr:spPr bwMode="auto">
              <a:xfrm>
                <a:off x="5852580" y="47389766"/>
                <a:ext cx="608385"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13" name="Check Box 29" hidden="1">
                <a:extLst>
                  <a:ext uri="{63B3BB69-23CF-44E3-9099-C40C66FF867C}">
                    <a14:compatExt spid="_x0000_s118813"/>
                  </a:ext>
                  <a:ext uri="{FF2B5EF4-FFF2-40B4-BE49-F238E27FC236}">
                    <a16:creationId xmlns:a16="http://schemas.microsoft.com/office/drawing/2014/main" id="{00000000-0008-0000-0700-00001DD00100}"/>
                  </a:ext>
                </a:extLst>
              </xdr:cNvPr>
              <xdr:cNvSpPr/>
            </xdr:nvSpPr>
            <xdr:spPr bwMode="auto">
              <a:xfrm>
                <a:off x="5846883" y="47677222"/>
                <a:ext cx="887291"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14" name="Check Box 30" hidden="1">
                <a:extLst>
                  <a:ext uri="{63B3BB69-23CF-44E3-9099-C40C66FF867C}">
                    <a14:compatExt spid="_x0000_s118814"/>
                  </a:ext>
                  <a:ext uri="{FF2B5EF4-FFF2-40B4-BE49-F238E27FC236}">
                    <a16:creationId xmlns:a16="http://schemas.microsoft.com/office/drawing/2014/main" id="{00000000-0008-0000-0700-00001ED00100}"/>
                  </a:ext>
                </a:extLst>
              </xdr:cNvPr>
              <xdr:cNvSpPr/>
            </xdr:nvSpPr>
            <xdr:spPr bwMode="auto">
              <a:xfrm>
                <a:off x="6793405" y="47684207"/>
                <a:ext cx="664670" cy="39799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95250</xdr:colOff>
          <xdr:row>117</xdr:row>
          <xdr:rowOff>152400</xdr:rowOff>
        </xdr:from>
        <xdr:to>
          <xdr:col>8</xdr:col>
          <xdr:colOff>1706442</xdr:colOff>
          <xdr:row>117</xdr:row>
          <xdr:rowOff>844766</xdr:rowOff>
        </xdr:to>
        <xdr:grpSp>
          <xdr:nvGrpSpPr>
            <xdr:cNvPr id="42" name="Group 41">
              <a:extLst>
                <a:ext uri="{FF2B5EF4-FFF2-40B4-BE49-F238E27FC236}">
                  <a16:creationId xmlns:a16="http://schemas.microsoft.com/office/drawing/2014/main" id="{00000000-0008-0000-0700-00002A000000}"/>
                </a:ext>
              </a:extLst>
            </xdr:cNvPr>
            <xdr:cNvGrpSpPr/>
          </xdr:nvGrpSpPr>
          <xdr:grpSpPr>
            <a:xfrm>
              <a:off x="9665074" y="47542076"/>
              <a:ext cx="1611192" cy="692366"/>
              <a:chOff x="5846883" y="47389834"/>
              <a:chExt cx="1611192" cy="692366"/>
            </a:xfrm>
          </xdr:grpSpPr>
          <xdr:sp macro="" textlink="">
            <xdr:nvSpPr>
              <xdr:cNvPr id="118815" name="Check Box 31" hidden="1">
                <a:extLst>
                  <a:ext uri="{63B3BB69-23CF-44E3-9099-C40C66FF867C}">
                    <a14:compatExt spid="_x0000_s118815"/>
                  </a:ext>
                  <a:ext uri="{FF2B5EF4-FFF2-40B4-BE49-F238E27FC236}">
                    <a16:creationId xmlns:a16="http://schemas.microsoft.com/office/drawing/2014/main" id="{00000000-0008-0000-0700-00001FD00100}"/>
                  </a:ext>
                </a:extLst>
              </xdr:cNvPr>
              <xdr:cNvSpPr/>
            </xdr:nvSpPr>
            <xdr:spPr bwMode="auto">
              <a:xfrm>
                <a:off x="5852580" y="47389834"/>
                <a:ext cx="608385"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16" name="Check Box 32" hidden="1">
                <a:extLst>
                  <a:ext uri="{63B3BB69-23CF-44E3-9099-C40C66FF867C}">
                    <a14:compatExt spid="_x0000_s118816"/>
                  </a:ext>
                  <a:ext uri="{FF2B5EF4-FFF2-40B4-BE49-F238E27FC236}">
                    <a16:creationId xmlns:a16="http://schemas.microsoft.com/office/drawing/2014/main" id="{00000000-0008-0000-0700-000020D00100}"/>
                  </a:ext>
                </a:extLst>
              </xdr:cNvPr>
              <xdr:cNvSpPr/>
            </xdr:nvSpPr>
            <xdr:spPr bwMode="auto">
              <a:xfrm>
                <a:off x="5846883" y="47677222"/>
                <a:ext cx="887291"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17" name="Check Box 33" hidden="1">
                <a:extLst>
                  <a:ext uri="{63B3BB69-23CF-44E3-9099-C40C66FF867C}">
                    <a14:compatExt spid="_x0000_s118817"/>
                  </a:ext>
                  <a:ext uri="{FF2B5EF4-FFF2-40B4-BE49-F238E27FC236}">
                    <a16:creationId xmlns:a16="http://schemas.microsoft.com/office/drawing/2014/main" id="{00000000-0008-0000-0700-000021D00100}"/>
                  </a:ext>
                </a:extLst>
              </xdr:cNvPr>
              <xdr:cNvSpPr/>
            </xdr:nvSpPr>
            <xdr:spPr bwMode="auto">
              <a:xfrm>
                <a:off x="6793405" y="47684207"/>
                <a:ext cx="664670"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933450</xdr:colOff>
          <xdr:row>127</xdr:row>
          <xdr:rowOff>66675</xdr:rowOff>
        </xdr:from>
        <xdr:to>
          <xdr:col>5</xdr:col>
          <xdr:colOff>1600200</xdr:colOff>
          <xdr:row>127</xdr:row>
          <xdr:rowOff>673316</xdr:rowOff>
        </xdr:to>
        <xdr:grpSp>
          <xdr:nvGrpSpPr>
            <xdr:cNvPr id="46" name="Group 45">
              <a:extLst>
                <a:ext uri="{FF2B5EF4-FFF2-40B4-BE49-F238E27FC236}">
                  <a16:creationId xmlns:a16="http://schemas.microsoft.com/office/drawing/2014/main" id="{00000000-0008-0000-0700-00002E000000}"/>
                </a:ext>
              </a:extLst>
            </xdr:cNvPr>
            <xdr:cNvGrpSpPr/>
          </xdr:nvGrpSpPr>
          <xdr:grpSpPr>
            <a:xfrm>
              <a:off x="5864007" y="51624864"/>
              <a:ext cx="1630455" cy="607100"/>
              <a:chOff x="5846848" y="47389767"/>
              <a:chExt cx="1611201" cy="693063"/>
            </a:xfrm>
          </xdr:grpSpPr>
          <xdr:sp macro="" textlink="">
            <xdr:nvSpPr>
              <xdr:cNvPr id="118818" name="Check Box 34" hidden="1">
                <a:extLst>
                  <a:ext uri="{63B3BB69-23CF-44E3-9099-C40C66FF867C}">
                    <a14:compatExt spid="_x0000_s118818"/>
                  </a:ext>
                  <a:ext uri="{FF2B5EF4-FFF2-40B4-BE49-F238E27FC236}">
                    <a16:creationId xmlns:a16="http://schemas.microsoft.com/office/drawing/2014/main" id="{00000000-0008-0000-0700-000022D00100}"/>
                  </a:ext>
                </a:extLst>
              </xdr:cNvPr>
              <xdr:cNvSpPr/>
            </xdr:nvSpPr>
            <xdr:spPr bwMode="auto">
              <a:xfrm>
                <a:off x="5852580" y="47389767"/>
                <a:ext cx="608385" cy="3926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19" name="Check Box 35" hidden="1">
                <a:extLst>
                  <a:ext uri="{63B3BB69-23CF-44E3-9099-C40C66FF867C}">
                    <a14:compatExt spid="_x0000_s118819"/>
                  </a:ext>
                  <a:ext uri="{FF2B5EF4-FFF2-40B4-BE49-F238E27FC236}">
                    <a16:creationId xmlns:a16="http://schemas.microsoft.com/office/drawing/2014/main" id="{00000000-0008-0000-0700-000023D00100}"/>
                  </a:ext>
                </a:extLst>
              </xdr:cNvPr>
              <xdr:cNvSpPr/>
            </xdr:nvSpPr>
            <xdr:spPr bwMode="auto">
              <a:xfrm>
                <a:off x="5846848" y="47677222"/>
                <a:ext cx="887292" cy="39264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20" name="Check Box 36" hidden="1">
                <a:extLst>
                  <a:ext uri="{63B3BB69-23CF-44E3-9099-C40C66FF867C}">
                    <a14:compatExt spid="_x0000_s118820"/>
                  </a:ext>
                  <a:ext uri="{FF2B5EF4-FFF2-40B4-BE49-F238E27FC236}">
                    <a16:creationId xmlns:a16="http://schemas.microsoft.com/office/drawing/2014/main" id="{00000000-0008-0000-0700-000024D00100}"/>
                  </a:ext>
                </a:extLst>
              </xdr:cNvPr>
              <xdr:cNvSpPr/>
            </xdr:nvSpPr>
            <xdr:spPr bwMode="auto">
              <a:xfrm>
                <a:off x="6793377" y="47684833"/>
                <a:ext cx="664672" cy="3979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123825</xdr:colOff>
          <xdr:row>127</xdr:row>
          <xdr:rowOff>28575</xdr:rowOff>
        </xdr:from>
        <xdr:to>
          <xdr:col>7</xdr:col>
          <xdr:colOff>657225</xdr:colOff>
          <xdr:row>127</xdr:row>
          <xdr:rowOff>673316</xdr:rowOff>
        </xdr:to>
        <xdr:grpSp>
          <xdr:nvGrpSpPr>
            <xdr:cNvPr id="50" name="Group 49">
              <a:extLst>
                <a:ext uri="{FF2B5EF4-FFF2-40B4-BE49-F238E27FC236}">
                  <a16:creationId xmlns:a16="http://schemas.microsoft.com/office/drawing/2014/main" id="{00000000-0008-0000-0700-000032000000}"/>
                </a:ext>
              </a:extLst>
            </xdr:cNvPr>
            <xdr:cNvGrpSpPr/>
          </xdr:nvGrpSpPr>
          <xdr:grpSpPr>
            <a:xfrm>
              <a:off x="7710206" y="51587116"/>
              <a:ext cx="1631595" cy="644489"/>
              <a:chOff x="5846881" y="47389910"/>
              <a:chExt cx="1611217" cy="692033"/>
            </a:xfrm>
          </xdr:grpSpPr>
          <xdr:sp macro="" textlink="">
            <xdr:nvSpPr>
              <xdr:cNvPr id="118821" name="Check Box 37" hidden="1">
                <a:extLst>
                  <a:ext uri="{63B3BB69-23CF-44E3-9099-C40C66FF867C}">
                    <a14:compatExt spid="_x0000_s118821"/>
                  </a:ext>
                  <a:ext uri="{FF2B5EF4-FFF2-40B4-BE49-F238E27FC236}">
                    <a16:creationId xmlns:a16="http://schemas.microsoft.com/office/drawing/2014/main" id="{00000000-0008-0000-0700-000025D00100}"/>
                  </a:ext>
                </a:extLst>
              </xdr:cNvPr>
              <xdr:cNvSpPr/>
            </xdr:nvSpPr>
            <xdr:spPr bwMode="auto">
              <a:xfrm>
                <a:off x="5852580" y="47389910"/>
                <a:ext cx="608385"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22" name="Check Box 38" hidden="1">
                <a:extLst>
                  <a:ext uri="{63B3BB69-23CF-44E3-9099-C40C66FF867C}">
                    <a14:compatExt spid="_x0000_s118822"/>
                  </a:ext>
                  <a:ext uri="{FF2B5EF4-FFF2-40B4-BE49-F238E27FC236}">
                    <a16:creationId xmlns:a16="http://schemas.microsoft.com/office/drawing/2014/main" id="{00000000-0008-0000-0700-000026D00100}"/>
                  </a:ext>
                </a:extLst>
              </xdr:cNvPr>
              <xdr:cNvSpPr/>
            </xdr:nvSpPr>
            <xdr:spPr bwMode="auto">
              <a:xfrm>
                <a:off x="5846881" y="47677222"/>
                <a:ext cx="887290"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23" name="Check Box 39" hidden="1">
                <a:extLst>
                  <a:ext uri="{63B3BB69-23CF-44E3-9099-C40C66FF867C}">
                    <a14:compatExt spid="_x0000_s118823"/>
                  </a:ext>
                  <a:ext uri="{FF2B5EF4-FFF2-40B4-BE49-F238E27FC236}">
                    <a16:creationId xmlns:a16="http://schemas.microsoft.com/office/drawing/2014/main" id="{00000000-0008-0000-0700-000027D00100}"/>
                  </a:ext>
                </a:extLst>
              </xdr:cNvPr>
              <xdr:cNvSpPr/>
            </xdr:nvSpPr>
            <xdr:spPr bwMode="auto">
              <a:xfrm>
                <a:off x="6793421" y="47683948"/>
                <a:ext cx="664677" cy="3979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127</xdr:row>
          <xdr:rowOff>28575</xdr:rowOff>
        </xdr:from>
        <xdr:to>
          <xdr:col>8</xdr:col>
          <xdr:colOff>1743075</xdr:colOff>
          <xdr:row>127</xdr:row>
          <xdr:rowOff>673316</xdr:rowOff>
        </xdr:to>
        <xdr:grpSp>
          <xdr:nvGrpSpPr>
            <xdr:cNvPr id="54" name="Group 53">
              <a:extLst>
                <a:ext uri="{FF2B5EF4-FFF2-40B4-BE49-F238E27FC236}">
                  <a16:creationId xmlns:a16="http://schemas.microsoft.com/office/drawing/2014/main" id="{00000000-0008-0000-0700-000036000000}"/>
                </a:ext>
              </a:extLst>
            </xdr:cNvPr>
            <xdr:cNvGrpSpPr/>
          </xdr:nvGrpSpPr>
          <xdr:grpSpPr>
            <a:xfrm>
              <a:off x="9684091" y="51587116"/>
              <a:ext cx="1628793" cy="644489"/>
              <a:chOff x="5846849" y="47389910"/>
              <a:chExt cx="1611221" cy="692033"/>
            </a:xfrm>
          </xdr:grpSpPr>
          <xdr:sp macro="" textlink="">
            <xdr:nvSpPr>
              <xdr:cNvPr id="118824" name="Check Box 40" hidden="1">
                <a:extLst>
                  <a:ext uri="{63B3BB69-23CF-44E3-9099-C40C66FF867C}">
                    <a14:compatExt spid="_x0000_s118824"/>
                  </a:ext>
                  <a:ext uri="{FF2B5EF4-FFF2-40B4-BE49-F238E27FC236}">
                    <a16:creationId xmlns:a16="http://schemas.microsoft.com/office/drawing/2014/main" id="{00000000-0008-0000-0700-000028D00100}"/>
                  </a:ext>
                </a:extLst>
              </xdr:cNvPr>
              <xdr:cNvSpPr/>
            </xdr:nvSpPr>
            <xdr:spPr bwMode="auto">
              <a:xfrm>
                <a:off x="5852580" y="47389910"/>
                <a:ext cx="608385"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25" name="Check Box 41" hidden="1">
                <a:extLst>
                  <a:ext uri="{63B3BB69-23CF-44E3-9099-C40C66FF867C}">
                    <a14:compatExt spid="_x0000_s118825"/>
                  </a:ext>
                  <a:ext uri="{FF2B5EF4-FFF2-40B4-BE49-F238E27FC236}">
                    <a16:creationId xmlns:a16="http://schemas.microsoft.com/office/drawing/2014/main" id="{00000000-0008-0000-0700-000029D00100}"/>
                  </a:ext>
                </a:extLst>
              </xdr:cNvPr>
              <xdr:cNvSpPr/>
            </xdr:nvSpPr>
            <xdr:spPr bwMode="auto">
              <a:xfrm>
                <a:off x="5846849" y="47677222"/>
                <a:ext cx="887288"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26" name="Check Box 42" hidden="1">
                <a:extLst>
                  <a:ext uri="{63B3BB69-23CF-44E3-9099-C40C66FF867C}">
                    <a14:compatExt spid="_x0000_s118826"/>
                  </a:ext>
                  <a:ext uri="{FF2B5EF4-FFF2-40B4-BE49-F238E27FC236}">
                    <a16:creationId xmlns:a16="http://schemas.microsoft.com/office/drawing/2014/main" id="{00000000-0008-0000-0700-00002AD00100}"/>
                  </a:ext>
                </a:extLst>
              </xdr:cNvPr>
              <xdr:cNvSpPr/>
            </xdr:nvSpPr>
            <xdr:spPr bwMode="auto">
              <a:xfrm>
                <a:off x="6793383" y="47683948"/>
                <a:ext cx="664687" cy="3979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159</xdr:row>
          <xdr:rowOff>104775</xdr:rowOff>
        </xdr:from>
        <xdr:to>
          <xdr:col>5</xdr:col>
          <xdr:colOff>1628775</xdr:colOff>
          <xdr:row>160</xdr:row>
          <xdr:rowOff>82766</xdr:rowOff>
        </xdr:to>
        <xdr:grpSp>
          <xdr:nvGrpSpPr>
            <xdr:cNvPr id="58" name="Group 57">
              <a:extLst>
                <a:ext uri="{FF2B5EF4-FFF2-40B4-BE49-F238E27FC236}">
                  <a16:creationId xmlns:a16="http://schemas.microsoft.com/office/drawing/2014/main" id="{00000000-0008-0000-0700-00003A000000}"/>
                </a:ext>
              </a:extLst>
            </xdr:cNvPr>
            <xdr:cNvGrpSpPr/>
          </xdr:nvGrpSpPr>
          <xdr:grpSpPr>
            <a:xfrm>
              <a:off x="5894261" y="66589431"/>
              <a:ext cx="1628793" cy="605475"/>
              <a:chOff x="5846849" y="47389937"/>
              <a:chExt cx="1611221" cy="692417"/>
            </a:xfrm>
          </xdr:grpSpPr>
          <xdr:sp macro="" textlink="">
            <xdr:nvSpPr>
              <xdr:cNvPr id="118827" name="Check Box 43" hidden="1">
                <a:extLst>
                  <a:ext uri="{63B3BB69-23CF-44E3-9099-C40C66FF867C}">
                    <a14:compatExt spid="_x0000_s118827"/>
                  </a:ext>
                  <a:ext uri="{FF2B5EF4-FFF2-40B4-BE49-F238E27FC236}">
                    <a16:creationId xmlns:a16="http://schemas.microsoft.com/office/drawing/2014/main" id="{00000000-0008-0000-0700-00002BD00100}"/>
                  </a:ext>
                </a:extLst>
              </xdr:cNvPr>
              <xdr:cNvSpPr/>
            </xdr:nvSpPr>
            <xdr:spPr bwMode="auto">
              <a:xfrm>
                <a:off x="5852580" y="47389937"/>
                <a:ext cx="608385"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28" name="Check Box 44" hidden="1">
                <a:extLst>
                  <a:ext uri="{63B3BB69-23CF-44E3-9099-C40C66FF867C}">
                    <a14:compatExt spid="_x0000_s118828"/>
                  </a:ext>
                  <a:ext uri="{FF2B5EF4-FFF2-40B4-BE49-F238E27FC236}">
                    <a16:creationId xmlns:a16="http://schemas.microsoft.com/office/drawing/2014/main" id="{00000000-0008-0000-0700-00002CD00100}"/>
                  </a:ext>
                </a:extLst>
              </xdr:cNvPr>
              <xdr:cNvSpPr/>
            </xdr:nvSpPr>
            <xdr:spPr bwMode="auto">
              <a:xfrm>
                <a:off x="5846849" y="47677222"/>
                <a:ext cx="887288" cy="3926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29" name="Check Box 45" hidden="1">
                <a:extLst>
                  <a:ext uri="{63B3BB69-23CF-44E3-9099-C40C66FF867C}">
                    <a14:compatExt spid="_x0000_s118829"/>
                  </a:ext>
                  <a:ext uri="{FF2B5EF4-FFF2-40B4-BE49-F238E27FC236}">
                    <a16:creationId xmlns:a16="http://schemas.microsoft.com/office/drawing/2014/main" id="{00000000-0008-0000-0700-00002DD00100}"/>
                  </a:ext>
                </a:extLst>
              </xdr:cNvPr>
              <xdr:cNvSpPr/>
            </xdr:nvSpPr>
            <xdr:spPr bwMode="auto">
              <a:xfrm>
                <a:off x="6793383" y="47684363"/>
                <a:ext cx="664687" cy="39799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95250</xdr:colOff>
          <xdr:row>159</xdr:row>
          <xdr:rowOff>57150</xdr:rowOff>
        </xdr:from>
        <xdr:to>
          <xdr:col>7</xdr:col>
          <xdr:colOff>628650</xdr:colOff>
          <xdr:row>160</xdr:row>
          <xdr:rowOff>35141</xdr:rowOff>
        </xdr:to>
        <xdr:grpSp>
          <xdr:nvGrpSpPr>
            <xdr:cNvPr id="62" name="Group 61">
              <a:extLst>
                <a:ext uri="{FF2B5EF4-FFF2-40B4-BE49-F238E27FC236}">
                  <a16:creationId xmlns:a16="http://schemas.microsoft.com/office/drawing/2014/main" id="{00000000-0008-0000-0700-00003E000000}"/>
                </a:ext>
              </a:extLst>
            </xdr:cNvPr>
            <xdr:cNvGrpSpPr/>
          </xdr:nvGrpSpPr>
          <xdr:grpSpPr>
            <a:xfrm>
              <a:off x="7681631" y="66541806"/>
              <a:ext cx="1631595" cy="605475"/>
              <a:chOff x="5846881" y="47389937"/>
              <a:chExt cx="1611217" cy="692417"/>
            </a:xfrm>
          </xdr:grpSpPr>
          <xdr:sp macro="" textlink="">
            <xdr:nvSpPr>
              <xdr:cNvPr id="118830" name="Check Box 46" hidden="1">
                <a:extLst>
                  <a:ext uri="{63B3BB69-23CF-44E3-9099-C40C66FF867C}">
                    <a14:compatExt spid="_x0000_s118830"/>
                  </a:ext>
                  <a:ext uri="{FF2B5EF4-FFF2-40B4-BE49-F238E27FC236}">
                    <a16:creationId xmlns:a16="http://schemas.microsoft.com/office/drawing/2014/main" id="{00000000-0008-0000-0700-00002ED00100}"/>
                  </a:ext>
                </a:extLst>
              </xdr:cNvPr>
              <xdr:cNvSpPr/>
            </xdr:nvSpPr>
            <xdr:spPr bwMode="auto">
              <a:xfrm>
                <a:off x="5852580" y="47389937"/>
                <a:ext cx="608385"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31" name="Check Box 47" hidden="1">
                <a:extLst>
                  <a:ext uri="{63B3BB69-23CF-44E3-9099-C40C66FF867C}">
                    <a14:compatExt spid="_x0000_s118831"/>
                  </a:ext>
                  <a:ext uri="{FF2B5EF4-FFF2-40B4-BE49-F238E27FC236}">
                    <a16:creationId xmlns:a16="http://schemas.microsoft.com/office/drawing/2014/main" id="{00000000-0008-0000-0700-00002FD00100}"/>
                  </a:ext>
                </a:extLst>
              </xdr:cNvPr>
              <xdr:cNvSpPr/>
            </xdr:nvSpPr>
            <xdr:spPr bwMode="auto">
              <a:xfrm>
                <a:off x="5846881" y="47677222"/>
                <a:ext cx="887290" cy="3926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32" name="Check Box 48" hidden="1">
                <a:extLst>
                  <a:ext uri="{63B3BB69-23CF-44E3-9099-C40C66FF867C}">
                    <a14:compatExt spid="_x0000_s118832"/>
                  </a:ext>
                  <a:ext uri="{FF2B5EF4-FFF2-40B4-BE49-F238E27FC236}">
                    <a16:creationId xmlns:a16="http://schemas.microsoft.com/office/drawing/2014/main" id="{00000000-0008-0000-0700-000030D00100}"/>
                  </a:ext>
                </a:extLst>
              </xdr:cNvPr>
              <xdr:cNvSpPr/>
            </xdr:nvSpPr>
            <xdr:spPr bwMode="auto">
              <a:xfrm>
                <a:off x="6793421" y="47684363"/>
                <a:ext cx="664677" cy="39799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159</xdr:row>
          <xdr:rowOff>104775</xdr:rowOff>
        </xdr:from>
        <xdr:to>
          <xdr:col>8</xdr:col>
          <xdr:colOff>1743075</xdr:colOff>
          <xdr:row>160</xdr:row>
          <xdr:rowOff>82766</xdr:rowOff>
        </xdr:to>
        <xdr:grpSp>
          <xdr:nvGrpSpPr>
            <xdr:cNvPr id="66" name="Group 65">
              <a:extLst>
                <a:ext uri="{FF2B5EF4-FFF2-40B4-BE49-F238E27FC236}">
                  <a16:creationId xmlns:a16="http://schemas.microsoft.com/office/drawing/2014/main" id="{00000000-0008-0000-0700-000042000000}"/>
                </a:ext>
              </a:extLst>
            </xdr:cNvPr>
            <xdr:cNvGrpSpPr/>
          </xdr:nvGrpSpPr>
          <xdr:grpSpPr>
            <a:xfrm>
              <a:off x="9684091" y="66589431"/>
              <a:ext cx="1628793" cy="605475"/>
              <a:chOff x="5846849" y="47389937"/>
              <a:chExt cx="1611221" cy="692417"/>
            </a:xfrm>
          </xdr:grpSpPr>
          <xdr:sp macro="" textlink="">
            <xdr:nvSpPr>
              <xdr:cNvPr id="118833" name="Check Box 49" hidden="1">
                <a:extLst>
                  <a:ext uri="{63B3BB69-23CF-44E3-9099-C40C66FF867C}">
                    <a14:compatExt spid="_x0000_s118833"/>
                  </a:ext>
                  <a:ext uri="{FF2B5EF4-FFF2-40B4-BE49-F238E27FC236}">
                    <a16:creationId xmlns:a16="http://schemas.microsoft.com/office/drawing/2014/main" id="{00000000-0008-0000-0700-000031D00100}"/>
                  </a:ext>
                </a:extLst>
              </xdr:cNvPr>
              <xdr:cNvSpPr/>
            </xdr:nvSpPr>
            <xdr:spPr bwMode="auto">
              <a:xfrm>
                <a:off x="5852580" y="47389937"/>
                <a:ext cx="608385"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34" name="Check Box 50" hidden="1">
                <a:extLst>
                  <a:ext uri="{63B3BB69-23CF-44E3-9099-C40C66FF867C}">
                    <a14:compatExt spid="_x0000_s118834"/>
                  </a:ext>
                  <a:ext uri="{FF2B5EF4-FFF2-40B4-BE49-F238E27FC236}">
                    <a16:creationId xmlns:a16="http://schemas.microsoft.com/office/drawing/2014/main" id="{00000000-0008-0000-0700-000032D00100}"/>
                  </a:ext>
                </a:extLst>
              </xdr:cNvPr>
              <xdr:cNvSpPr/>
            </xdr:nvSpPr>
            <xdr:spPr bwMode="auto">
              <a:xfrm>
                <a:off x="5846849" y="47677222"/>
                <a:ext cx="887288" cy="3926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35" name="Check Box 51" hidden="1">
                <a:extLst>
                  <a:ext uri="{63B3BB69-23CF-44E3-9099-C40C66FF867C}">
                    <a14:compatExt spid="_x0000_s118835"/>
                  </a:ext>
                  <a:ext uri="{FF2B5EF4-FFF2-40B4-BE49-F238E27FC236}">
                    <a16:creationId xmlns:a16="http://schemas.microsoft.com/office/drawing/2014/main" id="{00000000-0008-0000-0700-000033D00100}"/>
                  </a:ext>
                </a:extLst>
              </xdr:cNvPr>
              <xdr:cNvSpPr/>
            </xdr:nvSpPr>
            <xdr:spPr bwMode="auto">
              <a:xfrm>
                <a:off x="6793383" y="47684363"/>
                <a:ext cx="664687" cy="39799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942975</xdr:colOff>
          <xdr:row>168</xdr:row>
          <xdr:rowOff>114300</xdr:rowOff>
        </xdr:from>
        <xdr:to>
          <xdr:col>5</xdr:col>
          <xdr:colOff>1609725</xdr:colOff>
          <xdr:row>169</xdr:row>
          <xdr:rowOff>111341</xdr:rowOff>
        </xdr:to>
        <xdr:grpSp>
          <xdr:nvGrpSpPr>
            <xdr:cNvPr id="70" name="Group 69">
              <a:extLst>
                <a:ext uri="{FF2B5EF4-FFF2-40B4-BE49-F238E27FC236}">
                  <a16:creationId xmlns:a16="http://schemas.microsoft.com/office/drawing/2014/main" id="{00000000-0008-0000-0700-000046000000}"/>
                </a:ext>
              </a:extLst>
            </xdr:cNvPr>
            <xdr:cNvGrpSpPr/>
          </xdr:nvGrpSpPr>
          <xdr:grpSpPr>
            <a:xfrm>
              <a:off x="5873532" y="70408674"/>
              <a:ext cx="1630455" cy="602121"/>
              <a:chOff x="5846848" y="47389664"/>
              <a:chExt cx="1611201" cy="692562"/>
            </a:xfrm>
          </xdr:grpSpPr>
          <xdr:sp macro="" textlink="">
            <xdr:nvSpPr>
              <xdr:cNvPr id="118836" name="Check Box 52" hidden="1">
                <a:extLst>
                  <a:ext uri="{63B3BB69-23CF-44E3-9099-C40C66FF867C}">
                    <a14:compatExt spid="_x0000_s118836"/>
                  </a:ext>
                  <a:ext uri="{FF2B5EF4-FFF2-40B4-BE49-F238E27FC236}">
                    <a16:creationId xmlns:a16="http://schemas.microsoft.com/office/drawing/2014/main" id="{00000000-0008-0000-0700-000034D00100}"/>
                  </a:ext>
                </a:extLst>
              </xdr:cNvPr>
              <xdr:cNvSpPr/>
            </xdr:nvSpPr>
            <xdr:spPr bwMode="auto">
              <a:xfrm>
                <a:off x="5852580" y="47389664"/>
                <a:ext cx="608385" cy="3926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37" name="Check Box 53" hidden="1">
                <a:extLst>
                  <a:ext uri="{63B3BB69-23CF-44E3-9099-C40C66FF867C}">
                    <a14:compatExt spid="_x0000_s118837"/>
                  </a:ext>
                  <a:ext uri="{FF2B5EF4-FFF2-40B4-BE49-F238E27FC236}">
                    <a16:creationId xmlns:a16="http://schemas.microsoft.com/office/drawing/2014/main" id="{00000000-0008-0000-0700-000035D00100}"/>
                  </a:ext>
                </a:extLst>
              </xdr:cNvPr>
              <xdr:cNvSpPr/>
            </xdr:nvSpPr>
            <xdr:spPr bwMode="auto">
              <a:xfrm>
                <a:off x="5846848" y="47677222"/>
                <a:ext cx="887292"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38" name="Check Box 54" hidden="1">
                <a:extLst>
                  <a:ext uri="{63B3BB69-23CF-44E3-9099-C40C66FF867C}">
                    <a14:compatExt spid="_x0000_s118838"/>
                  </a:ext>
                  <a:ext uri="{FF2B5EF4-FFF2-40B4-BE49-F238E27FC236}">
                    <a16:creationId xmlns:a16="http://schemas.microsoft.com/office/drawing/2014/main" id="{00000000-0008-0000-0700-000036D00100}"/>
                  </a:ext>
                </a:extLst>
              </xdr:cNvPr>
              <xdr:cNvSpPr/>
            </xdr:nvSpPr>
            <xdr:spPr bwMode="auto">
              <a:xfrm>
                <a:off x="6793377" y="47684239"/>
                <a:ext cx="664672" cy="39798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171450</xdr:colOff>
          <xdr:row>168</xdr:row>
          <xdr:rowOff>142875</xdr:rowOff>
        </xdr:from>
        <xdr:to>
          <xdr:col>7</xdr:col>
          <xdr:colOff>704850</xdr:colOff>
          <xdr:row>169</xdr:row>
          <xdr:rowOff>139916</xdr:rowOff>
        </xdr:to>
        <xdr:grpSp>
          <xdr:nvGrpSpPr>
            <xdr:cNvPr id="74" name="Group 73">
              <a:extLst>
                <a:ext uri="{FF2B5EF4-FFF2-40B4-BE49-F238E27FC236}">
                  <a16:creationId xmlns:a16="http://schemas.microsoft.com/office/drawing/2014/main" id="{00000000-0008-0000-0700-00004A000000}"/>
                </a:ext>
              </a:extLst>
            </xdr:cNvPr>
            <xdr:cNvGrpSpPr/>
          </xdr:nvGrpSpPr>
          <xdr:grpSpPr>
            <a:xfrm>
              <a:off x="7757831" y="70437249"/>
              <a:ext cx="1631595" cy="602121"/>
              <a:chOff x="5846881" y="47389664"/>
              <a:chExt cx="1611217" cy="692562"/>
            </a:xfrm>
          </xdr:grpSpPr>
          <xdr:sp macro="" textlink="">
            <xdr:nvSpPr>
              <xdr:cNvPr id="118839" name="Check Box 55" hidden="1">
                <a:extLst>
                  <a:ext uri="{63B3BB69-23CF-44E3-9099-C40C66FF867C}">
                    <a14:compatExt spid="_x0000_s118839"/>
                  </a:ext>
                  <a:ext uri="{FF2B5EF4-FFF2-40B4-BE49-F238E27FC236}">
                    <a16:creationId xmlns:a16="http://schemas.microsoft.com/office/drawing/2014/main" id="{00000000-0008-0000-0700-000037D00100}"/>
                  </a:ext>
                </a:extLst>
              </xdr:cNvPr>
              <xdr:cNvSpPr/>
            </xdr:nvSpPr>
            <xdr:spPr bwMode="auto">
              <a:xfrm>
                <a:off x="5852580" y="47389664"/>
                <a:ext cx="608385" cy="3926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40" name="Check Box 56" hidden="1">
                <a:extLst>
                  <a:ext uri="{63B3BB69-23CF-44E3-9099-C40C66FF867C}">
                    <a14:compatExt spid="_x0000_s118840"/>
                  </a:ext>
                  <a:ext uri="{FF2B5EF4-FFF2-40B4-BE49-F238E27FC236}">
                    <a16:creationId xmlns:a16="http://schemas.microsoft.com/office/drawing/2014/main" id="{00000000-0008-0000-0700-000038D00100}"/>
                  </a:ext>
                </a:extLst>
              </xdr:cNvPr>
              <xdr:cNvSpPr/>
            </xdr:nvSpPr>
            <xdr:spPr bwMode="auto">
              <a:xfrm>
                <a:off x="5846881" y="47677222"/>
                <a:ext cx="887290"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41" name="Check Box 57" hidden="1">
                <a:extLst>
                  <a:ext uri="{63B3BB69-23CF-44E3-9099-C40C66FF867C}">
                    <a14:compatExt spid="_x0000_s118841"/>
                  </a:ext>
                  <a:ext uri="{FF2B5EF4-FFF2-40B4-BE49-F238E27FC236}">
                    <a16:creationId xmlns:a16="http://schemas.microsoft.com/office/drawing/2014/main" id="{00000000-0008-0000-0700-000039D00100}"/>
                  </a:ext>
                </a:extLst>
              </xdr:cNvPr>
              <xdr:cNvSpPr/>
            </xdr:nvSpPr>
            <xdr:spPr bwMode="auto">
              <a:xfrm>
                <a:off x="6793421" y="47684239"/>
                <a:ext cx="664677" cy="39798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152400</xdr:colOff>
          <xdr:row>168</xdr:row>
          <xdr:rowOff>123825</xdr:rowOff>
        </xdr:from>
        <xdr:to>
          <xdr:col>8</xdr:col>
          <xdr:colOff>1781175</xdr:colOff>
          <xdr:row>169</xdr:row>
          <xdr:rowOff>120866</xdr:rowOff>
        </xdr:to>
        <xdr:grpSp>
          <xdr:nvGrpSpPr>
            <xdr:cNvPr id="78" name="Group 77">
              <a:extLst>
                <a:ext uri="{FF2B5EF4-FFF2-40B4-BE49-F238E27FC236}">
                  <a16:creationId xmlns:a16="http://schemas.microsoft.com/office/drawing/2014/main" id="{00000000-0008-0000-0700-00004E000000}"/>
                </a:ext>
              </a:extLst>
            </xdr:cNvPr>
            <xdr:cNvGrpSpPr/>
          </xdr:nvGrpSpPr>
          <xdr:grpSpPr>
            <a:xfrm>
              <a:off x="9722191" y="70418199"/>
              <a:ext cx="1628793" cy="602121"/>
              <a:chOff x="5846849" y="47389664"/>
              <a:chExt cx="1611221" cy="692562"/>
            </a:xfrm>
          </xdr:grpSpPr>
          <xdr:sp macro="" textlink="">
            <xdr:nvSpPr>
              <xdr:cNvPr id="118842" name="Check Box 58" hidden="1">
                <a:extLst>
                  <a:ext uri="{63B3BB69-23CF-44E3-9099-C40C66FF867C}">
                    <a14:compatExt spid="_x0000_s118842"/>
                  </a:ext>
                  <a:ext uri="{FF2B5EF4-FFF2-40B4-BE49-F238E27FC236}">
                    <a16:creationId xmlns:a16="http://schemas.microsoft.com/office/drawing/2014/main" id="{00000000-0008-0000-0700-00003AD00100}"/>
                  </a:ext>
                </a:extLst>
              </xdr:cNvPr>
              <xdr:cNvSpPr/>
            </xdr:nvSpPr>
            <xdr:spPr bwMode="auto">
              <a:xfrm>
                <a:off x="5852580" y="47389664"/>
                <a:ext cx="608385" cy="3926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43" name="Check Box 59" hidden="1">
                <a:extLst>
                  <a:ext uri="{63B3BB69-23CF-44E3-9099-C40C66FF867C}">
                    <a14:compatExt spid="_x0000_s118843"/>
                  </a:ext>
                  <a:ext uri="{FF2B5EF4-FFF2-40B4-BE49-F238E27FC236}">
                    <a16:creationId xmlns:a16="http://schemas.microsoft.com/office/drawing/2014/main" id="{00000000-0008-0000-0700-00003BD00100}"/>
                  </a:ext>
                </a:extLst>
              </xdr:cNvPr>
              <xdr:cNvSpPr/>
            </xdr:nvSpPr>
            <xdr:spPr bwMode="auto">
              <a:xfrm>
                <a:off x="5846849" y="47677222"/>
                <a:ext cx="887288"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44" name="Check Box 60" hidden="1">
                <a:extLst>
                  <a:ext uri="{63B3BB69-23CF-44E3-9099-C40C66FF867C}">
                    <a14:compatExt spid="_x0000_s118844"/>
                  </a:ext>
                  <a:ext uri="{FF2B5EF4-FFF2-40B4-BE49-F238E27FC236}">
                    <a16:creationId xmlns:a16="http://schemas.microsoft.com/office/drawing/2014/main" id="{00000000-0008-0000-0700-00003CD00100}"/>
                  </a:ext>
                </a:extLst>
              </xdr:cNvPr>
              <xdr:cNvSpPr/>
            </xdr:nvSpPr>
            <xdr:spPr bwMode="auto">
              <a:xfrm>
                <a:off x="6793383" y="47684239"/>
                <a:ext cx="664687" cy="39798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493" name="Group 1">
          <a:hlinkClick xmlns:r="http://schemas.openxmlformats.org/officeDocument/2006/relationships" r:id="rId1" tooltip="Click for Next Attachment"/>
          <a:extLst>
            <a:ext uri="{FF2B5EF4-FFF2-40B4-BE49-F238E27FC236}">
              <a16:creationId xmlns:a16="http://schemas.microsoft.com/office/drawing/2014/main" id="{00000000-0008-0000-0800-000075150000}"/>
            </a:ext>
          </a:extLst>
        </xdr:cNvPr>
        <xdr:cNvGrpSpPr>
          <a:grpSpLocks/>
        </xdr:cNvGrpSpPr>
      </xdr:nvGrpSpPr>
      <xdr:grpSpPr bwMode="auto">
        <a:xfrm>
          <a:off x="10058400" y="0"/>
          <a:ext cx="1104900" cy="733425"/>
          <a:chOff x="738" y="5"/>
          <a:chExt cx="116" cy="73"/>
        </a:xfrm>
      </xdr:grpSpPr>
      <xdr:sp macro="" textlink="">
        <xdr:nvSpPr>
          <xdr:cNvPr id="5494" name="AutoShape 2">
            <a:extLst>
              <a:ext uri="{FF2B5EF4-FFF2-40B4-BE49-F238E27FC236}">
                <a16:creationId xmlns:a16="http://schemas.microsoft.com/office/drawing/2014/main" id="{00000000-0008-0000-0800-00007615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8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517" name="Group 1">
          <a:hlinkClick xmlns:r="http://schemas.openxmlformats.org/officeDocument/2006/relationships" r:id="rId1" tooltip="Click for Next Attachment"/>
          <a:extLst>
            <a:ext uri="{FF2B5EF4-FFF2-40B4-BE49-F238E27FC236}">
              <a16:creationId xmlns:a16="http://schemas.microsoft.com/office/drawing/2014/main" id="{00000000-0008-0000-0900-000075190000}"/>
            </a:ext>
          </a:extLst>
        </xdr:cNvPr>
        <xdr:cNvGrpSpPr>
          <a:grpSpLocks/>
        </xdr:cNvGrpSpPr>
      </xdr:nvGrpSpPr>
      <xdr:grpSpPr bwMode="auto">
        <a:xfrm>
          <a:off x="6882434" y="57150"/>
          <a:ext cx="1111526" cy="675033"/>
          <a:chOff x="738" y="5"/>
          <a:chExt cx="116" cy="73"/>
        </a:xfrm>
      </xdr:grpSpPr>
      <xdr:sp macro="" textlink="">
        <xdr:nvSpPr>
          <xdr:cNvPr id="6518" name="AutoShape 2">
            <a:extLst>
              <a:ext uri="{FF2B5EF4-FFF2-40B4-BE49-F238E27FC236}">
                <a16:creationId xmlns:a16="http://schemas.microsoft.com/office/drawing/2014/main" id="{00000000-0008-0000-0900-00007619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900-0000031C0000}"/>
              </a:ext>
            </a:extLst>
          </xdr:cNvPr>
          <xdr:cNvSpPr txBox="1">
            <a:spLocks noChangeArrowheads="1"/>
          </xdr:cNvSpPr>
        </xdr:nvSpPr>
        <xdr:spPr bwMode="auto">
          <a:xfrm>
            <a:off x="753" y="24"/>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1397\Users\60003099\Desktop\1_First%20Envelope_Attachments%20OH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c-1397\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RAM%20LAL%20Latiyal\RUNNING%20PROJECTS\Conductor%20Package%20CD01\Bidding%20Documents\Volume-III\sd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c-1397\SAMRAT%20JAIN\CURRENT%20PROJECTS\6.%20HVDC%20Vindhyanchal%20Spare%20Converter%20Transformer\PRE%20BID\BD\Ref.%20from%20G6\Volume-3-Pkg-A\01_First%20Envelope_Bid%20Form%20and%20Attachmen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c-1397\PRASHANTH\Group-G10\17%20Transformer-TR08,09&amp;10\2%20Bidding%20Document\TR09\3333333333333_First%20Envelope_Bid%20Form%20and%20Attachment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c-1397\1-CS\70-TR08%20(RI-Rajasthan)\Bid%20Documents\Volume-III\sd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c-1397\1-CS\70-TR08%20(RI-Rajasthan)\Bid%20Documents\Volume-III\01_1st%20Envelope-%20Attachments_TR08.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c-1397\Users\60003099\Desktop\01_First%20Envelope%20(Bid%20Form%20and%20Attachments)%20-%20SS01.r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c-1397\Users\60003099\Desktop\1._First%20Envelope%20Bid%20form%20and%20Attacments%20Vol-III%20SS09_Rev_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60001959\Desktop\New%20folder\1_First%20Envelope_Attachments%20OH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1397\Users\60003099\Desktop\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1397\ann\Srikakulam-Part%20C\Substation-2\resources\S1%20Attachment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1397\My%20Documents\Office%20work\Current\765kV%20CB\Pkg.%20III\Vol.%20III\13-First%20Envelope%20Vol-II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y%20Documents\Office%20work\Current\765kV%20CB\Pkg.%20III\Vol.%20III\13-First%20Envelope%20Vol-II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1397\My%20Documents\Office%20work\Current\NRSS%20XXVIII\Tower\Retender\Amendment%20No.%20I\vii)%20Attacments%20Vol-III-Rev.1.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1397\pendrive%20CS1\ann\dhramjagrah\tri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old "/>
      <sheetName val="Attach 11"/>
      <sheetName val="Attach 12"/>
      <sheetName val="Attach 13"/>
      <sheetName val="Attach 14"/>
      <sheetName val="Attach 14 IP"/>
      <sheetName val="Attach 15"/>
      <sheetName val="Attach 16"/>
      <sheetName val="Attach 17"/>
      <sheetName val="Attach 19"/>
      <sheetName val="Attach "/>
      <sheetName val="N-W (Cr.)"/>
      <sheetName val="Sheet1"/>
      <sheetName val="Bid Form 1st E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10">
          <cell r="D10" t="str">
            <v>ABB</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row r="1">
          <cell r="F1" t="str">
            <v>Reconductoring Package : OH01</v>
          </cell>
        </row>
      </sheetData>
      <sheetData sheetId="1">
        <row r="6">
          <cell r="G6">
            <v>2</v>
          </cell>
        </row>
      </sheetData>
      <sheetData sheetId="2">
        <row r="7">
          <cell r="A7" t="str">
            <v>Bidder’s Name and Address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1">
          <cell r="E11" t="str">
            <v>Gurgaon (Haryana) - 122001</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739B0EB6-C077-4CE4-BDE9-3959362C3DE2}" protected="1">
  <header guid="{739B0EB6-C077-4CE4-BDE9-3959362C3DE2}" dateTime="2023-04-18T12:22:33" maxSheetId="33" userName="Ankit Vaishnav {अंकित वैष्णव}" r:id="rId1">
    <sheetIdMap count="3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8" Type="http://schemas.openxmlformats.org/officeDocument/2006/relationships/printerSettings" Target="../printerSettings/printerSettings8.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248.bin"/><Relationship Id="rId18" Type="http://schemas.openxmlformats.org/officeDocument/2006/relationships/printerSettings" Target="../printerSettings/printerSettings253.bin"/><Relationship Id="rId26" Type="http://schemas.openxmlformats.org/officeDocument/2006/relationships/printerSettings" Target="../printerSettings/printerSettings261.bin"/><Relationship Id="rId21" Type="http://schemas.openxmlformats.org/officeDocument/2006/relationships/printerSettings" Target="../printerSettings/printerSettings256.bin"/><Relationship Id="rId34" Type="http://schemas.openxmlformats.org/officeDocument/2006/relationships/printerSettings" Target="../printerSettings/printerSettings269.bin"/><Relationship Id="rId7" Type="http://schemas.openxmlformats.org/officeDocument/2006/relationships/printerSettings" Target="../printerSettings/printerSettings242.bin"/><Relationship Id="rId12" Type="http://schemas.openxmlformats.org/officeDocument/2006/relationships/printerSettings" Target="../printerSettings/printerSettings247.bin"/><Relationship Id="rId17" Type="http://schemas.openxmlformats.org/officeDocument/2006/relationships/printerSettings" Target="../printerSettings/printerSettings252.bin"/><Relationship Id="rId25" Type="http://schemas.openxmlformats.org/officeDocument/2006/relationships/printerSettings" Target="../printerSettings/printerSettings260.bin"/><Relationship Id="rId33" Type="http://schemas.openxmlformats.org/officeDocument/2006/relationships/printerSettings" Target="../printerSettings/printerSettings268.bin"/><Relationship Id="rId2" Type="http://schemas.openxmlformats.org/officeDocument/2006/relationships/printerSettings" Target="../printerSettings/printerSettings237.bin"/><Relationship Id="rId16" Type="http://schemas.openxmlformats.org/officeDocument/2006/relationships/printerSettings" Target="../printerSettings/printerSettings251.bin"/><Relationship Id="rId20" Type="http://schemas.openxmlformats.org/officeDocument/2006/relationships/printerSettings" Target="../printerSettings/printerSettings255.bin"/><Relationship Id="rId29" Type="http://schemas.openxmlformats.org/officeDocument/2006/relationships/printerSettings" Target="../printerSettings/printerSettings264.bin"/><Relationship Id="rId1" Type="http://schemas.openxmlformats.org/officeDocument/2006/relationships/printerSettings" Target="../printerSettings/printerSettings236.bin"/><Relationship Id="rId6" Type="http://schemas.openxmlformats.org/officeDocument/2006/relationships/printerSettings" Target="../printerSettings/printerSettings241.bin"/><Relationship Id="rId11" Type="http://schemas.openxmlformats.org/officeDocument/2006/relationships/printerSettings" Target="../printerSettings/printerSettings246.bin"/><Relationship Id="rId24" Type="http://schemas.openxmlformats.org/officeDocument/2006/relationships/printerSettings" Target="../printerSettings/printerSettings259.bin"/><Relationship Id="rId32" Type="http://schemas.openxmlformats.org/officeDocument/2006/relationships/printerSettings" Target="../printerSettings/printerSettings267.bin"/><Relationship Id="rId37" Type="http://schemas.openxmlformats.org/officeDocument/2006/relationships/drawing" Target="../drawings/drawing9.xml"/><Relationship Id="rId5" Type="http://schemas.openxmlformats.org/officeDocument/2006/relationships/printerSettings" Target="../printerSettings/printerSettings240.bin"/><Relationship Id="rId15" Type="http://schemas.openxmlformats.org/officeDocument/2006/relationships/printerSettings" Target="../printerSettings/printerSettings250.bin"/><Relationship Id="rId23" Type="http://schemas.openxmlformats.org/officeDocument/2006/relationships/printerSettings" Target="../printerSettings/printerSettings258.bin"/><Relationship Id="rId28" Type="http://schemas.openxmlformats.org/officeDocument/2006/relationships/printerSettings" Target="../printerSettings/printerSettings263.bin"/><Relationship Id="rId36" Type="http://schemas.openxmlformats.org/officeDocument/2006/relationships/printerSettings" Target="../printerSettings/printerSettings271.bin"/><Relationship Id="rId10" Type="http://schemas.openxmlformats.org/officeDocument/2006/relationships/printerSettings" Target="../printerSettings/printerSettings245.bin"/><Relationship Id="rId19" Type="http://schemas.openxmlformats.org/officeDocument/2006/relationships/printerSettings" Target="../printerSettings/printerSettings254.bin"/><Relationship Id="rId31" Type="http://schemas.openxmlformats.org/officeDocument/2006/relationships/printerSettings" Target="../printerSettings/printerSettings266.bin"/><Relationship Id="rId4" Type="http://schemas.openxmlformats.org/officeDocument/2006/relationships/printerSettings" Target="../printerSettings/printerSettings239.bin"/><Relationship Id="rId9" Type="http://schemas.openxmlformats.org/officeDocument/2006/relationships/printerSettings" Target="../printerSettings/printerSettings244.bin"/><Relationship Id="rId14" Type="http://schemas.openxmlformats.org/officeDocument/2006/relationships/printerSettings" Target="../printerSettings/printerSettings249.bin"/><Relationship Id="rId22" Type="http://schemas.openxmlformats.org/officeDocument/2006/relationships/printerSettings" Target="../printerSettings/printerSettings257.bin"/><Relationship Id="rId27" Type="http://schemas.openxmlformats.org/officeDocument/2006/relationships/printerSettings" Target="../printerSettings/printerSettings262.bin"/><Relationship Id="rId30" Type="http://schemas.openxmlformats.org/officeDocument/2006/relationships/printerSettings" Target="../printerSettings/printerSettings265.bin"/><Relationship Id="rId35" Type="http://schemas.openxmlformats.org/officeDocument/2006/relationships/printerSettings" Target="../printerSettings/printerSettings270.bin"/><Relationship Id="rId8" Type="http://schemas.openxmlformats.org/officeDocument/2006/relationships/printerSettings" Target="../printerSettings/printerSettings243.bin"/><Relationship Id="rId3" Type="http://schemas.openxmlformats.org/officeDocument/2006/relationships/printerSettings" Target="../printerSettings/printerSettings238.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284.bin"/><Relationship Id="rId18" Type="http://schemas.openxmlformats.org/officeDocument/2006/relationships/printerSettings" Target="../printerSettings/printerSettings289.bin"/><Relationship Id="rId26" Type="http://schemas.openxmlformats.org/officeDocument/2006/relationships/printerSettings" Target="../printerSettings/printerSettings297.bin"/><Relationship Id="rId21" Type="http://schemas.openxmlformats.org/officeDocument/2006/relationships/printerSettings" Target="../printerSettings/printerSettings292.bin"/><Relationship Id="rId34" Type="http://schemas.openxmlformats.org/officeDocument/2006/relationships/printerSettings" Target="../printerSettings/printerSettings305.bin"/><Relationship Id="rId7" Type="http://schemas.openxmlformats.org/officeDocument/2006/relationships/printerSettings" Target="../printerSettings/printerSettings278.bin"/><Relationship Id="rId12" Type="http://schemas.openxmlformats.org/officeDocument/2006/relationships/printerSettings" Target="../printerSettings/printerSettings283.bin"/><Relationship Id="rId17" Type="http://schemas.openxmlformats.org/officeDocument/2006/relationships/printerSettings" Target="../printerSettings/printerSettings288.bin"/><Relationship Id="rId25" Type="http://schemas.openxmlformats.org/officeDocument/2006/relationships/printerSettings" Target="../printerSettings/printerSettings296.bin"/><Relationship Id="rId33" Type="http://schemas.openxmlformats.org/officeDocument/2006/relationships/printerSettings" Target="../printerSettings/printerSettings304.bin"/><Relationship Id="rId2" Type="http://schemas.openxmlformats.org/officeDocument/2006/relationships/printerSettings" Target="../printerSettings/printerSettings273.bin"/><Relationship Id="rId16" Type="http://schemas.openxmlformats.org/officeDocument/2006/relationships/printerSettings" Target="../printerSettings/printerSettings287.bin"/><Relationship Id="rId20" Type="http://schemas.openxmlformats.org/officeDocument/2006/relationships/printerSettings" Target="../printerSettings/printerSettings291.bin"/><Relationship Id="rId29" Type="http://schemas.openxmlformats.org/officeDocument/2006/relationships/printerSettings" Target="../printerSettings/printerSettings300.bin"/><Relationship Id="rId1" Type="http://schemas.openxmlformats.org/officeDocument/2006/relationships/printerSettings" Target="../printerSettings/printerSettings272.bin"/><Relationship Id="rId6" Type="http://schemas.openxmlformats.org/officeDocument/2006/relationships/printerSettings" Target="../printerSettings/printerSettings277.bin"/><Relationship Id="rId11" Type="http://schemas.openxmlformats.org/officeDocument/2006/relationships/printerSettings" Target="../printerSettings/printerSettings282.bin"/><Relationship Id="rId24" Type="http://schemas.openxmlformats.org/officeDocument/2006/relationships/printerSettings" Target="../printerSettings/printerSettings295.bin"/><Relationship Id="rId32" Type="http://schemas.openxmlformats.org/officeDocument/2006/relationships/printerSettings" Target="../printerSettings/printerSettings303.bin"/><Relationship Id="rId37" Type="http://schemas.openxmlformats.org/officeDocument/2006/relationships/drawing" Target="../drawings/drawing10.xml"/><Relationship Id="rId5" Type="http://schemas.openxmlformats.org/officeDocument/2006/relationships/printerSettings" Target="../printerSettings/printerSettings276.bin"/><Relationship Id="rId15" Type="http://schemas.openxmlformats.org/officeDocument/2006/relationships/printerSettings" Target="../printerSettings/printerSettings286.bin"/><Relationship Id="rId23" Type="http://schemas.openxmlformats.org/officeDocument/2006/relationships/printerSettings" Target="../printerSettings/printerSettings294.bin"/><Relationship Id="rId28" Type="http://schemas.openxmlformats.org/officeDocument/2006/relationships/printerSettings" Target="../printerSettings/printerSettings299.bin"/><Relationship Id="rId36" Type="http://schemas.openxmlformats.org/officeDocument/2006/relationships/printerSettings" Target="../printerSettings/printerSettings307.bin"/><Relationship Id="rId10" Type="http://schemas.openxmlformats.org/officeDocument/2006/relationships/printerSettings" Target="../printerSettings/printerSettings281.bin"/><Relationship Id="rId19" Type="http://schemas.openxmlformats.org/officeDocument/2006/relationships/printerSettings" Target="../printerSettings/printerSettings290.bin"/><Relationship Id="rId31" Type="http://schemas.openxmlformats.org/officeDocument/2006/relationships/printerSettings" Target="../printerSettings/printerSettings302.bin"/><Relationship Id="rId4" Type="http://schemas.openxmlformats.org/officeDocument/2006/relationships/printerSettings" Target="../printerSettings/printerSettings275.bin"/><Relationship Id="rId9" Type="http://schemas.openxmlformats.org/officeDocument/2006/relationships/printerSettings" Target="../printerSettings/printerSettings280.bin"/><Relationship Id="rId14" Type="http://schemas.openxmlformats.org/officeDocument/2006/relationships/printerSettings" Target="../printerSettings/printerSettings285.bin"/><Relationship Id="rId22" Type="http://schemas.openxmlformats.org/officeDocument/2006/relationships/printerSettings" Target="../printerSettings/printerSettings293.bin"/><Relationship Id="rId27" Type="http://schemas.openxmlformats.org/officeDocument/2006/relationships/printerSettings" Target="../printerSettings/printerSettings298.bin"/><Relationship Id="rId30" Type="http://schemas.openxmlformats.org/officeDocument/2006/relationships/printerSettings" Target="../printerSettings/printerSettings301.bin"/><Relationship Id="rId35" Type="http://schemas.openxmlformats.org/officeDocument/2006/relationships/printerSettings" Target="../printerSettings/printerSettings306.bin"/><Relationship Id="rId8" Type="http://schemas.openxmlformats.org/officeDocument/2006/relationships/printerSettings" Target="../printerSettings/printerSettings279.bin"/><Relationship Id="rId3" Type="http://schemas.openxmlformats.org/officeDocument/2006/relationships/printerSettings" Target="../printerSettings/printerSettings274.bin"/></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320.bin"/><Relationship Id="rId18" Type="http://schemas.openxmlformats.org/officeDocument/2006/relationships/printerSettings" Target="../printerSettings/printerSettings325.bin"/><Relationship Id="rId26" Type="http://schemas.openxmlformats.org/officeDocument/2006/relationships/printerSettings" Target="../printerSettings/printerSettings333.bin"/><Relationship Id="rId39" Type="http://schemas.openxmlformats.org/officeDocument/2006/relationships/ctrlProp" Target="../ctrlProps/ctrlProp133.xml"/><Relationship Id="rId21" Type="http://schemas.openxmlformats.org/officeDocument/2006/relationships/printerSettings" Target="../printerSettings/printerSettings328.bin"/><Relationship Id="rId34" Type="http://schemas.openxmlformats.org/officeDocument/2006/relationships/printerSettings" Target="../printerSettings/printerSettings341.bin"/><Relationship Id="rId7" Type="http://schemas.openxmlformats.org/officeDocument/2006/relationships/printerSettings" Target="../printerSettings/printerSettings314.bin"/><Relationship Id="rId12" Type="http://schemas.openxmlformats.org/officeDocument/2006/relationships/printerSettings" Target="../printerSettings/printerSettings319.bin"/><Relationship Id="rId17" Type="http://schemas.openxmlformats.org/officeDocument/2006/relationships/printerSettings" Target="../printerSettings/printerSettings324.bin"/><Relationship Id="rId25" Type="http://schemas.openxmlformats.org/officeDocument/2006/relationships/printerSettings" Target="../printerSettings/printerSettings332.bin"/><Relationship Id="rId33" Type="http://schemas.openxmlformats.org/officeDocument/2006/relationships/printerSettings" Target="../printerSettings/printerSettings340.bin"/><Relationship Id="rId38" Type="http://schemas.openxmlformats.org/officeDocument/2006/relationships/vmlDrawing" Target="../drawings/vmlDrawing4.vml"/><Relationship Id="rId2" Type="http://schemas.openxmlformats.org/officeDocument/2006/relationships/printerSettings" Target="../printerSettings/printerSettings309.bin"/><Relationship Id="rId16" Type="http://schemas.openxmlformats.org/officeDocument/2006/relationships/printerSettings" Target="../printerSettings/printerSettings323.bin"/><Relationship Id="rId20" Type="http://schemas.openxmlformats.org/officeDocument/2006/relationships/printerSettings" Target="../printerSettings/printerSettings327.bin"/><Relationship Id="rId29" Type="http://schemas.openxmlformats.org/officeDocument/2006/relationships/printerSettings" Target="../printerSettings/printerSettings336.bin"/><Relationship Id="rId1" Type="http://schemas.openxmlformats.org/officeDocument/2006/relationships/printerSettings" Target="../printerSettings/printerSettings308.bin"/><Relationship Id="rId6" Type="http://schemas.openxmlformats.org/officeDocument/2006/relationships/printerSettings" Target="../printerSettings/printerSettings313.bin"/><Relationship Id="rId11" Type="http://schemas.openxmlformats.org/officeDocument/2006/relationships/printerSettings" Target="../printerSettings/printerSettings318.bin"/><Relationship Id="rId24" Type="http://schemas.openxmlformats.org/officeDocument/2006/relationships/printerSettings" Target="../printerSettings/printerSettings331.bin"/><Relationship Id="rId32" Type="http://schemas.openxmlformats.org/officeDocument/2006/relationships/printerSettings" Target="../printerSettings/printerSettings339.bin"/><Relationship Id="rId37" Type="http://schemas.openxmlformats.org/officeDocument/2006/relationships/drawing" Target="../drawings/drawing11.xml"/><Relationship Id="rId5" Type="http://schemas.openxmlformats.org/officeDocument/2006/relationships/printerSettings" Target="../printerSettings/printerSettings312.bin"/><Relationship Id="rId15" Type="http://schemas.openxmlformats.org/officeDocument/2006/relationships/printerSettings" Target="../printerSettings/printerSettings322.bin"/><Relationship Id="rId23" Type="http://schemas.openxmlformats.org/officeDocument/2006/relationships/printerSettings" Target="../printerSettings/printerSettings330.bin"/><Relationship Id="rId28" Type="http://schemas.openxmlformats.org/officeDocument/2006/relationships/printerSettings" Target="../printerSettings/printerSettings335.bin"/><Relationship Id="rId36" Type="http://schemas.openxmlformats.org/officeDocument/2006/relationships/printerSettings" Target="../printerSettings/printerSettings343.bin"/><Relationship Id="rId10" Type="http://schemas.openxmlformats.org/officeDocument/2006/relationships/printerSettings" Target="../printerSettings/printerSettings317.bin"/><Relationship Id="rId19" Type="http://schemas.openxmlformats.org/officeDocument/2006/relationships/printerSettings" Target="../printerSettings/printerSettings326.bin"/><Relationship Id="rId31" Type="http://schemas.openxmlformats.org/officeDocument/2006/relationships/printerSettings" Target="../printerSettings/printerSettings338.bin"/><Relationship Id="rId4" Type="http://schemas.openxmlformats.org/officeDocument/2006/relationships/printerSettings" Target="../printerSettings/printerSettings311.bin"/><Relationship Id="rId9" Type="http://schemas.openxmlformats.org/officeDocument/2006/relationships/printerSettings" Target="../printerSettings/printerSettings316.bin"/><Relationship Id="rId14" Type="http://schemas.openxmlformats.org/officeDocument/2006/relationships/printerSettings" Target="../printerSettings/printerSettings321.bin"/><Relationship Id="rId22" Type="http://schemas.openxmlformats.org/officeDocument/2006/relationships/printerSettings" Target="../printerSettings/printerSettings329.bin"/><Relationship Id="rId27" Type="http://schemas.openxmlformats.org/officeDocument/2006/relationships/printerSettings" Target="../printerSettings/printerSettings334.bin"/><Relationship Id="rId30" Type="http://schemas.openxmlformats.org/officeDocument/2006/relationships/printerSettings" Target="../printerSettings/printerSettings337.bin"/><Relationship Id="rId35" Type="http://schemas.openxmlformats.org/officeDocument/2006/relationships/printerSettings" Target="../printerSettings/printerSettings342.bin"/><Relationship Id="rId8" Type="http://schemas.openxmlformats.org/officeDocument/2006/relationships/printerSettings" Target="../printerSettings/printerSettings315.bin"/><Relationship Id="rId3" Type="http://schemas.openxmlformats.org/officeDocument/2006/relationships/printerSettings" Target="../printerSettings/printerSettings310.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51.bin"/><Relationship Id="rId13" Type="http://schemas.openxmlformats.org/officeDocument/2006/relationships/printerSettings" Target="../printerSettings/printerSettings356.bin"/><Relationship Id="rId18" Type="http://schemas.openxmlformats.org/officeDocument/2006/relationships/ctrlProp" Target="../ctrlProps/ctrlProp134.xml"/><Relationship Id="rId3" Type="http://schemas.openxmlformats.org/officeDocument/2006/relationships/printerSettings" Target="../printerSettings/printerSettings346.bin"/><Relationship Id="rId7" Type="http://schemas.openxmlformats.org/officeDocument/2006/relationships/printerSettings" Target="../printerSettings/printerSettings350.bin"/><Relationship Id="rId12" Type="http://schemas.openxmlformats.org/officeDocument/2006/relationships/printerSettings" Target="../printerSettings/printerSettings355.bin"/><Relationship Id="rId17" Type="http://schemas.openxmlformats.org/officeDocument/2006/relationships/vmlDrawing" Target="../drawings/vmlDrawing5.vml"/><Relationship Id="rId2" Type="http://schemas.openxmlformats.org/officeDocument/2006/relationships/printerSettings" Target="../printerSettings/printerSettings345.bin"/><Relationship Id="rId16" Type="http://schemas.openxmlformats.org/officeDocument/2006/relationships/drawing" Target="../drawings/drawing12.xml"/><Relationship Id="rId1" Type="http://schemas.openxmlformats.org/officeDocument/2006/relationships/printerSettings" Target="../printerSettings/printerSettings344.bin"/><Relationship Id="rId6" Type="http://schemas.openxmlformats.org/officeDocument/2006/relationships/printerSettings" Target="../printerSettings/printerSettings349.bin"/><Relationship Id="rId11" Type="http://schemas.openxmlformats.org/officeDocument/2006/relationships/printerSettings" Target="../printerSettings/printerSettings354.bin"/><Relationship Id="rId5" Type="http://schemas.openxmlformats.org/officeDocument/2006/relationships/printerSettings" Target="../printerSettings/printerSettings348.bin"/><Relationship Id="rId15" Type="http://schemas.openxmlformats.org/officeDocument/2006/relationships/printerSettings" Target="../printerSettings/printerSettings358.bin"/><Relationship Id="rId10" Type="http://schemas.openxmlformats.org/officeDocument/2006/relationships/printerSettings" Target="../printerSettings/printerSettings353.bin"/><Relationship Id="rId4" Type="http://schemas.openxmlformats.org/officeDocument/2006/relationships/printerSettings" Target="../printerSettings/printerSettings347.bin"/><Relationship Id="rId9" Type="http://schemas.openxmlformats.org/officeDocument/2006/relationships/printerSettings" Target="../printerSettings/printerSettings352.bin"/><Relationship Id="rId14" Type="http://schemas.openxmlformats.org/officeDocument/2006/relationships/printerSettings" Target="../printerSettings/printerSettings357.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371.bin"/><Relationship Id="rId18" Type="http://schemas.openxmlformats.org/officeDocument/2006/relationships/printerSettings" Target="../printerSettings/printerSettings376.bin"/><Relationship Id="rId26" Type="http://schemas.openxmlformats.org/officeDocument/2006/relationships/printerSettings" Target="../printerSettings/printerSettings384.bin"/><Relationship Id="rId39" Type="http://schemas.openxmlformats.org/officeDocument/2006/relationships/ctrlProp" Target="../ctrlProps/ctrlProp135.xml"/><Relationship Id="rId21" Type="http://schemas.openxmlformats.org/officeDocument/2006/relationships/printerSettings" Target="../printerSettings/printerSettings379.bin"/><Relationship Id="rId34" Type="http://schemas.openxmlformats.org/officeDocument/2006/relationships/printerSettings" Target="../printerSettings/printerSettings392.bin"/><Relationship Id="rId7" Type="http://schemas.openxmlformats.org/officeDocument/2006/relationships/printerSettings" Target="../printerSettings/printerSettings365.bin"/><Relationship Id="rId12" Type="http://schemas.openxmlformats.org/officeDocument/2006/relationships/printerSettings" Target="../printerSettings/printerSettings370.bin"/><Relationship Id="rId17" Type="http://schemas.openxmlformats.org/officeDocument/2006/relationships/printerSettings" Target="../printerSettings/printerSettings375.bin"/><Relationship Id="rId25" Type="http://schemas.openxmlformats.org/officeDocument/2006/relationships/printerSettings" Target="../printerSettings/printerSettings383.bin"/><Relationship Id="rId33" Type="http://schemas.openxmlformats.org/officeDocument/2006/relationships/printerSettings" Target="../printerSettings/printerSettings391.bin"/><Relationship Id="rId38" Type="http://schemas.openxmlformats.org/officeDocument/2006/relationships/vmlDrawing" Target="../drawings/vmlDrawing6.vml"/><Relationship Id="rId2" Type="http://schemas.openxmlformats.org/officeDocument/2006/relationships/printerSettings" Target="../printerSettings/printerSettings360.bin"/><Relationship Id="rId16" Type="http://schemas.openxmlformats.org/officeDocument/2006/relationships/printerSettings" Target="../printerSettings/printerSettings374.bin"/><Relationship Id="rId20" Type="http://schemas.openxmlformats.org/officeDocument/2006/relationships/printerSettings" Target="../printerSettings/printerSettings378.bin"/><Relationship Id="rId29" Type="http://schemas.openxmlformats.org/officeDocument/2006/relationships/printerSettings" Target="../printerSettings/printerSettings387.bin"/><Relationship Id="rId1" Type="http://schemas.openxmlformats.org/officeDocument/2006/relationships/printerSettings" Target="../printerSettings/printerSettings359.bin"/><Relationship Id="rId6" Type="http://schemas.openxmlformats.org/officeDocument/2006/relationships/printerSettings" Target="../printerSettings/printerSettings364.bin"/><Relationship Id="rId11" Type="http://schemas.openxmlformats.org/officeDocument/2006/relationships/printerSettings" Target="../printerSettings/printerSettings369.bin"/><Relationship Id="rId24" Type="http://schemas.openxmlformats.org/officeDocument/2006/relationships/printerSettings" Target="../printerSettings/printerSettings382.bin"/><Relationship Id="rId32" Type="http://schemas.openxmlformats.org/officeDocument/2006/relationships/printerSettings" Target="../printerSettings/printerSettings390.bin"/><Relationship Id="rId37" Type="http://schemas.openxmlformats.org/officeDocument/2006/relationships/drawing" Target="../drawings/drawing13.xml"/><Relationship Id="rId5" Type="http://schemas.openxmlformats.org/officeDocument/2006/relationships/printerSettings" Target="../printerSettings/printerSettings363.bin"/><Relationship Id="rId15" Type="http://schemas.openxmlformats.org/officeDocument/2006/relationships/printerSettings" Target="../printerSettings/printerSettings373.bin"/><Relationship Id="rId23" Type="http://schemas.openxmlformats.org/officeDocument/2006/relationships/printerSettings" Target="../printerSettings/printerSettings381.bin"/><Relationship Id="rId28" Type="http://schemas.openxmlformats.org/officeDocument/2006/relationships/printerSettings" Target="../printerSettings/printerSettings386.bin"/><Relationship Id="rId36" Type="http://schemas.openxmlformats.org/officeDocument/2006/relationships/printerSettings" Target="../printerSettings/printerSettings394.bin"/><Relationship Id="rId10" Type="http://schemas.openxmlformats.org/officeDocument/2006/relationships/printerSettings" Target="../printerSettings/printerSettings368.bin"/><Relationship Id="rId19" Type="http://schemas.openxmlformats.org/officeDocument/2006/relationships/printerSettings" Target="../printerSettings/printerSettings377.bin"/><Relationship Id="rId31" Type="http://schemas.openxmlformats.org/officeDocument/2006/relationships/printerSettings" Target="../printerSettings/printerSettings389.bin"/><Relationship Id="rId4" Type="http://schemas.openxmlformats.org/officeDocument/2006/relationships/printerSettings" Target="../printerSettings/printerSettings362.bin"/><Relationship Id="rId9" Type="http://schemas.openxmlformats.org/officeDocument/2006/relationships/printerSettings" Target="../printerSettings/printerSettings367.bin"/><Relationship Id="rId14" Type="http://schemas.openxmlformats.org/officeDocument/2006/relationships/printerSettings" Target="../printerSettings/printerSettings372.bin"/><Relationship Id="rId22" Type="http://schemas.openxmlformats.org/officeDocument/2006/relationships/printerSettings" Target="../printerSettings/printerSettings380.bin"/><Relationship Id="rId27" Type="http://schemas.openxmlformats.org/officeDocument/2006/relationships/printerSettings" Target="../printerSettings/printerSettings385.bin"/><Relationship Id="rId30" Type="http://schemas.openxmlformats.org/officeDocument/2006/relationships/printerSettings" Target="../printerSettings/printerSettings388.bin"/><Relationship Id="rId35" Type="http://schemas.openxmlformats.org/officeDocument/2006/relationships/printerSettings" Target="../printerSettings/printerSettings393.bin"/><Relationship Id="rId8" Type="http://schemas.openxmlformats.org/officeDocument/2006/relationships/printerSettings" Target="../printerSettings/printerSettings366.bin"/><Relationship Id="rId3" Type="http://schemas.openxmlformats.org/officeDocument/2006/relationships/printerSettings" Target="../printerSettings/printerSettings361.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407.bin"/><Relationship Id="rId18" Type="http://schemas.openxmlformats.org/officeDocument/2006/relationships/printerSettings" Target="../printerSettings/printerSettings412.bin"/><Relationship Id="rId26" Type="http://schemas.openxmlformats.org/officeDocument/2006/relationships/printerSettings" Target="../printerSettings/printerSettings420.bin"/><Relationship Id="rId3" Type="http://schemas.openxmlformats.org/officeDocument/2006/relationships/printerSettings" Target="../printerSettings/printerSettings397.bin"/><Relationship Id="rId21" Type="http://schemas.openxmlformats.org/officeDocument/2006/relationships/printerSettings" Target="../printerSettings/printerSettings415.bin"/><Relationship Id="rId34" Type="http://schemas.openxmlformats.org/officeDocument/2006/relationships/printerSettings" Target="../printerSettings/printerSettings428.bin"/><Relationship Id="rId7" Type="http://schemas.openxmlformats.org/officeDocument/2006/relationships/printerSettings" Target="../printerSettings/printerSettings401.bin"/><Relationship Id="rId12" Type="http://schemas.openxmlformats.org/officeDocument/2006/relationships/printerSettings" Target="../printerSettings/printerSettings406.bin"/><Relationship Id="rId17" Type="http://schemas.openxmlformats.org/officeDocument/2006/relationships/printerSettings" Target="../printerSettings/printerSettings411.bin"/><Relationship Id="rId25" Type="http://schemas.openxmlformats.org/officeDocument/2006/relationships/printerSettings" Target="../printerSettings/printerSettings419.bin"/><Relationship Id="rId33" Type="http://schemas.openxmlformats.org/officeDocument/2006/relationships/printerSettings" Target="../printerSettings/printerSettings427.bin"/><Relationship Id="rId2" Type="http://schemas.openxmlformats.org/officeDocument/2006/relationships/printerSettings" Target="../printerSettings/printerSettings396.bin"/><Relationship Id="rId16" Type="http://schemas.openxmlformats.org/officeDocument/2006/relationships/printerSettings" Target="../printerSettings/printerSettings410.bin"/><Relationship Id="rId20" Type="http://schemas.openxmlformats.org/officeDocument/2006/relationships/printerSettings" Target="../printerSettings/printerSettings414.bin"/><Relationship Id="rId29" Type="http://schemas.openxmlformats.org/officeDocument/2006/relationships/printerSettings" Target="../printerSettings/printerSettings423.bin"/><Relationship Id="rId1" Type="http://schemas.openxmlformats.org/officeDocument/2006/relationships/printerSettings" Target="../printerSettings/printerSettings395.bin"/><Relationship Id="rId6" Type="http://schemas.openxmlformats.org/officeDocument/2006/relationships/printerSettings" Target="../printerSettings/printerSettings400.bin"/><Relationship Id="rId11" Type="http://schemas.openxmlformats.org/officeDocument/2006/relationships/printerSettings" Target="../printerSettings/printerSettings405.bin"/><Relationship Id="rId24" Type="http://schemas.openxmlformats.org/officeDocument/2006/relationships/printerSettings" Target="../printerSettings/printerSettings418.bin"/><Relationship Id="rId32" Type="http://schemas.openxmlformats.org/officeDocument/2006/relationships/printerSettings" Target="../printerSettings/printerSettings426.bin"/><Relationship Id="rId5" Type="http://schemas.openxmlformats.org/officeDocument/2006/relationships/printerSettings" Target="../printerSettings/printerSettings399.bin"/><Relationship Id="rId15" Type="http://schemas.openxmlformats.org/officeDocument/2006/relationships/printerSettings" Target="../printerSettings/printerSettings409.bin"/><Relationship Id="rId23" Type="http://schemas.openxmlformats.org/officeDocument/2006/relationships/printerSettings" Target="../printerSettings/printerSettings417.bin"/><Relationship Id="rId28" Type="http://schemas.openxmlformats.org/officeDocument/2006/relationships/printerSettings" Target="../printerSettings/printerSettings422.bin"/><Relationship Id="rId36" Type="http://schemas.openxmlformats.org/officeDocument/2006/relationships/drawing" Target="../drawings/drawing14.xml"/><Relationship Id="rId10" Type="http://schemas.openxmlformats.org/officeDocument/2006/relationships/printerSettings" Target="../printerSettings/printerSettings404.bin"/><Relationship Id="rId19" Type="http://schemas.openxmlformats.org/officeDocument/2006/relationships/printerSettings" Target="../printerSettings/printerSettings413.bin"/><Relationship Id="rId31" Type="http://schemas.openxmlformats.org/officeDocument/2006/relationships/printerSettings" Target="../printerSettings/printerSettings425.bin"/><Relationship Id="rId4" Type="http://schemas.openxmlformats.org/officeDocument/2006/relationships/printerSettings" Target="../printerSettings/printerSettings398.bin"/><Relationship Id="rId9" Type="http://schemas.openxmlformats.org/officeDocument/2006/relationships/printerSettings" Target="../printerSettings/printerSettings403.bin"/><Relationship Id="rId14" Type="http://schemas.openxmlformats.org/officeDocument/2006/relationships/printerSettings" Target="../printerSettings/printerSettings408.bin"/><Relationship Id="rId22" Type="http://schemas.openxmlformats.org/officeDocument/2006/relationships/printerSettings" Target="../printerSettings/printerSettings416.bin"/><Relationship Id="rId27" Type="http://schemas.openxmlformats.org/officeDocument/2006/relationships/printerSettings" Target="../printerSettings/printerSettings421.bin"/><Relationship Id="rId30" Type="http://schemas.openxmlformats.org/officeDocument/2006/relationships/printerSettings" Target="../printerSettings/printerSettings424.bin"/><Relationship Id="rId35" Type="http://schemas.openxmlformats.org/officeDocument/2006/relationships/printerSettings" Target="../printerSettings/printerSettings429.bin"/><Relationship Id="rId8" Type="http://schemas.openxmlformats.org/officeDocument/2006/relationships/printerSettings" Target="../printerSettings/printerSettings402.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442.bin"/><Relationship Id="rId18" Type="http://schemas.openxmlformats.org/officeDocument/2006/relationships/printerSettings" Target="../printerSettings/printerSettings447.bin"/><Relationship Id="rId26" Type="http://schemas.openxmlformats.org/officeDocument/2006/relationships/printerSettings" Target="../printerSettings/printerSettings455.bin"/><Relationship Id="rId21" Type="http://schemas.openxmlformats.org/officeDocument/2006/relationships/printerSettings" Target="../printerSettings/printerSettings450.bin"/><Relationship Id="rId34" Type="http://schemas.openxmlformats.org/officeDocument/2006/relationships/printerSettings" Target="../printerSettings/printerSettings463.bin"/><Relationship Id="rId7" Type="http://schemas.openxmlformats.org/officeDocument/2006/relationships/printerSettings" Target="../printerSettings/printerSettings436.bin"/><Relationship Id="rId12" Type="http://schemas.openxmlformats.org/officeDocument/2006/relationships/printerSettings" Target="../printerSettings/printerSettings441.bin"/><Relationship Id="rId17" Type="http://schemas.openxmlformats.org/officeDocument/2006/relationships/printerSettings" Target="../printerSettings/printerSettings446.bin"/><Relationship Id="rId25" Type="http://schemas.openxmlformats.org/officeDocument/2006/relationships/printerSettings" Target="../printerSettings/printerSettings454.bin"/><Relationship Id="rId33" Type="http://schemas.openxmlformats.org/officeDocument/2006/relationships/printerSettings" Target="../printerSettings/printerSettings462.bin"/><Relationship Id="rId2" Type="http://schemas.openxmlformats.org/officeDocument/2006/relationships/printerSettings" Target="../printerSettings/printerSettings431.bin"/><Relationship Id="rId16" Type="http://schemas.openxmlformats.org/officeDocument/2006/relationships/printerSettings" Target="../printerSettings/printerSettings445.bin"/><Relationship Id="rId20" Type="http://schemas.openxmlformats.org/officeDocument/2006/relationships/printerSettings" Target="../printerSettings/printerSettings449.bin"/><Relationship Id="rId29" Type="http://schemas.openxmlformats.org/officeDocument/2006/relationships/printerSettings" Target="../printerSettings/printerSettings458.bin"/><Relationship Id="rId1" Type="http://schemas.openxmlformats.org/officeDocument/2006/relationships/printerSettings" Target="../printerSettings/printerSettings430.bin"/><Relationship Id="rId6" Type="http://schemas.openxmlformats.org/officeDocument/2006/relationships/printerSettings" Target="../printerSettings/printerSettings435.bin"/><Relationship Id="rId11" Type="http://schemas.openxmlformats.org/officeDocument/2006/relationships/printerSettings" Target="../printerSettings/printerSettings440.bin"/><Relationship Id="rId24" Type="http://schemas.openxmlformats.org/officeDocument/2006/relationships/printerSettings" Target="../printerSettings/printerSettings453.bin"/><Relationship Id="rId32" Type="http://schemas.openxmlformats.org/officeDocument/2006/relationships/printerSettings" Target="../printerSettings/printerSettings461.bin"/><Relationship Id="rId37" Type="http://schemas.openxmlformats.org/officeDocument/2006/relationships/drawing" Target="../drawings/drawing15.xml"/><Relationship Id="rId5" Type="http://schemas.openxmlformats.org/officeDocument/2006/relationships/printerSettings" Target="../printerSettings/printerSettings434.bin"/><Relationship Id="rId15" Type="http://schemas.openxmlformats.org/officeDocument/2006/relationships/printerSettings" Target="../printerSettings/printerSettings444.bin"/><Relationship Id="rId23" Type="http://schemas.openxmlformats.org/officeDocument/2006/relationships/printerSettings" Target="../printerSettings/printerSettings452.bin"/><Relationship Id="rId28" Type="http://schemas.openxmlformats.org/officeDocument/2006/relationships/printerSettings" Target="../printerSettings/printerSettings457.bin"/><Relationship Id="rId36" Type="http://schemas.openxmlformats.org/officeDocument/2006/relationships/printerSettings" Target="../printerSettings/printerSettings465.bin"/><Relationship Id="rId10" Type="http://schemas.openxmlformats.org/officeDocument/2006/relationships/printerSettings" Target="../printerSettings/printerSettings439.bin"/><Relationship Id="rId19" Type="http://schemas.openxmlformats.org/officeDocument/2006/relationships/printerSettings" Target="../printerSettings/printerSettings448.bin"/><Relationship Id="rId31" Type="http://schemas.openxmlformats.org/officeDocument/2006/relationships/printerSettings" Target="../printerSettings/printerSettings460.bin"/><Relationship Id="rId4" Type="http://schemas.openxmlformats.org/officeDocument/2006/relationships/printerSettings" Target="../printerSettings/printerSettings433.bin"/><Relationship Id="rId9" Type="http://schemas.openxmlformats.org/officeDocument/2006/relationships/printerSettings" Target="../printerSettings/printerSettings438.bin"/><Relationship Id="rId14" Type="http://schemas.openxmlformats.org/officeDocument/2006/relationships/printerSettings" Target="../printerSettings/printerSettings443.bin"/><Relationship Id="rId22" Type="http://schemas.openxmlformats.org/officeDocument/2006/relationships/printerSettings" Target="../printerSettings/printerSettings451.bin"/><Relationship Id="rId27" Type="http://schemas.openxmlformats.org/officeDocument/2006/relationships/printerSettings" Target="../printerSettings/printerSettings456.bin"/><Relationship Id="rId30" Type="http://schemas.openxmlformats.org/officeDocument/2006/relationships/printerSettings" Target="../printerSettings/printerSettings459.bin"/><Relationship Id="rId35" Type="http://schemas.openxmlformats.org/officeDocument/2006/relationships/printerSettings" Target="../printerSettings/printerSettings464.bin"/><Relationship Id="rId8" Type="http://schemas.openxmlformats.org/officeDocument/2006/relationships/printerSettings" Target="../printerSettings/printerSettings437.bin"/><Relationship Id="rId3" Type="http://schemas.openxmlformats.org/officeDocument/2006/relationships/printerSettings" Target="../printerSettings/printerSettings432.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478.bin"/><Relationship Id="rId18" Type="http://schemas.openxmlformats.org/officeDocument/2006/relationships/printerSettings" Target="../printerSettings/printerSettings483.bin"/><Relationship Id="rId26" Type="http://schemas.openxmlformats.org/officeDocument/2006/relationships/printerSettings" Target="../printerSettings/printerSettings491.bin"/><Relationship Id="rId21" Type="http://schemas.openxmlformats.org/officeDocument/2006/relationships/printerSettings" Target="../printerSettings/printerSettings486.bin"/><Relationship Id="rId34" Type="http://schemas.openxmlformats.org/officeDocument/2006/relationships/printerSettings" Target="../printerSettings/printerSettings499.bin"/><Relationship Id="rId7" Type="http://schemas.openxmlformats.org/officeDocument/2006/relationships/printerSettings" Target="../printerSettings/printerSettings472.bin"/><Relationship Id="rId12" Type="http://schemas.openxmlformats.org/officeDocument/2006/relationships/printerSettings" Target="../printerSettings/printerSettings477.bin"/><Relationship Id="rId17" Type="http://schemas.openxmlformats.org/officeDocument/2006/relationships/printerSettings" Target="../printerSettings/printerSettings482.bin"/><Relationship Id="rId25" Type="http://schemas.openxmlformats.org/officeDocument/2006/relationships/printerSettings" Target="../printerSettings/printerSettings490.bin"/><Relationship Id="rId33" Type="http://schemas.openxmlformats.org/officeDocument/2006/relationships/printerSettings" Target="../printerSettings/printerSettings498.bin"/><Relationship Id="rId2" Type="http://schemas.openxmlformats.org/officeDocument/2006/relationships/printerSettings" Target="../printerSettings/printerSettings467.bin"/><Relationship Id="rId16" Type="http://schemas.openxmlformats.org/officeDocument/2006/relationships/printerSettings" Target="../printerSettings/printerSettings481.bin"/><Relationship Id="rId20" Type="http://schemas.openxmlformats.org/officeDocument/2006/relationships/printerSettings" Target="../printerSettings/printerSettings485.bin"/><Relationship Id="rId29" Type="http://schemas.openxmlformats.org/officeDocument/2006/relationships/printerSettings" Target="../printerSettings/printerSettings494.bin"/><Relationship Id="rId1" Type="http://schemas.openxmlformats.org/officeDocument/2006/relationships/printerSettings" Target="../printerSettings/printerSettings466.bin"/><Relationship Id="rId6" Type="http://schemas.openxmlformats.org/officeDocument/2006/relationships/printerSettings" Target="../printerSettings/printerSettings471.bin"/><Relationship Id="rId11" Type="http://schemas.openxmlformats.org/officeDocument/2006/relationships/printerSettings" Target="../printerSettings/printerSettings476.bin"/><Relationship Id="rId24" Type="http://schemas.openxmlformats.org/officeDocument/2006/relationships/printerSettings" Target="../printerSettings/printerSettings489.bin"/><Relationship Id="rId32" Type="http://schemas.openxmlformats.org/officeDocument/2006/relationships/printerSettings" Target="../printerSettings/printerSettings497.bin"/><Relationship Id="rId37" Type="http://schemas.openxmlformats.org/officeDocument/2006/relationships/drawing" Target="../drawings/drawing16.xml"/><Relationship Id="rId5" Type="http://schemas.openxmlformats.org/officeDocument/2006/relationships/printerSettings" Target="../printerSettings/printerSettings470.bin"/><Relationship Id="rId15" Type="http://schemas.openxmlformats.org/officeDocument/2006/relationships/printerSettings" Target="../printerSettings/printerSettings480.bin"/><Relationship Id="rId23" Type="http://schemas.openxmlformats.org/officeDocument/2006/relationships/printerSettings" Target="../printerSettings/printerSettings488.bin"/><Relationship Id="rId28" Type="http://schemas.openxmlformats.org/officeDocument/2006/relationships/printerSettings" Target="../printerSettings/printerSettings493.bin"/><Relationship Id="rId36" Type="http://schemas.openxmlformats.org/officeDocument/2006/relationships/printerSettings" Target="../printerSettings/printerSettings501.bin"/><Relationship Id="rId10" Type="http://schemas.openxmlformats.org/officeDocument/2006/relationships/printerSettings" Target="../printerSettings/printerSettings475.bin"/><Relationship Id="rId19" Type="http://schemas.openxmlformats.org/officeDocument/2006/relationships/printerSettings" Target="../printerSettings/printerSettings484.bin"/><Relationship Id="rId31" Type="http://schemas.openxmlformats.org/officeDocument/2006/relationships/printerSettings" Target="../printerSettings/printerSettings496.bin"/><Relationship Id="rId4" Type="http://schemas.openxmlformats.org/officeDocument/2006/relationships/printerSettings" Target="../printerSettings/printerSettings469.bin"/><Relationship Id="rId9" Type="http://schemas.openxmlformats.org/officeDocument/2006/relationships/printerSettings" Target="../printerSettings/printerSettings474.bin"/><Relationship Id="rId14" Type="http://schemas.openxmlformats.org/officeDocument/2006/relationships/printerSettings" Target="../printerSettings/printerSettings479.bin"/><Relationship Id="rId22" Type="http://schemas.openxmlformats.org/officeDocument/2006/relationships/printerSettings" Target="../printerSettings/printerSettings487.bin"/><Relationship Id="rId27" Type="http://schemas.openxmlformats.org/officeDocument/2006/relationships/printerSettings" Target="../printerSettings/printerSettings492.bin"/><Relationship Id="rId30" Type="http://schemas.openxmlformats.org/officeDocument/2006/relationships/printerSettings" Target="../printerSettings/printerSettings495.bin"/><Relationship Id="rId35" Type="http://schemas.openxmlformats.org/officeDocument/2006/relationships/printerSettings" Target="../printerSettings/printerSettings500.bin"/><Relationship Id="rId8" Type="http://schemas.openxmlformats.org/officeDocument/2006/relationships/printerSettings" Target="../printerSettings/printerSettings473.bin"/><Relationship Id="rId3" Type="http://schemas.openxmlformats.org/officeDocument/2006/relationships/printerSettings" Target="../printerSettings/printerSettings468.bin"/></Relationships>
</file>

<file path=xl/worksheets/_rels/sheet18.xml.rels><?xml version="1.0" encoding="UTF-8" standalone="yes"?>
<Relationships xmlns="http://schemas.openxmlformats.org/package/2006/relationships"><Relationship Id="rId13" Type="http://schemas.openxmlformats.org/officeDocument/2006/relationships/printerSettings" Target="../printerSettings/printerSettings514.bin"/><Relationship Id="rId18" Type="http://schemas.openxmlformats.org/officeDocument/2006/relationships/printerSettings" Target="../printerSettings/printerSettings519.bin"/><Relationship Id="rId26" Type="http://schemas.openxmlformats.org/officeDocument/2006/relationships/printerSettings" Target="../printerSettings/printerSettings527.bin"/><Relationship Id="rId21" Type="http://schemas.openxmlformats.org/officeDocument/2006/relationships/printerSettings" Target="../printerSettings/printerSettings522.bin"/><Relationship Id="rId34" Type="http://schemas.openxmlformats.org/officeDocument/2006/relationships/printerSettings" Target="../printerSettings/printerSettings535.bin"/><Relationship Id="rId7" Type="http://schemas.openxmlformats.org/officeDocument/2006/relationships/printerSettings" Target="../printerSettings/printerSettings508.bin"/><Relationship Id="rId12" Type="http://schemas.openxmlformats.org/officeDocument/2006/relationships/printerSettings" Target="../printerSettings/printerSettings513.bin"/><Relationship Id="rId17" Type="http://schemas.openxmlformats.org/officeDocument/2006/relationships/printerSettings" Target="../printerSettings/printerSettings518.bin"/><Relationship Id="rId25" Type="http://schemas.openxmlformats.org/officeDocument/2006/relationships/printerSettings" Target="../printerSettings/printerSettings526.bin"/><Relationship Id="rId33" Type="http://schemas.openxmlformats.org/officeDocument/2006/relationships/printerSettings" Target="../printerSettings/printerSettings534.bin"/><Relationship Id="rId2" Type="http://schemas.openxmlformats.org/officeDocument/2006/relationships/printerSettings" Target="../printerSettings/printerSettings503.bin"/><Relationship Id="rId16" Type="http://schemas.openxmlformats.org/officeDocument/2006/relationships/printerSettings" Target="../printerSettings/printerSettings517.bin"/><Relationship Id="rId20" Type="http://schemas.openxmlformats.org/officeDocument/2006/relationships/printerSettings" Target="../printerSettings/printerSettings521.bin"/><Relationship Id="rId29" Type="http://schemas.openxmlformats.org/officeDocument/2006/relationships/printerSettings" Target="../printerSettings/printerSettings530.bin"/><Relationship Id="rId1" Type="http://schemas.openxmlformats.org/officeDocument/2006/relationships/printerSettings" Target="../printerSettings/printerSettings502.bin"/><Relationship Id="rId6" Type="http://schemas.openxmlformats.org/officeDocument/2006/relationships/printerSettings" Target="../printerSettings/printerSettings507.bin"/><Relationship Id="rId11" Type="http://schemas.openxmlformats.org/officeDocument/2006/relationships/printerSettings" Target="../printerSettings/printerSettings512.bin"/><Relationship Id="rId24" Type="http://schemas.openxmlformats.org/officeDocument/2006/relationships/printerSettings" Target="../printerSettings/printerSettings525.bin"/><Relationship Id="rId32" Type="http://schemas.openxmlformats.org/officeDocument/2006/relationships/printerSettings" Target="../printerSettings/printerSettings533.bin"/><Relationship Id="rId37" Type="http://schemas.openxmlformats.org/officeDocument/2006/relationships/drawing" Target="../drawings/drawing17.xml"/><Relationship Id="rId5" Type="http://schemas.openxmlformats.org/officeDocument/2006/relationships/printerSettings" Target="../printerSettings/printerSettings506.bin"/><Relationship Id="rId15" Type="http://schemas.openxmlformats.org/officeDocument/2006/relationships/printerSettings" Target="../printerSettings/printerSettings516.bin"/><Relationship Id="rId23" Type="http://schemas.openxmlformats.org/officeDocument/2006/relationships/printerSettings" Target="../printerSettings/printerSettings524.bin"/><Relationship Id="rId28" Type="http://schemas.openxmlformats.org/officeDocument/2006/relationships/printerSettings" Target="../printerSettings/printerSettings529.bin"/><Relationship Id="rId36" Type="http://schemas.openxmlformats.org/officeDocument/2006/relationships/printerSettings" Target="../printerSettings/printerSettings537.bin"/><Relationship Id="rId10" Type="http://schemas.openxmlformats.org/officeDocument/2006/relationships/printerSettings" Target="../printerSettings/printerSettings511.bin"/><Relationship Id="rId19" Type="http://schemas.openxmlformats.org/officeDocument/2006/relationships/printerSettings" Target="../printerSettings/printerSettings520.bin"/><Relationship Id="rId31" Type="http://schemas.openxmlformats.org/officeDocument/2006/relationships/printerSettings" Target="../printerSettings/printerSettings532.bin"/><Relationship Id="rId4" Type="http://schemas.openxmlformats.org/officeDocument/2006/relationships/printerSettings" Target="../printerSettings/printerSettings505.bin"/><Relationship Id="rId9" Type="http://schemas.openxmlformats.org/officeDocument/2006/relationships/printerSettings" Target="../printerSettings/printerSettings510.bin"/><Relationship Id="rId14" Type="http://schemas.openxmlformats.org/officeDocument/2006/relationships/printerSettings" Target="../printerSettings/printerSettings515.bin"/><Relationship Id="rId22" Type="http://schemas.openxmlformats.org/officeDocument/2006/relationships/printerSettings" Target="../printerSettings/printerSettings523.bin"/><Relationship Id="rId27" Type="http://schemas.openxmlformats.org/officeDocument/2006/relationships/printerSettings" Target="../printerSettings/printerSettings528.bin"/><Relationship Id="rId30" Type="http://schemas.openxmlformats.org/officeDocument/2006/relationships/printerSettings" Target="../printerSettings/printerSettings531.bin"/><Relationship Id="rId35" Type="http://schemas.openxmlformats.org/officeDocument/2006/relationships/printerSettings" Target="../printerSettings/printerSettings536.bin"/><Relationship Id="rId8" Type="http://schemas.openxmlformats.org/officeDocument/2006/relationships/printerSettings" Target="../printerSettings/printerSettings509.bin"/><Relationship Id="rId3" Type="http://schemas.openxmlformats.org/officeDocument/2006/relationships/printerSettings" Target="../printerSettings/printerSettings504.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545.bin"/><Relationship Id="rId13" Type="http://schemas.openxmlformats.org/officeDocument/2006/relationships/printerSettings" Target="../printerSettings/printerSettings550.bin"/><Relationship Id="rId3" Type="http://schemas.openxmlformats.org/officeDocument/2006/relationships/printerSettings" Target="../printerSettings/printerSettings540.bin"/><Relationship Id="rId7" Type="http://schemas.openxmlformats.org/officeDocument/2006/relationships/printerSettings" Target="../printerSettings/printerSettings544.bin"/><Relationship Id="rId12" Type="http://schemas.openxmlformats.org/officeDocument/2006/relationships/printerSettings" Target="../printerSettings/printerSettings549.bin"/><Relationship Id="rId2" Type="http://schemas.openxmlformats.org/officeDocument/2006/relationships/printerSettings" Target="../printerSettings/printerSettings539.bin"/><Relationship Id="rId16" Type="http://schemas.openxmlformats.org/officeDocument/2006/relationships/drawing" Target="../drawings/drawing18.xml"/><Relationship Id="rId1" Type="http://schemas.openxmlformats.org/officeDocument/2006/relationships/printerSettings" Target="../printerSettings/printerSettings538.bin"/><Relationship Id="rId6" Type="http://schemas.openxmlformats.org/officeDocument/2006/relationships/printerSettings" Target="../printerSettings/printerSettings543.bin"/><Relationship Id="rId11" Type="http://schemas.openxmlformats.org/officeDocument/2006/relationships/printerSettings" Target="../printerSettings/printerSettings548.bin"/><Relationship Id="rId5" Type="http://schemas.openxmlformats.org/officeDocument/2006/relationships/printerSettings" Target="../printerSettings/printerSettings542.bin"/><Relationship Id="rId15" Type="http://schemas.openxmlformats.org/officeDocument/2006/relationships/printerSettings" Target="../printerSettings/printerSettings552.bin"/><Relationship Id="rId10" Type="http://schemas.openxmlformats.org/officeDocument/2006/relationships/printerSettings" Target="../printerSettings/printerSettings547.bin"/><Relationship Id="rId4" Type="http://schemas.openxmlformats.org/officeDocument/2006/relationships/printerSettings" Target="../printerSettings/printerSettings541.bin"/><Relationship Id="rId9" Type="http://schemas.openxmlformats.org/officeDocument/2006/relationships/printerSettings" Target="../printerSettings/printerSettings546.bin"/><Relationship Id="rId14" Type="http://schemas.openxmlformats.org/officeDocument/2006/relationships/printerSettings" Target="../printerSettings/printerSettings551.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49.bin"/><Relationship Id="rId18" Type="http://schemas.openxmlformats.org/officeDocument/2006/relationships/printerSettings" Target="../printerSettings/printerSettings54.bin"/><Relationship Id="rId26" Type="http://schemas.openxmlformats.org/officeDocument/2006/relationships/printerSettings" Target="../printerSettings/printerSettings62.bin"/><Relationship Id="rId21" Type="http://schemas.openxmlformats.org/officeDocument/2006/relationships/printerSettings" Target="../printerSettings/printerSettings57.bin"/><Relationship Id="rId34" Type="http://schemas.openxmlformats.org/officeDocument/2006/relationships/printerSettings" Target="../printerSettings/printerSettings70.bin"/><Relationship Id="rId7" Type="http://schemas.openxmlformats.org/officeDocument/2006/relationships/printerSettings" Target="../printerSettings/printerSettings43.bin"/><Relationship Id="rId12" Type="http://schemas.openxmlformats.org/officeDocument/2006/relationships/printerSettings" Target="../printerSettings/printerSettings48.bin"/><Relationship Id="rId17" Type="http://schemas.openxmlformats.org/officeDocument/2006/relationships/printerSettings" Target="../printerSettings/printerSettings53.bin"/><Relationship Id="rId25" Type="http://schemas.openxmlformats.org/officeDocument/2006/relationships/printerSettings" Target="../printerSettings/printerSettings61.bin"/><Relationship Id="rId33" Type="http://schemas.openxmlformats.org/officeDocument/2006/relationships/printerSettings" Target="../printerSettings/printerSettings69.bin"/><Relationship Id="rId2" Type="http://schemas.openxmlformats.org/officeDocument/2006/relationships/printerSettings" Target="../printerSettings/printerSettings38.bin"/><Relationship Id="rId16" Type="http://schemas.openxmlformats.org/officeDocument/2006/relationships/printerSettings" Target="../printerSettings/printerSettings52.bin"/><Relationship Id="rId20" Type="http://schemas.openxmlformats.org/officeDocument/2006/relationships/printerSettings" Target="../printerSettings/printerSettings56.bin"/><Relationship Id="rId29" Type="http://schemas.openxmlformats.org/officeDocument/2006/relationships/printerSettings" Target="../printerSettings/printerSettings65.bin"/><Relationship Id="rId1" Type="http://schemas.openxmlformats.org/officeDocument/2006/relationships/printerSettings" Target="../printerSettings/printerSettings37.bin"/><Relationship Id="rId6" Type="http://schemas.openxmlformats.org/officeDocument/2006/relationships/printerSettings" Target="../printerSettings/printerSettings42.bin"/><Relationship Id="rId11" Type="http://schemas.openxmlformats.org/officeDocument/2006/relationships/printerSettings" Target="../printerSettings/printerSettings47.bin"/><Relationship Id="rId24" Type="http://schemas.openxmlformats.org/officeDocument/2006/relationships/printerSettings" Target="../printerSettings/printerSettings60.bin"/><Relationship Id="rId32" Type="http://schemas.openxmlformats.org/officeDocument/2006/relationships/printerSettings" Target="../printerSettings/printerSettings68.bin"/><Relationship Id="rId37" Type="http://schemas.openxmlformats.org/officeDocument/2006/relationships/drawing" Target="../drawings/drawing1.xml"/><Relationship Id="rId5" Type="http://schemas.openxmlformats.org/officeDocument/2006/relationships/printerSettings" Target="../printerSettings/printerSettings41.bin"/><Relationship Id="rId15" Type="http://schemas.openxmlformats.org/officeDocument/2006/relationships/printerSettings" Target="../printerSettings/printerSettings51.bin"/><Relationship Id="rId23" Type="http://schemas.openxmlformats.org/officeDocument/2006/relationships/printerSettings" Target="../printerSettings/printerSettings59.bin"/><Relationship Id="rId28" Type="http://schemas.openxmlformats.org/officeDocument/2006/relationships/printerSettings" Target="../printerSettings/printerSettings64.bin"/><Relationship Id="rId36" Type="http://schemas.openxmlformats.org/officeDocument/2006/relationships/printerSettings" Target="../printerSettings/printerSettings72.bin"/><Relationship Id="rId10" Type="http://schemas.openxmlformats.org/officeDocument/2006/relationships/printerSettings" Target="../printerSettings/printerSettings46.bin"/><Relationship Id="rId19" Type="http://schemas.openxmlformats.org/officeDocument/2006/relationships/printerSettings" Target="../printerSettings/printerSettings55.bin"/><Relationship Id="rId31" Type="http://schemas.openxmlformats.org/officeDocument/2006/relationships/printerSettings" Target="../printerSettings/printerSettings67.bin"/><Relationship Id="rId4" Type="http://schemas.openxmlformats.org/officeDocument/2006/relationships/printerSettings" Target="../printerSettings/printerSettings40.bin"/><Relationship Id="rId9" Type="http://schemas.openxmlformats.org/officeDocument/2006/relationships/printerSettings" Target="../printerSettings/printerSettings45.bin"/><Relationship Id="rId14" Type="http://schemas.openxmlformats.org/officeDocument/2006/relationships/printerSettings" Target="../printerSettings/printerSettings50.bin"/><Relationship Id="rId22" Type="http://schemas.openxmlformats.org/officeDocument/2006/relationships/printerSettings" Target="../printerSettings/printerSettings58.bin"/><Relationship Id="rId27" Type="http://schemas.openxmlformats.org/officeDocument/2006/relationships/printerSettings" Target="../printerSettings/printerSettings63.bin"/><Relationship Id="rId30" Type="http://schemas.openxmlformats.org/officeDocument/2006/relationships/printerSettings" Target="../printerSettings/printerSettings66.bin"/><Relationship Id="rId35" Type="http://schemas.openxmlformats.org/officeDocument/2006/relationships/printerSettings" Target="../printerSettings/printerSettings71.bin"/><Relationship Id="rId8" Type="http://schemas.openxmlformats.org/officeDocument/2006/relationships/printerSettings" Target="../printerSettings/printerSettings44.bin"/><Relationship Id="rId3" Type="http://schemas.openxmlformats.org/officeDocument/2006/relationships/printerSettings" Target="../printerSettings/printerSettings39.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565.bin"/><Relationship Id="rId18" Type="http://schemas.openxmlformats.org/officeDocument/2006/relationships/printerSettings" Target="../printerSettings/printerSettings570.bin"/><Relationship Id="rId26" Type="http://schemas.openxmlformats.org/officeDocument/2006/relationships/printerSettings" Target="../printerSettings/printerSettings578.bin"/><Relationship Id="rId21" Type="http://schemas.openxmlformats.org/officeDocument/2006/relationships/printerSettings" Target="../printerSettings/printerSettings573.bin"/><Relationship Id="rId34" Type="http://schemas.openxmlformats.org/officeDocument/2006/relationships/printerSettings" Target="../printerSettings/printerSettings586.bin"/><Relationship Id="rId7" Type="http://schemas.openxmlformats.org/officeDocument/2006/relationships/printerSettings" Target="../printerSettings/printerSettings559.bin"/><Relationship Id="rId12" Type="http://schemas.openxmlformats.org/officeDocument/2006/relationships/printerSettings" Target="../printerSettings/printerSettings564.bin"/><Relationship Id="rId17" Type="http://schemas.openxmlformats.org/officeDocument/2006/relationships/printerSettings" Target="../printerSettings/printerSettings569.bin"/><Relationship Id="rId25" Type="http://schemas.openxmlformats.org/officeDocument/2006/relationships/printerSettings" Target="../printerSettings/printerSettings577.bin"/><Relationship Id="rId33" Type="http://schemas.openxmlformats.org/officeDocument/2006/relationships/printerSettings" Target="../printerSettings/printerSettings585.bin"/><Relationship Id="rId2" Type="http://schemas.openxmlformats.org/officeDocument/2006/relationships/printerSettings" Target="../printerSettings/printerSettings554.bin"/><Relationship Id="rId16" Type="http://schemas.openxmlformats.org/officeDocument/2006/relationships/printerSettings" Target="../printerSettings/printerSettings568.bin"/><Relationship Id="rId20" Type="http://schemas.openxmlformats.org/officeDocument/2006/relationships/printerSettings" Target="../printerSettings/printerSettings572.bin"/><Relationship Id="rId29" Type="http://schemas.openxmlformats.org/officeDocument/2006/relationships/printerSettings" Target="../printerSettings/printerSettings581.bin"/><Relationship Id="rId1" Type="http://schemas.openxmlformats.org/officeDocument/2006/relationships/printerSettings" Target="../printerSettings/printerSettings553.bin"/><Relationship Id="rId6" Type="http://schemas.openxmlformats.org/officeDocument/2006/relationships/printerSettings" Target="../printerSettings/printerSettings558.bin"/><Relationship Id="rId11" Type="http://schemas.openxmlformats.org/officeDocument/2006/relationships/printerSettings" Target="../printerSettings/printerSettings563.bin"/><Relationship Id="rId24" Type="http://schemas.openxmlformats.org/officeDocument/2006/relationships/printerSettings" Target="../printerSettings/printerSettings576.bin"/><Relationship Id="rId32" Type="http://schemas.openxmlformats.org/officeDocument/2006/relationships/printerSettings" Target="../printerSettings/printerSettings584.bin"/><Relationship Id="rId37" Type="http://schemas.openxmlformats.org/officeDocument/2006/relationships/drawing" Target="../drawings/drawing19.xml"/><Relationship Id="rId5" Type="http://schemas.openxmlformats.org/officeDocument/2006/relationships/printerSettings" Target="../printerSettings/printerSettings557.bin"/><Relationship Id="rId15" Type="http://schemas.openxmlformats.org/officeDocument/2006/relationships/printerSettings" Target="../printerSettings/printerSettings567.bin"/><Relationship Id="rId23" Type="http://schemas.openxmlformats.org/officeDocument/2006/relationships/printerSettings" Target="../printerSettings/printerSettings575.bin"/><Relationship Id="rId28" Type="http://schemas.openxmlformats.org/officeDocument/2006/relationships/printerSettings" Target="../printerSettings/printerSettings580.bin"/><Relationship Id="rId36" Type="http://schemas.openxmlformats.org/officeDocument/2006/relationships/printerSettings" Target="../printerSettings/printerSettings588.bin"/><Relationship Id="rId10" Type="http://schemas.openxmlformats.org/officeDocument/2006/relationships/printerSettings" Target="../printerSettings/printerSettings562.bin"/><Relationship Id="rId19" Type="http://schemas.openxmlformats.org/officeDocument/2006/relationships/printerSettings" Target="../printerSettings/printerSettings571.bin"/><Relationship Id="rId31" Type="http://schemas.openxmlformats.org/officeDocument/2006/relationships/printerSettings" Target="../printerSettings/printerSettings583.bin"/><Relationship Id="rId4" Type="http://schemas.openxmlformats.org/officeDocument/2006/relationships/printerSettings" Target="../printerSettings/printerSettings556.bin"/><Relationship Id="rId9" Type="http://schemas.openxmlformats.org/officeDocument/2006/relationships/printerSettings" Target="../printerSettings/printerSettings561.bin"/><Relationship Id="rId14" Type="http://schemas.openxmlformats.org/officeDocument/2006/relationships/printerSettings" Target="../printerSettings/printerSettings566.bin"/><Relationship Id="rId22" Type="http://schemas.openxmlformats.org/officeDocument/2006/relationships/printerSettings" Target="../printerSettings/printerSettings574.bin"/><Relationship Id="rId27" Type="http://schemas.openxmlformats.org/officeDocument/2006/relationships/printerSettings" Target="../printerSettings/printerSettings579.bin"/><Relationship Id="rId30" Type="http://schemas.openxmlformats.org/officeDocument/2006/relationships/printerSettings" Target="../printerSettings/printerSettings582.bin"/><Relationship Id="rId35" Type="http://schemas.openxmlformats.org/officeDocument/2006/relationships/printerSettings" Target="../printerSettings/printerSettings587.bin"/><Relationship Id="rId8" Type="http://schemas.openxmlformats.org/officeDocument/2006/relationships/printerSettings" Target="../printerSettings/printerSettings560.bin"/><Relationship Id="rId3" Type="http://schemas.openxmlformats.org/officeDocument/2006/relationships/printerSettings" Target="../printerSettings/printerSettings555.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96.bin"/><Relationship Id="rId13" Type="http://schemas.openxmlformats.org/officeDocument/2006/relationships/printerSettings" Target="../printerSettings/printerSettings601.bin"/><Relationship Id="rId18" Type="http://schemas.openxmlformats.org/officeDocument/2006/relationships/printerSettings" Target="../printerSettings/printerSettings606.bin"/><Relationship Id="rId26" Type="http://schemas.openxmlformats.org/officeDocument/2006/relationships/printerSettings" Target="../printerSettings/printerSettings614.bin"/><Relationship Id="rId3" Type="http://schemas.openxmlformats.org/officeDocument/2006/relationships/printerSettings" Target="../printerSettings/printerSettings591.bin"/><Relationship Id="rId21" Type="http://schemas.openxmlformats.org/officeDocument/2006/relationships/printerSettings" Target="../printerSettings/printerSettings609.bin"/><Relationship Id="rId7" Type="http://schemas.openxmlformats.org/officeDocument/2006/relationships/printerSettings" Target="../printerSettings/printerSettings595.bin"/><Relationship Id="rId12" Type="http://schemas.openxmlformats.org/officeDocument/2006/relationships/printerSettings" Target="../printerSettings/printerSettings600.bin"/><Relationship Id="rId17" Type="http://schemas.openxmlformats.org/officeDocument/2006/relationships/printerSettings" Target="../printerSettings/printerSettings605.bin"/><Relationship Id="rId25" Type="http://schemas.openxmlformats.org/officeDocument/2006/relationships/printerSettings" Target="../printerSettings/printerSettings613.bin"/><Relationship Id="rId2" Type="http://schemas.openxmlformats.org/officeDocument/2006/relationships/printerSettings" Target="../printerSettings/printerSettings590.bin"/><Relationship Id="rId16" Type="http://schemas.openxmlformats.org/officeDocument/2006/relationships/printerSettings" Target="../printerSettings/printerSettings604.bin"/><Relationship Id="rId20" Type="http://schemas.openxmlformats.org/officeDocument/2006/relationships/printerSettings" Target="../printerSettings/printerSettings608.bin"/><Relationship Id="rId29" Type="http://schemas.openxmlformats.org/officeDocument/2006/relationships/printerSettings" Target="../printerSettings/printerSettings617.bin"/><Relationship Id="rId1" Type="http://schemas.openxmlformats.org/officeDocument/2006/relationships/printerSettings" Target="../printerSettings/printerSettings589.bin"/><Relationship Id="rId6" Type="http://schemas.openxmlformats.org/officeDocument/2006/relationships/printerSettings" Target="../printerSettings/printerSettings594.bin"/><Relationship Id="rId11" Type="http://schemas.openxmlformats.org/officeDocument/2006/relationships/printerSettings" Target="../printerSettings/printerSettings599.bin"/><Relationship Id="rId24" Type="http://schemas.openxmlformats.org/officeDocument/2006/relationships/printerSettings" Target="../printerSettings/printerSettings612.bin"/><Relationship Id="rId32" Type="http://schemas.openxmlformats.org/officeDocument/2006/relationships/drawing" Target="../drawings/drawing20.xml"/><Relationship Id="rId5" Type="http://schemas.openxmlformats.org/officeDocument/2006/relationships/printerSettings" Target="../printerSettings/printerSettings593.bin"/><Relationship Id="rId15" Type="http://schemas.openxmlformats.org/officeDocument/2006/relationships/printerSettings" Target="../printerSettings/printerSettings603.bin"/><Relationship Id="rId23" Type="http://schemas.openxmlformats.org/officeDocument/2006/relationships/printerSettings" Target="../printerSettings/printerSettings611.bin"/><Relationship Id="rId28" Type="http://schemas.openxmlformats.org/officeDocument/2006/relationships/printerSettings" Target="../printerSettings/printerSettings616.bin"/><Relationship Id="rId10" Type="http://schemas.openxmlformats.org/officeDocument/2006/relationships/printerSettings" Target="../printerSettings/printerSettings598.bin"/><Relationship Id="rId19" Type="http://schemas.openxmlformats.org/officeDocument/2006/relationships/printerSettings" Target="../printerSettings/printerSettings607.bin"/><Relationship Id="rId31" Type="http://schemas.openxmlformats.org/officeDocument/2006/relationships/printerSettings" Target="../printerSettings/printerSettings619.bin"/><Relationship Id="rId4" Type="http://schemas.openxmlformats.org/officeDocument/2006/relationships/printerSettings" Target="../printerSettings/printerSettings592.bin"/><Relationship Id="rId9" Type="http://schemas.openxmlformats.org/officeDocument/2006/relationships/printerSettings" Target="../printerSettings/printerSettings597.bin"/><Relationship Id="rId14" Type="http://schemas.openxmlformats.org/officeDocument/2006/relationships/printerSettings" Target="../printerSettings/printerSettings602.bin"/><Relationship Id="rId22" Type="http://schemas.openxmlformats.org/officeDocument/2006/relationships/printerSettings" Target="../printerSettings/printerSettings610.bin"/><Relationship Id="rId27" Type="http://schemas.openxmlformats.org/officeDocument/2006/relationships/printerSettings" Target="../printerSettings/printerSettings615.bin"/><Relationship Id="rId30" Type="http://schemas.openxmlformats.org/officeDocument/2006/relationships/printerSettings" Target="../printerSettings/printerSettings618.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627.bin"/><Relationship Id="rId13" Type="http://schemas.openxmlformats.org/officeDocument/2006/relationships/printerSettings" Target="../printerSettings/printerSettings632.bin"/><Relationship Id="rId18" Type="http://schemas.openxmlformats.org/officeDocument/2006/relationships/printerSettings" Target="../printerSettings/printerSettings637.bin"/><Relationship Id="rId26" Type="http://schemas.openxmlformats.org/officeDocument/2006/relationships/printerSettings" Target="../printerSettings/printerSettings645.bin"/><Relationship Id="rId3" Type="http://schemas.openxmlformats.org/officeDocument/2006/relationships/printerSettings" Target="../printerSettings/printerSettings622.bin"/><Relationship Id="rId21" Type="http://schemas.openxmlformats.org/officeDocument/2006/relationships/printerSettings" Target="../printerSettings/printerSettings640.bin"/><Relationship Id="rId7" Type="http://schemas.openxmlformats.org/officeDocument/2006/relationships/printerSettings" Target="../printerSettings/printerSettings626.bin"/><Relationship Id="rId12" Type="http://schemas.openxmlformats.org/officeDocument/2006/relationships/printerSettings" Target="../printerSettings/printerSettings631.bin"/><Relationship Id="rId17" Type="http://schemas.openxmlformats.org/officeDocument/2006/relationships/printerSettings" Target="../printerSettings/printerSettings636.bin"/><Relationship Id="rId25" Type="http://schemas.openxmlformats.org/officeDocument/2006/relationships/printerSettings" Target="../printerSettings/printerSettings644.bin"/><Relationship Id="rId2" Type="http://schemas.openxmlformats.org/officeDocument/2006/relationships/printerSettings" Target="../printerSettings/printerSettings621.bin"/><Relationship Id="rId16" Type="http://schemas.openxmlformats.org/officeDocument/2006/relationships/printerSettings" Target="../printerSettings/printerSettings635.bin"/><Relationship Id="rId20" Type="http://schemas.openxmlformats.org/officeDocument/2006/relationships/printerSettings" Target="../printerSettings/printerSettings639.bin"/><Relationship Id="rId29" Type="http://schemas.openxmlformats.org/officeDocument/2006/relationships/printerSettings" Target="../printerSettings/printerSettings648.bin"/><Relationship Id="rId1" Type="http://schemas.openxmlformats.org/officeDocument/2006/relationships/printerSettings" Target="../printerSettings/printerSettings620.bin"/><Relationship Id="rId6" Type="http://schemas.openxmlformats.org/officeDocument/2006/relationships/printerSettings" Target="../printerSettings/printerSettings625.bin"/><Relationship Id="rId11" Type="http://schemas.openxmlformats.org/officeDocument/2006/relationships/printerSettings" Target="../printerSettings/printerSettings630.bin"/><Relationship Id="rId24" Type="http://schemas.openxmlformats.org/officeDocument/2006/relationships/printerSettings" Target="../printerSettings/printerSettings643.bin"/><Relationship Id="rId32" Type="http://schemas.openxmlformats.org/officeDocument/2006/relationships/drawing" Target="../drawings/drawing21.xml"/><Relationship Id="rId5" Type="http://schemas.openxmlformats.org/officeDocument/2006/relationships/printerSettings" Target="../printerSettings/printerSettings624.bin"/><Relationship Id="rId15" Type="http://schemas.openxmlformats.org/officeDocument/2006/relationships/printerSettings" Target="../printerSettings/printerSettings634.bin"/><Relationship Id="rId23" Type="http://schemas.openxmlformats.org/officeDocument/2006/relationships/printerSettings" Target="../printerSettings/printerSettings642.bin"/><Relationship Id="rId28" Type="http://schemas.openxmlformats.org/officeDocument/2006/relationships/printerSettings" Target="../printerSettings/printerSettings647.bin"/><Relationship Id="rId10" Type="http://schemas.openxmlformats.org/officeDocument/2006/relationships/printerSettings" Target="../printerSettings/printerSettings629.bin"/><Relationship Id="rId19" Type="http://schemas.openxmlformats.org/officeDocument/2006/relationships/printerSettings" Target="../printerSettings/printerSettings638.bin"/><Relationship Id="rId31" Type="http://schemas.openxmlformats.org/officeDocument/2006/relationships/printerSettings" Target="../printerSettings/printerSettings650.bin"/><Relationship Id="rId4" Type="http://schemas.openxmlformats.org/officeDocument/2006/relationships/printerSettings" Target="../printerSettings/printerSettings623.bin"/><Relationship Id="rId9" Type="http://schemas.openxmlformats.org/officeDocument/2006/relationships/printerSettings" Target="../printerSettings/printerSettings628.bin"/><Relationship Id="rId14" Type="http://schemas.openxmlformats.org/officeDocument/2006/relationships/printerSettings" Target="../printerSettings/printerSettings633.bin"/><Relationship Id="rId22" Type="http://schemas.openxmlformats.org/officeDocument/2006/relationships/printerSettings" Target="../printerSettings/printerSettings641.bin"/><Relationship Id="rId27" Type="http://schemas.openxmlformats.org/officeDocument/2006/relationships/printerSettings" Target="../printerSettings/printerSettings646.bin"/><Relationship Id="rId30" Type="http://schemas.openxmlformats.org/officeDocument/2006/relationships/printerSettings" Target="../printerSettings/printerSettings649.bin"/></Relationships>
</file>

<file path=xl/worksheets/_rels/sheet23.xml.rels><?xml version="1.0" encoding="UTF-8" standalone="yes"?>
<Relationships xmlns="http://schemas.openxmlformats.org/package/2006/relationships"><Relationship Id="rId13" Type="http://schemas.openxmlformats.org/officeDocument/2006/relationships/printerSettings" Target="../printerSettings/printerSettings663.bin"/><Relationship Id="rId18" Type="http://schemas.openxmlformats.org/officeDocument/2006/relationships/printerSettings" Target="../printerSettings/printerSettings668.bin"/><Relationship Id="rId26" Type="http://schemas.openxmlformats.org/officeDocument/2006/relationships/printerSettings" Target="../printerSettings/printerSettings676.bin"/><Relationship Id="rId21" Type="http://schemas.openxmlformats.org/officeDocument/2006/relationships/printerSettings" Target="../printerSettings/printerSettings671.bin"/><Relationship Id="rId34" Type="http://schemas.openxmlformats.org/officeDocument/2006/relationships/drawing" Target="../drawings/drawing22.xml"/><Relationship Id="rId7" Type="http://schemas.openxmlformats.org/officeDocument/2006/relationships/printerSettings" Target="../printerSettings/printerSettings657.bin"/><Relationship Id="rId12" Type="http://schemas.openxmlformats.org/officeDocument/2006/relationships/printerSettings" Target="../printerSettings/printerSettings662.bin"/><Relationship Id="rId17" Type="http://schemas.openxmlformats.org/officeDocument/2006/relationships/printerSettings" Target="../printerSettings/printerSettings667.bin"/><Relationship Id="rId25" Type="http://schemas.openxmlformats.org/officeDocument/2006/relationships/printerSettings" Target="../printerSettings/printerSettings675.bin"/><Relationship Id="rId33" Type="http://schemas.openxmlformats.org/officeDocument/2006/relationships/printerSettings" Target="../printerSettings/printerSettings683.bin"/><Relationship Id="rId2" Type="http://schemas.openxmlformats.org/officeDocument/2006/relationships/printerSettings" Target="../printerSettings/printerSettings652.bin"/><Relationship Id="rId16" Type="http://schemas.openxmlformats.org/officeDocument/2006/relationships/printerSettings" Target="../printerSettings/printerSettings666.bin"/><Relationship Id="rId20" Type="http://schemas.openxmlformats.org/officeDocument/2006/relationships/printerSettings" Target="../printerSettings/printerSettings670.bin"/><Relationship Id="rId29" Type="http://schemas.openxmlformats.org/officeDocument/2006/relationships/printerSettings" Target="../printerSettings/printerSettings679.bin"/><Relationship Id="rId1" Type="http://schemas.openxmlformats.org/officeDocument/2006/relationships/printerSettings" Target="../printerSettings/printerSettings651.bin"/><Relationship Id="rId6" Type="http://schemas.openxmlformats.org/officeDocument/2006/relationships/printerSettings" Target="../printerSettings/printerSettings656.bin"/><Relationship Id="rId11" Type="http://schemas.openxmlformats.org/officeDocument/2006/relationships/printerSettings" Target="../printerSettings/printerSettings661.bin"/><Relationship Id="rId24" Type="http://schemas.openxmlformats.org/officeDocument/2006/relationships/printerSettings" Target="../printerSettings/printerSettings674.bin"/><Relationship Id="rId32" Type="http://schemas.openxmlformats.org/officeDocument/2006/relationships/printerSettings" Target="../printerSettings/printerSettings682.bin"/><Relationship Id="rId37" Type="http://schemas.openxmlformats.org/officeDocument/2006/relationships/ctrlProp" Target="../ctrlProps/ctrlProp137.xml"/><Relationship Id="rId5" Type="http://schemas.openxmlformats.org/officeDocument/2006/relationships/printerSettings" Target="../printerSettings/printerSettings655.bin"/><Relationship Id="rId15" Type="http://schemas.openxmlformats.org/officeDocument/2006/relationships/printerSettings" Target="../printerSettings/printerSettings665.bin"/><Relationship Id="rId23" Type="http://schemas.openxmlformats.org/officeDocument/2006/relationships/printerSettings" Target="../printerSettings/printerSettings673.bin"/><Relationship Id="rId28" Type="http://schemas.openxmlformats.org/officeDocument/2006/relationships/printerSettings" Target="../printerSettings/printerSettings678.bin"/><Relationship Id="rId36" Type="http://schemas.openxmlformats.org/officeDocument/2006/relationships/ctrlProp" Target="../ctrlProps/ctrlProp136.xml"/><Relationship Id="rId10" Type="http://schemas.openxmlformats.org/officeDocument/2006/relationships/printerSettings" Target="../printerSettings/printerSettings660.bin"/><Relationship Id="rId19" Type="http://schemas.openxmlformats.org/officeDocument/2006/relationships/printerSettings" Target="../printerSettings/printerSettings669.bin"/><Relationship Id="rId31" Type="http://schemas.openxmlformats.org/officeDocument/2006/relationships/printerSettings" Target="../printerSettings/printerSettings681.bin"/><Relationship Id="rId4" Type="http://schemas.openxmlformats.org/officeDocument/2006/relationships/printerSettings" Target="../printerSettings/printerSettings654.bin"/><Relationship Id="rId9" Type="http://schemas.openxmlformats.org/officeDocument/2006/relationships/printerSettings" Target="../printerSettings/printerSettings659.bin"/><Relationship Id="rId14" Type="http://schemas.openxmlformats.org/officeDocument/2006/relationships/printerSettings" Target="../printerSettings/printerSettings664.bin"/><Relationship Id="rId22" Type="http://schemas.openxmlformats.org/officeDocument/2006/relationships/printerSettings" Target="../printerSettings/printerSettings672.bin"/><Relationship Id="rId27" Type="http://schemas.openxmlformats.org/officeDocument/2006/relationships/printerSettings" Target="../printerSettings/printerSettings677.bin"/><Relationship Id="rId30" Type="http://schemas.openxmlformats.org/officeDocument/2006/relationships/printerSettings" Target="../printerSettings/printerSettings680.bin"/><Relationship Id="rId35" Type="http://schemas.openxmlformats.org/officeDocument/2006/relationships/vmlDrawing" Target="../drawings/vmlDrawing7.vml"/><Relationship Id="rId8" Type="http://schemas.openxmlformats.org/officeDocument/2006/relationships/printerSettings" Target="../printerSettings/printerSettings658.bin"/><Relationship Id="rId3" Type="http://schemas.openxmlformats.org/officeDocument/2006/relationships/printerSettings" Target="../printerSettings/printerSettings653.bin"/></Relationships>
</file>

<file path=xl/worksheets/_rels/sheet24.xml.rels><?xml version="1.0" encoding="UTF-8" standalone="yes"?>
<Relationships xmlns="http://schemas.openxmlformats.org/package/2006/relationships"><Relationship Id="rId13" Type="http://schemas.openxmlformats.org/officeDocument/2006/relationships/printerSettings" Target="../printerSettings/printerSettings696.bin"/><Relationship Id="rId18" Type="http://schemas.openxmlformats.org/officeDocument/2006/relationships/printerSettings" Target="../printerSettings/printerSettings701.bin"/><Relationship Id="rId26" Type="http://schemas.openxmlformats.org/officeDocument/2006/relationships/printerSettings" Target="../printerSettings/printerSettings709.bin"/><Relationship Id="rId21" Type="http://schemas.openxmlformats.org/officeDocument/2006/relationships/printerSettings" Target="../printerSettings/printerSettings704.bin"/><Relationship Id="rId34" Type="http://schemas.openxmlformats.org/officeDocument/2006/relationships/printerSettings" Target="../printerSettings/printerSettings717.bin"/><Relationship Id="rId7" Type="http://schemas.openxmlformats.org/officeDocument/2006/relationships/printerSettings" Target="../printerSettings/printerSettings690.bin"/><Relationship Id="rId12" Type="http://schemas.openxmlformats.org/officeDocument/2006/relationships/printerSettings" Target="../printerSettings/printerSettings695.bin"/><Relationship Id="rId17" Type="http://schemas.openxmlformats.org/officeDocument/2006/relationships/printerSettings" Target="../printerSettings/printerSettings700.bin"/><Relationship Id="rId25" Type="http://schemas.openxmlformats.org/officeDocument/2006/relationships/printerSettings" Target="../printerSettings/printerSettings708.bin"/><Relationship Id="rId33" Type="http://schemas.openxmlformats.org/officeDocument/2006/relationships/printerSettings" Target="../printerSettings/printerSettings716.bin"/><Relationship Id="rId2" Type="http://schemas.openxmlformats.org/officeDocument/2006/relationships/printerSettings" Target="../printerSettings/printerSettings685.bin"/><Relationship Id="rId16" Type="http://schemas.openxmlformats.org/officeDocument/2006/relationships/printerSettings" Target="../printerSettings/printerSettings699.bin"/><Relationship Id="rId20" Type="http://schemas.openxmlformats.org/officeDocument/2006/relationships/printerSettings" Target="../printerSettings/printerSettings703.bin"/><Relationship Id="rId29" Type="http://schemas.openxmlformats.org/officeDocument/2006/relationships/printerSettings" Target="../printerSettings/printerSettings712.bin"/><Relationship Id="rId1" Type="http://schemas.openxmlformats.org/officeDocument/2006/relationships/printerSettings" Target="../printerSettings/printerSettings684.bin"/><Relationship Id="rId6" Type="http://schemas.openxmlformats.org/officeDocument/2006/relationships/printerSettings" Target="../printerSettings/printerSettings689.bin"/><Relationship Id="rId11" Type="http://schemas.openxmlformats.org/officeDocument/2006/relationships/printerSettings" Target="../printerSettings/printerSettings694.bin"/><Relationship Id="rId24" Type="http://schemas.openxmlformats.org/officeDocument/2006/relationships/printerSettings" Target="../printerSettings/printerSettings707.bin"/><Relationship Id="rId32" Type="http://schemas.openxmlformats.org/officeDocument/2006/relationships/printerSettings" Target="../printerSettings/printerSettings715.bin"/><Relationship Id="rId37" Type="http://schemas.openxmlformats.org/officeDocument/2006/relationships/drawing" Target="../drawings/drawing23.xml"/><Relationship Id="rId5" Type="http://schemas.openxmlformats.org/officeDocument/2006/relationships/printerSettings" Target="../printerSettings/printerSettings688.bin"/><Relationship Id="rId15" Type="http://schemas.openxmlformats.org/officeDocument/2006/relationships/printerSettings" Target="../printerSettings/printerSettings698.bin"/><Relationship Id="rId23" Type="http://schemas.openxmlformats.org/officeDocument/2006/relationships/printerSettings" Target="../printerSettings/printerSettings706.bin"/><Relationship Id="rId28" Type="http://schemas.openxmlformats.org/officeDocument/2006/relationships/printerSettings" Target="../printerSettings/printerSettings711.bin"/><Relationship Id="rId36" Type="http://schemas.openxmlformats.org/officeDocument/2006/relationships/printerSettings" Target="../printerSettings/printerSettings719.bin"/><Relationship Id="rId10" Type="http://schemas.openxmlformats.org/officeDocument/2006/relationships/printerSettings" Target="../printerSettings/printerSettings693.bin"/><Relationship Id="rId19" Type="http://schemas.openxmlformats.org/officeDocument/2006/relationships/printerSettings" Target="../printerSettings/printerSettings702.bin"/><Relationship Id="rId31" Type="http://schemas.openxmlformats.org/officeDocument/2006/relationships/printerSettings" Target="../printerSettings/printerSettings714.bin"/><Relationship Id="rId4" Type="http://schemas.openxmlformats.org/officeDocument/2006/relationships/printerSettings" Target="../printerSettings/printerSettings687.bin"/><Relationship Id="rId9" Type="http://schemas.openxmlformats.org/officeDocument/2006/relationships/printerSettings" Target="../printerSettings/printerSettings692.bin"/><Relationship Id="rId14" Type="http://schemas.openxmlformats.org/officeDocument/2006/relationships/printerSettings" Target="../printerSettings/printerSettings697.bin"/><Relationship Id="rId22" Type="http://schemas.openxmlformats.org/officeDocument/2006/relationships/printerSettings" Target="../printerSettings/printerSettings705.bin"/><Relationship Id="rId27" Type="http://schemas.openxmlformats.org/officeDocument/2006/relationships/printerSettings" Target="../printerSettings/printerSettings710.bin"/><Relationship Id="rId30" Type="http://schemas.openxmlformats.org/officeDocument/2006/relationships/printerSettings" Target="../printerSettings/printerSettings713.bin"/><Relationship Id="rId35" Type="http://schemas.openxmlformats.org/officeDocument/2006/relationships/printerSettings" Target="../printerSettings/printerSettings718.bin"/><Relationship Id="rId8" Type="http://schemas.openxmlformats.org/officeDocument/2006/relationships/printerSettings" Target="../printerSettings/printerSettings691.bin"/><Relationship Id="rId3" Type="http://schemas.openxmlformats.org/officeDocument/2006/relationships/printerSettings" Target="../printerSettings/printerSettings686.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727.bin"/><Relationship Id="rId13" Type="http://schemas.openxmlformats.org/officeDocument/2006/relationships/printerSettings" Target="../printerSettings/printerSettings732.bin"/><Relationship Id="rId18" Type="http://schemas.openxmlformats.org/officeDocument/2006/relationships/printerSettings" Target="../printerSettings/printerSettings737.bin"/><Relationship Id="rId26" Type="http://schemas.openxmlformats.org/officeDocument/2006/relationships/printerSettings" Target="../printerSettings/printerSettings745.bin"/><Relationship Id="rId3" Type="http://schemas.openxmlformats.org/officeDocument/2006/relationships/printerSettings" Target="../printerSettings/printerSettings722.bin"/><Relationship Id="rId21" Type="http://schemas.openxmlformats.org/officeDocument/2006/relationships/printerSettings" Target="../printerSettings/printerSettings740.bin"/><Relationship Id="rId7" Type="http://schemas.openxmlformats.org/officeDocument/2006/relationships/printerSettings" Target="../printerSettings/printerSettings726.bin"/><Relationship Id="rId12" Type="http://schemas.openxmlformats.org/officeDocument/2006/relationships/printerSettings" Target="../printerSettings/printerSettings731.bin"/><Relationship Id="rId17" Type="http://schemas.openxmlformats.org/officeDocument/2006/relationships/printerSettings" Target="../printerSettings/printerSettings736.bin"/><Relationship Id="rId25" Type="http://schemas.openxmlformats.org/officeDocument/2006/relationships/printerSettings" Target="../printerSettings/printerSettings744.bin"/><Relationship Id="rId2" Type="http://schemas.openxmlformats.org/officeDocument/2006/relationships/printerSettings" Target="../printerSettings/printerSettings721.bin"/><Relationship Id="rId16" Type="http://schemas.openxmlformats.org/officeDocument/2006/relationships/printerSettings" Target="../printerSettings/printerSettings735.bin"/><Relationship Id="rId20" Type="http://schemas.openxmlformats.org/officeDocument/2006/relationships/printerSettings" Target="../printerSettings/printerSettings739.bin"/><Relationship Id="rId29" Type="http://schemas.openxmlformats.org/officeDocument/2006/relationships/printerSettings" Target="../printerSettings/printerSettings748.bin"/><Relationship Id="rId1" Type="http://schemas.openxmlformats.org/officeDocument/2006/relationships/printerSettings" Target="../printerSettings/printerSettings720.bin"/><Relationship Id="rId6" Type="http://schemas.openxmlformats.org/officeDocument/2006/relationships/printerSettings" Target="../printerSettings/printerSettings725.bin"/><Relationship Id="rId11" Type="http://schemas.openxmlformats.org/officeDocument/2006/relationships/printerSettings" Target="../printerSettings/printerSettings730.bin"/><Relationship Id="rId24" Type="http://schemas.openxmlformats.org/officeDocument/2006/relationships/printerSettings" Target="../printerSettings/printerSettings743.bin"/><Relationship Id="rId5" Type="http://schemas.openxmlformats.org/officeDocument/2006/relationships/printerSettings" Target="../printerSettings/printerSettings724.bin"/><Relationship Id="rId15" Type="http://schemas.openxmlformats.org/officeDocument/2006/relationships/printerSettings" Target="../printerSettings/printerSettings734.bin"/><Relationship Id="rId23" Type="http://schemas.openxmlformats.org/officeDocument/2006/relationships/printerSettings" Target="../printerSettings/printerSettings742.bin"/><Relationship Id="rId28" Type="http://schemas.openxmlformats.org/officeDocument/2006/relationships/printerSettings" Target="../printerSettings/printerSettings747.bin"/><Relationship Id="rId10" Type="http://schemas.openxmlformats.org/officeDocument/2006/relationships/printerSettings" Target="../printerSettings/printerSettings729.bin"/><Relationship Id="rId19" Type="http://schemas.openxmlformats.org/officeDocument/2006/relationships/printerSettings" Target="../printerSettings/printerSettings738.bin"/><Relationship Id="rId31" Type="http://schemas.openxmlformats.org/officeDocument/2006/relationships/drawing" Target="../drawings/drawing24.xml"/><Relationship Id="rId4" Type="http://schemas.openxmlformats.org/officeDocument/2006/relationships/printerSettings" Target="../printerSettings/printerSettings723.bin"/><Relationship Id="rId9" Type="http://schemas.openxmlformats.org/officeDocument/2006/relationships/printerSettings" Target="../printerSettings/printerSettings728.bin"/><Relationship Id="rId14" Type="http://schemas.openxmlformats.org/officeDocument/2006/relationships/printerSettings" Target="../printerSettings/printerSettings733.bin"/><Relationship Id="rId22" Type="http://schemas.openxmlformats.org/officeDocument/2006/relationships/printerSettings" Target="../printerSettings/printerSettings741.bin"/><Relationship Id="rId27" Type="http://schemas.openxmlformats.org/officeDocument/2006/relationships/printerSettings" Target="../printerSettings/printerSettings746.bin"/><Relationship Id="rId30" Type="http://schemas.openxmlformats.org/officeDocument/2006/relationships/printerSettings" Target="../printerSettings/printerSettings749.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757.bin"/><Relationship Id="rId13" Type="http://schemas.openxmlformats.org/officeDocument/2006/relationships/printerSettings" Target="../printerSettings/printerSettings762.bin"/><Relationship Id="rId18" Type="http://schemas.openxmlformats.org/officeDocument/2006/relationships/printerSettings" Target="../printerSettings/printerSettings767.bin"/><Relationship Id="rId3" Type="http://schemas.openxmlformats.org/officeDocument/2006/relationships/printerSettings" Target="../printerSettings/printerSettings752.bin"/><Relationship Id="rId21" Type="http://schemas.openxmlformats.org/officeDocument/2006/relationships/printerSettings" Target="../printerSettings/printerSettings770.bin"/><Relationship Id="rId7" Type="http://schemas.openxmlformats.org/officeDocument/2006/relationships/printerSettings" Target="../printerSettings/printerSettings756.bin"/><Relationship Id="rId12" Type="http://schemas.openxmlformats.org/officeDocument/2006/relationships/printerSettings" Target="../printerSettings/printerSettings761.bin"/><Relationship Id="rId17" Type="http://schemas.openxmlformats.org/officeDocument/2006/relationships/printerSettings" Target="../printerSettings/printerSettings766.bin"/><Relationship Id="rId2" Type="http://schemas.openxmlformats.org/officeDocument/2006/relationships/printerSettings" Target="../printerSettings/printerSettings751.bin"/><Relationship Id="rId16" Type="http://schemas.openxmlformats.org/officeDocument/2006/relationships/printerSettings" Target="../printerSettings/printerSettings765.bin"/><Relationship Id="rId20" Type="http://schemas.openxmlformats.org/officeDocument/2006/relationships/printerSettings" Target="../printerSettings/printerSettings769.bin"/><Relationship Id="rId1" Type="http://schemas.openxmlformats.org/officeDocument/2006/relationships/printerSettings" Target="../printerSettings/printerSettings750.bin"/><Relationship Id="rId6" Type="http://schemas.openxmlformats.org/officeDocument/2006/relationships/printerSettings" Target="../printerSettings/printerSettings755.bin"/><Relationship Id="rId11" Type="http://schemas.openxmlformats.org/officeDocument/2006/relationships/printerSettings" Target="../printerSettings/printerSettings760.bin"/><Relationship Id="rId5" Type="http://schemas.openxmlformats.org/officeDocument/2006/relationships/printerSettings" Target="../printerSettings/printerSettings754.bin"/><Relationship Id="rId15" Type="http://schemas.openxmlformats.org/officeDocument/2006/relationships/printerSettings" Target="../printerSettings/printerSettings764.bin"/><Relationship Id="rId10" Type="http://schemas.openxmlformats.org/officeDocument/2006/relationships/printerSettings" Target="../printerSettings/printerSettings759.bin"/><Relationship Id="rId19" Type="http://schemas.openxmlformats.org/officeDocument/2006/relationships/printerSettings" Target="../printerSettings/printerSettings768.bin"/><Relationship Id="rId4" Type="http://schemas.openxmlformats.org/officeDocument/2006/relationships/printerSettings" Target="../printerSettings/printerSettings753.bin"/><Relationship Id="rId9" Type="http://schemas.openxmlformats.org/officeDocument/2006/relationships/printerSettings" Target="../printerSettings/printerSettings758.bin"/><Relationship Id="rId14" Type="http://schemas.openxmlformats.org/officeDocument/2006/relationships/printerSettings" Target="../printerSettings/printerSettings763.bin"/><Relationship Id="rId22"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778.bin"/><Relationship Id="rId13" Type="http://schemas.openxmlformats.org/officeDocument/2006/relationships/printerSettings" Target="../printerSettings/printerSettings783.bin"/><Relationship Id="rId3" Type="http://schemas.openxmlformats.org/officeDocument/2006/relationships/printerSettings" Target="../printerSettings/printerSettings773.bin"/><Relationship Id="rId7" Type="http://schemas.openxmlformats.org/officeDocument/2006/relationships/printerSettings" Target="../printerSettings/printerSettings777.bin"/><Relationship Id="rId12" Type="http://schemas.openxmlformats.org/officeDocument/2006/relationships/printerSettings" Target="../printerSettings/printerSettings782.bin"/><Relationship Id="rId2" Type="http://schemas.openxmlformats.org/officeDocument/2006/relationships/printerSettings" Target="../printerSettings/printerSettings772.bin"/><Relationship Id="rId16" Type="http://schemas.openxmlformats.org/officeDocument/2006/relationships/drawing" Target="../drawings/drawing26.xml"/><Relationship Id="rId1" Type="http://schemas.openxmlformats.org/officeDocument/2006/relationships/printerSettings" Target="../printerSettings/printerSettings771.bin"/><Relationship Id="rId6" Type="http://schemas.openxmlformats.org/officeDocument/2006/relationships/printerSettings" Target="../printerSettings/printerSettings776.bin"/><Relationship Id="rId11" Type="http://schemas.openxmlformats.org/officeDocument/2006/relationships/printerSettings" Target="../printerSettings/printerSettings781.bin"/><Relationship Id="rId5" Type="http://schemas.openxmlformats.org/officeDocument/2006/relationships/printerSettings" Target="../printerSettings/printerSettings775.bin"/><Relationship Id="rId15" Type="http://schemas.openxmlformats.org/officeDocument/2006/relationships/printerSettings" Target="../printerSettings/printerSettings785.bin"/><Relationship Id="rId10" Type="http://schemas.openxmlformats.org/officeDocument/2006/relationships/printerSettings" Target="../printerSettings/printerSettings780.bin"/><Relationship Id="rId4" Type="http://schemas.openxmlformats.org/officeDocument/2006/relationships/printerSettings" Target="../printerSettings/printerSettings774.bin"/><Relationship Id="rId9" Type="http://schemas.openxmlformats.org/officeDocument/2006/relationships/printerSettings" Target="../printerSettings/printerSettings779.bin"/><Relationship Id="rId14" Type="http://schemas.openxmlformats.org/officeDocument/2006/relationships/printerSettings" Target="../printerSettings/printerSettings784.bin"/></Relationships>
</file>

<file path=xl/worksheets/_rels/sheet28.xml.rels><?xml version="1.0" encoding="UTF-8" standalone="yes"?>
<Relationships xmlns="http://schemas.openxmlformats.org/package/2006/relationships"><Relationship Id="rId13" Type="http://schemas.openxmlformats.org/officeDocument/2006/relationships/printerSettings" Target="../printerSettings/printerSettings798.bin"/><Relationship Id="rId18" Type="http://schemas.openxmlformats.org/officeDocument/2006/relationships/printerSettings" Target="../printerSettings/printerSettings803.bin"/><Relationship Id="rId26" Type="http://schemas.openxmlformats.org/officeDocument/2006/relationships/printerSettings" Target="../printerSettings/printerSettings811.bin"/><Relationship Id="rId21" Type="http://schemas.openxmlformats.org/officeDocument/2006/relationships/printerSettings" Target="../printerSettings/printerSettings806.bin"/><Relationship Id="rId34" Type="http://schemas.openxmlformats.org/officeDocument/2006/relationships/printerSettings" Target="../printerSettings/printerSettings819.bin"/><Relationship Id="rId7" Type="http://schemas.openxmlformats.org/officeDocument/2006/relationships/printerSettings" Target="../printerSettings/printerSettings792.bin"/><Relationship Id="rId12" Type="http://schemas.openxmlformats.org/officeDocument/2006/relationships/printerSettings" Target="../printerSettings/printerSettings797.bin"/><Relationship Id="rId17" Type="http://schemas.openxmlformats.org/officeDocument/2006/relationships/printerSettings" Target="../printerSettings/printerSettings802.bin"/><Relationship Id="rId25" Type="http://schemas.openxmlformats.org/officeDocument/2006/relationships/printerSettings" Target="../printerSettings/printerSettings810.bin"/><Relationship Id="rId33" Type="http://schemas.openxmlformats.org/officeDocument/2006/relationships/printerSettings" Target="../printerSettings/printerSettings818.bin"/><Relationship Id="rId2" Type="http://schemas.openxmlformats.org/officeDocument/2006/relationships/printerSettings" Target="../printerSettings/printerSettings787.bin"/><Relationship Id="rId16" Type="http://schemas.openxmlformats.org/officeDocument/2006/relationships/printerSettings" Target="../printerSettings/printerSettings801.bin"/><Relationship Id="rId20" Type="http://schemas.openxmlformats.org/officeDocument/2006/relationships/printerSettings" Target="../printerSettings/printerSettings805.bin"/><Relationship Id="rId29" Type="http://schemas.openxmlformats.org/officeDocument/2006/relationships/printerSettings" Target="../printerSettings/printerSettings814.bin"/><Relationship Id="rId1" Type="http://schemas.openxmlformats.org/officeDocument/2006/relationships/printerSettings" Target="../printerSettings/printerSettings786.bin"/><Relationship Id="rId6" Type="http://schemas.openxmlformats.org/officeDocument/2006/relationships/printerSettings" Target="../printerSettings/printerSettings791.bin"/><Relationship Id="rId11" Type="http://schemas.openxmlformats.org/officeDocument/2006/relationships/printerSettings" Target="../printerSettings/printerSettings796.bin"/><Relationship Id="rId24" Type="http://schemas.openxmlformats.org/officeDocument/2006/relationships/printerSettings" Target="../printerSettings/printerSettings809.bin"/><Relationship Id="rId32" Type="http://schemas.openxmlformats.org/officeDocument/2006/relationships/printerSettings" Target="../printerSettings/printerSettings817.bin"/><Relationship Id="rId37" Type="http://schemas.openxmlformats.org/officeDocument/2006/relationships/drawing" Target="../drawings/drawing27.xml"/><Relationship Id="rId5" Type="http://schemas.openxmlformats.org/officeDocument/2006/relationships/printerSettings" Target="../printerSettings/printerSettings790.bin"/><Relationship Id="rId15" Type="http://schemas.openxmlformats.org/officeDocument/2006/relationships/printerSettings" Target="../printerSettings/printerSettings800.bin"/><Relationship Id="rId23" Type="http://schemas.openxmlformats.org/officeDocument/2006/relationships/printerSettings" Target="../printerSettings/printerSettings808.bin"/><Relationship Id="rId28" Type="http://schemas.openxmlformats.org/officeDocument/2006/relationships/printerSettings" Target="../printerSettings/printerSettings813.bin"/><Relationship Id="rId36" Type="http://schemas.openxmlformats.org/officeDocument/2006/relationships/printerSettings" Target="../printerSettings/printerSettings821.bin"/><Relationship Id="rId10" Type="http://schemas.openxmlformats.org/officeDocument/2006/relationships/printerSettings" Target="../printerSettings/printerSettings795.bin"/><Relationship Id="rId19" Type="http://schemas.openxmlformats.org/officeDocument/2006/relationships/printerSettings" Target="../printerSettings/printerSettings804.bin"/><Relationship Id="rId31" Type="http://schemas.openxmlformats.org/officeDocument/2006/relationships/printerSettings" Target="../printerSettings/printerSettings816.bin"/><Relationship Id="rId4" Type="http://schemas.openxmlformats.org/officeDocument/2006/relationships/printerSettings" Target="../printerSettings/printerSettings789.bin"/><Relationship Id="rId9" Type="http://schemas.openxmlformats.org/officeDocument/2006/relationships/printerSettings" Target="../printerSettings/printerSettings794.bin"/><Relationship Id="rId14" Type="http://schemas.openxmlformats.org/officeDocument/2006/relationships/printerSettings" Target="../printerSettings/printerSettings799.bin"/><Relationship Id="rId22" Type="http://schemas.openxmlformats.org/officeDocument/2006/relationships/printerSettings" Target="../printerSettings/printerSettings807.bin"/><Relationship Id="rId27" Type="http://schemas.openxmlformats.org/officeDocument/2006/relationships/printerSettings" Target="../printerSettings/printerSettings812.bin"/><Relationship Id="rId30" Type="http://schemas.openxmlformats.org/officeDocument/2006/relationships/printerSettings" Target="../printerSettings/printerSettings815.bin"/><Relationship Id="rId35" Type="http://schemas.openxmlformats.org/officeDocument/2006/relationships/printerSettings" Target="../printerSettings/printerSettings820.bin"/><Relationship Id="rId8" Type="http://schemas.openxmlformats.org/officeDocument/2006/relationships/printerSettings" Target="../printerSettings/printerSettings793.bin"/><Relationship Id="rId3" Type="http://schemas.openxmlformats.org/officeDocument/2006/relationships/printerSettings" Target="../printerSettings/printerSettings788.bin"/></Relationships>
</file>

<file path=xl/worksheets/_rels/sheet29.xml.rels><?xml version="1.0" encoding="UTF-8" standalone="yes"?>
<Relationships xmlns="http://schemas.openxmlformats.org/package/2006/relationships"><Relationship Id="rId13" Type="http://schemas.openxmlformats.org/officeDocument/2006/relationships/printerSettings" Target="../printerSettings/printerSettings834.bin"/><Relationship Id="rId18" Type="http://schemas.openxmlformats.org/officeDocument/2006/relationships/printerSettings" Target="../printerSettings/printerSettings839.bin"/><Relationship Id="rId26" Type="http://schemas.openxmlformats.org/officeDocument/2006/relationships/printerSettings" Target="../printerSettings/printerSettings847.bin"/><Relationship Id="rId3" Type="http://schemas.openxmlformats.org/officeDocument/2006/relationships/printerSettings" Target="../printerSettings/printerSettings824.bin"/><Relationship Id="rId21" Type="http://schemas.openxmlformats.org/officeDocument/2006/relationships/printerSettings" Target="../printerSettings/printerSettings842.bin"/><Relationship Id="rId7" Type="http://schemas.openxmlformats.org/officeDocument/2006/relationships/printerSettings" Target="../printerSettings/printerSettings828.bin"/><Relationship Id="rId12" Type="http://schemas.openxmlformats.org/officeDocument/2006/relationships/printerSettings" Target="../printerSettings/printerSettings833.bin"/><Relationship Id="rId17" Type="http://schemas.openxmlformats.org/officeDocument/2006/relationships/printerSettings" Target="../printerSettings/printerSettings838.bin"/><Relationship Id="rId25" Type="http://schemas.openxmlformats.org/officeDocument/2006/relationships/printerSettings" Target="../printerSettings/printerSettings846.bin"/><Relationship Id="rId33" Type="http://schemas.openxmlformats.org/officeDocument/2006/relationships/drawing" Target="../drawings/drawing28.xml"/><Relationship Id="rId2" Type="http://schemas.openxmlformats.org/officeDocument/2006/relationships/printerSettings" Target="../printerSettings/printerSettings823.bin"/><Relationship Id="rId16" Type="http://schemas.openxmlformats.org/officeDocument/2006/relationships/printerSettings" Target="../printerSettings/printerSettings837.bin"/><Relationship Id="rId20" Type="http://schemas.openxmlformats.org/officeDocument/2006/relationships/printerSettings" Target="../printerSettings/printerSettings841.bin"/><Relationship Id="rId29" Type="http://schemas.openxmlformats.org/officeDocument/2006/relationships/printerSettings" Target="../printerSettings/printerSettings850.bin"/><Relationship Id="rId1" Type="http://schemas.openxmlformats.org/officeDocument/2006/relationships/printerSettings" Target="../printerSettings/printerSettings822.bin"/><Relationship Id="rId6" Type="http://schemas.openxmlformats.org/officeDocument/2006/relationships/printerSettings" Target="../printerSettings/printerSettings827.bin"/><Relationship Id="rId11" Type="http://schemas.openxmlformats.org/officeDocument/2006/relationships/printerSettings" Target="../printerSettings/printerSettings832.bin"/><Relationship Id="rId24" Type="http://schemas.openxmlformats.org/officeDocument/2006/relationships/printerSettings" Target="../printerSettings/printerSettings845.bin"/><Relationship Id="rId32" Type="http://schemas.openxmlformats.org/officeDocument/2006/relationships/printerSettings" Target="../printerSettings/printerSettings853.bin"/><Relationship Id="rId5" Type="http://schemas.openxmlformats.org/officeDocument/2006/relationships/printerSettings" Target="../printerSettings/printerSettings826.bin"/><Relationship Id="rId15" Type="http://schemas.openxmlformats.org/officeDocument/2006/relationships/printerSettings" Target="../printerSettings/printerSettings836.bin"/><Relationship Id="rId23" Type="http://schemas.openxmlformats.org/officeDocument/2006/relationships/printerSettings" Target="../printerSettings/printerSettings844.bin"/><Relationship Id="rId28" Type="http://schemas.openxmlformats.org/officeDocument/2006/relationships/printerSettings" Target="../printerSettings/printerSettings849.bin"/><Relationship Id="rId10" Type="http://schemas.openxmlformats.org/officeDocument/2006/relationships/printerSettings" Target="../printerSettings/printerSettings831.bin"/><Relationship Id="rId19" Type="http://schemas.openxmlformats.org/officeDocument/2006/relationships/printerSettings" Target="../printerSettings/printerSettings840.bin"/><Relationship Id="rId31" Type="http://schemas.openxmlformats.org/officeDocument/2006/relationships/printerSettings" Target="../printerSettings/printerSettings852.bin"/><Relationship Id="rId4" Type="http://schemas.openxmlformats.org/officeDocument/2006/relationships/printerSettings" Target="../printerSettings/printerSettings825.bin"/><Relationship Id="rId9" Type="http://schemas.openxmlformats.org/officeDocument/2006/relationships/printerSettings" Target="../printerSettings/printerSettings830.bin"/><Relationship Id="rId14" Type="http://schemas.openxmlformats.org/officeDocument/2006/relationships/printerSettings" Target="../printerSettings/printerSettings835.bin"/><Relationship Id="rId22" Type="http://schemas.openxmlformats.org/officeDocument/2006/relationships/printerSettings" Target="../printerSettings/printerSettings843.bin"/><Relationship Id="rId27" Type="http://schemas.openxmlformats.org/officeDocument/2006/relationships/printerSettings" Target="../printerSettings/printerSettings848.bin"/><Relationship Id="rId30" Type="http://schemas.openxmlformats.org/officeDocument/2006/relationships/printerSettings" Target="../printerSettings/printerSettings851.bin"/><Relationship Id="rId8" Type="http://schemas.openxmlformats.org/officeDocument/2006/relationships/printerSettings" Target="../printerSettings/printerSettings829.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80.bin"/><Relationship Id="rId13" Type="http://schemas.openxmlformats.org/officeDocument/2006/relationships/drawing" Target="../drawings/drawing2.xml"/><Relationship Id="rId3" Type="http://schemas.openxmlformats.org/officeDocument/2006/relationships/printerSettings" Target="../printerSettings/printerSettings75.bin"/><Relationship Id="rId7" Type="http://schemas.openxmlformats.org/officeDocument/2006/relationships/printerSettings" Target="../printerSettings/printerSettings79.bin"/><Relationship Id="rId12" Type="http://schemas.openxmlformats.org/officeDocument/2006/relationships/printerSettings" Target="../printerSettings/printerSettings84.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printerSettings" Target="../printerSettings/printerSettings78.bin"/><Relationship Id="rId11" Type="http://schemas.openxmlformats.org/officeDocument/2006/relationships/printerSettings" Target="../printerSettings/printerSettings83.bin"/><Relationship Id="rId5" Type="http://schemas.openxmlformats.org/officeDocument/2006/relationships/printerSettings" Target="../printerSettings/printerSettings77.bin"/><Relationship Id="rId15" Type="http://schemas.openxmlformats.org/officeDocument/2006/relationships/comments" Target="../comments1.xml"/><Relationship Id="rId10" Type="http://schemas.openxmlformats.org/officeDocument/2006/relationships/printerSettings" Target="../printerSettings/printerSettings82.bin"/><Relationship Id="rId4" Type="http://schemas.openxmlformats.org/officeDocument/2006/relationships/printerSettings" Target="../printerSettings/printerSettings76.bin"/><Relationship Id="rId9" Type="http://schemas.openxmlformats.org/officeDocument/2006/relationships/printerSettings" Target="../printerSettings/printerSettings81.bin"/><Relationship Id="rId14"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861.bin"/><Relationship Id="rId13" Type="http://schemas.openxmlformats.org/officeDocument/2006/relationships/printerSettings" Target="../printerSettings/printerSettings866.bin"/><Relationship Id="rId18" Type="http://schemas.openxmlformats.org/officeDocument/2006/relationships/printerSettings" Target="../printerSettings/printerSettings871.bin"/><Relationship Id="rId26" Type="http://schemas.openxmlformats.org/officeDocument/2006/relationships/printerSettings" Target="../printerSettings/printerSettings879.bin"/><Relationship Id="rId3" Type="http://schemas.openxmlformats.org/officeDocument/2006/relationships/printerSettings" Target="../printerSettings/printerSettings856.bin"/><Relationship Id="rId21" Type="http://schemas.openxmlformats.org/officeDocument/2006/relationships/printerSettings" Target="../printerSettings/printerSettings874.bin"/><Relationship Id="rId7" Type="http://schemas.openxmlformats.org/officeDocument/2006/relationships/printerSettings" Target="../printerSettings/printerSettings860.bin"/><Relationship Id="rId12" Type="http://schemas.openxmlformats.org/officeDocument/2006/relationships/printerSettings" Target="../printerSettings/printerSettings865.bin"/><Relationship Id="rId17" Type="http://schemas.openxmlformats.org/officeDocument/2006/relationships/printerSettings" Target="../printerSettings/printerSettings870.bin"/><Relationship Id="rId25" Type="http://schemas.openxmlformats.org/officeDocument/2006/relationships/printerSettings" Target="../printerSettings/printerSettings878.bin"/><Relationship Id="rId2" Type="http://schemas.openxmlformats.org/officeDocument/2006/relationships/printerSettings" Target="../printerSettings/printerSettings855.bin"/><Relationship Id="rId16" Type="http://schemas.openxmlformats.org/officeDocument/2006/relationships/printerSettings" Target="../printerSettings/printerSettings869.bin"/><Relationship Id="rId20" Type="http://schemas.openxmlformats.org/officeDocument/2006/relationships/printerSettings" Target="../printerSettings/printerSettings873.bin"/><Relationship Id="rId29" Type="http://schemas.openxmlformats.org/officeDocument/2006/relationships/printerSettings" Target="../printerSettings/printerSettings882.bin"/><Relationship Id="rId1" Type="http://schemas.openxmlformats.org/officeDocument/2006/relationships/printerSettings" Target="../printerSettings/printerSettings854.bin"/><Relationship Id="rId6" Type="http://schemas.openxmlformats.org/officeDocument/2006/relationships/printerSettings" Target="../printerSettings/printerSettings859.bin"/><Relationship Id="rId11" Type="http://schemas.openxmlformats.org/officeDocument/2006/relationships/printerSettings" Target="../printerSettings/printerSettings864.bin"/><Relationship Id="rId24" Type="http://schemas.openxmlformats.org/officeDocument/2006/relationships/printerSettings" Target="../printerSettings/printerSettings877.bin"/><Relationship Id="rId32" Type="http://schemas.openxmlformats.org/officeDocument/2006/relationships/printerSettings" Target="../printerSettings/printerSettings885.bin"/><Relationship Id="rId5" Type="http://schemas.openxmlformats.org/officeDocument/2006/relationships/printerSettings" Target="../printerSettings/printerSettings858.bin"/><Relationship Id="rId15" Type="http://schemas.openxmlformats.org/officeDocument/2006/relationships/printerSettings" Target="../printerSettings/printerSettings868.bin"/><Relationship Id="rId23" Type="http://schemas.openxmlformats.org/officeDocument/2006/relationships/printerSettings" Target="../printerSettings/printerSettings876.bin"/><Relationship Id="rId28" Type="http://schemas.openxmlformats.org/officeDocument/2006/relationships/printerSettings" Target="../printerSettings/printerSettings881.bin"/><Relationship Id="rId10" Type="http://schemas.openxmlformats.org/officeDocument/2006/relationships/printerSettings" Target="../printerSettings/printerSettings863.bin"/><Relationship Id="rId19" Type="http://schemas.openxmlformats.org/officeDocument/2006/relationships/printerSettings" Target="../printerSettings/printerSettings872.bin"/><Relationship Id="rId31" Type="http://schemas.openxmlformats.org/officeDocument/2006/relationships/printerSettings" Target="../printerSettings/printerSettings884.bin"/><Relationship Id="rId4" Type="http://schemas.openxmlformats.org/officeDocument/2006/relationships/printerSettings" Target="../printerSettings/printerSettings857.bin"/><Relationship Id="rId9" Type="http://schemas.openxmlformats.org/officeDocument/2006/relationships/printerSettings" Target="../printerSettings/printerSettings862.bin"/><Relationship Id="rId14" Type="http://schemas.openxmlformats.org/officeDocument/2006/relationships/printerSettings" Target="../printerSettings/printerSettings867.bin"/><Relationship Id="rId22" Type="http://schemas.openxmlformats.org/officeDocument/2006/relationships/printerSettings" Target="../printerSettings/printerSettings875.bin"/><Relationship Id="rId27" Type="http://schemas.openxmlformats.org/officeDocument/2006/relationships/printerSettings" Target="../printerSettings/printerSettings880.bin"/><Relationship Id="rId30" Type="http://schemas.openxmlformats.org/officeDocument/2006/relationships/printerSettings" Target="../printerSettings/printerSettings883.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92.bin"/><Relationship Id="rId13" Type="http://schemas.openxmlformats.org/officeDocument/2006/relationships/printerSettings" Target="../printerSettings/printerSettings97.bin"/><Relationship Id="rId3" Type="http://schemas.openxmlformats.org/officeDocument/2006/relationships/printerSettings" Target="../printerSettings/printerSettings87.bin"/><Relationship Id="rId7" Type="http://schemas.openxmlformats.org/officeDocument/2006/relationships/printerSettings" Target="../printerSettings/printerSettings91.bin"/><Relationship Id="rId12" Type="http://schemas.openxmlformats.org/officeDocument/2006/relationships/printerSettings" Target="../printerSettings/printerSettings96.bin"/><Relationship Id="rId2" Type="http://schemas.openxmlformats.org/officeDocument/2006/relationships/printerSettings" Target="../printerSettings/printerSettings86.bin"/><Relationship Id="rId16" Type="http://schemas.openxmlformats.org/officeDocument/2006/relationships/drawing" Target="../drawings/drawing3.xml"/><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11" Type="http://schemas.openxmlformats.org/officeDocument/2006/relationships/printerSettings" Target="../printerSettings/printerSettings95.bin"/><Relationship Id="rId5" Type="http://schemas.openxmlformats.org/officeDocument/2006/relationships/printerSettings" Target="../printerSettings/printerSettings89.bin"/><Relationship Id="rId15" Type="http://schemas.openxmlformats.org/officeDocument/2006/relationships/printerSettings" Target="../printerSettings/printerSettings99.bin"/><Relationship Id="rId10" Type="http://schemas.openxmlformats.org/officeDocument/2006/relationships/printerSettings" Target="../printerSettings/printerSettings94.bin"/><Relationship Id="rId4" Type="http://schemas.openxmlformats.org/officeDocument/2006/relationships/printerSettings" Target="../printerSettings/printerSettings88.bin"/><Relationship Id="rId9" Type="http://schemas.openxmlformats.org/officeDocument/2006/relationships/printerSettings" Target="../printerSettings/printerSettings93.bin"/><Relationship Id="rId14" Type="http://schemas.openxmlformats.org/officeDocument/2006/relationships/printerSettings" Target="../printerSettings/printerSettings98.bin"/></Relationships>
</file>

<file path=xl/worksheets/_rels/sheet5.xml.rels><?xml version="1.0" encoding="UTF-8" standalone="yes"?>
<Relationships xmlns="http://schemas.openxmlformats.org/package/2006/relationships"><Relationship Id="rId13" Type="http://schemas.openxmlformats.org/officeDocument/2006/relationships/printerSettings" Target="../printerSettings/printerSettings112.bin"/><Relationship Id="rId18" Type="http://schemas.openxmlformats.org/officeDocument/2006/relationships/printerSettings" Target="../printerSettings/printerSettings117.bin"/><Relationship Id="rId26" Type="http://schemas.openxmlformats.org/officeDocument/2006/relationships/printerSettings" Target="../printerSettings/printerSettings125.bin"/><Relationship Id="rId21" Type="http://schemas.openxmlformats.org/officeDocument/2006/relationships/printerSettings" Target="../printerSettings/printerSettings120.bin"/><Relationship Id="rId34" Type="http://schemas.openxmlformats.org/officeDocument/2006/relationships/printerSettings" Target="../printerSettings/printerSettings133.bin"/><Relationship Id="rId7" Type="http://schemas.openxmlformats.org/officeDocument/2006/relationships/printerSettings" Target="../printerSettings/printerSettings106.bin"/><Relationship Id="rId12" Type="http://schemas.openxmlformats.org/officeDocument/2006/relationships/printerSettings" Target="../printerSettings/printerSettings111.bin"/><Relationship Id="rId17" Type="http://schemas.openxmlformats.org/officeDocument/2006/relationships/printerSettings" Target="../printerSettings/printerSettings116.bin"/><Relationship Id="rId25" Type="http://schemas.openxmlformats.org/officeDocument/2006/relationships/printerSettings" Target="../printerSettings/printerSettings124.bin"/><Relationship Id="rId33" Type="http://schemas.openxmlformats.org/officeDocument/2006/relationships/printerSettings" Target="../printerSettings/printerSettings132.bin"/><Relationship Id="rId2" Type="http://schemas.openxmlformats.org/officeDocument/2006/relationships/printerSettings" Target="../printerSettings/printerSettings101.bin"/><Relationship Id="rId16" Type="http://schemas.openxmlformats.org/officeDocument/2006/relationships/printerSettings" Target="../printerSettings/printerSettings115.bin"/><Relationship Id="rId20" Type="http://schemas.openxmlformats.org/officeDocument/2006/relationships/printerSettings" Target="../printerSettings/printerSettings119.bin"/><Relationship Id="rId29" Type="http://schemas.openxmlformats.org/officeDocument/2006/relationships/printerSettings" Target="../printerSettings/printerSettings128.bin"/><Relationship Id="rId1" Type="http://schemas.openxmlformats.org/officeDocument/2006/relationships/printerSettings" Target="../printerSettings/printerSettings100.bin"/><Relationship Id="rId6" Type="http://schemas.openxmlformats.org/officeDocument/2006/relationships/printerSettings" Target="../printerSettings/printerSettings105.bin"/><Relationship Id="rId11" Type="http://schemas.openxmlformats.org/officeDocument/2006/relationships/printerSettings" Target="../printerSettings/printerSettings110.bin"/><Relationship Id="rId24" Type="http://schemas.openxmlformats.org/officeDocument/2006/relationships/printerSettings" Target="../printerSettings/printerSettings123.bin"/><Relationship Id="rId32" Type="http://schemas.openxmlformats.org/officeDocument/2006/relationships/printerSettings" Target="../printerSettings/printerSettings131.bin"/><Relationship Id="rId37" Type="http://schemas.openxmlformats.org/officeDocument/2006/relationships/drawing" Target="../drawings/drawing4.xml"/><Relationship Id="rId5" Type="http://schemas.openxmlformats.org/officeDocument/2006/relationships/printerSettings" Target="../printerSettings/printerSettings104.bin"/><Relationship Id="rId15" Type="http://schemas.openxmlformats.org/officeDocument/2006/relationships/printerSettings" Target="../printerSettings/printerSettings114.bin"/><Relationship Id="rId23" Type="http://schemas.openxmlformats.org/officeDocument/2006/relationships/printerSettings" Target="../printerSettings/printerSettings122.bin"/><Relationship Id="rId28" Type="http://schemas.openxmlformats.org/officeDocument/2006/relationships/printerSettings" Target="../printerSettings/printerSettings127.bin"/><Relationship Id="rId36" Type="http://schemas.openxmlformats.org/officeDocument/2006/relationships/printerSettings" Target="../printerSettings/printerSettings135.bin"/><Relationship Id="rId10" Type="http://schemas.openxmlformats.org/officeDocument/2006/relationships/printerSettings" Target="../printerSettings/printerSettings109.bin"/><Relationship Id="rId19" Type="http://schemas.openxmlformats.org/officeDocument/2006/relationships/printerSettings" Target="../printerSettings/printerSettings118.bin"/><Relationship Id="rId31" Type="http://schemas.openxmlformats.org/officeDocument/2006/relationships/printerSettings" Target="../printerSettings/printerSettings130.bin"/><Relationship Id="rId4" Type="http://schemas.openxmlformats.org/officeDocument/2006/relationships/printerSettings" Target="../printerSettings/printerSettings103.bin"/><Relationship Id="rId9" Type="http://schemas.openxmlformats.org/officeDocument/2006/relationships/printerSettings" Target="../printerSettings/printerSettings108.bin"/><Relationship Id="rId14" Type="http://schemas.openxmlformats.org/officeDocument/2006/relationships/printerSettings" Target="../printerSettings/printerSettings113.bin"/><Relationship Id="rId22" Type="http://schemas.openxmlformats.org/officeDocument/2006/relationships/printerSettings" Target="../printerSettings/printerSettings121.bin"/><Relationship Id="rId27" Type="http://schemas.openxmlformats.org/officeDocument/2006/relationships/printerSettings" Target="../printerSettings/printerSettings126.bin"/><Relationship Id="rId30" Type="http://schemas.openxmlformats.org/officeDocument/2006/relationships/printerSettings" Target="../printerSettings/printerSettings129.bin"/><Relationship Id="rId35" Type="http://schemas.openxmlformats.org/officeDocument/2006/relationships/printerSettings" Target="../printerSettings/printerSettings134.bin"/><Relationship Id="rId8" Type="http://schemas.openxmlformats.org/officeDocument/2006/relationships/printerSettings" Target="../printerSettings/printerSettings107.bin"/><Relationship Id="rId3" Type="http://schemas.openxmlformats.org/officeDocument/2006/relationships/printerSettings" Target="../printerSettings/printerSettings102.bin"/></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0.xml"/><Relationship Id="rId21" Type="http://schemas.openxmlformats.org/officeDocument/2006/relationships/ctrlProp" Target="../ctrlProps/ctrlProp5.xml"/><Relationship Id="rId42" Type="http://schemas.openxmlformats.org/officeDocument/2006/relationships/ctrlProp" Target="../ctrlProps/ctrlProp26.xml"/><Relationship Id="rId47" Type="http://schemas.openxmlformats.org/officeDocument/2006/relationships/ctrlProp" Target="../ctrlProps/ctrlProp31.xml"/><Relationship Id="rId63" Type="http://schemas.openxmlformats.org/officeDocument/2006/relationships/ctrlProp" Target="../ctrlProps/ctrlProp47.xml"/><Relationship Id="rId68" Type="http://schemas.openxmlformats.org/officeDocument/2006/relationships/ctrlProp" Target="../ctrlProps/ctrlProp52.xml"/><Relationship Id="rId84" Type="http://schemas.openxmlformats.org/officeDocument/2006/relationships/ctrlProp" Target="../ctrlProps/ctrlProp68.xml"/><Relationship Id="rId16" Type="http://schemas.openxmlformats.org/officeDocument/2006/relationships/vmlDrawing" Target="../drawings/vmlDrawing2.vml"/><Relationship Id="rId11" Type="http://schemas.openxmlformats.org/officeDocument/2006/relationships/printerSettings" Target="../printerSettings/printerSettings146.bin"/><Relationship Id="rId32" Type="http://schemas.openxmlformats.org/officeDocument/2006/relationships/ctrlProp" Target="../ctrlProps/ctrlProp16.xml"/><Relationship Id="rId37" Type="http://schemas.openxmlformats.org/officeDocument/2006/relationships/ctrlProp" Target="../ctrlProps/ctrlProp21.xml"/><Relationship Id="rId53" Type="http://schemas.openxmlformats.org/officeDocument/2006/relationships/ctrlProp" Target="../ctrlProps/ctrlProp37.xml"/><Relationship Id="rId58" Type="http://schemas.openxmlformats.org/officeDocument/2006/relationships/ctrlProp" Target="../ctrlProps/ctrlProp42.xml"/><Relationship Id="rId74" Type="http://schemas.openxmlformats.org/officeDocument/2006/relationships/ctrlProp" Target="../ctrlProps/ctrlProp58.xml"/><Relationship Id="rId79" Type="http://schemas.openxmlformats.org/officeDocument/2006/relationships/ctrlProp" Target="../ctrlProps/ctrlProp63.xml"/><Relationship Id="rId5" Type="http://schemas.openxmlformats.org/officeDocument/2006/relationships/printerSettings" Target="../printerSettings/printerSettings140.bin"/><Relationship Id="rId19" Type="http://schemas.openxmlformats.org/officeDocument/2006/relationships/ctrlProp" Target="../ctrlProps/ctrlProp3.xml"/><Relationship Id="rId14" Type="http://schemas.openxmlformats.org/officeDocument/2006/relationships/printerSettings" Target="../printerSettings/printerSettings149.bin"/><Relationship Id="rId22" Type="http://schemas.openxmlformats.org/officeDocument/2006/relationships/ctrlProp" Target="../ctrlProps/ctrlProp6.xml"/><Relationship Id="rId27" Type="http://schemas.openxmlformats.org/officeDocument/2006/relationships/ctrlProp" Target="../ctrlProps/ctrlProp11.xml"/><Relationship Id="rId30" Type="http://schemas.openxmlformats.org/officeDocument/2006/relationships/ctrlProp" Target="../ctrlProps/ctrlProp14.xml"/><Relationship Id="rId35" Type="http://schemas.openxmlformats.org/officeDocument/2006/relationships/ctrlProp" Target="../ctrlProps/ctrlProp19.xml"/><Relationship Id="rId43" Type="http://schemas.openxmlformats.org/officeDocument/2006/relationships/ctrlProp" Target="../ctrlProps/ctrlProp27.xml"/><Relationship Id="rId48" Type="http://schemas.openxmlformats.org/officeDocument/2006/relationships/ctrlProp" Target="../ctrlProps/ctrlProp32.xml"/><Relationship Id="rId56" Type="http://schemas.openxmlformats.org/officeDocument/2006/relationships/ctrlProp" Target="../ctrlProps/ctrlProp40.xml"/><Relationship Id="rId64" Type="http://schemas.openxmlformats.org/officeDocument/2006/relationships/ctrlProp" Target="../ctrlProps/ctrlProp48.xml"/><Relationship Id="rId69" Type="http://schemas.openxmlformats.org/officeDocument/2006/relationships/ctrlProp" Target="../ctrlProps/ctrlProp53.xml"/><Relationship Id="rId77" Type="http://schemas.openxmlformats.org/officeDocument/2006/relationships/ctrlProp" Target="../ctrlProps/ctrlProp61.xml"/><Relationship Id="rId8" Type="http://schemas.openxmlformats.org/officeDocument/2006/relationships/printerSettings" Target="../printerSettings/printerSettings143.bin"/><Relationship Id="rId51" Type="http://schemas.openxmlformats.org/officeDocument/2006/relationships/ctrlProp" Target="../ctrlProps/ctrlProp35.xml"/><Relationship Id="rId72" Type="http://schemas.openxmlformats.org/officeDocument/2006/relationships/ctrlProp" Target="../ctrlProps/ctrlProp56.xml"/><Relationship Id="rId80" Type="http://schemas.openxmlformats.org/officeDocument/2006/relationships/ctrlProp" Target="../ctrlProps/ctrlProp64.xml"/><Relationship Id="rId85" Type="http://schemas.openxmlformats.org/officeDocument/2006/relationships/ctrlProp" Target="../ctrlProps/ctrlProp69.xml"/><Relationship Id="rId3" Type="http://schemas.openxmlformats.org/officeDocument/2006/relationships/printerSettings" Target="../printerSettings/printerSettings138.bin"/><Relationship Id="rId12" Type="http://schemas.openxmlformats.org/officeDocument/2006/relationships/printerSettings" Target="../printerSettings/printerSettings147.bin"/><Relationship Id="rId17" Type="http://schemas.openxmlformats.org/officeDocument/2006/relationships/ctrlProp" Target="../ctrlProps/ctrlProp1.xml"/><Relationship Id="rId25" Type="http://schemas.openxmlformats.org/officeDocument/2006/relationships/ctrlProp" Target="../ctrlProps/ctrlProp9.xml"/><Relationship Id="rId33" Type="http://schemas.openxmlformats.org/officeDocument/2006/relationships/ctrlProp" Target="../ctrlProps/ctrlProp17.xml"/><Relationship Id="rId38" Type="http://schemas.openxmlformats.org/officeDocument/2006/relationships/ctrlProp" Target="../ctrlProps/ctrlProp22.xml"/><Relationship Id="rId46" Type="http://schemas.openxmlformats.org/officeDocument/2006/relationships/ctrlProp" Target="../ctrlProps/ctrlProp30.xml"/><Relationship Id="rId59" Type="http://schemas.openxmlformats.org/officeDocument/2006/relationships/ctrlProp" Target="../ctrlProps/ctrlProp43.xml"/><Relationship Id="rId67" Type="http://schemas.openxmlformats.org/officeDocument/2006/relationships/ctrlProp" Target="../ctrlProps/ctrlProp51.xml"/><Relationship Id="rId20" Type="http://schemas.openxmlformats.org/officeDocument/2006/relationships/ctrlProp" Target="../ctrlProps/ctrlProp4.xml"/><Relationship Id="rId41" Type="http://schemas.openxmlformats.org/officeDocument/2006/relationships/ctrlProp" Target="../ctrlProps/ctrlProp25.xml"/><Relationship Id="rId54" Type="http://schemas.openxmlformats.org/officeDocument/2006/relationships/ctrlProp" Target="../ctrlProps/ctrlProp38.xml"/><Relationship Id="rId62" Type="http://schemas.openxmlformats.org/officeDocument/2006/relationships/ctrlProp" Target="../ctrlProps/ctrlProp46.xml"/><Relationship Id="rId70" Type="http://schemas.openxmlformats.org/officeDocument/2006/relationships/ctrlProp" Target="../ctrlProps/ctrlProp54.xml"/><Relationship Id="rId75" Type="http://schemas.openxmlformats.org/officeDocument/2006/relationships/ctrlProp" Target="../ctrlProps/ctrlProp59.xml"/><Relationship Id="rId83" Type="http://schemas.openxmlformats.org/officeDocument/2006/relationships/ctrlProp" Target="../ctrlProps/ctrlProp67.xml"/><Relationship Id="rId88" Type="http://schemas.openxmlformats.org/officeDocument/2006/relationships/ctrlProp" Target="../ctrlProps/ctrlProp72.xml"/><Relationship Id="rId1" Type="http://schemas.openxmlformats.org/officeDocument/2006/relationships/printerSettings" Target="../printerSettings/printerSettings136.bin"/><Relationship Id="rId6" Type="http://schemas.openxmlformats.org/officeDocument/2006/relationships/printerSettings" Target="../printerSettings/printerSettings141.bin"/><Relationship Id="rId15" Type="http://schemas.openxmlformats.org/officeDocument/2006/relationships/drawing" Target="../drawings/drawing5.xml"/><Relationship Id="rId23" Type="http://schemas.openxmlformats.org/officeDocument/2006/relationships/ctrlProp" Target="../ctrlProps/ctrlProp7.xml"/><Relationship Id="rId28" Type="http://schemas.openxmlformats.org/officeDocument/2006/relationships/ctrlProp" Target="../ctrlProps/ctrlProp12.xml"/><Relationship Id="rId36" Type="http://schemas.openxmlformats.org/officeDocument/2006/relationships/ctrlProp" Target="../ctrlProps/ctrlProp20.xml"/><Relationship Id="rId49" Type="http://schemas.openxmlformats.org/officeDocument/2006/relationships/ctrlProp" Target="../ctrlProps/ctrlProp33.xml"/><Relationship Id="rId57" Type="http://schemas.openxmlformats.org/officeDocument/2006/relationships/ctrlProp" Target="../ctrlProps/ctrlProp41.xml"/><Relationship Id="rId10" Type="http://schemas.openxmlformats.org/officeDocument/2006/relationships/printerSettings" Target="../printerSettings/printerSettings145.bin"/><Relationship Id="rId31" Type="http://schemas.openxmlformats.org/officeDocument/2006/relationships/ctrlProp" Target="../ctrlProps/ctrlProp15.xml"/><Relationship Id="rId44" Type="http://schemas.openxmlformats.org/officeDocument/2006/relationships/ctrlProp" Target="../ctrlProps/ctrlProp28.xml"/><Relationship Id="rId52" Type="http://schemas.openxmlformats.org/officeDocument/2006/relationships/ctrlProp" Target="../ctrlProps/ctrlProp36.xml"/><Relationship Id="rId60" Type="http://schemas.openxmlformats.org/officeDocument/2006/relationships/ctrlProp" Target="../ctrlProps/ctrlProp44.xml"/><Relationship Id="rId65" Type="http://schemas.openxmlformats.org/officeDocument/2006/relationships/ctrlProp" Target="../ctrlProps/ctrlProp49.xml"/><Relationship Id="rId73" Type="http://schemas.openxmlformats.org/officeDocument/2006/relationships/ctrlProp" Target="../ctrlProps/ctrlProp57.xml"/><Relationship Id="rId78" Type="http://schemas.openxmlformats.org/officeDocument/2006/relationships/ctrlProp" Target="../ctrlProps/ctrlProp62.xml"/><Relationship Id="rId81" Type="http://schemas.openxmlformats.org/officeDocument/2006/relationships/ctrlProp" Target="../ctrlProps/ctrlProp65.xml"/><Relationship Id="rId86" Type="http://schemas.openxmlformats.org/officeDocument/2006/relationships/ctrlProp" Target="../ctrlProps/ctrlProp70.xml"/><Relationship Id="rId4" Type="http://schemas.openxmlformats.org/officeDocument/2006/relationships/printerSettings" Target="../printerSettings/printerSettings139.bin"/><Relationship Id="rId9" Type="http://schemas.openxmlformats.org/officeDocument/2006/relationships/printerSettings" Target="../printerSettings/printerSettings144.bin"/><Relationship Id="rId13" Type="http://schemas.openxmlformats.org/officeDocument/2006/relationships/printerSettings" Target="../printerSettings/printerSettings148.bin"/><Relationship Id="rId18" Type="http://schemas.openxmlformats.org/officeDocument/2006/relationships/ctrlProp" Target="../ctrlProps/ctrlProp2.xml"/><Relationship Id="rId39" Type="http://schemas.openxmlformats.org/officeDocument/2006/relationships/ctrlProp" Target="../ctrlProps/ctrlProp23.xml"/><Relationship Id="rId34" Type="http://schemas.openxmlformats.org/officeDocument/2006/relationships/ctrlProp" Target="../ctrlProps/ctrlProp18.xml"/><Relationship Id="rId50" Type="http://schemas.openxmlformats.org/officeDocument/2006/relationships/ctrlProp" Target="../ctrlProps/ctrlProp34.xml"/><Relationship Id="rId55" Type="http://schemas.openxmlformats.org/officeDocument/2006/relationships/ctrlProp" Target="../ctrlProps/ctrlProp39.xml"/><Relationship Id="rId76" Type="http://schemas.openxmlformats.org/officeDocument/2006/relationships/ctrlProp" Target="../ctrlProps/ctrlProp60.xml"/><Relationship Id="rId7" Type="http://schemas.openxmlformats.org/officeDocument/2006/relationships/printerSettings" Target="../printerSettings/printerSettings142.bin"/><Relationship Id="rId71" Type="http://schemas.openxmlformats.org/officeDocument/2006/relationships/ctrlProp" Target="../ctrlProps/ctrlProp55.xml"/><Relationship Id="rId2" Type="http://schemas.openxmlformats.org/officeDocument/2006/relationships/printerSettings" Target="../printerSettings/printerSettings137.bin"/><Relationship Id="rId29" Type="http://schemas.openxmlformats.org/officeDocument/2006/relationships/ctrlProp" Target="../ctrlProps/ctrlProp13.xml"/><Relationship Id="rId24" Type="http://schemas.openxmlformats.org/officeDocument/2006/relationships/ctrlProp" Target="../ctrlProps/ctrlProp8.xml"/><Relationship Id="rId40" Type="http://schemas.openxmlformats.org/officeDocument/2006/relationships/ctrlProp" Target="../ctrlProps/ctrlProp24.xml"/><Relationship Id="rId45" Type="http://schemas.openxmlformats.org/officeDocument/2006/relationships/ctrlProp" Target="../ctrlProps/ctrlProp29.xml"/><Relationship Id="rId66" Type="http://schemas.openxmlformats.org/officeDocument/2006/relationships/ctrlProp" Target="../ctrlProps/ctrlProp50.xml"/><Relationship Id="rId87" Type="http://schemas.openxmlformats.org/officeDocument/2006/relationships/ctrlProp" Target="../ctrlProps/ctrlProp71.xml"/><Relationship Id="rId61" Type="http://schemas.openxmlformats.org/officeDocument/2006/relationships/ctrlProp" Target="../ctrlProps/ctrlProp45.xml"/><Relationship Id="rId82" Type="http://schemas.openxmlformats.org/officeDocument/2006/relationships/ctrlProp" Target="../ctrlProps/ctrlProp66.xml"/></Relationships>
</file>

<file path=xl/worksheets/_rels/sheet7.xml.rels><?xml version="1.0" encoding="UTF-8" standalone="yes"?>
<Relationships xmlns="http://schemas.openxmlformats.org/package/2006/relationships"><Relationship Id="rId13" Type="http://schemas.openxmlformats.org/officeDocument/2006/relationships/printerSettings" Target="../printerSettings/printerSettings162.bin"/><Relationship Id="rId18" Type="http://schemas.openxmlformats.org/officeDocument/2006/relationships/printerSettings" Target="../printerSettings/printerSettings167.bin"/><Relationship Id="rId26" Type="http://schemas.openxmlformats.org/officeDocument/2006/relationships/printerSettings" Target="../printerSettings/printerSettings175.bin"/><Relationship Id="rId21" Type="http://schemas.openxmlformats.org/officeDocument/2006/relationships/printerSettings" Target="../printerSettings/printerSettings170.bin"/><Relationship Id="rId34" Type="http://schemas.openxmlformats.org/officeDocument/2006/relationships/printerSettings" Target="../printerSettings/printerSettings183.bin"/><Relationship Id="rId7" Type="http://schemas.openxmlformats.org/officeDocument/2006/relationships/printerSettings" Target="../printerSettings/printerSettings156.bin"/><Relationship Id="rId12" Type="http://schemas.openxmlformats.org/officeDocument/2006/relationships/printerSettings" Target="../printerSettings/printerSettings161.bin"/><Relationship Id="rId17" Type="http://schemas.openxmlformats.org/officeDocument/2006/relationships/printerSettings" Target="../printerSettings/printerSettings166.bin"/><Relationship Id="rId25" Type="http://schemas.openxmlformats.org/officeDocument/2006/relationships/printerSettings" Target="../printerSettings/printerSettings174.bin"/><Relationship Id="rId33" Type="http://schemas.openxmlformats.org/officeDocument/2006/relationships/printerSettings" Target="../printerSettings/printerSettings182.bin"/><Relationship Id="rId2" Type="http://schemas.openxmlformats.org/officeDocument/2006/relationships/printerSettings" Target="../printerSettings/printerSettings151.bin"/><Relationship Id="rId16" Type="http://schemas.openxmlformats.org/officeDocument/2006/relationships/printerSettings" Target="../printerSettings/printerSettings165.bin"/><Relationship Id="rId20" Type="http://schemas.openxmlformats.org/officeDocument/2006/relationships/printerSettings" Target="../printerSettings/printerSettings169.bin"/><Relationship Id="rId29" Type="http://schemas.openxmlformats.org/officeDocument/2006/relationships/printerSettings" Target="../printerSettings/printerSettings178.bin"/><Relationship Id="rId1" Type="http://schemas.openxmlformats.org/officeDocument/2006/relationships/printerSettings" Target="../printerSettings/printerSettings150.bin"/><Relationship Id="rId6" Type="http://schemas.openxmlformats.org/officeDocument/2006/relationships/printerSettings" Target="../printerSettings/printerSettings155.bin"/><Relationship Id="rId11" Type="http://schemas.openxmlformats.org/officeDocument/2006/relationships/printerSettings" Target="../printerSettings/printerSettings160.bin"/><Relationship Id="rId24" Type="http://schemas.openxmlformats.org/officeDocument/2006/relationships/printerSettings" Target="../printerSettings/printerSettings173.bin"/><Relationship Id="rId32" Type="http://schemas.openxmlformats.org/officeDocument/2006/relationships/printerSettings" Target="../printerSettings/printerSettings181.bin"/><Relationship Id="rId37" Type="http://schemas.openxmlformats.org/officeDocument/2006/relationships/drawing" Target="../drawings/drawing6.xml"/><Relationship Id="rId5" Type="http://schemas.openxmlformats.org/officeDocument/2006/relationships/printerSettings" Target="../printerSettings/printerSettings154.bin"/><Relationship Id="rId15" Type="http://schemas.openxmlformats.org/officeDocument/2006/relationships/printerSettings" Target="../printerSettings/printerSettings164.bin"/><Relationship Id="rId23" Type="http://schemas.openxmlformats.org/officeDocument/2006/relationships/printerSettings" Target="../printerSettings/printerSettings172.bin"/><Relationship Id="rId28" Type="http://schemas.openxmlformats.org/officeDocument/2006/relationships/printerSettings" Target="../printerSettings/printerSettings177.bin"/><Relationship Id="rId36" Type="http://schemas.openxmlformats.org/officeDocument/2006/relationships/printerSettings" Target="../printerSettings/printerSettings185.bin"/><Relationship Id="rId10" Type="http://schemas.openxmlformats.org/officeDocument/2006/relationships/printerSettings" Target="../printerSettings/printerSettings159.bin"/><Relationship Id="rId19" Type="http://schemas.openxmlformats.org/officeDocument/2006/relationships/printerSettings" Target="../printerSettings/printerSettings168.bin"/><Relationship Id="rId31" Type="http://schemas.openxmlformats.org/officeDocument/2006/relationships/printerSettings" Target="../printerSettings/printerSettings180.bin"/><Relationship Id="rId4" Type="http://schemas.openxmlformats.org/officeDocument/2006/relationships/printerSettings" Target="../printerSettings/printerSettings153.bin"/><Relationship Id="rId9" Type="http://schemas.openxmlformats.org/officeDocument/2006/relationships/printerSettings" Target="../printerSettings/printerSettings158.bin"/><Relationship Id="rId14" Type="http://schemas.openxmlformats.org/officeDocument/2006/relationships/printerSettings" Target="../printerSettings/printerSettings163.bin"/><Relationship Id="rId22" Type="http://schemas.openxmlformats.org/officeDocument/2006/relationships/printerSettings" Target="../printerSettings/printerSettings171.bin"/><Relationship Id="rId27" Type="http://schemas.openxmlformats.org/officeDocument/2006/relationships/printerSettings" Target="../printerSettings/printerSettings176.bin"/><Relationship Id="rId30" Type="http://schemas.openxmlformats.org/officeDocument/2006/relationships/printerSettings" Target="../printerSettings/printerSettings179.bin"/><Relationship Id="rId35" Type="http://schemas.openxmlformats.org/officeDocument/2006/relationships/printerSettings" Target="../printerSettings/printerSettings184.bin"/><Relationship Id="rId8" Type="http://schemas.openxmlformats.org/officeDocument/2006/relationships/printerSettings" Target="../printerSettings/printerSettings157.bin"/><Relationship Id="rId3" Type="http://schemas.openxmlformats.org/officeDocument/2006/relationships/printerSettings" Target="../printerSettings/printerSettings152.bin"/></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82.xml"/><Relationship Id="rId21" Type="http://schemas.openxmlformats.org/officeDocument/2006/relationships/ctrlProp" Target="../ctrlProps/ctrlProp77.xml"/><Relationship Id="rId42" Type="http://schemas.openxmlformats.org/officeDocument/2006/relationships/ctrlProp" Target="../ctrlProps/ctrlProp98.xml"/><Relationship Id="rId47" Type="http://schemas.openxmlformats.org/officeDocument/2006/relationships/ctrlProp" Target="../ctrlProps/ctrlProp103.xml"/><Relationship Id="rId63" Type="http://schemas.openxmlformats.org/officeDocument/2006/relationships/ctrlProp" Target="../ctrlProps/ctrlProp119.xml"/><Relationship Id="rId68" Type="http://schemas.openxmlformats.org/officeDocument/2006/relationships/ctrlProp" Target="../ctrlProps/ctrlProp124.xml"/><Relationship Id="rId2" Type="http://schemas.openxmlformats.org/officeDocument/2006/relationships/printerSettings" Target="../printerSettings/printerSettings187.bin"/><Relationship Id="rId16" Type="http://schemas.openxmlformats.org/officeDocument/2006/relationships/vmlDrawing" Target="../drawings/vmlDrawing3.vml"/><Relationship Id="rId29" Type="http://schemas.openxmlformats.org/officeDocument/2006/relationships/ctrlProp" Target="../ctrlProps/ctrlProp85.xml"/><Relationship Id="rId11" Type="http://schemas.openxmlformats.org/officeDocument/2006/relationships/printerSettings" Target="../printerSettings/printerSettings196.bin"/><Relationship Id="rId24" Type="http://schemas.openxmlformats.org/officeDocument/2006/relationships/ctrlProp" Target="../ctrlProps/ctrlProp80.xml"/><Relationship Id="rId32" Type="http://schemas.openxmlformats.org/officeDocument/2006/relationships/ctrlProp" Target="../ctrlProps/ctrlProp88.xml"/><Relationship Id="rId37" Type="http://schemas.openxmlformats.org/officeDocument/2006/relationships/ctrlProp" Target="../ctrlProps/ctrlProp93.xml"/><Relationship Id="rId40" Type="http://schemas.openxmlformats.org/officeDocument/2006/relationships/ctrlProp" Target="../ctrlProps/ctrlProp96.xml"/><Relationship Id="rId45" Type="http://schemas.openxmlformats.org/officeDocument/2006/relationships/ctrlProp" Target="../ctrlProps/ctrlProp101.xml"/><Relationship Id="rId53" Type="http://schemas.openxmlformats.org/officeDocument/2006/relationships/ctrlProp" Target="../ctrlProps/ctrlProp109.xml"/><Relationship Id="rId58" Type="http://schemas.openxmlformats.org/officeDocument/2006/relationships/ctrlProp" Target="../ctrlProps/ctrlProp114.xml"/><Relationship Id="rId66" Type="http://schemas.openxmlformats.org/officeDocument/2006/relationships/ctrlProp" Target="../ctrlProps/ctrlProp122.xml"/><Relationship Id="rId74" Type="http://schemas.openxmlformats.org/officeDocument/2006/relationships/ctrlProp" Target="../ctrlProps/ctrlProp130.xml"/><Relationship Id="rId5" Type="http://schemas.openxmlformats.org/officeDocument/2006/relationships/printerSettings" Target="../printerSettings/printerSettings190.bin"/><Relationship Id="rId61" Type="http://schemas.openxmlformats.org/officeDocument/2006/relationships/ctrlProp" Target="../ctrlProps/ctrlProp117.xml"/><Relationship Id="rId19" Type="http://schemas.openxmlformats.org/officeDocument/2006/relationships/ctrlProp" Target="../ctrlProps/ctrlProp75.xml"/><Relationship Id="rId14" Type="http://schemas.openxmlformats.org/officeDocument/2006/relationships/printerSettings" Target="../printerSettings/printerSettings199.bin"/><Relationship Id="rId22" Type="http://schemas.openxmlformats.org/officeDocument/2006/relationships/ctrlProp" Target="../ctrlProps/ctrlProp78.xml"/><Relationship Id="rId27" Type="http://schemas.openxmlformats.org/officeDocument/2006/relationships/ctrlProp" Target="../ctrlProps/ctrlProp83.xml"/><Relationship Id="rId30" Type="http://schemas.openxmlformats.org/officeDocument/2006/relationships/ctrlProp" Target="../ctrlProps/ctrlProp86.xml"/><Relationship Id="rId35" Type="http://schemas.openxmlformats.org/officeDocument/2006/relationships/ctrlProp" Target="../ctrlProps/ctrlProp91.xml"/><Relationship Id="rId43" Type="http://schemas.openxmlformats.org/officeDocument/2006/relationships/ctrlProp" Target="../ctrlProps/ctrlProp99.xml"/><Relationship Id="rId48" Type="http://schemas.openxmlformats.org/officeDocument/2006/relationships/ctrlProp" Target="../ctrlProps/ctrlProp104.xml"/><Relationship Id="rId56" Type="http://schemas.openxmlformats.org/officeDocument/2006/relationships/ctrlProp" Target="../ctrlProps/ctrlProp112.xml"/><Relationship Id="rId64" Type="http://schemas.openxmlformats.org/officeDocument/2006/relationships/ctrlProp" Target="../ctrlProps/ctrlProp120.xml"/><Relationship Id="rId69" Type="http://schemas.openxmlformats.org/officeDocument/2006/relationships/ctrlProp" Target="../ctrlProps/ctrlProp125.xml"/><Relationship Id="rId8" Type="http://schemas.openxmlformats.org/officeDocument/2006/relationships/printerSettings" Target="../printerSettings/printerSettings193.bin"/><Relationship Id="rId51" Type="http://schemas.openxmlformats.org/officeDocument/2006/relationships/ctrlProp" Target="../ctrlProps/ctrlProp107.xml"/><Relationship Id="rId72" Type="http://schemas.openxmlformats.org/officeDocument/2006/relationships/ctrlProp" Target="../ctrlProps/ctrlProp128.xml"/><Relationship Id="rId3" Type="http://schemas.openxmlformats.org/officeDocument/2006/relationships/printerSettings" Target="../printerSettings/printerSettings188.bin"/><Relationship Id="rId12" Type="http://schemas.openxmlformats.org/officeDocument/2006/relationships/printerSettings" Target="../printerSettings/printerSettings197.bin"/><Relationship Id="rId17" Type="http://schemas.openxmlformats.org/officeDocument/2006/relationships/ctrlProp" Target="../ctrlProps/ctrlProp73.xml"/><Relationship Id="rId25" Type="http://schemas.openxmlformats.org/officeDocument/2006/relationships/ctrlProp" Target="../ctrlProps/ctrlProp81.xml"/><Relationship Id="rId33" Type="http://schemas.openxmlformats.org/officeDocument/2006/relationships/ctrlProp" Target="../ctrlProps/ctrlProp89.xml"/><Relationship Id="rId38" Type="http://schemas.openxmlformats.org/officeDocument/2006/relationships/ctrlProp" Target="../ctrlProps/ctrlProp94.xml"/><Relationship Id="rId46" Type="http://schemas.openxmlformats.org/officeDocument/2006/relationships/ctrlProp" Target="../ctrlProps/ctrlProp102.xml"/><Relationship Id="rId59" Type="http://schemas.openxmlformats.org/officeDocument/2006/relationships/ctrlProp" Target="../ctrlProps/ctrlProp115.xml"/><Relationship Id="rId67" Type="http://schemas.openxmlformats.org/officeDocument/2006/relationships/ctrlProp" Target="../ctrlProps/ctrlProp123.xml"/><Relationship Id="rId20" Type="http://schemas.openxmlformats.org/officeDocument/2006/relationships/ctrlProp" Target="../ctrlProps/ctrlProp76.xml"/><Relationship Id="rId41" Type="http://schemas.openxmlformats.org/officeDocument/2006/relationships/ctrlProp" Target="../ctrlProps/ctrlProp97.xml"/><Relationship Id="rId54" Type="http://schemas.openxmlformats.org/officeDocument/2006/relationships/ctrlProp" Target="../ctrlProps/ctrlProp110.xml"/><Relationship Id="rId62" Type="http://schemas.openxmlformats.org/officeDocument/2006/relationships/ctrlProp" Target="../ctrlProps/ctrlProp118.xml"/><Relationship Id="rId70" Type="http://schemas.openxmlformats.org/officeDocument/2006/relationships/ctrlProp" Target="../ctrlProps/ctrlProp126.xml"/><Relationship Id="rId75" Type="http://schemas.openxmlformats.org/officeDocument/2006/relationships/ctrlProp" Target="../ctrlProps/ctrlProp131.xml"/><Relationship Id="rId1" Type="http://schemas.openxmlformats.org/officeDocument/2006/relationships/printerSettings" Target="../printerSettings/printerSettings186.bin"/><Relationship Id="rId6" Type="http://schemas.openxmlformats.org/officeDocument/2006/relationships/printerSettings" Target="../printerSettings/printerSettings191.bin"/><Relationship Id="rId15" Type="http://schemas.openxmlformats.org/officeDocument/2006/relationships/drawing" Target="../drawings/drawing7.xml"/><Relationship Id="rId23" Type="http://schemas.openxmlformats.org/officeDocument/2006/relationships/ctrlProp" Target="../ctrlProps/ctrlProp79.xml"/><Relationship Id="rId28" Type="http://schemas.openxmlformats.org/officeDocument/2006/relationships/ctrlProp" Target="../ctrlProps/ctrlProp84.xml"/><Relationship Id="rId36" Type="http://schemas.openxmlformats.org/officeDocument/2006/relationships/ctrlProp" Target="../ctrlProps/ctrlProp92.xml"/><Relationship Id="rId49" Type="http://schemas.openxmlformats.org/officeDocument/2006/relationships/ctrlProp" Target="../ctrlProps/ctrlProp105.xml"/><Relationship Id="rId57" Type="http://schemas.openxmlformats.org/officeDocument/2006/relationships/ctrlProp" Target="../ctrlProps/ctrlProp113.xml"/><Relationship Id="rId10" Type="http://schemas.openxmlformats.org/officeDocument/2006/relationships/printerSettings" Target="../printerSettings/printerSettings195.bin"/><Relationship Id="rId31" Type="http://schemas.openxmlformats.org/officeDocument/2006/relationships/ctrlProp" Target="../ctrlProps/ctrlProp87.xml"/><Relationship Id="rId44" Type="http://schemas.openxmlformats.org/officeDocument/2006/relationships/ctrlProp" Target="../ctrlProps/ctrlProp100.xml"/><Relationship Id="rId52" Type="http://schemas.openxmlformats.org/officeDocument/2006/relationships/ctrlProp" Target="../ctrlProps/ctrlProp108.xml"/><Relationship Id="rId60" Type="http://schemas.openxmlformats.org/officeDocument/2006/relationships/ctrlProp" Target="../ctrlProps/ctrlProp116.xml"/><Relationship Id="rId65" Type="http://schemas.openxmlformats.org/officeDocument/2006/relationships/ctrlProp" Target="../ctrlProps/ctrlProp121.xml"/><Relationship Id="rId73" Type="http://schemas.openxmlformats.org/officeDocument/2006/relationships/ctrlProp" Target="../ctrlProps/ctrlProp129.xml"/><Relationship Id="rId4" Type="http://schemas.openxmlformats.org/officeDocument/2006/relationships/printerSettings" Target="../printerSettings/printerSettings189.bin"/><Relationship Id="rId9" Type="http://schemas.openxmlformats.org/officeDocument/2006/relationships/printerSettings" Target="../printerSettings/printerSettings194.bin"/><Relationship Id="rId13" Type="http://schemas.openxmlformats.org/officeDocument/2006/relationships/printerSettings" Target="../printerSettings/printerSettings198.bin"/><Relationship Id="rId18" Type="http://schemas.openxmlformats.org/officeDocument/2006/relationships/ctrlProp" Target="../ctrlProps/ctrlProp74.xml"/><Relationship Id="rId39" Type="http://schemas.openxmlformats.org/officeDocument/2006/relationships/ctrlProp" Target="../ctrlProps/ctrlProp95.xml"/><Relationship Id="rId34" Type="http://schemas.openxmlformats.org/officeDocument/2006/relationships/ctrlProp" Target="../ctrlProps/ctrlProp90.xml"/><Relationship Id="rId50" Type="http://schemas.openxmlformats.org/officeDocument/2006/relationships/ctrlProp" Target="../ctrlProps/ctrlProp106.xml"/><Relationship Id="rId55" Type="http://schemas.openxmlformats.org/officeDocument/2006/relationships/ctrlProp" Target="../ctrlProps/ctrlProp111.xml"/><Relationship Id="rId76" Type="http://schemas.openxmlformats.org/officeDocument/2006/relationships/ctrlProp" Target="../ctrlProps/ctrlProp132.xml"/><Relationship Id="rId7" Type="http://schemas.openxmlformats.org/officeDocument/2006/relationships/printerSettings" Target="../printerSettings/printerSettings192.bin"/><Relationship Id="rId71" Type="http://schemas.openxmlformats.org/officeDocument/2006/relationships/ctrlProp" Target="../ctrlProps/ctrlProp127.xml"/></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212.bin"/><Relationship Id="rId18" Type="http://schemas.openxmlformats.org/officeDocument/2006/relationships/printerSettings" Target="../printerSettings/printerSettings217.bin"/><Relationship Id="rId26" Type="http://schemas.openxmlformats.org/officeDocument/2006/relationships/printerSettings" Target="../printerSettings/printerSettings225.bin"/><Relationship Id="rId21" Type="http://schemas.openxmlformats.org/officeDocument/2006/relationships/printerSettings" Target="../printerSettings/printerSettings220.bin"/><Relationship Id="rId34" Type="http://schemas.openxmlformats.org/officeDocument/2006/relationships/printerSettings" Target="../printerSettings/printerSettings233.bin"/><Relationship Id="rId7" Type="http://schemas.openxmlformats.org/officeDocument/2006/relationships/printerSettings" Target="../printerSettings/printerSettings206.bin"/><Relationship Id="rId12" Type="http://schemas.openxmlformats.org/officeDocument/2006/relationships/printerSettings" Target="../printerSettings/printerSettings211.bin"/><Relationship Id="rId17" Type="http://schemas.openxmlformats.org/officeDocument/2006/relationships/printerSettings" Target="../printerSettings/printerSettings216.bin"/><Relationship Id="rId25" Type="http://schemas.openxmlformats.org/officeDocument/2006/relationships/printerSettings" Target="../printerSettings/printerSettings224.bin"/><Relationship Id="rId33" Type="http://schemas.openxmlformats.org/officeDocument/2006/relationships/printerSettings" Target="../printerSettings/printerSettings232.bin"/><Relationship Id="rId2" Type="http://schemas.openxmlformats.org/officeDocument/2006/relationships/printerSettings" Target="../printerSettings/printerSettings201.bin"/><Relationship Id="rId16" Type="http://schemas.openxmlformats.org/officeDocument/2006/relationships/printerSettings" Target="../printerSettings/printerSettings215.bin"/><Relationship Id="rId20" Type="http://schemas.openxmlformats.org/officeDocument/2006/relationships/printerSettings" Target="../printerSettings/printerSettings219.bin"/><Relationship Id="rId29" Type="http://schemas.openxmlformats.org/officeDocument/2006/relationships/printerSettings" Target="../printerSettings/printerSettings228.bin"/><Relationship Id="rId1" Type="http://schemas.openxmlformats.org/officeDocument/2006/relationships/printerSettings" Target="../printerSettings/printerSettings200.bin"/><Relationship Id="rId6" Type="http://schemas.openxmlformats.org/officeDocument/2006/relationships/printerSettings" Target="../printerSettings/printerSettings205.bin"/><Relationship Id="rId11" Type="http://schemas.openxmlformats.org/officeDocument/2006/relationships/printerSettings" Target="../printerSettings/printerSettings210.bin"/><Relationship Id="rId24" Type="http://schemas.openxmlformats.org/officeDocument/2006/relationships/printerSettings" Target="../printerSettings/printerSettings223.bin"/><Relationship Id="rId32" Type="http://schemas.openxmlformats.org/officeDocument/2006/relationships/printerSettings" Target="../printerSettings/printerSettings231.bin"/><Relationship Id="rId37" Type="http://schemas.openxmlformats.org/officeDocument/2006/relationships/drawing" Target="../drawings/drawing8.xml"/><Relationship Id="rId5" Type="http://schemas.openxmlformats.org/officeDocument/2006/relationships/printerSettings" Target="../printerSettings/printerSettings204.bin"/><Relationship Id="rId15" Type="http://schemas.openxmlformats.org/officeDocument/2006/relationships/printerSettings" Target="../printerSettings/printerSettings214.bin"/><Relationship Id="rId23" Type="http://schemas.openxmlformats.org/officeDocument/2006/relationships/printerSettings" Target="../printerSettings/printerSettings222.bin"/><Relationship Id="rId28" Type="http://schemas.openxmlformats.org/officeDocument/2006/relationships/printerSettings" Target="../printerSettings/printerSettings227.bin"/><Relationship Id="rId36" Type="http://schemas.openxmlformats.org/officeDocument/2006/relationships/printerSettings" Target="../printerSettings/printerSettings235.bin"/><Relationship Id="rId10" Type="http://schemas.openxmlformats.org/officeDocument/2006/relationships/printerSettings" Target="../printerSettings/printerSettings209.bin"/><Relationship Id="rId19" Type="http://schemas.openxmlformats.org/officeDocument/2006/relationships/printerSettings" Target="../printerSettings/printerSettings218.bin"/><Relationship Id="rId31" Type="http://schemas.openxmlformats.org/officeDocument/2006/relationships/printerSettings" Target="../printerSettings/printerSettings230.bin"/><Relationship Id="rId4" Type="http://schemas.openxmlformats.org/officeDocument/2006/relationships/printerSettings" Target="../printerSettings/printerSettings203.bin"/><Relationship Id="rId9" Type="http://schemas.openxmlformats.org/officeDocument/2006/relationships/printerSettings" Target="../printerSettings/printerSettings208.bin"/><Relationship Id="rId14" Type="http://schemas.openxmlformats.org/officeDocument/2006/relationships/printerSettings" Target="../printerSettings/printerSettings213.bin"/><Relationship Id="rId22" Type="http://schemas.openxmlformats.org/officeDocument/2006/relationships/printerSettings" Target="../printerSettings/printerSettings221.bin"/><Relationship Id="rId27" Type="http://schemas.openxmlformats.org/officeDocument/2006/relationships/printerSettings" Target="../printerSettings/printerSettings226.bin"/><Relationship Id="rId30" Type="http://schemas.openxmlformats.org/officeDocument/2006/relationships/printerSettings" Target="../printerSettings/printerSettings229.bin"/><Relationship Id="rId35" Type="http://schemas.openxmlformats.org/officeDocument/2006/relationships/printerSettings" Target="../printerSettings/printerSettings234.bin"/><Relationship Id="rId8" Type="http://schemas.openxmlformats.org/officeDocument/2006/relationships/printerSettings" Target="../printerSettings/printerSettings207.bin"/><Relationship Id="rId3" Type="http://schemas.openxmlformats.org/officeDocument/2006/relationships/printerSettings" Target="../printerSettings/printerSettings20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H9"/>
  <sheetViews>
    <sheetView showRuler="0" zoomScaleNormal="115" workbookViewId="0">
      <selection activeCell="G9" sqref="G9"/>
    </sheetView>
  </sheetViews>
  <sheetFormatPr defaultColWidth="9.140625" defaultRowHeight="15.75"/>
  <cols>
    <col min="1" max="1" width="27.5703125" style="72" customWidth="1"/>
    <col min="2" max="2" width="14.85546875" style="72" customWidth="1"/>
    <col min="3" max="7" width="9.140625" style="72"/>
    <col min="8" max="8" width="43.140625" style="72" customWidth="1"/>
    <col min="9" max="16384" width="9.140625" style="26"/>
  </cols>
  <sheetData>
    <row r="1" spans="1:8" ht="94.5" customHeight="1">
      <c r="A1" s="160" t="s">
        <v>968</v>
      </c>
      <c r="B1" s="979" t="s">
        <v>1034</v>
      </c>
      <c r="C1" s="980"/>
      <c r="D1" s="980"/>
      <c r="E1" s="980"/>
      <c r="F1" s="980"/>
      <c r="G1" s="980"/>
      <c r="H1" s="980"/>
    </row>
    <row r="2" spans="1:8" ht="30.75" customHeight="1">
      <c r="A2" s="160" t="s">
        <v>170</v>
      </c>
      <c r="B2" s="35" t="s">
        <v>1033</v>
      </c>
    </row>
    <row r="3" spans="1:8" ht="51.75" customHeight="1">
      <c r="A3" s="160" t="s">
        <v>298</v>
      </c>
      <c r="B3" s="979" t="s">
        <v>1032</v>
      </c>
      <c r="C3" s="979"/>
      <c r="D3" s="979"/>
      <c r="E3" s="979"/>
      <c r="F3" s="979"/>
      <c r="G3" s="979"/>
      <c r="H3" s="904"/>
    </row>
    <row r="4" spans="1:8">
      <c r="B4" s="981"/>
      <c r="C4" s="981"/>
    </row>
    <row r="5" spans="1:8" ht="16.5">
      <c r="A5" s="160" t="s">
        <v>116</v>
      </c>
      <c r="B5" s="210">
        <v>15</v>
      </c>
      <c r="C5" s="166" t="s">
        <v>117</v>
      </c>
      <c r="D5" s="35"/>
    </row>
    <row r="6" spans="1:8">
      <c r="B6" s="210"/>
      <c r="C6" s="678"/>
      <c r="D6" s="35"/>
    </row>
    <row r="7" spans="1:8" ht="16.5">
      <c r="A7" s="198"/>
    </row>
    <row r="9" spans="1:8" ht="16.5">
      <c r="B9" s="476"/>
    </row>
  </sheetData>
  <sheetProtection formatColumns="0" formatRows="0" selectLockedCells="1"/>
  <customSheetViews>
    <customSheetView guid="{75B14AF8-1D53-4505-AAFD-D14BA6666FCE}" state="hidden" showRuler="0">
      <selection activeCell="G9" sqref="G9"/>
      <pageMargins left="0.75" right="0.75" top="1" bottom="1" header="0.5" footer="0.5"/>
      <pageSetup orientation="portrait" r:id="rId1"/>
      <headerFooter alignWithMargins="0"/>
    </customSheetView>
    <customSheetView guid="{A191DFDC-8ECE-4AD6-BD00-FEA0D8FB0A45}" state="hidden" showRuler="0">
      <selection activeCell="C13" sqref="C13"/>
      <pageMargins left="0.75" right="0.75" top="1" bottom="1" header="0.5" footer="0.5"/>
      <pageSetup orientation="portrait" r:id="rId2"/>
      <headerFooter alignWithMargins="0"/>
    </customSheetView>
    <customSheetView guid="{5476C51C-4037-4B28-A818-10D7CDF0C66A}" state="hidden" showRuler="0">
      <selection activeCell="B5" sqref="B5"/>
      <pageMargins left="0.75" right="0.75" top="1" bottom="1" header="0.5" footer="0.5"/>
      <pageSetup orientation="portrait" r:id="rId3"/>
      <headerFooter alignWithMargins="0"/>
    </customSheetView>
    <customSheetView guid="{3B0AB1ED-5866-4A43-AA03-026CB8F4E20E}" scale="115" state="hidden" showRuler="0">
      <selection activeCell="B6" sqref="B6"/>
      <pageMargins left="0.75" right="0.75" top="1" bottom="1" header="0.5" footer="0.5"/>
      <pageSetup orientation="portrait" r:id="rId4"/>
      <headerFooter alignWithMargins="0"/>
    </customSheetView>
    <customSheetView guid="{45814E31-7EF7-46D4-AAA9-9580F481731A}" scale="115" state="hidden" showRuler="0">
      <selection activeCell="D9" sqref="D9"/>
      <pageMargins left="0.75" right="0.75" top="1" bottom="1" header="0.5" footer="0.5"/>
      <pageSetup orientation="portrait" r:id="rId5"/>
      <headerFooter alignWithMargins="0"/>
    </customSheetView>
    <customSheetView guid="{A8583C01-5E6A-4469-ADCA-440E12AA8084}" state="hidden" showRuler="0">
      <selection activeCell="F8" sqref="F8"/>
      <pageMargins left="0.75" right="0.75" top="1" bottom="1" header="0.5" footer="0.5"/>
      <pageSetup orientation="portrait" r:id="rId6"/>
      <headerFooter alignWithMargins="0"/>
    </customSheetView>
    <customSheetView guid="{3836A67F-51F8-4B52-B51D-937DC398CD1F}" scale="115" showRuler="0">
      <selection activeCell="A22" sqref="A22:E22"/>
      <pageMargins left="0.75" right="0.75" top="1" bottom="1" header="0.5" footer="0.5"/>
      <pageSetup orientation="portrait" r:id="rId7"/>
      <headerFooter alignWithMargins="0"/>
    </customSheetView>
    <customSheetView guid="{05855B4F-D61E-4C97-B759-B2F96767F6F8}" state="hidden" showRuler="0">
      <selection activeCell="B1" sqref="B1:H1"/>
      <pageMargins left="0.75" right="0.75" top="1" bottom="1" header="0.5" footer="0.5"/>
      <pageSetup orientation="portrait" r:id="rId8"/>
      <headerFooter alignWithMargins="0"/>
    </customSheetView>
    <customSheetView guid="{82E8A0F5-0020-4355-95CF-28601763A783}" state="hidden" showRuler="0">
      <selection activeCell="B3" sqref="B3:H3"/>
      <pageMargins left="0.75" right="0.75" top="1" bottom="1" header="0.5" footer="0.5"/>
      <pageSetup orientation="portrait" r:id="rId9"/>
      <headerFooter alignWithMargins="0"/>
    </customSheetView>
    <customSheetView guid="{340562B9-6CEE-4962-8D7D-CA1C6778F52C}" showRuler="0">
      <selection activeCell="E9" sqref="E9"/>
      <pageMargins left="0.75" right="0.75" top="1" bottom="1" header="0.5" footer="0.5"/>
      <pageSetup orientation="portrait" r:id="rId10"/>
      <headerFooter alignWithMargins="0"/>
    </customSheetView>
    <customSheetView guid="{38BECF6E-1A53-4F98-87B9-44F2C5F77E08}" state="hidden" showRuler="0">
      <selection activeCell="K10" sqref="K10"/>
      <pageMargins left="0.75" right="0.75" top="1" bottom="1" header="0.5" footer="0.5"/>
      <pageSetup orientation="portrait" r:id="rId11"/>
      <headerFooter alignWithMargins="0"/>
    </customSheetView>
    <customSheetView guid="{8E3ED18F-7B8F-4A1C-969D-A70DC3B696C3}" state="hidden" showRuler="0">
      <selection activeCell="E8" sqref="E8"/>
      <pageMargins left="0.75" right="0.75" top="1" bottom="1" header="0.5" footer="0.5"/>
      <pageSetup orientation="portrait" r:id="rId12"/>
      <headerFooter alignWithMargins="0"/>
    </customSheetView>
    <customSheetView guid="{477F7E43-D393-45BA-B99B-D838E4629B5D}" state="hidden" showRuler="0">
      <selection activeCell="E8" sqref="E8"/>
      <pageMargins left="0.75" right="0.75" top="1" bottom="1" header="0.5" footer="0.5"/>
      <pageSetup orientation="portrait" r:id="rId13"/>
      <headerFooter alignWithMargins="0"/>
    </customSheetView>
    <customSheetView guid="{240327DD-375F-45D4-BA52-89AFD79FE6A1}" state="hidden" showRuler="0">
      <selection activeCell="B6" sqref="B6"/>
      <pageMargins left="0.75" right="0.75" top="1" bottom="1" header="0.5" footer="0.5"/>
      <pageSetup orientation="portrait" r:id="rId14"/>
      <headerFooter alignWithMargins="0"/>
    </customSheetView>
    <customSheetView guid="{DC28ED1E-3E35-4094-9C2B-5C0A1C1D459C}" state="hidden" showRuler="0">
      <selection activeCell="B1" sqref="B1:H1"/>
      <pageMargins left="0.75" right="0.75" top="1" bottom="1" header="0.5" footer="0.5"/>
      <pageSetup orientation="portrait" r:id="rId15"/>
      <headerFooter alignWithMargins="0"/>
    </customSheetView>
    <customSheetView guid="{7A9EA6D6-4DDF-43D9-92E6-C6AFAD14E266}" state="hidden" showRuler="0">
      <selection activeCell="D6" sqref="D6"/>
      <pageMargins left="0.75" right="0.75" top="1" bottom="1" header="0.5" footer="0.5"/>
      <pageSetup orientation="portrait" r:id="rId16"/>
      <headerFooter alignWithMargins="0"/>
    </customSheetView>
    <customSheetView guid="{43BCBF1E-CDCF-4541-8D79-87EDCECBC1FD}" state="hidden" showRuler="0">
      <selection activeCell="D10" sqref="D10"/>
      <pageMargins left="0.75" right="0.75" top="1" bottom="1" header="0.5" footer="0.5"/>
      <pageSetup orientation="portrait" r:id="rId17"/>
      <headerFooter alignWithMargins="0"/>
    </customSheetView>
    <customSheetView guid="{ECEBABD0-566A-41C4-AA9A-38EA30EFEDA8}" state="hidden" showRuler="0">
      <pageMargins left="0.75" right="0.75" top="1" bottom="1" header="0.5" footer="0.5"/>
      <pageSetup orientation="portrait" r:id="rId18"/>
      <headerFooter alignWithMargins="0"/>
    </customSheetView>
    <customSheetView guid="{A3F641DF-CF1D-48E3-AFDC-E52726A449CB}" state="hidden" showRuler="0">
      <pageMargins left="0.75" right="0.75" top="1" bottom="1" header="0.5" footer="0.5"/>
      <pageSetup orientation="portrait" r:id="rId19"/>
      <headerFooter alignWithMargins="0"/>
    </customSheetView>
    <customSheetView guid="{8E7B022F-1113-4BA2-B2BA-8EDBE02A2557}" state="hidden" showRuler="0">
      <pageMargins left="0.75" right="0.75" top="1" bottom="1" header="0.5" footer="0.5"/>
      <pageSetup orientation="portrait" r:id="rId20"/>
      <headerFooter alignWithMargins="0"/>
    </customSheetView>
    <customSheetView guid="{CD4CA1A8-824A-452F-BDBA-32A47C1B3013}" state="hidden" showRuler="0">
      <selection activeCell="B10" sqref="B10"/>
      <pageMargins left="0.75" right="0.75" top="1" bottom="1" header="0.5" footer="0.5"/>
      <pageSetup orientation="portrait" r:id="rId21"/>
      <headerFooter alignWithMargins="0"/>
    </customSheetView>
    <customSheetView guid="{494F6778-23FE-4AAC-B37D-6C7543FC13B9}" state="hidden" showRuler="0">
      <selection activeCell="F6" sqref="F6"/>
      <pageMargins left="0.75" right="0.75" top="1" bottom="1" header="0.5" footer="0.5"/>
      <pageSetup orientation="portrait" r:id="rId22"/>
      <headerFooter alignWithMargins="0"/>
    </customSheetView>
    <customSheetView guid="{F9FE2C60-2849-4C32-B532-2B1A89FFA9CD}" state="hidden" showRuler="0">
      <selection activeCell="F8" sqref="F8"/>
      <pageMargins left="0.75" right="0.75" top="1" bottom="1" header="0.5" footer="0.5"/>
      <pageSetup orientation="portrait" r:id="rId23"/>
      <headerFooter alignWithMargins="0"/>
    </customSheetView>
    <customSheetView guid="{FE4EC9C4-31B9-4D40-8323-5B16C3BC840F}" state="hidden" showRuler="0">
      <selection activeCell="H11" sqref="H11"/>
      <pageMargins left="0.75" right="0.75" top="1" bottom="1" header="0.5" footer="0.5"/>
      <pageSetup orientation="portrait" r:id="rId24"/>
      <headerFooter alignWithMargins="0"/>
    </customSheetView>
    <customSheetView guid="{C5EDD9E3-0801-4479-8600-A80B0FCFDF0B}" state="hidden" showRuler="0">
      <selection activeCell="C9" sqref="C9"/>
      <pageMargins left="0.75" right="0.75" top="1" bottom="1" header="0.5" footer="0.5"/>
      <pageSetup orientation="portrait" r:id="rId25"/>
      <headerFooter alignWithMargins="0"/>
    </customSheetView>
    <customSheetView guid="{15A19D23-A9FD-4FC1-B7B0-F2D16BDFC729}" state="hidden" showRuler="0">
      <selection activeCell="E8" sqref="E8"/>
      <pageMargins left="0.75" right="0.75" top="1" bottom="1" header="0.5" footer="0.5"/>
      <pageSetup orientation="portrait" r:id="rId26"/>
      <headerFooter alignWithMargins="0"/>
    </customSheetView>
    <customSheetView guid="{97C0FC0E-800C-45C9-895E-E91A3F1ADBA4}" state="hidden" showRuler="0">
      <selection activeCell="D8" sqref="D8"/>
      <pageMargins left="0.75" right="0.75" top="1" bottom="1" header="0.5" footer="0.5"/>
      <pageSetup orientation="portrait" r:id="rId27"/>
      <headerFooter alignWithMargins="0"/>
    </customSheetView>
    <customSheetView guid="{CB7992C9-ABA5-4C7D-8C49-1E1D8E8875C7}" state="hidden" showRuler="0">
      <selection activeCell="D9" sqref="D9"/>
      <pageMargins left="0.75" right="0.75" top="1" bottom="1" header="0.5" footer="0.5"/>
      <pageSetup orientation="portrait" r:id="rId28"/>
      <headerFooter alignWithMargins="0"/>
    </customSheetView>
    <customSheetView guid="{E51D3662-FFCE-4FD6-A590-7DDC9E38C41F}" state="hidden" showRuler="0">
      <selection activeCell="E14" sqref="E14"/>
      <pageMargins left="0.75" right="0.75" top="1" bottom="1" header="0.5" footer="0.5"/>
      <pageSetup orientation="portrait" r:id="rId29"/>
      <headerFooter alignWithMargins="0"/>
    </customSheetView>
    <customSheetView guid="{2CF6F19D-227C-4840-A9E1-6C944B0145DB}" scale="115" state="hidden" showRuler="0">
      <selection activeCell="H6" sqref="H6"/>
      <pageMargins left="0.75" right="0.75" top="1" bottom="1" header="0.5" footer="0.5"/>
      <pageSetup orientation="portrait" r:id="rId30"/>
      <headerFooter alignWithMargins="0"/>
    </customSheetView>
    <customSheetView guid="{22E98F9C-C2D1-498E-A22F-610A9D935107}" scale="115" state="hidden" showRuler="0">
      <selection activeCell="D9" sqref="D9"/>
      <pageMargins left="0.75" right="0.75" top="1" bottom="1" header="0.5" footer="0.5"/>
      <pageSetup orientation="portrait" r:id="rId31"/>
      <headerFooter alignWithMargins="0"/>
    </customSheetView>
    <customSheetView guid="{F69C7555-C61D-4F7A-9432-A1A8E6C1D167}" scale="115" state="hidden" showRuler="0">
      <selection activeCell="B7" sqref="B7"/>
      <pageMargins left="0.75" right="0.75" top="1" bottom="1" header="0.5" footer="0.5"/>
      <pageSetup orientation="portrait" r:id="rId32"/>
      <headerFooter alignWithMargins="0"/>
    </customSheetView>
    <customSheetView guid="{1C46EBB3-B065-41C0-9C89-6B0653776FC2}" scale="115" state="hidden" showRuler="0">
      <selection activeCell="B6" sqref="B6"/>
      <pageMargins left="0.75" right="0.75" top="1" bottom="1" header="0.5" footer="0.5"/>
      <pageSetup orientation="portrait" r:id="rId33"/>
      <headerFooter alignWithMargins="0"/>
    </customSheetView>
    <customSheetView guid="{DADC952D-E162-4FBD-AB22-9C1A7E7CACD8}" scale="115" state="hidden" showRuler="0">
      <selection activeCell="B6" sqref="B6"/>
      <pageMargins left="0.75" right="0.75" top="1" bottom="1" header="0.5" footer="0.5"/>
      <pageSetup orientation="portrait" r:id="rId34"/>
      <headerFooter alignWithMargins="0"/>
    </customSheetView>
    <customSheetView guid="{ABDD40A7-66B9-43CC-B63B-09D98A5A40BE}" state="hidden" showRuler="0">
      <selection activeCell="B6" sqref="B6"/>
      <pageMargins left="0.75" right="0.75" top="1" bottom="1" header="0.5" footer="0.5"/>
      <pageSetup orientation="portrait" r:id="rId35"/>
      <headerFooter alignWithMargins="0"/>
    </customSheetView>
  </customSheetViews>
  <mergeCells count="3">
    <mergeCell ref="B1:H1"/>
    <mergeCell ref="B4:C4"/>
    <mergeCell ref="B3:G3"/>
  </mergeCells>
  <phoneticPr fontId="7" type="noConversion"/>
  <pageMargins left="0.75" right="0.75" top="1" bottom="1" header="0.5" footer="0.5"/>
  <pageSetup orientation="portrait" r:id="rId36"/>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indexed="10"/>
    <pageSetUpPr fitToPage="1"/>
  </sheetPr>
  <dimension ref="A1:AL40"/>
  <sheetViews>
    <sheetView showGridLines="0" showZeros="0" view="pageBreakPreview" zoomScale="115" zoomScaleSheetLayoutView="115" workbookViewId="0">
      <selection activeCell="D19" sqref="D19"/>
    </sheetView>
  </sheetViews>
  <sheetFormatPr defaultColWidth="9.140625" defaultRowHeight="16.5"/>
  <cols>
    <col min="1" max="1" width="12.140625" style="30" customWidth="1"/>
    <col min="2" max="2" width="23.7109375" style="30" customWidth="1"/>
    <col min="3" max="3" width="26.42578125" style="30" customWidth="1"/>
    <col min="4" max="4" width="12.28515625" style="30" customWidth="1"/>
    <col min="5" max="5" width="26.7109375" style="30" customWidth="1"/>
    <col min="6" max="8" width="9.140625" style="250"/>
    <col min="9" max="38" width="9.140625" style="251"/>
    <col min="39" max="16384" width="9.140625" style="26"/>
  </cols>
  <sheetData>
    <row r="1" spans="1:38" s="705" customFormat="1" ht="20.25" customHeight="1">
      <c r="A1" s="1373" t="str">
        <f>'Attach 3(JV)'!A1</f>
        <v>Specification No. :CC/NT/G-MISC/DOM/A02/23/01462</v>
      </c>
      <c r="B1" s="1373"/>
      <c r="C1" s="1373"/>
      <c r="D1" s="717"/>
      <c r="E1" s="718" t="str">
        <f>"Attachment-4(A) "&amp; 'Attach 3(JV)'!AT1</f>
        <v xml:space="preserve">Attachment-4(A) </v>
      </c>
      <c r="F1" s="719"/>
      <c r="G1" s="719"/>
      <c r="H1" s="719"/>
      <c r="I1" s="720"/>
      <c r="J1" s="720"/>
      <c r="K1" s="720"/>
      <c r="L1" s="720"/>
      <c r="M1" s="720"/>
      <c r="N1" s="720"/>
      <c r="O1" s="720"/>
      <c r="P1" s="720"/>
      <c r="Q1" s="720"/>
      <c r="R1" s="720"/>
      <c r="S1" s="720"/>
      <c r="T1" s="720"/>
      <c r="U1" s="720"/>
      <c r="V1" s="720"/>
      <c r="W1" s="720"/>
      <c r="X1" s="720"/>
      <c r="Y1" s="720"/>
      <c r="Z1" s="720"/>
      <c r="AA1" s="720"/>
      <c r="AB1" s="720"/>
      <c r="AC1" s="720"/>
      <c r="AD1" s="720"/>
      <c r="AE1" s="720"/>
      <c r="AF1" s="720"/>
      <c r="AG1" s="720"/>
      <c r="AH1" s="720"/>
      <c r="AI1" s="720"/>
      <c r="AJ1" s="720"/>
      <c r="AK1" s="720"/>
      <c r="AL1" s="720"/>
    </row>
    <row r="2" spans="1:38" ht="11.1" customHeight="1"/>
    <row r="3" spans="1:38" ht="89.25" customHeight="1">
      <c r="A3" s="998" t="str">
        <f>'Attach 3(JV)'!A3</f>
        <v>Isolator Package ISO-02 associated with Bulk Procurement for Substation Equipment’s for implementation of Bay Extension work.</v>
      </c>
      <c r="B3" s="999"/>
      <c r="C3" s="999"/>
      <c r="D3" s="999"/>
      <c r="E3" s="999"/>
      <c r="F3" s="252"/>
      <c r="G3" s="253"/>
      <c r="H3" s="252"/>
    </row>
    <row r="4" spans="1:38" ht="11.1" customHeight="1">
      <c r="A4" s="29"/>
      <c r="H4" s="254"/>
      <c r="I4" s="255"/>
    </row>
    <row r="5" spans="1:38" ht="20.100000000000001" customHeight="1">
      <c r="A5" s="1035" t="s">
        <v>341</v>
      </c>
      <c r="B5" s="1035"/>
      <c r="C5" s="1035"/>
      <c r="D5" s="1035"/>
      <c r="E5" s="1035"/>
      <c r="F5" s="252"/>
      <c r="H5" s="254"/>
      <c r="I5" s="256"/>
    </row>
    <row r="6" spans="1:38" ht="11.1" customHeight="1">
      <c r="A6" s="33"/>
      <c r="H6" s="254"/>
      <c r="I6" s="256"/>
    </row>
    <row r="7" spans="1:38" ht="20.100000000000001" customHeight="1">
      <c r="A7" s="34" t="str">
        <f>'Attach 3(JV)'!A7</f>
        <v>Bidder’s Name and Address :</v>
      </c>
      <c r="D7" s="16" t="str">
        <f>'Attach 3(JV)'!E7</f>
        <v>To:</v>
      </c>
      <c r="H7" s="254"/>
      <c r="I7" s="256"/>
    </row>
    <row r="8" spans="1:38" s="185" customFormat="1" ht="36" customHeight="1">
      <c r="A8" s="1041" t="str">
        <f>'Attach 3(JV)'!A8</f>
        <v/>
      </c>
      <c r="B8" s="1041"/>
      <c r="C8" s="1041"/>
      <c r="D8" s="12" t="str">
        <f>'Attach 3(JV)'!E8</f>
        <v>Contract Services</v>
      </c>
      <c r="E8" s="33"/>
      <c r="F8" s="257"/>
      <c r="G8" s="257"/>
      <c r="H8" s="258"/>
      <c r="I8" s="259"/>
      <c r="J8" s="260"/>
      <c r="K8" s="260"/>
      <c r="L8" s="260"/>
      <c r="M8" s="260"/>
      <c r="N8" s="260"/>
      <c r="O8" s="260"/>
      <c r="P8" s="260"/>
      <c r="Q8" s="260"/>
      <c r="R8" s="260"/>
      <c r="S8" s="260"/>
      <c r="T8" s="260"/>
      <c r="U8" s="260"/>
      <c r="V8" s="260"/>
      <c r="W8" s="260"/>
      <c r="X8" s="260"/>
      <c r="Y8" s="260"/>
      <c r="Z8" s="260"/>
      <c r="AA8" s="260"/>
      <c r="AB8" s="260"/>
      <c r="AC8" s="260"/>
      <c r="AD8" s="260"/>
      <c r="AE8" s="260"/>
      <c r="AF8" s="260"/>
      <c r="AG8" s="260"/>
      <c r="AH8" s="260"/>
      <c r="AI8" s="260"/>
      <c r="AJ8" s="260"/>
      <c r="AK8" s="260"/>
      <c r="AL8" s="260"/>
    </row>
    <row r="9" spans="1:38" ht="20.100000000000001" customHeight="1">
      <c r="A9" s="14" t="s">
        <v>334</v>
      </c>
      <c r="B9" s="1371" t="str">
        <f>'Attach 3(JV)'!B9</f>
        <v/>
      </c>
      <c r="C9" s="1371"/>
      <c r="D9" s="12" t="str">
        <f>'Attach 3(JV)'!E9</f>
        <v>Power Grid Corporation of India Ltd.,</v>
      </c>
      <c r="H9" s="254"/>
      <c r="I9" s="256"/>
    </row>
    <row r="10" spans="1:38" ht="20.100000000000001" customHeight="1">
      <c r="A10" s="14" t="s">
        <v>336</v>
      </c>
      <c r="B10" s="1371" t="str">
        <f>'Attach 3(JV)'!B10</f>
        <v/>
      </c>
      <c r="C10" s="1371"/>
      <c r="D10" s="12" t="str">
        <f>'Attach 3(JV)'!E10</f>
        <v>"Saudamini", Plot No. 2, Sector 29</v>
      </c>
      <c r="H10" s="254"/>
      <c r="I10" s="256"/>
    </row>
    <row r="11" spans="1:38" ht="20.100000000000001" customHeight="1">
      <c r="B11" s="1371" t="str">
        <f>'Attach 3(JV)'!B11</f>
        <v/>
      </c>
      <c r="C11" s="1371"/>
      <c r="D11" s="12" t="str">
        <f>'Attach 3(JV)'!E11</f>
        <v>Gurgaon (Haryana) - 122001</v>
      </c>
    </row>
    <row r="12" spans="1:38" ht="15" customHeight="1">
      <c r="A12" s="33"/>
      <c r="B12" s="1371" t="str">
        <f>'Attach 3(JV)'!B12</f>
        <v/>
      </c>
      <c r="C12" s="1371"/>
      <c r="D12" s="12"/>
    </row>
    <row r="13" spans="1:38" ht="20.100000000000001" customHeight="1">
      <c r="A13" s="30" t="s">
        <v>329</v>
      </c>
      <c r="D13" s="43"/>
    </row>
    <row r="14" spans="1:38" ht="79.5" customHeight="1">
      <c r="A14" s="1374" t="s">
        <v>342</v>
      </c>
      <c r="B14" s="1374"/>
      <c r="C14" s="1374"/>
      <c r="D14" s="1374"/>
      <c r="E14" s="1374"/>
    </row>
    <row r="15" spans="1:38" ht="20.100000000000001" customHeight="1">
      <c r="A15" s="161" t="s">
        <v>348</v>
      </c>
      <c r="B15" s="161" t="s">
        <v>349</v>
      </c>
      <c r="C15" s="161" t="s">
        <v>350</v>
      </c>
      <c r="D15" s="161" t="s">
        <v>330</v>
      </c>
      <c r="E15" s="161" t="s">
        <v>331</v>
      </c>
    </row>
    <row r="16" spans="1:38" ht="20.100000000000001" customHeight="1">
      <c r="A16" s="162">
        <v>1</v>
      </c>
      <c r="B16" s="302"/>
      <c r="C16" s="302"/>
      <c r="D16" s="302"/>
      <c r="E16" s="302"/>
    </row>
    <row r="17" spans="1:38" ht="20.100000000000001" customHeight="1">
      <c r="A17" s="163">
        <v>2</v>
      </c>
      <c r="B17" s="303"/>
      <c r="C17" s="303"/>
      <c r="D17" s="303"/>
      <c r="E17" s="303"/>
    </row>
    <row r="18" spans="1:38" ht="20.100000000000001" customHeight="1">
      <c r="A18" s="163">
        <v>3</v>
      </c>
      <c r="B18" s="303"/>
      <c r="C18" s="303"/>
      <c r="D18" s="303"/>
      <c r="E18" s="303"/>
    </row>
    <row r="19" spans="1:38" ht="20.100000000000001" customHeight="1">
      <c r="A19" s="163">
        <v>4</v>
      </c>
      <c r="B19" s="303"/>
      <c r="C19" s="303"/>
      <c r="D19" s="303"/>
      <c r="E19" s="303"/>
    </row>
    <row r="20" spans="1:38" ht="19.5" customHeight="1">
      <c r="A20" s="164">
        <v>5</v>
      </c>
      <c r="B20" s="304"/>
      <c r="C20" s="304"/>
      <c r="D20" s="304"/>
      <c r="E20" s="304"/>
    </row>
    <row r="21" spans="1:38" ht="15" customHeight="1">
      <c r="A21" s="26"/>
      <c r="B21" s="26"/>
      <c r="C21" s="26"/>
      <c r="D21" s="26"/>
      <c r="E21" s="26"/>
    </row>
    <row r="22" spans="1:38" ht="62.25" customHeight="1">
      <c r="A22" s="1374" t="s">
        <v>343</v>
      </c>
      <c r="B22" s="1374"/>
      <c r="C22" s="1374"/>
      <c r="D22" s="1374"/>
      <c r="E22" s="1374"/>
    </row>
    <row r="23" spans="1:38" s="155" customFormat="1" ht="15.95" customHeight="1">
      <c r="A23" s="104"/>
      <c r="B23" s="104"/>
      <c r="C23" s="104"/>
      <c r="D23" s="104"/>
      <c r="E23" s="104"/>
      <c r="F23" s="334"/>
      <c r="G23" s="334"/>
      <c r="H23" s="334"/>
      <c r="I23" s="335"/>
      <c r="J23" s="335"/>
      <c r="K23" s="335"/>
      <c r="L23" s="335"/>
      <c r="M23" s="335"/>
      <c r="N23" s="335"/>
      <c r="O23" s="335"/>
      <c r="P23" s="335"/>
      <c r="Q23" s="335"/>
      <c r="R23" s="335"/>
      <c r="S23" s="335"/>
      <c r="T23" s="335"/>
      <c r="U23" s="335"/>
      <c r="V23" s="335"/>
      <c r="W23" s="335"/>
      <c r="X23" s="335"/>
      <c r="Y23" s="335"/>
      <c r="Z23" s="335"/>
      <c r="AA23" s="335"/>
      <c r="AB23" s="335"/>
      <c r="AC23" s="335"/>
      <c r="AD23" s="335"/>
      <c r="AE23" s="335"/>
      <c r="AF23" s="335"/>
      <c r="AG23" s="335"/>
      <c r="AH23" s="335"/>
      <c r="AI23" s="335"/>
      <c r="AJ23" s="335"/>
      <c r="AK23" s="335"/>
      <c r="AL23" s="335"/>
    </row>
    <row r="24" spans="1:38" ht="23.1" customHeight="1">
      <c r="C24" s="38"/>
    </row>
    <row r="25" spans="1:38" ht="23.1" customHeight="1">
      <c r="A25" s="37" t="s">
        <v>6</v>
      </c>
      <c r="B25" s="73">
        <f>'Attach 3(JV)'!B24</f>
        <v>0</v>
      </c>
      <c r="C25" s="38" t="s">
        <v>4</v>
      </c>
      <c r="D25" s="1375">
        <f>'Attach 3(JV)'!E24</f>
        <v>0</v>
      </c>
      <c r="E25" s="1375"/>
    </row>
    <row r="26" spans="1:38" ht="23.1" customHeight="1">
      <c r="A26" s="37" t="s">
        <v>7</v>
      </c>
      <c r="B26" s="300">
        <f>'Attach 3(JV)'!B25</f>
        <v>0</v>
      </c>
      <c r="C26" s="38" t="s">
        <v>5</v>
      </c>
      <c r="D26" s="40">
        <f>'Attach 3(JV)'!E25</f>
        <v>0</v>
      </c>
    </row>
    <row r="27" spans="1:38" ht="23.1" customHeight="1">
      <c r="C27" s="38"/>
      <c r="D27" s="38"/>
    </row>
    <row r="28" spans="1:38" ht="20.100000000000001" customHeight="1"/>
    <row r="29" spans="1:38" ht="20.100000000000001" customHeight="1">
      <c r="A29" s="39"/>
    </row>
    <row r="30" spans="1:38" ht="20.100000000000001" customHeight="1"/>
    <row r="31" spans="1:38" ht="20.100000000000001" customHeight="1"/>
    <row r="32" spans="1:38" ht="20.100000000000001" customHeight="1">
      <c r="A32" s="39"/>
    </row>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row r="39" spans="1:1" ht="20.100000000000001" customHeight="1"/>
    <row r="40" spans="1:1" ht="20.100000000000001" customHeight="1"/>
  </sheetData>
  <sheetProtection password="EDA3" sheet="1" objects="1" scenarios="1" formatColumns="0" formatRows="0" selectLockedCells="1"/>
  <customSheetViews>
    <customSheetView guid="{75B14AF8-1D53-4505-AAFD-D14BA6666FCE}" scale="115" showPageBreaks="1" showGridLines="0" zeroValues="0" fitToPage="1" printArea="1" view="pageBreakPreview">
      <selection activeCell="D19" sqref="D19"/>
      <pageMargins left="0.75" right="0.63" top="0.57999999999999996" bottom="0.4" header="0.34" footer="0.2"/>
      <pageSetup orientation="portrait" r:id="rId1"/>
      <headerFooter alignWithMargins="0">
        <oddFooter>&amp;R&amp;"Book Antiqua,Bold"&amp;8 Page &amp;P of &amp;N</oddFooter>
      </headerFooter>
    </customSheetView>
    <customSheetView guid="{A191DFDC-8ECE-4AD6-BD00-FEA0D8FB0A45}" scale="115" showPageBreaks="1" showGridLines="0" zeroValues="0" fitToPage="1" printArea="1" view="pageBreakPreview" topLeftCell="A4">
      <selection activeCell="D19" sqref="D19"/>
      <pageMargins left="0.75" right="0.63" top="0.57999999999999996" bottom="0.4" header="0.34" footer="0.2"/>
      <pageSetup orientation="portrait" r:id="rId2"/>
      <headerFooter alignWithMargins="0">
        <oddFooter>&amp;R&amp;"Book Antiqua,Bold"&amp;8 Page &amp;P of &amp;N</oddFooter>
      </headerFooter>
    </customSheetView>
    <customSheetView guid="{5476C51C-4037-4B28-A818-10D7CDF0C66A}" scale="115" showPageBreaks="1" showGridLines="0" zeroValues="0" fitToPage="1" printArea="1" view="pageBreakPreview" topLeftCell="A10">
      <selection activeCell="D16" sqref="D16"/>
      <pageMargins left="0.75" right="0.63" top="0.57999999999999996" bottom="0.4" header="0.34" footer="0.2"/>
      <pageSetup orientation="portrait" r:id="rId3"/>
      <headerFooter alignWithMargins="0">
        <oddFooter>&amp;R&amp;"Book Antiqua,Bold"&amp;8 Page &amp;P of &amp;N</oddFooter>
      </headerFooter>
    </customSheetView>
    <customSheetView guid="{3B0AB1ED-5866-4A43-AA03-026CB8F4E20E}" scale="115" showPageBreaks="1" showGridLines="0" zeroValues="0" fitToPage="1" printArea="1" view="pageBreakPreview" topLeftCell="A16">
      <selection activeCell="D16" sqref="D16"/>
      <pageMargins left="0.75" right="0.63" top="0.57999999999999996" bottom="0.4" header="0.34" footer="0.2"/>
      <pageSetup orientation="portrait" r:id="rId4"/>
      <headerFooter alignWithMargins="0">
        <oddFooter>&amp;R&amp;"Book Antiqua,Bold"&amp;8 Page &amp;P of &amp;N</oddFooter>
      </headerFooter>
    </customSheetView>
    <customSheetView guid="{45814E31-7EF7-46D4-AAA9-9580F481731A}" scale="115" showPageBreaks="1" showGridLines="0" zeroValues="0" fitToPage="1" printArea="1" view="pageBreakPreview" topLeftCell="A10">
      <selection activeCell="B16" sqref="B16"/>
      <pageMargins left="0.75" right="0.63" top="0.57999999999999996" bottom="0.4" header="0.34" footer="0.2"/>
      <pageSetup orientation="portrait" r:id="rId5"/>
      <headerFooter alignWithMargins="0">
        <oddFooter>&amp;R&amp;"Book Antiqua,Bold"&amp;8 Page &amp;P of &amp;N</oddFooter>
      </headerFooter>
    </customSheetView>
    <customSheetView guid="{A8583C01-5E6A-4469-ADCA-440E12AA8084}" scale="115" showPageBreaks="1" showGridLines="0" zeroValues="0" fitToPage="1" printArea="1" state="hidden" view="pageBreakPreview">
      <selection activeCell="B16" sqref="B16"/>
      <pageMargins left="0.75" right="0.63" top="0.57999999999999996" bottom="0.4" header="0.34" footer="0.2"/>
      <pageSetup orientation="portrait" r:id="rId6"/>
      <headerFooter alignWithMargins="0">
        <oddFooter>&amp;R&amp;"Book Antiqua,Bold"&amp;8 Page &amp;P of &amp;N</oddFooter>
      </headerFooter>
    </customSheetView>
    <customSheetView guid="{3836A67F-51F8-4B52-B51D-937DC398CD1F}" scale="115" showPageBreaks="1" showGridLines="0" zeroValues="0" fitToPage="1" printArea="1" view="pageBreakPreview" topLeftCell="A7">
      <selection activeCell="B16" sqref="B16"/>
      <pageMargins left="0.75" right="0.63" top="0.57999999999999996" bottom="0.4" header="0.34" footer="0.2"/>
      <pageSetup orientation="portrait" r:id="rId7"/>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75" right="0.63" top="0.57999999999999996" bottom="0.4" header="0.34" footer="0.2"/>
      <pageSetup scale="87" orientation="portrait" r:id="rId8"/>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75" right="0.63" top="0.57999999999999996" bottom="0.4" header="0.34" footer="0.2"/>
      <pageSetup scale="96" orientation="portrait" r:id="rId9"/>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75" right="0.63" top="0.57999999999999996" bottom="0.4" header="0.34" footer="0.2"/>
      <pageSetup orientation="portrait" r:id="rId10"/>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75" right="0.63" top="0.57999999999999996" bottom="0.4" header="0.34" footer="0.2"/>
      <pageSetup orientation="portrait" r:id="rId11"/>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75" right="0.63" top="0.57999999999999996" bottom="0.4" header="0.34" footer="0.2"/>
      <pageSetup orientation="portrait" r:id="rId12"/>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75" right="0.63" top="0.57999999999999996" bottom="0.4" header="0.34" footer="0.2"/>
      <pageSetup orientation="portrait" r:id="rId13"/>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14"/>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15"/>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16"/>
      <headerFooter alignWithMargins="0">
        <oddFooter>&amp;R&amp;"Book Antiqua,Bold"&amp;8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17"/>
      <headerFooter alignWithMargins="0">
        <oddFooter>&amp;R&amp;"Book Antiqua,Bold"&amp;8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18"/>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19"/>
      <headerFooter alignWithMargins="0">
        <oddFooter>&amp;L&amp;8Tower Package-P238-TW04, TL associated with Phase-I Generation Project in Orissa (Part-C)&amp;R&amp;"Book Antiqua,Bold"&amp;8Attachment-4(A) TW04  /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21"/>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22"/>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23"/>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24"/>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75" right="0.63" top="0.57999999999999996" bottom="0.4" header="0.34" footer="0.2"/>
      <pageSetup orientation="portrait" r:id="rId25"/>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75" right="0.63" top="0.57999999999999996" bottom="0.4" header="0.34" footer="0.2"/>
      <pageSetup orientation="portrait" r:id="rId26"/>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75" right="0.63" top="0.57999999999999996" bottom="0.4" header="0.34" footer="0.2"/>
      <pageSetup orientation="portrait" r:id="rId27"/>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75" right="0.63" top="0.57999999999999996" bottom="0.4" header="0.34" footer="0.2"/>
      <pageSetup orientation="portrait" r:id="rId28"/>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75" right="0.63" top="0.57999999999999996" bottom="0.4" header="0.34" footer="0.2"/>
      <pageSetup scale="96" orientation="portrait" r:id="rId29"/>
      <headerFooter alignWithMargins="0">
        <oddFooter>&amp;R&amp;"Book Antiqua,Bold"&amp;8 Page &amp;P of &amp;N</oddFooter>
      </headerFooter>
    </customSheetView>
    <customSheetView guid="{2CF6F19D-227C-4840-A9E1-6C944B0145DB}" scale="115" showPageBreaks="1" showGridLines="0" zeroValues="0" fitToPage="1" printArea="1" state="hidden" view="pageBreakPreview">
      <selection activeCell="B16" sqref="B16"/>
      <pageMargins left="0.75" right="0.63" top="0.57999999999999996" bottom="0.4" header="0.34" footer="0.2"/>
      <pageSetup orientation="portrait" r:id="rId30"/>
      <headerFooter alignWithMargins="0">
        <oddFooter>&amp;R&amp;"Book Antiqua,Bold"&amp;8 Page &amp;P of &amp;N</oddFooter>
      </headerFooter>
    </customSheetView>
    <customSheetView guid="{22E98F9C-C2D1-498E-A22F-610A9D935107}" scale="115" showPageBreaks="1" showGridLines="0" zeroValues="0" fitToPage="1" printArea="1" view="pageBreakPreview" topLeftCell="A10">
      <selection activeCell="B16" sqref="B16"/>
      <pageMargins left="0.75" right="0.63" top="0.57999999999999996" bottom="0.4" header="0.34" footer="0.2"/>
      <pageSetup orientation="portrait" r:id="rId31"/>
      <headerFooter alignWithMargins="0">
        <oddFooter>&amp;R&amp;"Book Antiqua,Bold"&amp;8 Page &amp;P of &amp;N</oddFooter>
      </headerFooter>
    </customSheetView>
    <customSheetView guid="{F69C7555-C61D-4F7A-9432-A1A8E6C1D167}" scale="115" showPageBreaks="1" showGridLines="0" zeroValues="0" fitToPage="1" printArea="1" view="pageBreakPreview" topLeftCell="A10">
      <selection activeCell="B16" sqref="B16"/>
      <pageMargins left="0.75" right="0.63" top="0.57999999999999996" bottom="0.4" header="0.34" footer="0.2"/>
      <pageSetup orientation="portrait" r:id="rId32"/>
      <headerFooter alignWithMargins="0">
        <oddFooter>&amp;R&amp;"Book Antiqua,Bold"&amp;8 Page &amp;P of &amp;N</oddFooter>
      </headerFooter>
    </customSheetView>
    <customSheetView guid="{1C46EBB3-B065-41C0-9C89-6B0653776FC2}" scale="115" showPageBreaks="1" showGridLines="0" zeroValues="0" fitToPage="1" printArea="1" view="pageBreakPreview" topLeftCell="A16">
      <selection activeCell="D16" sqref="D16"/>
      <pageMargins left="0.75" right="0.63" top="0.57999999999999996" bottom="0.4" header="0.34" footer="0.2"/>
      <pageSetup orientation="portrait" r:id="rId33"/>
      <headerFooter alignWithMargins="0">
        <oddFooter>&amp;R&amp;"Book Antiqua,Bold"&amp;8 Page &amp;P of &amp;N</oddFooter>
      </headerFooter>
    </customSheetView>
    <customSheetView guid="{DADC952D-E162-4FBD-AB22-9C1A7E7CACD8}" scale="115" showPageBreaks="1" showGridLines="0" zeroValues="0" fitToPage="1" printArea="1" view="pageBreakPreview">
      <selection activeCell="D16" sqref="D16"/>
      <pageMargins left="0.75" right="0.63" top="0.57999999999999996" bottom="0.4" header="0.34" footer="0.2"/>
      <pageSetup orientation="portrait" r:id="rId34"/>
      <headerFooter alignWithMargins="0">
        <oddFooter>&amp;R&amp;"Book Antiqua,Bold"&amp;8 Page &amp;P of &amp;N</oddFooter>
      </headerFooter>
    </customSheetView>
    <customSheetView guid="{ABDD40A7-66B9-43CC-B63B-09D98A5A40BE}" scale="115" showPageBreaks="1" showGridLines="0" zeroValues="0" fitToPage="1" printArea="1" view="pageBreakPreview" topLeftCell="A10">
      <selection activeCell="D16" sqref="D16"/>
      <pageMargins left="0.75" right="0.63" top="0.57999999999999996" bottom="0.4" header="0.34" footer="0.2"/>
      <pageSetup orientation="portrait" r:id="rId35"/>
      <headerFooter alignWithMargins="0">
        <oddFooter>&amp;R&amp;"Book Antiqua,Bold"&amp;8 Page &amp;P of &amp;N</oddFooter>
      </headerFooter>
    </customSheetView>
  </customSheetViews>
  <mergeCells count="11">
    <mergeCell ref="D25:E25"/>
    <mergeCell ref="A22:E22"/>
    <mergeCell ref="B9:C9"/>
    <mergeCell ref="B10:C10"/>
    <mergeCell ref="B11:C11"/>
    <mergeCell ref="B12:C12"/>
    <mergeCell ref="A1:C1"/>
    <mergeCell ref="A3:E3"/>
    <mergeCell ref="A5:E5"/>
    <mergeCell ref="A14:E14"/>
    <mergeCell ref="A8:C8"/>
  </mergeCells>
  <phoneticPr fontId="7" type="noConversion"/>
  <pageMargins left="0.75" right="0.63" top="0.57999999999999996" bottom="0.4" header="0.34" footer="0.2"/>
  <pageSetup orientation="portrait" r:id="rId36"/>
  <headerFooter alignWithMargins="0">
    <oddFooter>&amp;R&amp;"Book Antiqua,Bold"&amp;8 Page &amp;P of &amp;N</oddFooter>
  </headerFooter>
  <drawing r:id="rId3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tabColor indexed="15"/>
    <pageSetUpPr fitToPage="1"/>
  </sheetPr>
  <dimension ref="A1:I35"/>
  <sheetViews>
    <sheetView showGridLines="0" view="pageBreakPreview" zoomScale="115" zoomScaleSheetLayoutView="115" workbookViewId="0">
      <selection activeCell="B21" sqref="B21:E21"/>
    </sheetView>
  </sheetViews>
  <sheetFormatPr defaultColWidth="9.140625" defaultRowHeight="16.5"/>
  <cols>
    <col min="1" max="1" width="12.140625" style="30" customWidth="1"/>
    <col min="2" max="2" width="20.5703125" style="30" customWidth="1"/>
    <col min="3" max="3" width="11.42578125" style="30" customWidth="1"/>
    <col min="4" max="4" width="15.42578125" style="30" customWidth="1"/>
    <col min="5" max="5" width="50.5703125" style="30" customWidth="1"/>
    <col min="6" max="8" width="9.140625" style="25"/>
    <col min="9" max="16384" width="9.140625" style="26"/>
  </cols>
  <sheetData>
    <row r="1" spans="1:9" s="705" customFormat="1" ht="19.5" customHeight="1">
      <c r="A1" s="1373" t="str">
        <f>'Attach 3(JV)'!A1</f>
        <v>Specification No. :CC/NT/G-MISC/DOM/A02/23/01462</v>
      </c>
      <c r="B1" s="1373"/>
      <c r="C1" s="1373"/>
      <c r="D1" s="1373"/>
      <c r="E1" s="718" t="str">
        <f>"Attachment-4(B) "&amp; 'Attach 3(JV)'!AT1</f>
        <v xml:space="preserve">Attachment-4(B) </v>
      </c>
      <c r="F1" s="704"/>
      <c r="G1" s="704"/>
      <c r="H1" s="704"/>
    </row>
    <row r="3" spans="1:9" ht="83.25" customHeight="1">
      <c r="A3" s="998" t="str">
        <f>'Attach 3(JV)'!A3</f>
        <v>Isolator Package ISO-02 associated with Bulk Procurement for Substation Equipment’s for implementation of Bay Extension work.</v>
      </c>
      <c r="B3" s="999"/>
      <c r="C3" s="999"/>
      <c r="D3" s="999"/>
      <c r="E3" s="999"/>
      <c r="F3" s="27"/>
      <c r="G3" s="28"/>
      <c r="H3" s="27"/>
    </row>
    <row r="4" spans="1:9" ht="20.100000000000001" customHeight="1">
      <c r="A4" s="29"/>
      <c r="H4" s="31"/>
      <c r="I4" s="11"/>
    </row>
    <row r="5" spans="1:9" ht="20.100000000000001" customHeight="1">
      <c r="A5" s="1035" t="s">
        <v>341</v>
      </c>
      <c r="B5" s="1035"/>
      <c r="C5" s="1035"/>
      <c r="D5" s="1035"/>
      <c r="E5" s="1035"/>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41" t="str">
        <f>'Attach 3(JV)'!A8</f>
        <v/>
      </c>
      <c r="B8" s="1041"/>
      <c r="C8" s="1041"/>
      <c r="D8" s="1041"/>
      <c r="E8" s="12" t="str">
        <f>'Attach 3(JV)'!E8</f>
        <v>Contract Services</v>
      </c>
      <c r="H8" s="31"/>
      <c r="I8" s="13"/>
    </row>
    <row r="9" spans="1:9" ht="20.100000000000001" customHeight="1">
      <c r="A9" s="14" t="s">
        <v>334</v>
      </c>
      <c r="B9" s="1371" t="str">
        <f>'Attach 3(JV)'!B9</f>
        <v/>
      </c>
      <c r="C9" s="1371"/>
      <c r="D9" s="1371"/>
      <c r="E9" s="12" t="str">
        <f>'Attach 3(JV)'!E9</f>
        <v>Power Grid Corporation of India Ltd.,</v>
      </c>
      <c r="H9" s="31"/>
      <c r="I9" s="13"/>
    </row>
    <row r="10" spans="1:9" ht="20.100000000000001" customHeight="1">
      <c r="A10" s="14" t="s">
        <v>336</v>
      </c>
      <c r="B10" s="1371" t="str">
        <f>'Attach 3(JV)'!B10</f>
        <v/>
      </c>
      <c r="C10" s="1371"/>
      <c r="D10" s="1371"/>
      <c r="E10" s="12" t="str">
        <f>'Attach 3(JV)'!E10</f>
        <v>"Saudamini", Plot No. 2, Sector 29</v>
      </c>
      <c r="H10" s="31"/>
      <c r="I10" s="13"/>
    </row>
    <row r="11" spans="1:9" ht="20.100000000000001" customHeight="1">
      <c r="B11" s="1371" t="str">
        <f>'Attach 3(JV)'!B11</f>
        <v/>
      </c>
      <c r="C11" s="1371"/>
      <c r="D11" s="1371"/>
      <c r="E11" s="12" t="str">
        <f>'Attach 3(JV)'!E11</f>
        <v>Gurgaon (Haryana) - 122001</v>
      </c>
    </row>
    <row r="12" spans="1:9" ht="20.100000000000001" customHeight="1">
      <c r="A12" s="33"/>
      <c r="B12" s="1371" t="str">
        <f>'Attach 3(JV)'!B12</f>
        <v/>
      </c>
      <c r="C12" s="1371"/>
      <c r="D12" s="1371"/>
      <c r="E12" s="12"/>
    </row>
    <row r="13" spans="1:9" ht="20.100000000000001" customHeight="1">
      <c r="A13" s="30" t="s">
        <v>329</v>
      </c>
    </row>
    <row r="14" spans="1:9" ht="20.100000000000001" customHeight="1">
      <c r="A14" s="33"/>
    </row>
    <row r="15" spans="1:9" ht="87.75" customHeight="1">
      <c r="A15" s="1377" t="s">
        <v>351</v>
      </c>
      <c r="B15" s="1377"/>
      <c r="C15" s="1377"/>
      <c r="D15" s="1377"/>
      <c r="E15" s="1377"/>
    </row>
    <row r="16" spans="1:9" ht="30" customHeight="1">
      <c r="A16" s="102" t="s">
        <v>344</v>
      </c>
      <c r="B16" s="1376"/>
      <c r="C16" s="1376"/>
      <c r="D16" s="1376"/>
      <c r="E16" s="1376"/>
    </row>
    <row r="17" spans="1:5" ht="30" customHeight="1">
      <c r="A17" s="102" t="s">
        <v>345</v>
      </c>
      <c r="B17" s="1376"/>
      <c r="C17" s="1376"/>
      <c r="D17" s="1376"/>
      <c r="E17" s="1376"/>
    </row>
    <row r="18" spans="1:5" ht="30" customHeight="1">
      <c r="A18" s="102" t="s">
        <v>346</v>
      </c>
      <c r="B18" s="1376"/>
      <c r="C18" s="1376"/>
      <c r="D18" s="1376"/>
      <c r="E18" s="1376"/>
    </row>
    <row r="19" spans="1:5" ht="30" customHeight="1">
      <c r="A19" s="44" t="s">
        <v>347</v>
      </c>
      <c r="B19" s="1376"/>
      <c r="C19" s="1376"/>
      <c r="D19" s="1376"/>
      <c r="E19" s="1376"/>
    </row>
    <row r="20" spans="1:5" ht="30" customHeight="1">
      <c r="A20" s="44" t="s">
        <v>72</v>
      </c>
      <c r="B20" s="1376"/>
      <c r="C20" s="1376"/>
      <c r="D20" s="1376"/>
      <c r="E20" s="1376"/>
    </row>
    <row r="21" spans="1:5" ht="30" customHeight="1">
      <c r="A21" s="44" t="s">
        <v>75</v>
      </c>
      <c r="B21" s="1376"/>
      <c r="C21" s="1376"/>
      <c r="D21" s="1376"/>
      <c r="E21" s="1376"/>
    </row>
    <row r="22" spans="1:5" ht="16.5" customHeight="1">
      <c r="A22" s="151"/>
      <c r="B22" s="152"/>
      <c r="C22" s="152"/>
      <c r="D22" s="152"/>
      <c r="E22" s="152"/>
    </row>
    <row r="23" spans="1:5" ht="27.95" customHeight="1">
      <c r="D23" s="38"/>
    </row>
    <row r="24" spans="1:5" ht="27.95" customHeight="1">
      <c r="A24" s="37" t="s">
        <v>6</v>
      </c>
      <c r="B24" s="73">
        <f>'Attach 3(JV)'!B24</f>
        <v>0</v>
      </c>
      <c r="D24" s="38" t="s">
        <v>4</v>
      </c>
      <c r="E24" s="300">
        <f>'Attach 3(JV)'!E24</f>
        <v>0</v>
      </c>
    </row>
    <row r="25" spans="1:5" ht="27.95" customHeight="1">
      <c r="A25" s="37" t="s">
        <v>7</v>
      </c>
      <c r="B25" s="300">
        <f>'Attach 3(JV)'!B25</f>
        <v>0</v>
      </c>
      <c r="D25" s="38" t="s">
        <v>5</v>
      </c>
      <c r="E25" s="300">
        <f>'Attach 3(JV)'!E25</f>
        <v>0</v>
      </c>
    </row>
    <row r="26" spans="1:5" ht="27.95" customHeight="1">
      <c r="D26" s="38"/>
    </row>
    <row r="27" spans="1:5" ht="33" customHeight="1"/>
    <row r="28" spans="1:5" ht="33"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c r="A35" s="39"/>
    </row>
  </sheetData>
  <sheetProtection password="EDA3" sheet="1" objects="1" scenarios="1" formatColumns="0" formatRows="0" selectLockedCells="1"/>
  <customSheetViews>
    <customSheetView guid="{75B14AF8-1D53-4505-AAFD-D14BA6666FCE}" scale="115" showPageBreaks="1" showGridLines="0" fitToPage="1" printArea="1" view="pageBreakPreview">
      <selection activeCell="B21" sqref="B21:E21"/>
      <pageMargins left="0.75" right="0.63" top="0.57999999999999996" bottom="0.6" header="0.34" footer="0.35"/>
      <pageSetup scale="92" orientation="portrait" r:id="rId1"/>
      <headerFooter alignWithMargins="0">
        <oddFooter>&amp;R&amp;"Book Antiqua,Bold"&amp;8 Page &amp;P of &amp;N</oddFooter>
      </headerFooter>
    </customSheetView>
    <customSheetView guid="{A191DFDC-8ECE-4AD6-BD00-FEA0D8FB0A45}" scale="115" showPageBreaks="1" showGridLines="0" fitToPage="1" printArea="1" view="pageBreakPreview">
      <selection activeCell="B21" sqref="B21:E21"/>
      <pageMargins left="0.75" right="0.63" top="0.57999999999999996" bottom="0.6" header="0.34" footer="0.35"/>
      <pageSetup scale="92" orientation="portrait" r:id="rId2"/>
      <headerFooter alignWithMargins="0">
        <oddFooter>&amp;R&amp;"Book Antiqua,Bold"&amp;8 Page &amp;P of &amp;N</oddFooter>
      </headerFooter>
    </customSheetView>
    <customSheetView guid="{5476C51C-4037-4B28-A818-10D7CDF0C66A}" scale="115" showPageBreaks="1" showGridLines="0" fitToPage="1" printArea="1" view="pageBreakPreview" topLeftCell="A13">
      <selection activeCell="B19" sqref="B19:E19"/>
      <pageMargins left="0.75" right="0.63" top="0.57999999999999996" bottom="0.6" header="0.34" footer="0.35"/>
      <pageSetup scale="92" orientation="portrait" r:id="rId3"/>
      <headerFooter alignWithMargins="0">
        <oddFooter>&amp;R&amp;"Book Antiqua,Bold"&amp;8 Page &amp;P of &amp;N</oddFooter>
      </headerFooter>
    </customSheetView>
    <customSheetView guid="{3B0AB1ED-5866-4A43-AA03-026CB8F4E20E}" scale="115" showPageBreaks="1" showGridLines="0" fitToPage="1" printArea="1" view="pageBreakPreview" topLeftCell="A16">
      <selection activeCell="B19" sqref="B19:E19"/>
      <pageMargins left="0.75" right="0.63" top="0.57999999999999996" bottom="0.6" header="0.34" footer="0.35"/>
      <pageSetup scale="92" orientation="portrait" r:id="rId4"/>
      <headerFooter alignWithMargins="0">
        <oddFooter>&amp;R&amp;"Book Antiqua,Bold"&amp;8 Page &amp;P of &amp;N</oddFooter>
      </headerFooter>
    </customSheetView>
    <customSheetView guid="{45814E31-7EF7-46D4-AAA9-9580F481731A}" scale="115" showPageBreaks="1" showGridLines="0" fitToPage="1" printArea="1" view="pageBreakPreview">
      <selection activeCell="B19" sqref="B19:E19"/>
      <pageMargins left="0.75" right="0.63" top="0.57999999999999996" bottom="0.6" header="0.34" footer="0.35"/>
      <pageSetup scale="91" orientation="portrait" r:id="rId5"/>
      <headerFooter alignWithMargins="0">
        <oddFooter>&amp;R&amp;"Book Antiqua,Bold"&amp;8 Page &amp;P of &amp;N</oddFooter>
      </headerFooter>
    </customSheetView>
    <customSheetView guid="{A8583C01-5E6A-4469-ADCA-440E12AA8084}" scale="115" showPageBreaks="1" showGridLines="0" fitToPage="1" printArea="1" state="hidden" view="pageBreakPreview">
      <selection activeCell="B16" sqref="B16:E16"/>
      <pageMargins left="0.75" right="0.63" top="0.57999999999999996" bottom="0.6" header="0.34" footer="0.35"/>
      <pageSetup scale="92" orientation="portrait" r:id="rId6"/>
      <headerFooter alignWithMargins="0">
        <oddFooter>&amp;R&amp;"Book Antiqua,Bold"&amp;8 Page &amp;P of &amp;N</oddFooter>
      </headerFooter>
    </customSheetView>
    <customSheetView guid="{3836A67F-51F8-4B52-B51D-937DC398CD1F}" scale="115" showPageBreaks="1" showGridLines="0" fitToPage="1" printArea="1" view="pageBreakPreview">
      <selection activeCell="B16" sqref="B16:E16"/>
      <pageMargins left="0.75" right="0.63" top="0.57999999999999996" bottom="0.6" header="0.34" footer="0.35"/>
      <pageSetup scale="92" orientation="portrait" r:id="rId7"/>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75" right="0.63" top="0.57999999999999996" bottom="0.6" header="0.34" footer="0.35"/>
      <pageSetup scale="85" orientation="portrait" r:id="rId8"/>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75" right="0.63" top="0.57999999999999996" bottom="0.6" header="0.34" footer="0.35"/>
      <pageSetup scale="93" orientation="portrait" r:id="rId9"/>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75" right="0.63" top="0.57999999999999996" bottom="0.6" header="0.34" footer="0.35"/>
      <pageSetup scale="95" orientation="portrait" r:id="rId10"/>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75" right="0.63" top="0.57999999999999996" bottom="0.6" header="0.34" footer="0.35"/>
      <pageSetup scale="95" orientation="portrait" r:id="rId11"/>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75" right="0.63" top="0.57999999999999996" bottom="0.6" header="0.34" footer="0.35"/>
      <pageSetup scale="95" orientation="portrait" r:id="rId12"/>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75" right="0.63" top="0.57999999999999996" bottom="0.6" header="0.34" footer="0.35"/>
      <pageSetup scale="95" orientation="portrait" r:id="rId13"/>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14"/>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15"/>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16"/>
      <headerFooter alignWithMargins="0">
        <oddFooter>&amp;R&amp;"Book Antiqua,Bold"&amp;8 Page &amp;P of &amp;N</oddFooter>
      </headerFooter>
    </customSheetView>
    <customSheetView guid="{43BCBF1E-CDCF-4541-8D79-87EDCECBC1FD}" showGridLines="0">
      <selection activeCell="B16" sqref="B16"/>
      <pageMargins left="0.75" right="0.63" top="0.57999999999999996" bottom="0.6" header="0.34" footer="0.35"/>
      <pageSetup orientation="portrait" r:id="rId17"/>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8"/>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6" sqref="B16"/>
      <pageMargins left="0.75" right="0.75" top="0.59" bottom="0.79" header="0.4" footer="0.5"/>
      <pageSetup orientation="portrait" r:id="rId19"/>
      <headerFooter alignWithMargins="0">
        <oddFooter>&amp;L&amp;8Tower Package-P238-TW04, TL associated with Phase-I Generation Project in Orissa (Part-C)&amp;R&amp;"Book Antiqua,Bold"&amp;8Attachment-4(B) TW04  /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21"/>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22"/>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23"/>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24"/>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75" right="0.63" top="0.57999999999999996" bottom="0.6" header="0.34" footer="0.35"/>
      <pageSetup scale="95" orientation="portrait" r:id="rId25"/>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75" right="0.63" top="0.57999999999999996" bottom="0.6" header="0.34" footer="0.35"/>
      <pageSetup scale="95" orientation="portrait" r:id="rId26"/>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75" right="0.63" top="0.57999999999999996" bottom="0.6" header="0.34" footer="0.35"/>
      <pageSetup scale="95" orientation="portrait" r:id="rId27"/>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75" right="0.63" top="0.57999999999999996" bottom="0.6" header="0.34" footer="0.35"/>
      <pageSetup scale="95" orientation="portrait" r:id="rId28"/>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75" right="0.63" top="0.57999999999999996" bottom="0.6" header="0.34" footer="0.35"/>
      <pageSetup scale="93" orientation="portrait" r:id="rId29"/>
      <headerFooter alignWithMargins="0">
        <oddFooter>&amp;R&amp;"Book Antiqua,Bold"&amp;8 Page &amp;P of &amp;N</oddFooter>
      </headerFooter>
    </customSheetView>
    <customSheetView guid="{2CF6F19D-227C-4840-A9E1-6C944B0145DB}" scale="115" showPageBreaks="1" showGridLines="0" fitToPage="1" printArea="1" state="hidden" view="pageBreakPreview">
      <selection activeCell="B16" sqref="B16:E16"/>
      <pageMargins left="0.75" right="0.63" top="0.57999999999999996" bottom="0.6" header="0.34" footer="0.35"/>
      <pageSetup scale="92" orientation="portrait" r:id="rId30"/>
      <headerFooter alignWithMargins="0">
        <oddFooter>&amp;R&amp;"Book Antiqua,Bold"&amp;8 Page &amp;P of &amp;N</oddFooter>
      </headerFooter>
    </customSheetView>
    <customSheetView guid="{22E98F9C-C2D1-498E-A22F-610A9D935107}" scale="115" showPageBreaks="1" showGridLines="0" fitToPage="1" printArea="1" view="pageBreakPreview">
      <selection activeCell="B19" sqref="B19:E19"/>
      <pageMargins left="0.75" right="0.63" top="0.57999999999999996" bottom="0.6" header="0.34" footer="0.35"/>
      <pageSetup scale="92" orientation="portrait" r:id="rId31"/>
      <headerFooter alignWithMargins="0">
        <oddFooter>&amp;R&amp;"Book Antiqua,Bold"&amp;8 Page &amp;P of &amp;N</oddFooter>
      </headerFooter>
    </customSheetView>
    <customSheetView guid="{F69C7555-C61D-4F7A-9432-A1A8E6C1D167}" scale="115" showPageBreaks="1" showGridLines="0" fitToPage="1" printArea="1" view="pageBreakPreview">
      <selection activeCell="B19" sqref="B19:E19"/>
      <pageMargins left="0.75" right="0.63" top="0.57999999999999996" bottom="0.6" header="0.34" footer="0.35"/>
      <pageSetup scale="92" orientation="portrait" r:id="rId32"/>
      <headerFooter alignWithMargins="0">
        <oddFooter>&amp;R&amp;"Book Antiqua,Bold"&amp;8 Page &amp;P of &amp;N</oddFooter>
      </headerFooter>
    </customSheetView>
    <customSheetView guid="{1C46EBB3-B065-41C0-9C89-6B0653776FC2}" scale="115" showPageBreaks="1" showGridLines="0" fitToPage="1" printArea="1" view="pageBreakPreview" topLeftCell="A16">
      <selection activeCell="B19" sqref="B19:E19"/>
      <pageMargins left="0.75" right="0.63" top="0.57999999999999996" bottom="0.6" header="0.34" footer="0.35"/>
      <pageSetup scale="92" orientation="portrait" r:id="rId33"/>
      <headerFooter alignWithMargins="0">
        <oddFooter>&amp;R&amp;"Book Antiqua,Bold"&amp;8 Page &amp;P of &amp;N</oddFooter>
      </headerFooter>
    </customSheetView>
    <customSheetView guid="{DADC952D-E162-4FBD-AB22-9C1A7E7CACD8}" scale="115" showPageBreaks="1" showGridLines="0" fitToPage="1" printArea="1" view="pageBreakPreview">
      <selection activeCell="B19" sqref="B19:E19"/>
      <pageMargins left="0.75" right="0.63" top="0.57999999999999996" bottom="0.6" header="0.34" footer="0.35"/>
      <pageSetup scale="92" orientation="portrait" r:id="rId34"/>
      <headerFooter alignWithMargins="0">
        <oddFooter>&amp;R&amp;"Book Antiqua,Bold"&amp;8 Page &amp;P of &amp;N</oddFooter>
      </headerFooter>
    </customSheetView>
    <customSheetView guid="{ABDD40A7-66B9-43CC-B63B-09D98A5A40BE}" scale="115" showPageBreaks="1" showGridLines="0" fitToPage="1" printArea="1" view="pageBreakPreview" topLeftCell="A13">
      <selection activeCell="B19" sqref="B19:E19"/>
      <pageMargins left="0.75" right="0.63" top="0.57999999999999996" bottom="0.6" header="0.34" footer="0.35"/>
      <pageSetup scale="92" orientation="portrait" r:id="rId35"/>
      <headerFooter alignWithMargins="0">
        <oddFooter>&amp;R&amp;"Book Antiqua,Bold"&amp;8 Page &amp;P of &amp;N</oddFooter>
      </headerFooter>
    </customSheetView>
  </customSheetViews>
  <mergeCells count="15">
    <mergeCell ref="B20:E20"/>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s>
  <phoneticPr fontId="7" type="noConversion"/>
  <pageMargins left="0.75" right="0.63" top="0.57999999999999996" bottom="0.6" header="0.34" footer="0.35"/>
  <pageSetup scale="92" orientation="portrait" r:id="rId36"/>
  <headerFooter alignWithMargins="0">
    <oddFooter>&amp;R&amp;"Book Antiqua,Bold"&amp;8 Page &amp;P of &amp;N</oddFooter>
  </headerFooter>
  <drawing r:id="rId37"/>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indexed="11"/>
    <pageSetUpPr fitToPage="1"/>
  </sheetPr>
  <dimension ref="A1:I110"/>
  <sheetViews>
    <sheetView showGridLines="0" view="pageBreakPreview" zoomScale="85" zoomScaleSheetLayoutView="85" workbookViewId="0">
      <selection activeCell="E20" sqref="E20"/>
    </sheetView>
  </sheetViews>
  <sheetFormatPr defaultColWidth="9.140625" defaultRowHeight="16.5"/>
  <cols>
    <col min="1" max="1" width="12.140625" style="30" customWidth="1"/>
    <col min="2" max="2" width="30.7109375" style="30" customWidth="1"/>
    <col min="3" max="3" width="20.42578125" style="30" customWidth="1"/>
    <col min="4" max="4" width="24.28515625" style="30" customWidth="1"/>
    <col min="5" max="5" width="35.140625" style="30" customWidth="1"/>
    <col min="6" max="7" width="9.140625" style="25"/>
    <col min="8" max="8" width="0" style="25" hidden="1" customWidth="1"/>
    <col min="9" max="16384" width="9.140625" style="26"/>
  </cols>
  <sheetData>
    <row r="1" spans="1:9" s="705" customFormat="1" ht="14.25">
      <c r="A1" s="1373" t="str">
        <f>'Attach 3(JV)'!A1</f>
        <v>Specification No. :CC/NT/G-MISC/DOM/A02/23/01462</v>
      </c>
      <c r="B1" s="1373"/>
      <c r="C1" s="1373"/>
      <c r="D1" s="1384" t="str">
        <f>"Attachment-5 " &amp; 'Attach 3(JV)'!AT1</f>
        <v xml:space="preserve">Attachment-5 </v>
      </c>
      <c r="E1" s="1384"/>
      <c r="F1" s="704"/>
      <c r="G1" s="704"/>
      <c r="H1" s="704"/>
    </row>
    <row r="2" spans="1:9" ht="8.1" customHeight="1"/>
    <row r="3" spans="1:9" ht="51" customHeight="1">
      <c r="A3" s="998" t="str">
        <f>'Attach 3(JV)'!A3</f>
        <v>Isolator Package ISO-02 associated with Bulk Procurement for Substation Equipment’s for implementation of Bay Extension work.</v>
      </c>
      <c r="B3" s="999"/>
      <c r="C3" s="999"/>
      <c r="D3" s="999"/>
      <c r="E3" s="999"/>
      <c r="F3" s="27"/>
      <c r="G3" s="28"/>
      <c r="H3" s="27"/>
    </row>
    <row r="4" spans="1:9" ht="42" hidden="1" customHeight="1">
      <c r="A4" s="29"/>
      <c r="H4" s="31"/>
      <c r="I4" s="11"/>
    </row>
    <row r="5" spans="1:9" ht="20.100000000000001" customHeight="1">
      <c r="A5" s="1035" t="s">
        <v>352</v>
      </c>
      <c r="B5" s="1035"/>
      <c r="C5" s="1035"/>
      <c r="D5" s="1035"/>
      <c r="E5" s="1035"/>
      <c r="F5" s="32"/>
      <c r="H5" s="31"/>
      <c r="I5" s="13"/>
    </row>
    <row r="6" spans="1:9" ht="8.1" customHeight="1">
      <c r="A6" s="33"/>
      <c r="H6" s="31"/>
      <c r="I6" s="13"/>
    </row>
    <row r="7" spans="1:9" ht="20.100000000000001" customHeight="1">
      <c r="A7" s="34" t="str">
        <f>'Attach 3(JV)'!A7</f>
        <v>Bidder’s Name and Address :</v>
      </c>
      <c r="B7" s="33"/>
      <c r="C7" s="33"/>
      <c r="D7" s="16" t="str">
        <f>'Attach 3(JV)'!E7</f>
        <v>To:</v>
      </c>
      <c r="H7" s="31"/>
      <c r="I7" s="13"/>
    </row>
    <row r="8" spans="1:9" ht="36" customHeight="1">
      <c r="A8" s="1041" t="str">
        <f>'Attach 3(JV)'!A8</f>
        <v/>
      </c>
      <c r="B8" s="1041"/>
      <c r="C8" s="1041"/>
      <c r="D8" s="12" t="str">
        <f>'Attach 3(JV)'!E8</f>
        <v>Contract Services</v>
      </c>
      <c r="H8" s="31"/>
      <c r="I8" s="13"/>
    </row>
    <row r="9" spans="1:9" ht="20.100000000000001" customHeight="1">
      <c r="A9" s="14" t="s">
        <v>334</v>
      </c>
      <c r="B9" s="1371" t="str">
        <f>'Attach 3(JV)'!B9</f>
        <v/>
      </c>
      <c r="C9" s="1371"/>
      <c r="D9" s="12" t="str">
        <f>'Attach 3(JV)'!E9</f>
        <v>Power Grid Corporation of India Ltd.,</v>
      </c>
      <c r="H9" s="31"/>
      <c r="I9" s="13"/>
    </row>
    <row r="10" spans="1:9" ht="20.100000000000001" customHeight="1">
      <c r="A10" s="14" t="s">
        <v>336</v>
      </c>
      <c r="B10" s="1371" t="str">
        <f>'Attach 3(JV)'!B10</f>
        <v/>
      </c>
      <c r="C10" s="1371"/>
      <c r="D10" s="12" t="str">
        <f>'Attach 3(JV)'!E10</f>
        <v>"Saudamini", Plot No. 2, Sector 29</v>
      </c>
      <c r="H10" s="31"/>
      <c r="I10" s="13"/>
    </row>
    <row r="11" spans="1:9" ht="20.100000000000001" customHeight="1">
      <c r="B11" s="1371" t="str">
        <f>'Attach 3(JV)'!B11</f>
        <v/>
      </c>
      <c r="C11" s="1371"/>
      <c r="D11" s="12" t="str">
        <f>'Attach 3(JV)'!E11</f>
        <v>Gurgaon (Haryana) - 122001</v>
      </c>
    </row>
    <row r="12" spans="1:9" ht="17.25" customHeight="1">
      <c r="A12" s="33"/>
      <c r="B12" s="1371" t="str">
        <f>'Attach 3(JV)'!B12</f>
        <v/>
      </c>
      <c r="C12" s="1371"/>
      <c r="D12" s="12"/>
    </row>
    <row r="13" spans="1:9" ht="20.100000000000001" customHeight="1">
      <c r="A13" s="30" t="s">
        <v>329</v>
      </c>
      <c r="D13" s="43"/>
    </row>
    <row r="14" spans="1:9" ht="45.75" customHeight="1">
      <c r="A14" s="1270" t="s">
        <v>353</v>
      </c>
      <c r="B14" s="1270"/>
      <c r="C14" s="1270"/>
      <c r="D14" s="1270"/>
      <c r="E14" s="1270"/>
      <c r="F14" s="35"/>
      <c r="G14" s="35"/>
      <c r="H14" s="35"/>
    </row>
    <row r="15" spans="1:9" ht="32.1" customHeight="1">
      <c r="A15" s="1379" t="s">
        <v>332</v>
      </c>
      <c r="B15" s="1379" t="s">
        <v>350</v>
      </c>
      <c r="C15" s="1379" t="s">
        <v>354</v>
      </c>
      <c r="D15" s="1381" t="s">
        <v>355</v>
      </c>
      <c r="E15" s="1382"/>
      <c r="F15" s="35"/>
      <c r="G15" s="35"/>
      <c r="H15" s="35"/>
    </row>
    <row r="16" spans="1:9" ht="19.5" customHeight="1">
      <c r="A16" s="1380"/>
      <c r="B16" s="1380"/>
      <c r="C16" s="1380"/>
      <c r="D16" s="48" t="s">
        <v>356</v>
      </c>
      <c r="E16" s="48" t="s">
        <v>357</v>
      </c>
      <c r="F16" s="35"/>
      <c r="G16" s="35"/>
      <c r="H16" s="35"/>
    </row>
    <row r="17" spans="1:8" ht="21.95" customHeight="1">
      <c r="A17" s="145">
        <v>1</v>
      </c>
      <c r="B17" s="313"/>
      <c r="C17" s="313"/>
      <c r="D17" s="313"/>
      <c r="E17" s="313"/>
      <c r="F17" s="35"/>
      <c r="G17" s="35"/>
      <c r="H17" s="35"/>
    </row>
    <row r="18" spans="1:8" ht="21.95" customHeight="1">
      <c r="A18" s="146">
        <v>2</v>
      </c>
      <c r="B18" s="313"/>
      <c r="C18" s="313"/>
      <c r="D18" s="313"/>
      <c r="E18" s="313"/>
      <c r="F18" s="35"/>
      <c r="G18" s="35"/>
      <c r="H18" s="35"/>
    </row>
    <row r="19" spans="1:8" ht="21.95" customHeight="1">
      <c r="A19" s="146">
        <v>3</v>
      </c>
      <c r="B19" s="313"/>
      <c r="C19" s="313"/>
      <c r="D19" s="313"/>
      <c r="E19" s="313"/>
      <c r="F19" s="35"/>
      <c r="G19" s="35"/>
      <c r="H19" s="35"/>
    </row>
    <row r="20" spans="1:8" ht="21.95" customHeight="1">
      <c r="A20" s="146">
        <v>4</v>
      </c>
      <c r="B20" s="313"/>
      <c r="C20" s="313"/>
      <c r="D20" s="313"/>
      <c r="E20" s="313"/>
      <c r="F20" s="224"/>
      <c r="G20" s="224"/>
      <c r="H20" s="226" t="b">
        <v>0</v>
      </c>
    </row>
    <row r="21" spans="1:8" ht="21.95" customHeight="1">
      <c r="A21" s="147">
        <v>5</v>
      </c>
      <c r="B21" s="313"/>
      <c r="C21" s="313"/>
      <c r="D21" s="313"/>
      <c r="E21" s="313"/>
      <c r="F21" s="224"/>
      <c r="G21" s="224"/>
      <c r="H21" s="225"/>
    </row>
    <row r="22" spans="1:8" ht="18" customHeight="1">
      <c r="A22" s="222"/>
      <c r="B22" s="223"/>
      <c r="C22" s="223"/>
      <c r="D22" s="223"/>
      <c r="E22" s="223"/>
      <c r="F22" s="221"/>
      <c r="G22" s="221"/>
      <c r="H22" s="214"/>
    </row>
    <row r="23" spans="1:8" ht="9" customHeight="1">
      <c r="A23" s="373"/>
      <c r="B23" s="374"/>
      <c r="C23" s="374"/>
      <c r="D23" s="374"/>
      <c r="E23" s="374"/>
      <c r="F23" s="221"/>
      <c r="G23" s="221"/>
      <c r="H23" s="214"/>
    </row>
    <row r="24" spans="1:8" ht="38.25" customHeight="1">
      <c r="A24" s="1385" t="s">
        <v>486</v>
      </c>
      <c r="B24" s="1386"/>
      <c r="C24" s="1386"/>
      <c r="D24" s="1386"/>
      <c r="E24" s="1386"/>
      <c r="F24" s="221"/>
      <c r="G24" s="221"/>
      <c r="H24" s="214"/>
    </row>
    <row r="25" spans="1:8" ht="54.75" hidden="1" customHeight="1">
      <c r="A25" s="1383" t="s">
        <v>77</v>
      </c>
      <c r="B25" s="1383"/>
      <c r="C25" s="1383"/>
      <c r="D25" s="1383"/>
      <c r="E25" s="1383"/>
      <c r="F25" s="213"/>
      <c r="G25" s="213"/>
      <c r="H25" s="214"/>
    </row>
    <row r="26" spans="1:8" ht="32.1" hidden="1" customHeight="1">
      <c r="A26" s="1379" t="s">
        <v>332</v>
      </c>
      <c r="B26" s="1379" t="s">
        <v>350</v>
      </c>
      <c r="C26" s="1379" t="s">
        <v>95</v>
      </c>
      <c r="D26" s="1381" t="s">
        <v>96</v>
      </c>
      <c r="E26" s="1382"/>
      <c r="F26" s="35"/>
      <c r="G26" s="35"/>
      <c r="H26" s="35"/>
    </row>
    <row r="27" spans="1:8" ht="22.5" hidden="1" customHeight="1">
      <c r="A27" s="1380"/>
      <c r="B27" s="1380"/>
      <c r="C27" s="1380"/>
      <c r="D27" s="48" t="s">
        <v>97</v>
      </c>
      <c r="E27" s="48" t="s">
        <v>98</v>
      </c>
      <c r="F27" s="35"/>
      <c r="G27" s="35"/>
      <c r="H27" s="35"/>
    </row>
    <row r="28" spans="1:8" ht="21.95" hidden="1" customHeight="1">
      <c r="A28" s="211">
        <v>1</v>
      </c>
      <c r="B28" s="312"/>
      <c r="C28" s="312"/>
      <c r="D28" s="312"/>
      <c r="E28" s="312"/>
      <c r="F28" s="35"/>
      <c r="G28" s="35"/>
      <c r="H28" s="35"/>
    </row>
    <row r="29" spans="1:8" ht="21.95" hidden="1" customHeight="1">
      <c r="A29" s="211">
        <v>2</v>
      </c>
      <c r="B29" s="312"/>
      <c r="C29" s="312"/>
      <c r="D29" s="312"/>
      <c r="E29" s="312"/>
    </row>
    <row r="30" spans="1:8" ht="21.95" hidden="1" customHeight="1">
      <c r="A30" s="212">
        <v>3</v>
      </c>
      <c r="B30" s="312"/>
      <c r="C30" s="312"/>
      <c r="D30" s="312"/>
      <c r="E30" s="312"/>
    </row>
    <row r="31" spans="1:8" ht="3.75" customHeight="1">
      <c r="A31" s="188"/>
      <c r="B31" s="188"/>
      <c r="C31" s="188"/>
      <c r="D31" s="188"/>
      <c r="E31" s="188"/>
      <c r="F31" s="35"/>
      <c r="G31" s="35"/>
      <c r="H31" s="35"/>
    </row>
    <row r="32" spans="1:8" ht="11.25" customHeight="1">
      <c r="A32" s="104"/>
      <c r="B32" s="104"/>
      <c r="C32" s="38"/>
      <c r="D32" s="104"/>
      <c r="E32" s="104"/>
      <c r="F32" s="35"/>
      <c r="G32" s="35"/>
      <c r="H32" s="35"/>
    </row>
    <row r="33" spans="1:5" ht="15.95" customHeight="1">
      <c r="A33" s="37" t="s">
        <v>6</v>
      </c>
      <c r="B33" s="73">
        <f>'Attach 3(JV)'!B24</f>
        <v>0</v>
      </c>
      <c r="D33" s="38" t="s">
        <v>4</v>
      </c>
      <c r="E33" s="300">
        <f>'Attach 3(JV)'!E24</f>
        <v>0</v>
      </c>
    </row>
    <row r="34" spans="1:5" ht="15.95" customHeight="1">
      <c r="A34" s="37" t="s">
        <v>7</v>
      </c>
      <c r="B34" s="300">
        <f>'Attach 3(JV)'!B25</f>
        <v>0</v>
      </c>
      <c r="D34" s="38" t="s">
        <v>5</v>
      </c>
      <c r="E34" s="300">
        <f>'Attach 3(JV)'!E25</f>
        <v>0</v>
      </c>
    </row>
    <row r="35" spans="1:5" ht="15.95" customHeight="1">
      <c r="A35" s="26"/>
      <c r="B35" s="26"/>
      <c r="C35" s="38"/>
      <c r="D35" s="26"/>
      <c r="E35" s="26"/>
    </row>
    <row r="36" spans="1:5" ht="20.100000000000001" customHeight="1">
      <c r="A36" s="22" t="str">
        <f>A1</f>
        <v>Specification No. :CC/NT/G-MISC/DOM/A02/23/01462</v>
      </c>
      <c r="B36" s="23"/>
      <c r="C36" s="23"/>
      <c r="D36" s="23"/>
      <c r="E36" s="42" t="str">
        <f>"Annexure I to " &amp;D1</f>
        <v xml:space="preserve">Annexure I to Attachment-5 </v>
      </c>
    </row>
    <row r="37" spans="1:5" ht="18" customHeight="1">
      <c r="A37" s="39"/>
    </row>
    <row r="38" spans="1:5" ht="18" customHeight="1">
      <c r="A38" s="1378" t="s">
        <v>352</v>
      </c>
      <c r="B38" s="1378"/>
      <c r="C38" s="1378"/>
      <c r="D38" s="1378"/>
      <c r="E38" s="1378"/>
    </row>
    <row r="39" spans="1:5" ht="18" customHeight="1">
      <c r="B39" s="104"/>
    </row>
    <row r="40" spans="1:5" ht="42" customHeight="1">
      <c r="A40" s="1389" t="s">
        <v>332</v>
      </c>
      <c r="B40" s="1391" t="s">
        <v>350</v>
      </c>
      <c r="C40" s="1391" t="s">
        <v>354</v>
      </c>
      <c r="D40" s="1381" t="s">
        <v>355</v>
      </c>
      <c r="E40" s="1382"/>
    </row>
    <row r="41" spans="1:5" ht="23.25" customHeight="1">
      <c r="A41" s="1390"/>
      <c r="B41" s="1392"/>
      <c r="C41" s="1392"/>
      <c r="D41" s="48" t="s">
        <v>356</v>
      </c>
      <c r="E41" s="48" t="s">
        <v>357</v>
      </c>
    </row>
    <row r="42" spans="1:5" ht="18" customHeight="1">
      <c r="A42" s="189"/>
      <c r="B42" s="189"/>
      <c r="C42" s="189"/>
      <c r="D42" s="189"/>
      <c r="E42" s="189"/>
    </row>
    <row r="43" spans="1:5" ht="18" customHeight="1">
      <c r="A43" s="189"/>
      <c r="B43" s="189"/>
      <c r="C43" s="189"/>
      <c r="D43" s="189"/>
      <c r="E43" s="189"/>
    </row>
    <row r="44" spans="1:5" ht="18" customHeight="1">
      <c r="A44" s="189"/>
      <c r="B44" s="189"/>
      <c r="C44" s="189"/>
      <c r="D44" s="189"/>
      <c r="E44" s="189"/>
    </row>
    <row r="45" spans="1:5" ht="18" customHeight="1">
      <c r="A45" s="189"/>
      <c r="B45" s="189"/>
      <c r="C45" s="189"/>
      <c r="D45" s="189"/>
      <c r="E45" s="189"/>
    </row>
    <row r="46" spans="1:5" ht="18" customHeight="1">
      <c r="A46" s="189"/>
      <c r="B46" s="189"/>
      <c r="C46" s="189"/>
      <c r="D46" s="189"/>
      <c r="E46" s="189"/>
    </row>
    <row r="47" spans="1:5" ht="18" customHeight="1">
      <c r="A47" s="189"/>
      <c r="B47" s="189"/>
      <c r="C47" s="189"/>
      <c r="D47" s="189"/>
      <c r="E47" s="189"/>
    </row>
    <row r="48" spans="1:5" ht="18" customHeight="1">
      <c r="A48" s="189"/>
      <c r="B48" s="189"/>
      <c r="C48" s="189"/>
      <c r="D48" s="189"/>
      <c r="E48" s="189"/>
    </row>
    <row r="49" spans="1:5" ht="18" customHeight="1">
      <c r="A49" s="189"/>
      <c r="B49" s="189"/>
      <c r="C49" s="189"/>
      <c r="D49" s="189"/>
      <c r="E49" s="189"/>
    </row>
    <row r="50" spans="1:5" ht="18" customHeight="1">
      <c r="A50" s="189"/>
      <c r="B50" s="189"/>
      <c r="C50" s="189"/>
      <c r="D50" s="189"/>
      <c r="E50" s="189"/>
    </row>
    <row r="51" spans="1:5" ht="18" customHeight="1">
      <c r="A51" s="189"/>
      <c r="B51" s="189"/>
      <c r="C51" s="189"/>
      <c r="D51" s="189"/>
      <c r="E51" s="189"/>
    </row>
    <row r="52" spans="1:5" ht="18" customHeight="1">
      <c r="A52" s="189"/>
      <c r="B52" s="189"/>
      <c r="C52" s="189"/>
      <c r="D52" s="189"/>
      <c r="E52" s="189"/>
    </row>
    <row r="53" spans="1:5" ht="18" customHeight="1">
      <c r="A53" s="189"/>
      <c r="B53" s="189"/>
      <c r="C53" s="189"/>
      <c r="D53" s="189"/>
      <c r="E53" s="189"/>
    </row>
    <row r="54" spans="1:5" ht="18" customHeight="1">
      <c r="A54" s="189"/>
      <c r="B54" s="189"/>
      <c r="C54" s="189"/>
      <c r="D54" s="189"/>
      <c r="E54" s="189"/>
    </row>
    <row r="55" spans="1:5" ht="18" customHeight="1">
      <c r="A55" s="189"/>
      <c r="B55" s="189"/>
      <c r="C55" s="189"/>
      <c r="D55" s="189"/>
      <c r="E55" s="189"/>
    </row>
    <row r="56" spans="1:5" ht="18" customHeight="1">
      <c r="A56" s="189"/>
      <c r="B56" s="189"/>
      <c r="C56" s="189"/>
      <c r="D56" s="189"/>
      <c r="E56" s="189"/>
    </row>
    <row r="57" spans="1:5" ht="18" customHeight="1">
      <c r="A57" s="189"/>
      <c r="B57" s="189"/>
      <c r="C57" s="189"/>
      <c r="D57" s="189"/>
      <c r="E57" s="189"/>
    </row>
    <row r="58" spans="1:5" ht="18" customHeight="1">
      <c r="A58" s="189"/>
      <c r="B58" s="189"/>
      <c r="C58" s="189"/>
      <c r="D58" s="189"/>
      <c r="E58" s="189"/>
    </row>
    <row r="59" spans="1:5" ht="18" customHeight="1">
      <c r="A59" s="189"/>
      <c r="B59" s="189"/>
      <c r="C59" s="189"/>
      <c r="D59" s="189"/>
      <c r="E59" s="189"/>
    </row>
    <row r="60" spans="1:5" ht="18" customHeight="1">
      <c r="A60" s="189"/>
      <c r="B60" s="189"/>
      <c r="C60" s="189"/>
      <c r="D60" s="189"/>
      <c r="E60" s="189"/>
    </row>
    <row r="61" spans="1:5" ht="18" customHeight="1">
      <c r="A61" s="189"/>
      <c r="B61" s="189"/>
      <c r="C61" s="189"/>
      <c r="D61" s="189"/>
      <c r="E61" s="189"/>
    </row>
    <row r="62" spans="1:5" ht="18" customHeight="1">
      <c r="A62" s="189"/>
      <c r="B62" s="189"/>
      <c r="C62" s="189"/>
      <c r="D62" s="189"/>
      <c r="E62" s="189"/>
    </row>
    <row r="63" spans="1:5" ht="18" customHeight="1">
      <c r="A63" s="189"/>
      <c r="B63" s="189"/>
      <c r="C63" s="189"/>
      <c r="D63" s="189"/>
      <c r="E63" s="189"/>
    </row>
    <row r="64" spans="1:5" ht="18" customHeight="1">
      <c r="A64" s="189"/>
      <c r="B64" s="189"/>
      <c r="C64" s="189"/>
      <c r="D64" s="189"/>
      <c r="E64" s="189"/>
    </row>
    <row r="65" spans="1:5" ht="18" customHeight="1">
      <c r="A65" s="189"/>
      <c r="B65" s="189"/>
      <c r="C65" s="189"/>
      <c r="D65" s="189"/>
      <c r="E65" s="189"/>
    </row>
    <row r="66" spans="1:5" ht="18" customHeight="1">
      <c r="A66" s="189"/>
      <c r="B66" s="189"/>
      <c r="C66" s="189"/>
      <c r="D66" s="189"/>
      <c r="E66" s="189"/>
    </row>
    <row r="67" spans="1:5" ht="18" customHeight="1">
      <c r="A67" s="190"/>
      <c r="B67" s="190"/>
      <c r="C67" s="190"/>
      <c r="D67" s="190"/>
      <c r="E67" s="190"/>
    </row>
    <row r="68" spans="1:5" ht="18" customHeight="1"/>
    <row r="69" spans="1:5" ht="24" customHeight="1">
      <c r="C69" s="38"/>
    </row>
    <row r="70" spans="1:5" ht="24" customHeight="1">
      <c r="A70" s="37" t="s">
        <v>6</v>
      </c>
      <c r="B70" s="73">
        <f>B33</f>
        <v>0</v>
      </c>
      <c r="C70" s="38" t="s">
        <v>4</v>
      </c>
      <c r="D70" s="300">
        <f>E33</f>
        <v>0</v>
      </c>
    </row>
    <row r="71" spans="1:5" ht="24" customHeight="1">
      <c r="A71" s="37" t="s">
        <v>7</v>
      </c>
      <c r="B71" s="305">
        <f>B34</f>
        <v>0</v>
      </c>
      <c r="C71" s="38" t="s">
        <v>5</v>
      </c>
      <c r="D71" s="300">
        <f>E34</f>
        <v>0</v>
      </c>
    </row>
    <row r="72" spans="1:5" ht="24" customHeight="1">
      <c r="A72" s="37"/>
      <c r="B72" s="73"/>
      <c r="C72" s="38"/>
      <c r="D72" s="40"/>
    </row>
    <row r="73" spans="1:5" ht="20.100000000000001" customHeight="1">
      <c r="A73" s="22" t="str">
        <f>A1</f>
        <v>Specification No. :CC/NT/G-MISC/DOM/A02/23/01462</v>
      </c>
      <c r="B73" s="23"/>
      <c r="C73" s="23"/>
      <c r="D73" s="23"/>
      <c r="E73" s="42" t="str">
        <f>E36</f>
        <v xml:space="preserve">Annexure I to Attachment-5 </v>
      </c>
    </row>
    <row r="74" spans="1:5" ht="18" customHeight="1">
      <c r="A74" s="39"/>
    </row>
    <row r="75" spans="1:5" ht="18" customHeight="1">
      <c r="A75" s="1378" t="s">
        <v>352</v>
      </c>
      <c r="B75" s="1378"/>
      <c r="C75" s="1378"/>
      <c r="D75" s="1378"/>
      <c r="E75" s="1378"/>
    </row>
    <row r="76" spans="1:5" ht="18" customHeight="1">
      <c r="B76" s="104"/>
    </row>
    <row r="77" spans="1:5" ht="37.5" customHeight="1">
      <c r="A77" s="1389" t="s">
        <v>332</v>
      </c>
      <c r="B77" s="1391" t="s">
        <v>350</v>
      </c>
      <c r="C77" s="1391" t="s">
        <v>355</v>
      </c>
      <c r="D77" s="1387" t="s">
        <v>355</v>
      </c>
      <c r="E77" s="1388"/>
    </row>
    <row r="78" spans="1:5" ht="24" customHeight="1">
      <c r="A78" s="1390"/>
      <c r="B78" s="1393"/>
      <c r="C78" s="1393"/>
      <c r="D78" s="50" t="s">
        <v>356</v>
      </c>
      <c r="E78" s="50" t="s">
        <v>357</v>
      </c>
    </row>
    <row r="79" spans="1:5" ht="18" customHeight="1">
      <c r="A79" s="189"/>
      <c r="B79" s="189"/>
      <c r="C79" s="189"/>
      <c r="D79" s="189"/>
      <c r="E79" s="189"/>
    </row>
    <row r="80" spans="1:5" ht="18" customHeight="1">
      <c r="A80" s="189"/>
      <c r="B80" s="189"/>
      <c r="C80" s="189"/>
      <c r="D80" s="189"/>
      <c r="E80" s="189"/>
    </row>
    <row r="81" spans="1:5" ht="18" customHeight="1">
      <c r="A81" s="189"/>
      <c r="B81" s="189"/>
      <c r="C81" s="189"/>
      <c r="D81" s="189"/>
      <c r="E81" s="189"/>
    </row>
    <row r="82" spans="1:5" ht="18" customHeight="1">
      <c r="A82" s="189"/>
      <c r="B82" s="189"/>
      <c r="C82" s="189"/>
      <c r="D82" s="189"/>
      <c r="E82" s="189"/>
    </row>
    <row r="83" spans="1:5" ht="18" customHeight="1">
      <c r="A83" s="189"/>
      <c r="B83" s="189"/>
      <c r="C83" s="189"/>
      <c r="D83" s="189"/>
      <c r="E83" s="189"/>
    </row>
    <row r="84" spans="1:5" ht="18" customHeight="1">
      <c r="A84" s="189"/>
      <c r="B84" s="189"/>
      <c r="C84" s="189"/>
      <c r="D84" s="189"/>
      <c r="E84" s="189"/>
    </row>
    <row r="85" spans="1:5" ht="18" customHeight="1">
      <c r="A85" s="189"/>
      <c r="B85" s="189"/>
      <c r="C85" s="189"/>
      <c r="D85" s="189"/>
      <c r="E85" s="189"/>
    </row>
    <row r="86" spans="1:5" ht="18" customHeight="1">
      <c r="A86" s="189"/>
      <c r="B86" s="189"/>
      <c r="C86" s="189"/>
      <c r="D86" s="189"/>
      <c r="E86" s="189"/>
    </row>
    <row r="87" spans="1:5" ht="18" customHeight="1">
      <c r="A87" s="189"/>
      <c r="B87" s="189"/>
      <c r="C87" s="189"/>
      <c r="D87" s="189"/>
      <c r="E87" s="189"/>
    </row>
    <row r="88" spans="1:5" ht="18" customHeight="1">
      <c r="A88" s="189"/>
      <c r="B88" s="189"/>
      <c r="C88" s="189"/>
      <c r="D88" s="189"/>
      <c r="E88" s="189"/>
    </row>
    <row r="89" spans="1:5" ht="18" customHeight="1">
      <c r="A89" s="189"/>
      <c r="B89" s="189"/>
      <c r="C89" s="189"/>
      <c r="D89" s="189"/>
      <c r="E89" s="189"/>
    </row>
    <row r="90" spans="1:5" ht="18" customHeight="1">
      <c r="A90" s="189"/>
      <c r="B90" s="189"/>
      <c r="C90" s="189"/>
      <c r="D90" s="189"/>
      <c r="E90" s="189"/>
    </row>
    <row r="91" spans="1:5" ht="18" customHeight="1">
      <c r="A91" s="189"/>
      <c r="B91" s="189"/>
      <c r="C91" s="189"/>
      <c r="D91" s="189"/>
      <c r="E91" s="189"/>
    </row>
    <row r="92" spans="1:5" ht="18" customHeight="1">
      <c r="A92" s="189"/>
      <c r="B92" s="189"/>
      <c r="C92" s="189"/>
      <c r="D92" s="189"/>
      <c r="E92" s="189"/>
    </row>
    <row r="93" spans="1:5" ht="18" customHeight="1">
      <c r="A93" s="189"/>
      <c r="B93" s="189"/>
      <c r="C93" s="189"/>
      <c r="D93" s="189"/>
      <c r="E93" s="189"/>
    </row>
    <row r="94" spans="1:5" ht="18" customHeight="1">
      <c r="A94" s="189"/>
      <c r="B94" s="189"/>
      <c r="C94" s="189"/>
      <c r="D94" s="189"/>
      <c r="E94" s="189"/>
    </row>
    <row r="95" spans="1:5" ht="18" customHeight="1">
      <c r="A95" s="189"/>
      <c r="B95" s="189"/>
      <c r="C95" s="189"/>
      <c r="D95" s="189"/>
      <c r="E95" s="189"/>
    </row>
    <row r="96" spans="1:5" ht="18" customHeight="1">
      <c r="A96" s="189"/>
      <c r="B96" s="189"/>
      <c r="C96" s="189"/>
      <c r="D96" s="189"/>
      <c r="E96" s="189"/>
    </row>
    <row r="97" spans="1:5" ht="18" customHeight="1">
      <c r="A97" s="189"/>
      <c r="B97" s="189"/>
      <c r="C97" s="189"/>
      <c r="D97" s="189"/>
      <c r="E97" s="189"/>
    </row>
    <row r="98" spans="1:5" ht="18" customHeight="1">
      <c r="A98" s="189"/>
      <c r="B98" s="189"/>
      <c r="C98" s="189"/>
      <c r="D98" s="189"/>
      <c r="E98" s="189"/>
    </row>
    <row r="99" spans="1:5" ht="18" customHeight="1">
      <c r="A99" s="189"/>
      <c r="B99" s="189"/>
      <c r="C99" s="189"/>
      <c r="D99" s="189"/>
      <c r="E99" s="189"/>
    </row>
    <row r="100" spans="1:5" ht="18" customHeight="1">
      <c r="A100" s="189"/>
      <c r="B100" s="189"/>
      <c r="C100" s="189"/>
      <c r="D100" s="189"/>
      <c r="E100" s="189"/>
    </row>
    <row r="101" spans="1:5" ht="18" customHeight="1">
      <c r="A101" s="189"/>
      <c r="B101" s="189"/>
      <c r="C101" s="189"/>
      <c r="D101" s="189"/>
      <c r="E101" s="189"/>
    </row>
    <row r="102" spans="1:5" ht="18" customHeight="1">
      <c r="A102" s="189"/>
      <c r="B102" s="189"/>
      <c r="C102" s="189"/>
      <c r="D102" s="189"/>
      <c r="E102" s="189"/>
    </row>
    <row r="103" spans="1:5" ht="18" customHeight="1">
      <c r="A103" s="189"/>
      <c r="B103" s="189"/>
      <c r="C103" s="189"/>
      <c r="D103" s="189"/>
      <c r="E103" s="189"/>
    </row>
    <row r="104" spans="1:5" ht="18" customHeight="1">
      <c r="A104" s="190"/>
      <c r="B104" s="190"/>
      <c r="C104" s="190"/>
      <c r="D104" s="190"/>
      <c r="E104" s="190"/>
    </row>
    <row r="105" spans="1:5" ht="18" customHeight="1"/>
    <row r="106" spans="1:5" ht="24" customHeight="1">
      <c r="C106" s="38"/>
    </row>
    <row r="107" spans="1:5" ht="24" customHeight="1">
      <c r="A107" s="37" t="s">
        <v>6</v>
      </c>
      <c r="B107" s="73">
        <f>B70</f>
        <v>0</v>
      </c>
      <c r="C107" s="38" t="s">
        <v>4</v>
      </c>
      <c r="D107" s="300">
        <f>D70</f>
        <v>0</v>
      </c>
    </row>
    <row r="108" spans="1:5" ht="24" customHeight="1">
      <c r="A108" s="37" t="s">
        <v>7</v>
      </c>
      <c r="B108" s="305">
        <f>B71</f>
        <v>0</v>
      </c>
      <c r="C108" s="38" t="s">
        <v>5</v>
      </c>
      <c r="D108" s="300">
        <f>D71</f>
        <v>0</v>
      </c>
    </row>
    <row r="109" spans="1:5" ht="24" customHeight="1">
      <c r="A109" s="26"/>
      <c r="B109" s="26"/>
      <c r="C109" s="38"/>
      <c r="D109" s="26"/>
      <c r="E109" s="26"/>
    </row>
    <row r="110" spans="1:5" ht="33" customHeight="1">
      <c r="A110" s="104"/>
      <c r="B110" s="104"/>
      <c r="C110" s="104"/>
      <c r="D110" s="165"/>
      <c r="E110" s="104"/>
    </row>
  </sheetData>
  <sheetProtection password="CC69" sheet="1" objects="1" scenarios="1" formatColumns="0" formatRows="0" selectLockedCells="1"/>
  <customSheetViews>
    <customSheetView guid="{75B14AF8-1D53-4505-AAFD-D14BA6666FCE}" scale="85" showPageBreaks="1" showGridLines="0" fitToPage="1" printArea="1" hiddenRows="1" hiddenColumns="1" view="pageBreakPreview">
      <selection activeCell="E20" sqref="E20"/>
      <rowBreaks count="1" manualBreakCount="1">
        <brk id="72" max="4" man="1"/>
      </rowBreaks>
      <pageMargins left="0.75" right="0.46" top="0.4" bottom="0.47" header="0.26" footer="0.28999999999999998"/>
      <pageSetup scale="84" orientation="portrait" r:id="rId1"/>
      <headerFooter alignWithMargins="0">
        <oddFooter>&amp;R&amp;"Book Antiqua,Bold"&amp;8 Page &amp;P of &amp;N</oddFooter>
      </headerFooter>
    </customSheetView>
    <customSheetView guid="{A191DFDC-8ECE-4AD6-BD00-FEA0D8FB0A45}" scale="85" showPageBreaks="1" showGridLines="0" fitToPage="1" printArea="1" hiddenRows="1" hiddenColumns="1" view="pageBreakPreview" topLeftCell="A2">
      <selection activeCell="E20" sqref="E20"/>
      <rowBreaks count="1" manualBreakCount="1">
        <brk id="72" max="4" man="1"/>
      </rowBreaks>
      <pageMargins left="0.75" right="0.46" top="0.4" bottom="0.47" header="0.26" footer="0.28999999999999998"/>
      <pageSetup scale="84" orientation="portrait" r:id="rId2"/>
      <headerFooter alignWithMargins="0">
        <oddFooter>&amp;R&amp;"Book Antiqua,Bold"&amp;8 Page &amp;P of &amp;N</oddFooter>
      </headerFooter>
    </customSheetView>
    <customSheetView guid="{5476C51C-4037-4B28-A818-10D7CDF0C66A}"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3"/>
      <headerFooter alignWithMargins="0">
        <oddFooter>&amp;R&amp;"Book Antiqua,Bold"&amp;8 Page &amp;P of &amp;N</oddFooter>
      </headerFooter>
    </customSheetView>
    <customSheetView guid="{3B0AB1ED-5866-4A43-AA03-026CB8F4E20E}" scale="85" showPageBreaks="1" showGridLines="0" fitToPage="1" printArea="1" hiddenRows="1" hiddenColumns="1" view="pageBreakPreview" topLeftCell="A11">
      <selection activeCell="A42" sqref="A42"/>
      <rowBreaks count="1" manualBreakCount="1">
        <brk id="72" max="4" man="1"/>
      </rowBreaks>
      <pageMargins left="0.75" right="0.46" top="0.4" bottom="0.47" header="0.26" footer="0.28999999999999998"/>
      <pageSetup scale="84" orientation="portrait" r:id="rId4"/>
      <headerFooter alignWithMargins="0">
        <oddFooter>&amp;R&amp;"Book Antiqua,Bold"&amp;8 Page &amp;P of &amp;N</oddFooter>
      </headerFooter>
    </customSheetView>
    <customSheetView guid="{45814E31-7EF7-46D4-AAA9-9580F481731A}"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5"/>
      <headerFooter alignWithMargins="0">
        <oddFooter>&amp;R&amp;"Book Antiqua,Bold"&amp;8 Page &amp;P of &amp;N</oddFooter>
      </headerFooter>
    </customSheetView>
    <customSheetView guid="{A8583C01-5E6A-4469-ADCA-440E12AA8084}"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6"/>
      <headerFooter alignWithMargins="0">
        <oddFooter>&amp;R&amp;"Book Antiqua,Bold"&amp;8 Page &amp;P of &amp;N</oddFooter>
      </headerFooter>
    </customSheetView>
    <customSheetView guid="{3836A67F-51F8-4B52-B51D-937DC398CD1F}" scale="130" showPageBreaks="1" showGridLines="0" fitToPage="1" printArea="1" hiddenRows="1" hiddenColumns="1" view="pageBreakPreview" topLeftCell="A20">
      <selection activeCell="B28" sqref="B28"/>
      <rowBreaks count="1" manualBreakCount="1">
        <brk id="72" max="4" man="1"/>
      </rowBreaks>
      <pageMargins left="0.75" right="0.46" top="0.4" bottom="0.47" header="0.26" footer="0.28999999999999998"/>
      <pageSetup scale="84" orientation="portrait" r:id="rId7"/>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8"/>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2" orientation="portrait" r:id="rId9"/>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10"/>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75" right="0.46" top="0.4" bottom="0.47" header="0.26" footer="0.28999999999999998"/>
      <pageSetup scale="95" orientation="portrait" r:id="rId11"/>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2"/>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3"/>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14"/>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15"/>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16"/>
      <headerFooter alignWithMargins="0">
        <oddFooter>&amp;R&amp;"Book Antiqua,Bold"&amp;8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17"/>
      <headerFooter alignWithMargins="0">
        <oddFooter>&amp;R&amp;"Book Antiqua,Bold"&amp;8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18"/>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19"/>
      <headerFooter alignWithMargins="0">
        <oddFooter>&amp;L&amp;8Tower Package-P238-TW04, TL associated with Phase-I Generation Project in Orissa (Part-C)&amp;R&amp;"Book Antiqua,Bold"&amp;8Attachment-5 TW04  /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21"/>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22"/>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23"/>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24"/>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5"/>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6"/>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27"/>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28"/>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29"/>
      <headerFooter alignWithMargins="0">
        <oddFooter>&amp;R&amp;"Book Antiqua,Bold"&amp;8 Page &amp;P of &amp;N</oddFooter>
      </headerFooter>
    </customSheetView>
    <customSheetView guid="{2CF6F19D-227C-4840-A9E1-6C944B0145DB}" scale="85" showPageBreaks="1" showGridLines="0" fitToPage="1" printArea="1" hiddenRows="1" hiddenColumns="1" view="pageBreakPreview">
      <selection activeCell="L24" sqref="L24"/>
      <rowBreaks count="1" manualBreakCount="1">
        <brk id="72" max="4" man="1"/>
      </rowBreaks>
      <pageMargins left="0.75" right="0.46" top="0.4" bottom="0.47" header="0.26" footer="0.28999999999999998"/>
      <pageSetup scale="84" orientation="portrait" r:id="rId30"/>
      <headerFooter alignWithMargins="0">
        <oddFooter>&amp;R&amp;"Book Antiqua,Bold"&amp;8 Page &amp;P of &amp;N</oddFooter>
      </headerFooter>
    </customSheetView>
    <customSheetView guid="{22E98F9C-C2D1-498E-A22F-610A9D935107}"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31"/>
      <headerFooter alignWithMargins="0">
        <oddFooter>&amp;R&amp;"Book Antiqua,Bold"&amp;8 Page &amp;P of &amp;N</oddFooter>
      </headerFooter>
    </customSheetView>
    <customSheetView guid="{F69C7555-C61D-4F7A-9432-A1A8E6C1D167}"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32"/>
      <headerFooter alignWithMargins="0">
        <oddFooter>&amp;R&amp;"Book Antiqua,Bold"&amp;8 Page &amp;P of &amp;N</oddFooter>
      </headerFooter>
    </customSheetView>
    <customSheetView guid="{1C46EBB3-B065-41C0-9C89-6B0653776FC2}" scale="85" showPageBreaks="1" showGridLines="0" fitToPage="1" printArea="1" hiddenRows="1" hiddenColumns="1" view="pageBreakPreview" topLeftCell="A11">
      <selection activeCell="A42" sqref="A42"/>
      <rowBreaks count="1" manualBreakCount="1">
        <brk id="72" max="4" man="1"/>
      </rowBreaks>
      <pageMargins left="0.75" right="0.46" top="0.4" bottom="0.47" header="0.26" footer="0.28999999999999998"/>
      <pageSetup scale="84" orientation="portrait" r:id="rId33"/>
      <headerFooter alignWithMargins="0">
        <oddFooter>&amp;R&amp;"Book Antiqua,Bold"&amp;8 Page &amp;P of &amp;N</oddFooter>
      </headerFooter>
    </customSheetView>
    <customSheetView guid="{DADC952D-E162-4FBD-AB22-9C1A7E7CACD8}"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34"/>
      <headerFooter alignWithMargins="0">
        <oddFooter>&amp;R&amp;"Book Antiqua,Bold"&amp;8 Page &amp;P of &amp;N</oddFooter>
      </headerFooter>
    </customSheetView>
    <customSheetView guid="{ABDD40A7-66B9-43CC-B63B-09D98A5A40BE}"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35"/>
      <headerFooter alignWithMargins="0">
        <oddFooter>&amp;R&amp;"Book Antiqua,Bold"&amp;8 Page &amp;P of &amp;N</oddFooter>
      </headerFooter>
    </customSheetView>
  </customSheetViews>
  <mergeCells count="30">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 ref="A38:E38"/>
    <mergeCell ref="A26:A27"/>
    <mergeCell ref="B15:B16"/>
    <mergeCell ref="D15:E15"/>
    <mergeCell ref="A25:E25"/>
    <mergeCell ref="A15:A16"/>
    <mergeCell ref="B11:C11"/>
    <mergeCell ref="B12:C12"/>
    <mergeCell ref="A14:E14"/>
    <mergeCell ref="A3:E3"/>
    <mergeCell ref="A5:E5"/>
    <mergeCell ref="B9:C9"/>
    <mergeCell ref="B10:C10"/>
    <mergeCell ref="A8:C8"/>
  </mergeCells>
  <phoneticPr fontId="7" type="noConversion"/>
  <conditionalFormatting sqref="A110:E110">
    <cfRule type="expression" dxfId="26" priority="2" stopIfTrue="1">
      <formula>$H$20="No"</formula>
    </cfRule>
  </conditionalFormatting>
  <conditionalFormatting sqref="D36:E39 A36:C40 D42:E109 A42:C77 A79:C109 C67:E67 C79:E104">
    <cfRule type="expression" dxfId="25" priority="3" stopIfTrue="1">
      <formula>$H$20=FALSE</formula>
    </cfRule>
  </conditionalFormatting>
  <conditionalFormatting sqref="D40:E41">
    <cfRule type="expression" dxfId="24" priority="1" stopIfTrue="1">
      <formula>$H$20=FALSE</formula>
    </cfRule>
  </conditionalFormatting>
  <pageMargins left="0.75" right="0.46" top="0.4" bottom="0.47" header="0.26" footer="0.28999999999999998"/>
  <pageSetup scale="84" orientation="portrait" r:id="rId36"/>
  <headerFooter alignWithMargins="0">
    <oddFooter>&amp;R&amp;"Book Antiqua,Bold"&amp;8 Page &amp;P of &amp;N</oddFooter>
  </headerFooter>
  <rowBreaks count="1" manualBreakCount="1">
    <brk id="72" max="4" man="1"/>
  </rowBreaks>
  <drawing r:id="rId37"/>
  <legacyDrawing r:id="rId38"/>
  <mc:AlternateContent xmlns:mc="http://schemas.openxmlformats.org/markup-compatibility/2006">
    <mc:Choice Requires="x14">
      <controls>
        <mc:AlternateContent xmlns:mc="http://schemas.openxmlformats.org/markup-compatibility/2006">
          <mc:Choice Requires="x14">
            <control shapeId="9235" r:id="rId39" name="Check Box 19">
              <controlPr defaultSize="0" print="0" autoFill="0" autoLine="0" autoPict="0">
                <anchor moveWithCells="1">
                  <from>
                    <xdr:col>4</xdr:col>
                    <xdr:colOff>914400</xdr:colOff>
                    <xdr:row>20</xdr:row>
                    <xdr:rowOff>257175</xdr:rowOff>
                  </from>
                  <to>
                    <xdr:col>4</xdr:col>
                    <xdr:colOff>1219200</xdr:colOff>
                    <xdr:row>22</xdr:row>
                    <xdr:rowOff>95250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tabColor indexed="11"/>
    <pageSetUpPr fitToPage="1"/>
  </sheetPr>
  <dimension ref="A1:I74"/>
  <sheetViews>
    <sheetView view="pageBreakPreview" zoomScaleNormal="100" zoomScaleSheetLayoutView="100" workbookViewId="0">
      <selection activeCell="C20" sqref="C20"/>
    </sheetView>
  </sheetViews>
  <sheetFormatPr defaultColWidth="9.140625" defaultRowHeight="15.75"/>
  <cols>
    <col min="1" max="1" width="12.140625" style="387" customWidth="1"/>
    <col min="2" max="2" width="28.5703125" style="387" customWidth="1"/>
    <col min="3" max="3" width="36.7109375" style="387" customWidth="1"/>
    <col min="4" max="4" width="15" style="387" customWidth="1"/>
    <col min="5" max="5" width="26" style="387" customWidth="1"/>
    <col min="6" max="7" width="9.140625" style="387"/>
    <col min="8" max="8" width="10.42578125" style="387" hidden="1" customWidth="1"/>
    <col min="9" max="16384" width="9.140625" style="388"/>
  </cols>
  <sheetData>
    <row r="1" spans="1:9" s="725" customFormat="1" ht="24.75" customHeight="1">
      <c r="A1" s="721" t="str">
        <f>'Attach 3(JV)'!A1</f>
        <v>Specification No. :CC/NT/G-MISC/DOM/A02/23/01462</v>
      </c>
      <c r="B1" s="722"/>
      <c r="C1" s="722"/>
      <c r="D1" s="722"/>
      <c r="E1" s="723" t="s">
        <v>505</v>
      </c>
      <c r="F1" s="724"/>
      <c r="G1" s="724"/>
      <c r="H1" s="724"/>
    </row>
    <row r="2" spans="1:9" ht="8.1" customHeight="1"/>
    <row r="3" spans="1:9" ht="60" customHeight="1">
      <c r="A3" s="998" t="str">
        <f>'Attach 3(JV)'!A3</f>
        <v>Isolator Package ISO-02 associated with Bulk Procurement for Substation Equipment’s for implementation of Bay Extension work.</v>
      </c>
      <c r="B3" s="999"/>
      <c r="C3" s="999"/>
      <c r="D3" s="999"/>
      <c r="E3" s="999"/>
      <c r="F3" s="389"/>
      <c r="G3" s="389"/>
      <c r="H3" s="389"/>
    </row>
    <row r="4" spans="1:9" ht="8.1" customHeight="1">
      <c r="A4" s="390"/>
      <c r="H4" s="391"/>
      <c r="I4" s="392"/>
    </row>
    <row r="5" spans="1:9" ht="27.75" customHeight="1">
      <c r="A5" s="1394" t="s">
        <v>506</v>
      </c>
      <c r="B5" s="1394"/>
      <c r="C5" s="1394"/>
      <c r="D5" s="1394"/>
      <c r="E5" s="1394"/>
      <c r="F5" s="393"/>
      <c r="H5" s="391"/>
      <c r="I5" s="394"/>
    </row>
    <row r="6" spans="1:9" ht="8.1" customHeight="1">
      <c r="A6" s="395"/>
      <c r="H6" s="391"/>
      <c r="I6" s="394"/>
    </row>
    <row r="7" spans="1:9" ht="20.100000000000001" customHeight="1">
      <c r="A7" s="393"/>
      <c r="B7" s="395"/>
      <c r="C7" s="395"/>
      <c r="H7" s="391"/>
      <c r="I7" s="394"/>
    </row>
    <row r="8" spans="1:9" ht="26.25" customHeight="1">
      <c r="A8" s="1395" t="str">
        <f>'[16]Attach 3(QR)'!A8:D8</f>
        <v>Bidder's Name and Address:</v>
      </c>
      <c r="B8" s="1395"/>
      <c r="C8" s="1395"/>
      <c r="D8" s="396" t="str">
        <f>'[16]Attach 3(JV)'!E7</f>
        <v>To:</v>
      </c>
      <c r="H8" s="391"/>
      <c r="I8" s="394"/>
    </row>
    <row r="9" spans="1:9" ht="23.25" customHeight="1">
      <c r="A9" s="1045" t="str">
        <f>'Attach 3(JV)'!A8</f>
        <v/>
      </c>
      <c r="B9" s="1045"/>
      <c r="C9" s="532"/>
      <c r="D9" s="397" t="str">
        <f>'[16]Attach 3(JV)'!E8</f>
        <v>Contract Services</v>
      </c>
      <c r="H9" s="391"/>
      <c r="I9" s="394"/>
    </row>
    <row r="10" spans="1:9" ht="26.25" customHeight="1">
      <c r="A10" s="398" t="s">
        <v>334</v>
      </c>
      <c r="B10" s="1396" t="str">
        <f>'Attach 3(JV)'!B9</f>
        <v/>
      </c>
      <c r="C10" s="1396"/>
      <c r="D10" s="397" t="str">
        <f>'[16]Attach 3(JV)'!E9</f>
        <v>Power Grid Corporation of India Ltd.,</v>
      </c>
      <c r="F10" s="399"/>
      <c r="H10" s="391"/>
      <c r="I10" s="394"/>
    </row>
    <row r="11" spans="1:9" ht="16.5">
      <c r="A11" s="398" t="s">
        <v>336</v>
      </c>
      <c r="B11" s="1397" t="str">
        <f>'Attach 3(JV)'!B10</f>
        <v/>
      </c>
      <c r="C11" s="1397"/>
      <c r="D11" s="397" t="str">
        <f>'[16]Attach 3(JV)'!E10</f>
        <v>"Saudamini", Plot No. 2, Sector 29</v>
      </c>
      <c r="H11" s="391"/>
      <c r="I11" s="394"/>
    </row>
    <row r="12" spans="1:9">
      <c r="B12" s="1397" t="str">
        <f>'Attach 3(JV)'!B11</f>
        <v/>
      </c>
      <c r="C12" s="1397"/>
      <c r="D12" s="397" t="str">
        <f>'[16]Attach 3(JV)'!E11</f>
        <v>Gurgaon (Haryana) - 122001</v>
      </c>
    </row>
    <row r="13" spans="1:9" ht="21" customHeight="1">
      <c r="A13" s="395"/>
      <c r="B13" s="1397" t="str">
        <f>'Attach 3(JV)'!B12</f>
        <v/>
      </c>
      <c r="C13" s="1397"/>
      <c r="D13" s="397"/>
    </row>
    <row r="14" spans="1:9" ht="20.100000000000001" customHeight="1">
      <c r="A14" s="387" t="s">
        <v>329</v>
      </c>
      <c r="D14" s="400"/>
    </row>
    <row r="15" spans="1:9" ht="63" customHeight="1">
      <c r="A15" s="401">
        <v>1</v>
      </c>
      <c r="B15" s="1398" t="s">
        <v>507</v>
      </c>
      <c r="C15" s="1398"/>
      <c r="D15" s="1398"/>
      <c r="E15" s="1398"/>
    </row>
    <row r="16" spans="1:9" ht="32.1" customHeight="1">
      <c r="A16" s="1399" t="s">
        <v>332</v>
      </c>
      <c r="B16" s="1399" t="s">
        <v>350</v>
      </c>
      <c r="C16" s="1399" t="s">
        <v>354</v>
      </c>
      <c r="D16" s="1401" t="s">
        <v>508</v>
      </c>
      <c r="E16" s="1402"/>
    </row>
    <row r="17" spans="1:8" ht="41.25" customHeight="1">
      <c r="A17" s="1400"/>
      <c r="B17" s="1400"/>
      <c r="C17" s="1400"/>
      <c r="D17" s="402" t="s">
        <v>356</v>
      </c>
      <c r="E17" s="402" t="s">
        <v>509</v>
      </c>
    </row>
    <row r="18" spans="1:8" ht="21.75" customHeight="1">
      <c r="A18" s="403">
        <v>1</v>
      </c>
      <c r="B18" s="404"/>
      <c r="C18" s="404"/>
      <c r="D18" s="404"/>
      <c r="E18" s="404"/>
    </row>
    <row r="19" spans="1:8" ht="21.95" customHeight="1">
      <c r="A19" s="405">
        <v>2</v>
      </c>
      <c r="B19" s="406"/>
      <c r="C19" s="406"/>
      <c r="D19" s="406"/>
      <c r="E19" s="406"/>
    </row>
    <row r="20" spans="1:8" ht="21.95" customHeight="1">
      <c r="A20" s="405">
        <v>3</v>
      </c>
      <c r="B20" s="406"/>
      <c r="C20" s="406"/>
      <c r="D20" s="406"/>
      <c r="E20" s="406"/>
    </row>
    <row r="21" spans="1:8" ht="21.95" customHeight="1">
      <c r="A21" s="405">
        <v>4</v>
      </c>
      <c r="B21" s="406"/>
      <c r="C21" s="406"/>
      <c r="D21" s="406"/>
      <c r="E21" s="406"/>
      <c r="F21" s="407"/>
      <c r="G21" s="407"/>
      <c r="H21" s="408" t="b">
        <v>0</v>
      </c>
    </row>
    <row r="22" spans="1:8" ht="24.75" customHeight="1">
      <c r="A22" s="409">
        <v>5</v>
      </c>
      <c r="B22" s="410"/>
      <c r="C22" s="410"/>
      <c r="D22" s="410"/>
      <c r="E22" s="410"/>
      <c r="F22" s="407"/>
      <c r="G22" s="407"/>
      <c r="H22" s="411"/>
    </row>
    <row r="23" spans="1:8" ht="107.25" customHeight="1">
      <c r="A23" s="412">
        <v>2</v>
      </c>
      <c r="B23" s="1403" t="s">
        <v>510</v>
      </c>
      <c r="C23" s="1403"/>
      <c r="D23" s="1403"/>
      <c r="E23" s="1403"/>
      <c r="F23" s="407"/>
      <c r="G23" s="407"/>
      <c r="H23" s="411"/>
    </row>
    <row r="24" spans="1:8" ht="18" customHeight="1">
      <c r="A24" s="413"/>
      <c r="B24" s="414"/>
      <c r="C24" s="414"/>
      <c r="D24" s="414"/>
      <c r="E24" s="414"/>
      <c r="F24" s="415"/>
      <c r="G24" s="415"/>
      <c r="H24" s="416"/>
    </row>
    <row r="25" spans="1:8" ht="54.75" hidden="1" customHeight="1">
      <c r="A25" s="1404" t="s">
        <v>77</v>
      </c>
      <c r="B25" s="1404"/>
      <c r="C25" s="1404"/>
      <c r="D25" s="1404"/>
      <c r="E25" s="1404"/>
      <c r="F25" s="417"/>
      <c r="G25" s="417"/>
      <c r="H25" s="416"/>
    </row>
    <row r="26" spans="1:8" ht="32.1" hidden="1" customHeight="1">
      <c r="A26" s="1405" t="s">
        <v>332</v>
      </c>
      <c r="B26" s="1405" t="s">
        <v>350</v>
      </c>
      <c r="C26" s="1405" t="s">
        <v>95</v>
      </c>
      <c r="D26" s="1192" t="s">
        <v>96</v>
      </c>
      <c r="E26" s="1193"/>
    </row>
    <row r="27" spans="1:8" ht="22.5" hidden="1" customHeight="1">
      <c r="A27" s="1406"/>
      <c r="B27" s="1406"/>
      <c r="C27" s="1406"/>
      <c r="D27" s="418" t="s">
        <v>97</v>
      </c>
      <c r="E27" s="418" t="s">
        <v>98</v>
      </c>
    </row>
    <row r="28" spans="1:8" ht="21.95" hidden="1" customHeight="1">
      <c r="A28" s="419">
        <v>1</v>
      </c>
      <c r="B28" s="420"/>
      <c r="C28" s="420"/>
      <c r="D28" s="420"/>
      <c r="E28" s="420"/>
    </row>
    <row r="29" spans="1:8" ht="21.95" hidden="1" customHeight="1">
      <c r="A29" s="419">
        <v>2</v>
      </c>
      <c r="B29" s="420"/>
      <c r="C29" s="420"/>
      <c r="D29" s="420"/>
      <c r="E29" s="420"/>
    </row>
    <row r="30" spans="1:8" ht="37.5" hidden="1" customHeight="1">
      <c r="A30" s="419">
        <v>3</v>
      </c>
      <c r="B30" s="420"/>
      <c r="C30" s="420"/>
      <c r="D30" s="420"/>
      <c r="E30" s="420"/>
    </row>
    <row r="31" spans="1:8" ht="15.95" customHeight="1">
      <c r="A31" s="421"/>
      <c r="B31" s="421"/>
      <c r="C31" s="421"/>
      <c r="D31" s="421"/>
      <c r="E31" s="421"/>
    </row>
    <row r="32" spans="1:8" ht="15.95" customHeight="1">
      <c r="A32" s="421"/>
      <c r="B32" s="421"/>
      <c r="C32" s="422"/>
      <c r="D32" s="421"/>
      <c r="E32" s="421"/>
    </row>
    <row r="33" spans="1:9" ht="15.95" customHeight="1">
      <c r="A33" s="423" t="s">
        <v>6</v>
      </c>
      <c r="B33" s="436">
        <f>'Attach 3(JV)'!B24</f>
        <v>0</v>
      </c>
      <c r="C33" s="422" t="s">
        <v>4</v>
      </c>
      <c r="D33" s="1407">
        <f>'Attach 3(JV)'!E24</f>
        <v>0</v>
      </c>
      <c r="E33" s="1407"/>
    </row>
    <row r="34" spans="1:9" ht="15.95" customHeight="1">
      <c r="A34" s="423" t="s">
        <v>7</v>
      </c>
      <c r="B34" s="437">
        <f>'Attach 3(JV)'!B25</f>
        <v>0</v>
      </c>
      <c r="C34" s="422" t="s">
        <v>5</v>
      </c>
      <c r="D34" s="1407">
        <f>'Attach 3(JV)'!E25</f>
        <v>0</v>
      </c>
      <c r="E34" s="1407"/>
    </row>
    <row r="35" spans="1:9" s="387" customFormat="1" ht="15.75" customHeight="1">
      <c r="A35" s="388"/>
      <c r="B35" s="388"/>
      <c r="C35" s="422"/>
      <c r="D35" s="388"/>
      <c r="E35" s="388"/>
      <c r="I35" s="388"/>
    </row>
    <row r="36" spans="1:9" s="387" customFormat="1" ht="19.5" customHeight="1">
      <c r="A36" s="427" t="str">
        <f>A1</f>
        <v>Specification No. :CC/NT/G-MISC/DOM/A02/23/01462</v>
      </c>
      <c r="B36" s="428"/>
      <c r="C36" s="428"/>
      <c r="D36" s="428"/>
      <c r="E36" s="429" t="str">
        <f>E1</f>
        <v>Attachment-5A</v>
      </c>
      <c r="I36" s="388"/>
    </row>
    <row r="37" spans="1:9" s="387" customFormat="1" ht="18" customHeight="1">
      <c r="A37" s="425"/>
      <c r="I37" s="388"/>
    </row>
    <row r="38" spans="1:9" s="387" customFormat="1" ht="30" customHeight="1">
      <c r="A38" s="1408" t="s">
        <v>352</v>
      </c>
      <c r="B38" s="1408"/>
      <c r="C38" s="1408"/>
      <c r="D38" s="1408"/>
      <c r="E38" s="1408"/>
      <c r="I38" s="388"/>
    </row>
    <row r="39" spans="1:9" s="387" customFormat="1" ht="18" customHeight="1">
      <c r="B39" s="421"/>
      <c r="I39" s="388"/>
    </row>
    <row r="40" spans="1:9" s="387" customFormat="1" ht="36" customHeight="1">
      <c r="A40" s="1409" t="s">
        <v>332</v>
      </c>
      <c r="B40" s="1055" t="s">
        <v>350</v>
      </c>
      <c r="C40" s="1405" t="s">
        <v>354</v>
      </c>
      <c r="D40" s="1410" t="s">
        <v>508</v>
      </c>
      <c r="E40" s="1411"/>
      <c r="I40" s="388"/>
    </row>
    <row r="41" spans="1:9" s="387" customFormat="1" ht="36" customHeight="1">
      <c r="A41" s="1067"/>
      <c r="B41" s="1406"/>
      <c r="C41" s="1406"/>
      <c r="D41" s="418" t="s">
        <v>356</v>
      </c>
      <c r="E41" s="418" t="s">
        <v>511</v>
      </c>
      <c r="I41" s="388"/>
    </row>
    <row r="42" spans="1:9" s="387" customFormat="1" ht="18" customHeight="1">
      <c r="A42" s="430"/>
      <c r="B42" s="431"/>
      <c r="C42" s="430"/>
      <c r="D42" s="430"/>
      <c r="E42" s="430"/>
      <c r="I42" s="388"/>
    </row>
    <row r="43" spans="1:9" s="387" customFormat="1" ht="18" customHeight="1">
      <c r="A43" s="432"/>
      <c r="B43" s="433"/>
      <c r="C43" s="432"/>
      <c r="D43" s="432"/>
      <c r="E43" s="432"/>
      <c r="I43" s="388"/>
    </row>
    <row r="44" spans="1:9" s="387" customFormat="1" ht="18" customHeight="1">
      <c r="A44" s="432"/>
      <c r="B44" s="433"/>
      <c r="C44" s="432" t="s">
        <v>512</v>
      </c>
      <c r="D44" s="432"/>
      <c r="E44" s="432"/>
      <c r="I44" s="388"/>
    </row>
    <row r="45" spans="1:9" s="387" customFormat="1" ht="18" customHeight="1">
      <c r="A45" s="432"/>
      <c r="B45" s="433"/>
      <c r="C45" s="432"/>
      <c r="D45" s="432"/>
      <c r="E45" s="432"/>
      <c r="I45" s="388"/>
    </row>
    <row r="46" spans="1:9" s="387" customFormat="1" ht="18" customHeight="1">
      <c r="A46" s="432"/>
      <c r="B46" s="433"/>
      <c r="C46" s="432"/>
      <c r="D46" s="432"/>
      <c r="E46" s="432"/>
      <c r="I46" s="388"/>
    </row>
    <row r="47" spans="1:9" s="387" customFormat="1" ht="18" customHeight="1">
      <c r="A47" s="432"/>
      <c r="B47" s="433"/>
      <c r="C47" s="432"/>
      <c r="D47" s="432"/>
      <c r="E47" s="432"/>
      <c r="I47" s="388"/>
    </row>
    <row r="48" spans="1:9" s="387" customFormat="1" ht="18" customHeight="1">
      <c r="A48" s="432"/>
      <c r="B48" s="433"/>
      <c r="C48" s="432"/>
      <c r="D48" s="432"/>
      <c r="E48" s="432"/>
      <c r="I48" s="388"/>
    </row>
    <row r="49" spans="1:9" s="387" customFormat="1" ht="18" customHeight="1">
      <c r="A49" s="432"/>
      <c r="B49" s="433"/>
      <c r="C49" s="432"/>
      <c r="D49" s="432"/>
      <c r="E49" s="432"/>
      <c r="I49" s="388"/>
    </row>
    <row r="50" spans="1:9" s="387" customFormat="1" ht="18" customHeight="1">
      <c r="A50" s="432"/>
      <c r="B50" s="433"/>
      <c r="C50" s="432"/>
      <c r="D50" s="432"/>
      <c r="E50" s="432"/>
      <c r="I50" s="388"/>
    </row>
    <row r="51" spans="1:9" s="387" customFormat="1" ht="18" customHeight="1">
      <c r="A51" s="432"/>
      <c r="B51" s="433"/>
      <c r="C51" s="432"/>
      <c r="D51" s="432"/>
      <c r="E51" s="432"/>
      <c r="I51" s="388"/>
    </row>
    <row r="52" spans="1:9" s="387" customFormat="1" ht="18" customHeight="1">
      <c r="A52" s="432"/>
      <c r="B52" s="433"/>
      <c r="C52" s="432"/>
      <c r="D52" s="432"/>
      <c r="E52" s="432"/>
      <c r="I52" s="388"/>
    </row>
    <row r="53" spans="1:9" s="387" customFormat="1" ht="18" customHeight="1">
      <c r="A53" s="432"/>
      <c r="B53" s="433"/>
      <c r="C53" s="432"/>
      <c r="D53" s="432"/>
      <c r="E53" s="432"/>
      <c r="I53" s="388"/>
    </row>
    <row r="54" spans="1:9" s="387" customFormat="1" ht="18" customHeight="1">
      <c r="A54" s="432"/>
      <c r="B54" s="433"/>
      <c r="C54" s="432"/>
      <c r="D54" s="432"/>
      <c r="E54" s="432"/>
      <c r="I54" s="388"/>
    </row>
    <row r="55" spans="1:9" s="387" customFormat="1" ht="18" customHeight="1">
      <c r="A55" s="432"/>
      <c r="B55" s="433"/>
      <c r="C55" s="432"/>
      <c r="D55" s="432"/>
      <c r="E55" s="432"/>
      <c r="I55" s="388"/>
    </row>
    <row r="56" spans="1:9" s="387" customFormat="1" ht="18" customHeight="1">
      <c r="A56" s="432"/>
      <c r="B56" s="433"/>
      <c r="C56" s="432"/>
      <c r="D56" s="432"/>
      <c r="E56" s="432"/>
      <c r="I56" s="388"/>
    </row>
    <row r="57" spans="1:9" s="387" customFormat="1" ht="18" customHeight="1">
      <c r="A57" s="432"/>
      <c r="B57" s="433"/>
      <c r="C57" s="432"/>
      <c r="D57" s="432"/>
      <c r="E57" s="432"/>
      <c r="I57" s="388"/>
    </row>
    <row r="58" spans="1:9" s="387" customFormat="1" ht="18" customHeight="1">
      <c r="A58" s="432"/>
      <c r="B58" s="433"/>
      <c r="C58" s="432"/>
      <c r="D58" s="432"/>
      <c r="E58" s="432"/>
      <c r="I58" s="388"/>
    </row>
    <row r="59" spans="1:9" s="387" customFormat="1" ht="18" customHeight="1">
      <c r="A59" s="432"/>
      <c r="B59" s="433"/>
      <c r="C59" s="432"/>
      <c r="D59" s="432"/>
      <c r="E59" s="432"/>
      <c r="I59" s="388"/>
    </row>
    <row r="60" spans="1:9" s="387" customFormat="1" ht="18" customHeight="1">
      <c r="A60" s="432"/>
      <c r="B60" s="433"/>
      <c r="C60" s="432"/>
      <c r="D60" s="432"/>
      <c r="E60" s="432"/>
      <c r="I60" s="388"/>
    </row>
    <row r="61" spans="1:9" s="387" customFormat="1" ht="18" customHeight="1">
      <c r="A61" s="432"/>
      <c r="B61" s="433"/>
      <c r="C61" s="432"/>
      <c r="D61" s="432"/>
      <c r="E61" s="432"/>
      <c r="I61" s="388"/>
    </row>
    <row r="62" spans="1:9" s="387" customFormat="1" ht="18" customHeight="1">
      <c r="A62" s="432"/>
      <c r="B62" s="433"/>
      <c r="C62" s="432"/>
      <c r="D62" s="432"/>
      <c r="E62" s="432"/>
      <c r="I62" s="388"/>
    </row>
    <row r="63" spans="1:9" s="387" customFormat="1" ht="18" customHeight="1">
      <c r="A63" s="432"/>
      <c r="B63" s="433"/>
      <c r="C63" s="432"/>
      <c r="D63" s="432"/>
      <c r="E63" s="432"/>
      <c r="I63" s="388"/>
    </row>
    <row r="64" spans="1:9" s="387" customFormat="1" ht="18" customHeight="1">
      <c r="A64" s="432"/>
      <c r="B64" s="433"/>
      <c r="C64" s="432"/>
      <c r="D64" s="432"/>
      <c r="E64" s="432"/>
      <c r="I64" s="388"/>
    </row>
    <row r="65" spans="1:9" s="387" customFormat="1" ht="18" customHeight="1">
      <c r="A65" s="432"/>
      <c r="B65" s="433"/>
      <c r="C65" s="432"/>
      <c r="D65" s="432"/>
      <c r="E65" s="432"/>
      <c r="I65" s="388"/>
    </row>
    <row r="66" spans="1:9" s="387" customFormat="1" ht="18" customHeight="1">
      <c r="A66" s="432"/>
      <c r="B66" s="433"/>
      <c r="C66" s="432"/>
      <c r="D66" s="432"/>
      <c r="E66" s="432"/>
      <c r="I66" s="388"/>
    </row>
    <row r="67" spans="1:9" s="387" customFormat="1" ht="18" customHeight="1">
      <c r="A67" s="432"/>
      <c r="B67" s="433"/>
      <c r="C67" s="432"/>
      <c r="D67" s="432"/>
      <c r="E67" s="432"/>
      <c r="I67" s="388"/>
    </row>
    <row r="68" spans="1:9" s="387" customFormat="1" ht="18" customHeight="1">
      <c r="A68" s="434"/>
      <c r="B68" s="435"/>
      <c r="C68" s="434"/>
      <c r="D68" s="434"/>
      <c r="E68" s="434"/>
      <c r="I68" s="388"/>
    </row>
    <row r="69" spans="1:9" s="387" customFormat="1" ht="18" customHeight="1">
      <c r="I69" s="388"/>
    </row>
    <row r="70" spans="1:9" s="387" customFormat="1" ht="24" customHeight="1">
      <c r="C70" s="422"/>
      <c r="I70" s="388"/>
    </row>
    <row r="71" spans="1:9" s="387" customFormat="1" ht="24" customHeight="1">
      <c r="A71" s="423" t="s">
        <v>6</v>
      </c>
      <c r="B71" s="424">
        <f>B33</f>
        <v>0</v>
      </c>
      <c r="C71" s="422" t="s">
        <v>4</v>
      </c>
      <c r="D71" s="426">
        <f>D33</f>
        <v>0</v>
      </c>
      <c r="I71" s="388"/>
    </row>
    <row r="72" spans="1:9" s="387" customFormat="1" ht="24" customHeight="1">
      <c r="A72" s="423" t="s">
        <v>7</v>
      </c>
      <c r="B72" s="424">
        <f>B34</f>
        <v>0</v>
      </c>
      <c r="C72" s="422" t="s">
        <v>5</v>
      </c>
      <c r="D72" s="426">
        <f>D34</f>
        <v>0</v>
      </c>
      <c r="I72" s="388"/>
    </row>
    <row r="73" spans="1:9" s="387" customFormat="1" ht="24" customHeight="1">
      <c r="A73" s="423"/>
      <c r="B73" s="436"/>
      <c r="C73" s="422"/>
      <c r="D73" s="437"/>
      <c r="I73" s="388"/>
    </row>
    <row r="74" spans="1:9" s="387" customFormat="1" ht="33" customHeight="1">
      <c r="A74" s="421"/>
      <c r="B74" s="421"/>
      <c r="C74" s="421"/>
      <c r="D74" s="438"/>
      <c r="E74" s="421"/>
      <c r="I74" s="388"/>
    </row>
  </sheetData>
  <sheetProtection password="EDA3" sheet="1" objects="1" scenarios="1" formatColumns="0" formatRows="0" selectLockedCells="1"/>
  <customSheetViews>
    <customSheetView guid="{75B14AF8-1D53-4505-AAFD-D14BA6666FCE}" showPageBreaks="1" fitToPage="1" printArea="1" hiddenRows="1" hiddenColumns="1" view="pageBreakPreview">
      <selection activeCell="C20" sqref="C20"/>
      <rowBreaks count="1" manualBreakCount="1">
        <brk id="35" max="4" man="1"/>
      </rowBreaks>
      <pageMargins left="0.75" right="0.46" top="0.4" bottom="0.47" header="0.26" footer="0.28999999999999998"/>
      <pageSetup scale="87" fitToHeight="0" orientation="portrait" r:id="rId1"/>
      <headerFooter alignWithMargins="0">
        <oddFooter xml:space="preserve">&amp;R&amp;"Book Antiqua,Bold"&amp;8 Page &amp;P </oddFooter>
      </headerFooter>
    </customSheetView>
    <customSheetView guid="{A191DFDC-8ECE-4AD6-BD00-FEA0D8FB0A45}" showPageBreaks="1" fitToPage="1" printArea="1" hiddenRows="1" hiddenColumns="1" view="pageBreakPreview" topLeftCell="A10">
      <selection activeCell="C20" sqref="C20"/>
      <rowBreaks count="1" manualBreakCount="1">
        <brk id="35" max="4" man="1"/>
      </rowBreaks>
      <pageMargins left="0.75" right="0.46" top="0.4" bottom="0.47" header="0.26" footer="0.28999999999999998"/>
      <pageSetup scale="87" fitToHeight="0" orientation="portrait" r:id="rId2"/>
      <headerFooter alignWithMargins="0">
        <oddFooter xml:space="preserve">&amp;R&amp;"Book Antiqua,Bold"&amp;8 Page &amp;P </oddFooter>
      </headerFooter>
    </customSheetView>
    <customSheetView guid="{5476C51C-4037-4B28-A818-10D7CDF0C66A}" showPageBreaks="1" fitToPage="1" printArea="1" hiddenRows="1" hiddenColumns="1" view="pageBreakPreview" topLeftCell="A4">
      <selection activeCell="B22" sqref="B22"/>
      <rowBreaks count="1" manualBreakCount="1">
        <brk id="35" max="4" man="1"/>
      </rowBreaks>
      <pageMargins left="0.75" right="0.46" top="0.4" bottom="0.47" header="0.26" footer="0.28999999999999998"/>
      <pageSetup scale="87" fitToHeight="0" orientation="portrait" r:id="rId3"/>
      <headerFooter alignWithMargins="0">
        <oddFooter xml:space="preserve">&amp;R&amp;"Book Antiqua,Bold"&amp;8 Page &amp;P </oddFooter>
      </headerFooter>
    </customSheetView>
    <customSheetView guid="{3B0AB1ED-5866-4A43-AA03-026CB8F4E20E}" showPageBreaks="1" fitToPage="1" printArea="1" hiddenRows="1" hiddenColumns="1" view="pageBreakPreview" topLeftCell="A22">
      <selection activeCell="B22" sqref="B22"/>
      <rowBreaks count="1" manualBreakCount="1">
        <brk id="35" max="4" man="1"/>
      </rowBreaks>
      <pageMargins left="0.75" right="0.46" top="0.4" bottom="0.47" header="0.26" footer="0.28999999999999998"/>
      <pageSetup scale="87" fitToHeight="0" orientation="portrait" r:id="rId4"/>
      <headerFooter alignWithMargins="0">
        <oddFooter xml:space="preserve">&amp;R&amp;"Book Antiqua,Bold"&amp;8 Page &amp;P </oddFooter>
      </headerFooter>
    </customSheetView>
    <customSheetView guid="{45814E31-7EF7-46D4-AAA9-9580F481731A}" showPageBreaks="1" fitToPage="1" printArea="1" hiddenRows="1" hiddenColumns="1" view="pageBreakPreview">
      <selection activeCell="B22" sqref="B22"/>
      <rowBreaks count="1" manualBreakCount="1">
        <brk id="35" max="4" man="1"/>
      </rowBreaks>
      <pageMargins left="0.75" right="0.46" top="0.4" bottom="0.47" header="0.26" footer="0.28999999999999998"/>
      <pageSetup scale="86" fitToHeight="0" orientation="portrait" r:id="rId5"/>
      <headerFooter alignWithMargins="0">
        <oddFooter xml:space="preserve">&amp;R&amp;"Book Antiqua,Bold"&amp;8 Page &amp;P </oddFooter>
      </headerFooter>
    </customSheetView>
    <customSheetView guid="{A8583C01-5E6A-4469-ADCA-440E12AA8084}" showPageBreaks="1" fitToPage="1" printArea="1" hiddenRows="1" hiddenColumns="1" view="pageBreakPreview">
      <selection activeCell="B22" sqref="B22"/>
      <rowBreaks count="1" manualBreakCount="1">
        <brk id="35" max="4" man="1"/>
      </rowBreaks>
      <pageMargins left="0.75" right="0.46" top="0.4" bottom="0.47" header="0.26" footer="0.28999999999999998"/>
      <pageSetup scale="87" fitToHeight="0" orientation="portrait" r:id="rId6"/>
      <headerFooter alignWithMargins="0">
        <oddFooter xml:space="preserve">&amp;R&amp;"Book Antiqua,Bold"&amp;8 Page &amp;P </oddFooter>
      </headerFooter>
    </customSheetView>
    <customSheetView guid="{3836A67F-51F8-4B52-B51D-937DC398CD1F}" scale="115" showPageBreaks="1" fitToPage="1" printArea="1" hiddenRows="1" hiddenColumns="1" view="pageBreakPreview" topLeftCell="A13">
      <selection activeCell="B22" sqref="B22"/>
      <rowBreaks count="1" manualBreakCount="1">
        <brk id="35" max="4" man="1"/>
      </rowBreaks>
      <pageMargins left="0.75" right="0.46" top="0.4" bottom="0.47" header="0.26" footer="0.28999999999999998"/>
      <pageSetup scale="87" fitToHeight="0" orientation="portrait" r:id="rId7"/>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75" right="0.46" top="0.4" bottom="0.47" header="0.26" footer="0.28999999999999998"/>
      <pageSetup scale="87" fitToHeight="0" orientation="portrait" r:id="rId8"/>
      <headerFooter alignWithMargins="0">
        <oddFooter xml:space="preserve">&amp;R&amp;"Book Antiqua,Bold"&amp;8 Page &amp;P </oddFooter>
      </headerFooter>
    </customSheetView>
    <customSheetView guid="{2CF6F19D-227C-4840-A9E1-6C944B0145DB}" showPageBreaks="1" fitToPage="1" printArea="1" hiddenRows="1" hiddenColumns="1" view="pageBreakPreview" topLeftCell="A7">
      <selection activeCell="B22" sqref="B22"/>
      <rowBreaks count="1" manualBreakCount="1">
        <brk id="35" max="4" man="1"/>
      </rowBreaks>
      <pageMargins left="0.75" right="0.46" top="0.4" bottom="0.47" header="0.26" footer="0.28999999999999998"/>
      <pageSetup scale="87" fitToHeight="0" orientation="portrait" r:id="rId9"/>
      <headerFooter alignWithMargins="0">
        <oddFooter xml:space="preserve">&amp;R&amp;"Book Antiqua,Bold"&amp;8 Page &amp;P </oddFooter>
      </headerFooter>
    </customSheetView>
    <customSheetView guid="{22E98F9C-C2D1-498E-A22F-610A9D935107}" showPageBreaks="1" fitToPage="1" printArea="1" hiddenRows="1" hiddenColumns="1" view="pageBreakPreview">
      <selection activeCell="B22" sqref="B22"/>
      <rowBreaks count="1" manualBreakCount="1">
        <brk id="35" max="4" man="1"/>
      </rowBreaks>
      <pageMargins left="0.75" right="0.46" top="0.4" bottom="0.47" header="0.26" footer="0.28999999999999998"/>
      <pageSetup scale="87" fitToHeight="0" orientation="portrait" r:id="rId10"/>
      <headerFooter alignWithMargins="0">
        <oddFooter xml:space="preserve">&amp;R&amp;"Book Antiqua,Bold"&amp;8 Page &amp;P </oddFooter>
      </headerFooter>
    </customSheetView>
    <customSheetView guid="{F69C7555-C61D-4F7A-9432-A1A8E6C1D167}" showPageBreaks="1" fitToPage="1" printArea="1" hiddenRows="1" hiddenColumns="1" view="pageBreakPreview" topLeftCell="A16">
      <selection activeCell="B22" sqref="B22"/>
      <rowBreaks count="1" manualBreakCount="1">
        <brk id="35" max="4" man="1"/>
      </rowBreaks>
      <pageMargins left="0.75" right="0.46" top="0.4" bottom="0.47" header="0.26" footer="0.28999999999999998"/>
      <pageSetup scale="87" fitToHeight="0" orientation="portrait" r:id="rId11"/>
      <headerFooter alignWithMargins="0">
        <oddFooter xml:space="preserve">&amp;R&amp;"Book Antiqua,Bold"&amp;8 Page &amp;P </oddFooter>
      </headerFooter>
    </customSheetView>
    <customSheetView guid="{1C46EBB3-B065-41C0-9C89-6B0653776FC2}" showPageBreaks="1" fitToPage="1" printArea="1" hiddenRows="1" hiddenColumns="1" view="pageBreakPreview" topLeftCell="A22">
      <selection activeCell="B22" sqref="B22"/>
      <rowBreaks count="1" manualBreakCount="1">
        <brk id="35" max="4" man="1"/>
      </rowBreaks>
      <pageMargins left="0.75" right="0.46" top="0.4" bottom="0.47" header="0.26" footer="0.28999999999999998"/>
      <pageSetup scale="87" fitToHeight="0" orientation="portrait" r:id="rId12"/>
      <headerFooter alignWithMargins="0">
        <oddFooter xml:space="preserve">&amp;R&amp;"Book Antiqua,Bold"&amp;8 Page &amp;P </oddFooter>
      </headerFooter>
    </customSheetView>
    <customSheetView guid="{DADC952D-E162-4FBD-AB22-9C1A7E7CACD8}" showPageBreaks="1" fitToPage="1" printArea="1" hiddenRows="1" hiddenColumns="1" view="pageBreakPreview">
      <selection activeCell="B22" sqref="B22"/>
      <rowBreaks count="1" manualBreakCount="1">
        <brk id="35" max="4" man="1"/>
      </rowBreaks>
      <pageMargins left="0.75" right="0.46" top="0.4" bottom="0.47" header="0.26" footer="0.28999999999999998"/>
      <pageSetup scale="87" fitToHeight="0" orientation="portrait" r:id="rId13"/>
      <headerFooter alignWithMargins="0">
        <oddFooter xml:space="preserve">&amp;R&amp;"Book Antiqua,Bold"&amp;8 Page &amp;P </oddFooter>
      </headerFooter>
    </customSheetView>
    <customSheetView guid="{ABDD40A7-66B9-43CC-B63B-09D98A5A40BE}" showPageBreaks="1" fitToPage="1" printArea="1" hiddenRows="1" hiddenColumns="1" view="pageBreakPreview" topLeftCell="A4">
      <selection activeCell="B22" sqref="B22"/>
      <rowBreaks count="1" manualBreakCount="1">
        <brk id="35" max="4" man="1"/>
      </rowBreaks>
      <pageMargins left="0.75" right="0.46" top="0.4" bottom="0.47" header="0.26" footer="0.28999999999999998"/>
      <pageSetup scale="87" fitToHeight="0" orientation="portrait" r:id="rId14"/>
      <headerFooter alignWithMargins="0">
        <oddFooter xml:space="preserve">&amp;R&amp;"Book Antiqua,Bold"&amp;8 Page &amp;P </oddFooter>
      </headerFooter>
    </customSheetView>
  </customSheetViews>
  <mergeCells count="26">
    <mergeCell ref="D33:E33"/>
    <mergeCell ref="D34:E34"/>
    <mergeCell ref="A38:E38"/>
    <mergeCell ref="A40:A41"/>
    <mergeCell ref="B40:B41"/>
    <mergeCell ref="C40:C41"/>
    <mergeCell ref="D40:E40"/>
    <mergeCell ref="B23:E23"/>
    <mergeCell ref="A25:E25"/>
    <mergeCell ref="A26:A27"/>
    <mergeCell ref="B26:B27"/>
    <mergeCell ref="C26:C27"/>
    <mergeCell ref="D26:E26"/>
    <mergeCell ref="B12:C12"/>
    <mergeCell ref="A9:B9"/>
    <mergeCell ref="B13:C13"/>
    <mergeCell ref="B15:E15"/>
    <mergeCell ref="A16:A17"/>
    <mergeCell ref="B16:B17"/>
    <mergeCell ref="C16:C17"/>
    <mergeCell ref="D16:E16"/>
    <mergeCell ref="A3:E3"/>
    <mergeCell ref="A5:E5"/>
    <mergeCell ref="A8:C8"/>
    <mergeCell ref="B10:C10"/>
    <mergeCell ref="B11:C11"/>
  </mergeCells>
  <conditionalFormatting sqref="A74:E74">
    <cfRule type="expression" dxfId="23" priority="2" stopIfTrue="1">
      <formula>$H$21="No"</formula>
    </cfRule>
  </conditionalFormatting>
  <conditionalFormatting sqref="A42:E73 A36:E39">
    <cfRule type="expression" dxfId="22" priority="3" stopIfTrue="1">
      <formula>$H$21=FALSE</formula>
    </cfRule>
  </conditionalFormatting>
  <conditionalFormatting sqref="F40:IV41">
    <cfRule type="expression" dxfId="21" priority="1" stopIfTrue="1">
      <formula>$H$21=FALSE</formula>
    </cfRule>
  </conditionalFormatting>
  <conditionalFormatting sqref="A40:E41">
    <cfRule type="expression" dxfId="20" priority="4" stopIfTrue="1">
      <formula>$H$21=FALSE</formula>
    </cfRule>
  </conditionalFormatting>
  <pageMargins left="0.75" right="0.46" top="0.4" bottom="0.47" header="0.26" footer="0.28999999999999998"/>
  <pageSetup scale="87" fitToHeight="0" orientation="portrait" r:id="rId15"/>
  <headerFooter alignWithMargins="0">
    <oddFooter xml:space="preserve">&amp;R&amp;"Book Antiqua,Bold"&amp;8 Page &amp;P </oddFooter>
  </headerFooter>
  <rowBreaks count="1" manualBreakCount="1">
    <brk id="35" max="4" man="1"/>
  </rowBreaks>
  <drawing r:id="rId16"/>
  <legacyDrawing r:id="rId17"/>
  <mc:AlternateContent xmlns:mc="http://schemas.openxmlformats.org/markup-compatibility/2006">
    <mc:Choice Requires="x14">
      <controls>
        <mc:AlternateContent xmlns:mc="http://schemas.openxmlformats.org/markup-compatibility/2006">
          <mc:Choice Requires="x14">
            <control shapeId="74753" r:id="rId18" name="Check Box 1">
              <controlPr defaultSize="0" print="0" autoFill="0" autoLine="0" autoPict="0">
                <anchor moveWithCells="1">
                  <from>
                    <xdr:col>4</xdr:col>
                    <xdr:colOff>1066800</xdr:colOff>
                    <xdr:row>22</xdr:row>
                    <xdr:rowOff>1143000</xdr:rowOff>
                  </from>
                  <to>
                    <xdr:col>4</xdr:col>
                    <xdr:colOff>1371600</xdr:colOff>
                    <xdr:row>23</xdr:row>
                    <xdr:rowOff>152400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indexed="45"/>
    <pageSetUpPr fitToPage="1"/>
  </sheetPr>
  <dimension ref="A1:Z51"/>
  <sheetViews>
    <sheetView showGridLines="0" view="pageBreakPreview" zoomScale="85" zoomScaleSheetLayoutView="85" workbookViewId="0">
      <selection activeCell="C17" sqref="C17:D17"/>
    </sheetView>
  </sheetViews>
  <sheetFormatPr defaultColWidth="9.140625" defaultRowHeight="16.5"/>
  <cols>
    <col min="1" max="1" width="12.140625" style="30" customWidth="1"/>
    <col min="2" max="2" width="20.5703125" style="30" customWidth="1"/>
    <col min="3" max="3" width="11.42578125" style="30" customWidth="1"/>
    <col min="4" max="4" width="19.42578125" style="30" customWidth="1"/>
    <col min="5" max="5" width="49.42578125" style="30" customWidth="1"/>
    <col min="6" max="7" width="9.140625" style="25"/>
    <col min="8" max="8" width="0" style="25" hidden="1" customWidth="1"/>
    <col min="9" max="16384" width="9.140625" style="26"/>
  </cols>
  <sheetData>
    <row r="1" spans="1:26" s="705" customFormat="1" ht="16.5" customHeight="1">
      <c r="A1" s="1373" t="str">
        <f>'Attach 3(JV)'!A1</f>
        <v>Specification No. :CC/NT/G-MISC/DOM/A02/23/01462</v>
      </c>
      <c r="B1" s="1373"/>
      <c r="C1" s="1373"/>
      <c r="D1" s="1373"/>
      <c r="E1" s="718" t="str">
        <f>"Attachment-6 " &amp; 'Attach 3(JV)'!AT1</f>
        <v xml:space="preserve">Attachment-6 </v>
      </c>
      <c r="F1" s="704"/>
      <c r="G1" s="704"/>
      <c r="H1" s="704"/>
      <c r="Z1" s="726"/>
    </row>
    <row r="2" spans="1:26" ht="3.75" customHeight="1">
      <c r="Z2" s="169"/>
    </row>
    <row r="3" spans="1:26" ht="63.75" customHeight="1">
      <c r="A3" s="998" t="str">
        <f>'Attach 3(JV)'!A3</f>
        <v>Isolator Package ISO-02 associated with Bulk Procurement for Substation Equipment’s for implementation of Bay Extension work.</v>
      </c>
      <c r="B3" s="999"/>
      <c r="C3" s="999"/>
      <c r="D3" s="999"/>
      <c r="E3" s="999"/>
      <c r="F3" s="27"/>
      <c r="G3" s="28"/>
      <c r="H3" s="27"/>
    </row>
    <row r="4" spans="1:26" ht="6.75" customHeight="1">
      <c r="A4" s="29"/>
      <c r="H4" s="31"/>
      <c r="I4" s="11"/>
    </row>
    <row r="5" spans="1:26" ht="20.100000000000001" customHeight="1">
      <c r="A5" s="1035" t="s">
        <v>44</v>
      </c>
      <c r="B5" s="1035"/>
      <c r="C5" s="1035"/>
      <c r="D5" s="1035"/>
      <c r="E5" s="1035"/>
      <c r="F5" s="32"/>
      <c r="H5" s="31"/>
      <c r="I5" s="13"/>
    </row>
    <row r="6" spans="1:26" ht="10.5" customHeight="1">
      <c r="A6" s="33"/>
      <c r="H6" s="31"/>
      <c r="I6" s="13"/>
    </row>
    <row r="7" spans="1:26" ht="20.100000000000001" customHeight="1">
      <c r="A7" s="34" t="str">
        <f>'Attach 3(JV)'!A7</f>
        <v>Bidder’s Name and Address :</v>
      </c>
      <c r="E7" s="16" t="str">
        <f>'Attach 3(JV)'!E7</f>
        <v>To:</v>
      </c>
      <c r="H7" s="31"/>
      <c r="I7" s="13"/>
    </row>
    <row r="8" spans="1:26" ht="36" customHeight="1">
      <c r="A8" s="1041" t="str">
        <f>'Attach 3(JV)'!A8</f>
        <v/>
      </c>
      <c r="B8" s="1041"/>
      <c r="C8" s="1041"/>
      <c r="D8" s="1041"/>
      <c r="E8" s="12" t="str">
        <f>'Attach 3(JV)'!E8</f>
        <v>Contract Services</v>
      </c>
      <c r="H8" s="31"/>
      <c r="I8" s="13"/>
    </row>
    <row r="9" spans="1:26" ht="20.100000000000001" customHeight="1">
      <c r="A9" s="14" t="s">
        <v>334</v>
      </c>
      <c r="B9" s="1371" t="str">
        <f>'Attach 3(JV)'!B9</f>
        <v/>
      </c>
      <c r="C9" s="1371"/>
      <c r="D9" s="1371"/>
      <c r="E9" s="12" t="str">
        <f>'Attach 3(JV)'!E9</f>
        <v>Power Grid Corporation of India Ltd.,</v>
      </c>
      <c r="H9" s="31"/>
      <c r="I9" s="13"/>
    </row>
    <row r="10" spans="1:26" ht="20.100000000000001" customHeight="1">
      <c r="A10" s="14" t="s">
        <v>336</v>
      </c>
      <c r="B10" s="1371" t="str">
        <f>'Attach 3(JV)'!B10</f>
        <v/>
      </c>
      <c r="C10" s="1371"/>
      <c r="D10" s="1371"/>
      <c r="E10" s="12" t="str">
        <f>'Attach 3(JV)'!E10</f>
        <v>"Saudamini", Plot No. 2, Sector 29</v>
      </c>
      <c r="H10" s="31"/>
      <c r="I10" s="13"/>
    </row>
    <row r="11" spans="1:26" ht="20.100000000000001" customHeight="1">
      <c r="B11" s="1371" t="str">
        <f>'Attach 3(JV)'!B11</f>
        <v/>
      </c>
      <c r="C11" s="1371"/>
      <c r="D11" s="1371"/>
      <c r="E11" s="12" t="str">
        <f>'Attach 3(JV)'!E11</f>
        <v>Gurgaon (Haryana) - 122001</v>
      </c>
    </row>
    <row r="12" spans="1:26" ht="17.25" customHeight="1">
      <c r="A12" s="33"/>
      <c r="B12" s="1371" t="str">
        <f>'Attach 3(JV)'!B12</f>
        <v/>
      </c>
      <c r="C12" s="1371"/>
      <c r="D12" s="1371"/>
      <c r="E12" s="12"/>
    </row>
    <row r="13" spans="1:26" ht="21" customHeight="1">
      <c r="A13" s="30" t="s">
        <v>329</v>
      </c>
      <c r="B13" s="148"/>
      <c r="C13" s="148"/>
      <c r="D13" s="148"/>
    </row>
    <row r="14" spans="1:26" ht="45" customHeight="1">
      <c r="A14" s="1270" t="s">
        <v>45</v>
      </c>
      <c r="B14" s="1270"/>
      <c r="C14" s="1270"/>
      <c r="D14" s="1270"/>
      <c r="E14" s="1270"/>
      <c r="F14" s="35"/>
      <c r="G14" s="35"/>
      <c r="H14" s="35"/>
    </row>
    <row r="15" spans="1:26" ht="12" customHeight="1">
      <c r="A15" s="33"/>
      <c r="B15" s="33"/>
      <c r="C15" s="33"/>
      <c r="D15" s="33"/>
      <c r="E15" s="33"/>
      <c r="F15" s="35"/>
      <c r="G15" s="35"/>
      <c r="H15" s="35"/>
    </row>
    <row r="16" spans="1:26" ht="42" customHeight="1">
      <c r="A16" s="48" t="s">
        <v>332</v>
      </c>
      <c r="B16" s="48" t="s">
        <v>46</v>
      </c>
      <c r="C16" s="1414" t="s">
        <v>47</v>
      </c>
      <c r="D16" s="1414"/>
      <c r="E16" s="48" t="s">
        <v>48</v>
      </c>
      <c r="F16" s="35"/>
      <c r="G16" s="35"/>
      <c r="H16" s="35"/>
    </row>
    <row r="17" spans="1:9" ht="21" customHeight="1">
      <c r="A17" s="311"/>
      <c r="B17" s="311"/>
      <c r="C17" s="1412"/>
      <c r="D17" s="1413"/>
      <c r="E17" s="311"/>
      <c r="F17" s="35"/>
      <c r="G17" s="35"/>
      <c r="H17" s="35"/>
    </row>
    <row r="18" spans="1:9" ht="21" customHeight="1">
      <c r="A18" s="311"/>
      <c r="B18" s="311"/>
      <c r="C18" s="1412"/>
      <c r="D18" s="1413"/>
      <c r="E18" s="311"/>
      <c r="F18" s="35"/>
      <c r="G18" s="35"/>
      <c r="H18" s="35"/>
    </row>
    <row r="19" spans="1:9" ht="21" customHeight="1">
      <c r="A19" s="311"/>
      <c r="B19" s="311"/>
      <c r="C19" s="1415"/>
      <c r="D19" s="1415"/>
      <c r="E19" s="311"/>
      <c r="F19" s="187"/>
      <c r="G19" s="187"/>
      <c r="H19" s="187"/>
    </row>
    <row r="20" spans="1:9" ht="21" customHeight="1">
      <c r="A20" s="311"/>
      <c r="B20" s="311"/>
      <c r="C20" s="1415"/>
      <c r="D20" s="1415"/>
      <c r="E20" s="311"/>
      <c r="F20" s="227"/>
      <c r="G20" s="227"/>
      <c r="H20" s="225" t="b">
        <v>0</v>
      </c>
      <c r="I20" s="155"/>
    </row>
    <row r="21" spans="1:9" ht="21" customHeight="1">
      <c r="A21" s="311"/>
      <c r="B21" s="311"/>
      <c r="C21" s="1415"/>
      <c r="D21" s="1415"/>
      <c r="E21" s="311"/>
      <c r="F21" s="227"/>
      <c r="G21" s="227"/>
      <c r="H21" s="228"/>
    </row>
    <row r="22" spans="1:9" ht="16.5" customHeight="1">
      <c r="D22" s="33"/>
      <c r="E22" s="33"/>
      <c r="F22" s="187"/>
      <c r="G22" s="187"/>
      <c r="H22" s="187"/>
      <c r="I22" s="155"/>
    </row>
    <row r="23" spans="1:9" s="25" customFormat="1" ht="51.75" customHeight="1">
      <c r="A23" s="1377" t="s">
        <v>49</v>
      </c>
      <c r="B23" s="1377"/>
      <c r="C23" s="1377"/>
      <c r="D23" s="1377"/>
      <c r="E23" s="1377"/>
      <c r="F23" s="35"/>
      <c r="G23" s="35"/>
      <c r="H23" s="35"/>
    </row>
    <row r="24" spans="1:9" s="25" customFormat="1" ht="96.75" customHeight="1">
      <c r="A24" s="1377" t="s">
        <v>50</v>
      </c>
      <c r="B24" s="1377"/>
      <c r="C24" s="1377"/>
      <c r="D24" s="1377"/>
      <c r="E24" s="1377"/>
      <c r="F24" s="35"/>
      <c r="G24" s="35"/>
      <c r="H24" s="35"/>
    </row>
    <row r="25" spans="1:9" s="25" customFormat="1" ht="24" customHeight="1">
      <c r="A25" s="215"/>
      <c r="B25" s="215"/>
      <c r="C25" s="215"/>
      <c r="D25" s="38"/>
      <c r="E25" s="215"/>
      <c r="F25" s="35"/>
      <c r="G25" s="35"/>
      <c r="H25" s="35"/>
    </row>
    <row r="26" spans="1:9" ht="24" customHeight="1">
      <c r="A26" s="37" t="s">
        <v>6</v>
      </c>
      <c r="B26" s="73">
        <f>'Attach 3(JV)'!B24</f>
        <v>0</v>
      </c>
      <c r="C26" s="41"/>
      <c r="D26" s="38" t="s">
        <v>4</v>
      </c>
      <c r="E26" s="300">
        <f>'Attach 3(JV)'!E24</f>
        <v>0</v>
      </c>
    </row>
    <row r="27" spans="1:9" ht="24" customHeight="1">
      <c r="A27" s="37" t="s">
        <v>7</v>
      </c>
      <c r="B27" s="300">
        <f>'Attach 3(JV)'!B25</f>
        <v>0</v>
      </c>
      <c r="C27" s="41"/>
      <c r="D27" s="38" t="s">
        <v>5</v>
      </c>
      <c r="E27" s="300">
        <f>'Attach 3(JV)'!E25</f>
        <v>0</v>
      </c>
    </row>
    <row r="28" spans="1:9" ht="24" customHeight="1">
      <c r="D28" s="38"/>
    </row>
    <row r="29" spans="1:9" ht="24" customHeight="1">
      <c r="D29" s="38"/>
    </row>
    <row r="30" spans="1:9" s="54" customFormat="1" ht="32.25" customHeight="1">
      <c r="A30" s="34" t="str">
        <f>A1</f>
        <v>Specification No. :CC/NT/G-MISC/DOM/A02/23/01462</v>
      </c>
      <c r="B30" s="34"/>
      <c r="C30" s="34"/>
      <c r="D30" s="34"/>
      <c r="E30" s="62" t="str">
        <f>"Annexure I to" &amp; E1</f>
        <v xml:space="preserve">Annexure I toAttachment-6 </v>
      </c>
      <c r="F30" s="53"/>
      <c r="G30" s="53"/>
      <c r="H30" s="53"/>
    </row>
    <row r="31" spans="1:9" ht="15.75" customHeight="1">
      <c r="A31" s="1417"/>
      <c r="B31" s="1417"/>
      <c r="C31" s="1417"/>
      <c r="D31" s="1417"/>
      <c r="E31" s="1417"/>
    </row>
    <row r="32" spans="1:9" ht="20.100000000000001" customHeight="1">
      <c r="A32" s="1416" t="str">
        <f>A5</f>
        <v>(Alternative, Deviations and Exceptions to the Provisions)</v>
      </c>
      <c r="B32" s="1416"/>
      <c r="C32" s="1416"/>
      <c r="D32" s="1416"/>
      <c r="E32" s="1416"/>
    </row>
    <row r="33" spans="1:5" ht="20.100000000000001" customHeight="1">
      <c r="A33" s="1416" t="s">
        <v>172</v>
      </c>
      <c r="B33" s="1416"/>
      <c r="C33" s="1416"/>
      <c r="D33" s="1416"/>
      <c r="E33" s="1416"/>
    </row>
    <row r="34" spans="1:5" ht="20.100000000000001" customHeight="1"/>
    <row r="35" spans="1:5" ht="42" customHeight="1">
      <c r="A35" s="48" t="s">
        <v>332</v>
      </c>
      <c r="B35" s="48" t="s">
        <v>46</v>
      </c>
      <c r="C35" s="1414" t="s">
        <v>47</v>
      </c>
      <c r="D35" s="1414"/>
      <c r="E35" s="48" t="s">
        <v>48</v>
      </c>
    </row>
    <row r="36" spans="1:5" ht="39.950000000000003" customHeight="1">
      <c r="A36" s="311"/>
      <c r="B36" s="311"/>
      <c r="C36" s="1412"/>
      <c r="D36" s="1413"/>
      <c r="E36" s="311"/>
    </row>
    <row r="37" spans="1:5" ht="39.950000000000003" customHeight="1">
      <c r="A37" s="311"/>
      <c r="B37" s="311"/>
      <c r="C37" s="1412"/>
      <c r="D37" s="1413"/>
      <c r="E37" s="311"/>
    </row>
    <row r="38" spans="1:5" ht="39.950000000000003" customHeight="1">
      <c r="A38" s="311"/>
      <c r="B38" s="311"/>
      <c r="C38" s="1412"/>
      <c r="D38" s="1413"/>
      <c r="E38" s="311"/>
    </row>
    <row r="39" spans="1:5" ht="39.950000000000003" customHeight="1">
      <c r="A39" s="311"/>
      <c r="B39" s="311"/>
      <c r="C39" s="1412"/>
      <c r="D39" s="1413"/>
      <c r="E39" s="311"/>
    </row>
    <row r="40" spans="1:5" ht="39.950000000000003" customHeight="1">
      <c r="A40" s="311"/>
      <c r="B40" s="311"/>
      <c r="C40" s="1412"/>
      <c r="D40" s="1413"/>
      <c r="E40" s="311"/>
    </row>
    <row r="41" spans="1:5" ht="39.950000000000003" customHeight="1">
      <c r="A41" s="311"/>
      <c r="B41" s="311"/>
      <c r="C41" s="1412"/>
      <c r="D41" s="1413"/>
      <c r="E41" s="311"/>
    </row>
    <row r="42" spans="1:5" ht="39.950000000000003" customHeight="1">
      <c r="A42" s="311"/>
      <c r="B42" s="311"/>
      <c r="C42" s="1412"/>
      <c r="D42" s="1413"/>
      <c r="E42" s="311"/>
    </row>
    <row r="43" spans="1:5" ht="39.950000000000003" customHeight="1">
      <c r="A43" s="311"/>
      <c r="B43" s="311"/>
      <c r="C43" s="1412"/>
      <c r="D43" s="1413"/>
      <c r="E43" s="311"/>
    </row>
    <row r="44" spans="1:5" ht="39.950000000000003" customHeight="1">
      <c r="A44" s="311"/>
      <c r="B44" s="311"/>
      <c r="C44" s="1412"/>
      <c r="D44" s="1413"/>
      <c r="E44" s="311"/>
    </row>
    <row r="45" spans="1:5" ht="39.950000000000003" customHeight="1">
      <c r="A45" s="311"/>
      <c r="B45" s="311"/>
      <c r="C45" s="1412"/>
      <c r="D45" s="1413"/>
      <c r="E45" s="311"/>
    </row>
    <row r="46" spans="1:5" ht="20.100000000000001" customHeight="1"/>
    <row r="47" spans="1:5" ht="25.5" customHeight="1"/>
    <row r="48" spans="1:5" ht="25.5" customHeight="1">
      <c r="A48" s="26"/>
      <c r="B48" s="26"/>
      <c r="C48" s="26"/>
      <c r="D48" s="38"/>
      <c r="E48" s="26"/>
    </row>
    <row r="49" spans="1:5" ht="25.5" customHeight="1">
      <c r="A49" s="37" t="s">
        <v>6</v>
      </c>
      <c r="B49" s="73">
        <f>B26</f>
        <v>0</v>
      </c>
      <c r="C49" s="41"/>
      <c r="D49" s="38" t="s">
        <v>4</v>
      </c>
      <c r="E49" s="300">
        <f>E26</f>
        <v>0</v>
      </c>
    </row>
    <row r="50" spans="1:5" ht="25.5" customHeight="1">
      <c r="A50" s="37" t="s">
        <v>7</v>
      </c>
      <c r="B50" s="305">
        <f>B27</f>
        <v>0</v>
      </c>
      <c r="C50" s="41"/>
      <c r="D50" s="38" t="s">
        <v>5</v>
      </c>
      <c r="E50" s="300">
        <f>E27</f>
        <v>0</v>
      </c>
    </row>
    <row r="51" spans="1:5" ht="25.5" customHeight="1">
      <c r="D51" s="38"/>
    </row>
  </sheetData>
  <sheetProtection password="EDA3" sheet="1" objects="1" scenarios="1" formatColumns="0" formatRows="0" selectLockedCells="1"/>
  <customSheetViews>
    <customSheetView guid="{75B14AF8-1D53-4505-AAFD-D14BA6666FCE}" scale="85" showPageBreaks="1" showGridLines="0" fitToPage="1" printArea="1" hiddenColumns="1" view="pageBreakPreview">
      <selection activeCell="C17" sqref="C17:D17"/>
      <pageMargins left="0.75" right="0.63" top="0.57999999999999996" bottom="0.4" header="0.34" footer="0.2"/>
      <pageSetup scale="89" fitToHeight="0" orientation="portrait" r:id="rId1"/>
      <headerFooter alignWithMargins="0">
        <oddFooter>&amp;R&amp;"Book Antiqua,Bold"&amp;8 Page &amp;P of &amp;N</oddFooter>
      </headerFooter>
    </customSheetView>
    <customSheetView guid="{A191DFDC-8ECE-4AD6-BD00-FEA0D8FB0A45}" scale="85" showPageBreaks="1" showGridLines="0" fitToPage="1" printArea="1" hiddenColumns="1" view="pageBreakPreview">
      <selection activeCell="C17" sqref="C17:D17"/>
      <pageMargins left="0.75" right="0.63" top="0.57999999999999996" bottom="0.4" header="0.34" footer="0.2"/>
      <pageSetup scale="89" fitToHeight="0" orientation="portrait" r:id="rId2"/>
      <headerFooter alignWithMargins="0">
        <oddFooter>&amp;R&amp;"Book Antiqua,Bold"&amp;8 Page &amp;P of &amp;N</oddFooter>
      </headerFooter>
    </customSheetView>
    <customSheetView guid="{5476C51C-4037-4B28-A818-10D7CDF0C66A}" scale="85" showPageBreaks="1" showGridLines="0" fitToPage="1" printArea="1" hiddenColumns="1" view="pageBreakPreview">
      <selection activeCell="A36" sqref="A36"/>
      <pageMargins left="0.75" right="0.63" top="0.57999999999999996" bottom="0.4" header="0.34" footer="0.2"/>
      <pageSetup scale="89" fitToHeight="0" orientation="portrait" r:id="rId3"/>
      <headerFooter alignWithMargins="0">
        <oddFooter>&amp;R&amp;"Book Antiqua,Bold"&amp;8 Page &amp;P of &amp;N</oddFooter>
      </headerFooter>
    </customSheetView>
    <customSheetView guid="{3B0AB1ED-5866-4A43-AA03-026CB8F4E20E}" scale="85" showPageBreaks="1" showGridLines="0" fitToPage="1" printArea="1" hiddenColumns="1" view="pageBreakPreview" topLeftCell="A13">
      <selection activeCell="A36" sqref="A36"/>
      <pageMargins left="0.75" right="0.63" top="0.57999999999999996" bottom="0.4" header="0.34" footer="0.2"/>
      <pageSetup scale="89" fitToHeight="0" orientation="portrait" r:id="rId4"/>
      <headerFooter alignWithMargins="0">
        <oddFooter>&amp;R&amp;"Book Antiqua,Bold"&amp;8 Page &amp;P of &amp;N</oddFooter>
      </headerFooter>
    </customSheetView>
    <customSheetView guid="{45814E31-7EF7-46D4-AAA9-9580F481731A}" scale="85" showPageBreaks="1" showGridLines="0" fitToPage="1" printArea="1" hiddenColumns="1" view="pageBreakPreview">
      <selection activeCell="A36" sqref="A36"/>
      <pageMargins left="0.75" right="0.63" top="0.57999999999999996" bottom="0.4" header="0.34" footer="0.2"/>
      <pageSetup scale="89" fitToHeight="0" orientation="portrait" r:id="rId5"/>
      <headerFooter alignWithMargins="0">
        <oddFooter>&amp;R&amp;"Book Antiqua,Bold"&amp;8 Page &amp;P of &amp;N</oddFooter>
      </headerFooter>
    </customSheetView>
    <customSheetView guid="{A8583C01-5E6A-4469-ADCA-440E12AA8084}" scale="85" showPageBreaks="1" showGridLines="0" fitToPage="1" printArea="1" hiddenColumns="1" view="pageBreakPreview">
      <selection activeCell="A36" sqref="A36"/>
      <pageMargins left="0.75" right="0.63" top="0.57999999999999996" bottom="0.4" header="0.34" footer="0.2"/>
      <pageSetup scale="89" fitToHeight="0" orientation="portrait" r:id="rId6"/>
      <headerFooter alignWithMargins="0">
        <oddFooter>&amp;R&amp;"Book Antiqua,Bold"&amp;8 Page &amp;P of &amp;N</oddFooter>
      </headerFooter>
    </customSheetView>
    <customSheetView guid="{3836A67F-51F8-4B52-B51D-937DC398CD1F}" scale="145" showPageBreaks="1" showGridLines="0" fitToPage="1" printArea="1" hiddenColumns="1" view="pageBreakPreview" topLeftCell="A25">
      <selection activeCell="A36" sqref="A36"/>
      <pageMargins left="0.75" right="0.63" top="0.57999999999999996" bottom="0.4" header="0.34" footer="0.2"/>
      <pageSetup scale="89" fitToHeight="0" orientation="portrait" r:id="rId7"/>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75" right="0.63" top="0.57999999999999996" bottom="0.4" header="0.34" footer="0.2"/>
      <pageSetup scale="89" fitToHeight="0" orientation="portrait" r:id="rId8"/>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75" right="0.63" top="0.57999999999999996" bottom="0.4" header="0.34" footer="0.2"/>
      <pageSetup scale="96" orientation="portrait" r:id="rId9"/>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75" right="0.63" top="0.57999999999999996" bottom="0.4" header="0.34" footer="0.2"/>
      <pageSetup scale="96" orientation="portrait" r:id="rId10"/>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75" right="0.63" top="0.57999999999999996" bottom="0.4" header="0.34" footer="0.2"/>
      <pageSetup scale="96" orientation="portrait" r:id="rId11"/>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75" right="0.63" top="0.57999999999999996" bottom="0.4" header="0.34" footer="0.2"/>
      <pageSetup scale="96" orientation="portrait" r:id="rId12"/>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75" right="0.63" top="0.57999999999999996" bottom="0.4" header="0.34" footer="0.2"/>
      <pageSetup scale="96" orientation="portrait" r:id="rId13"/>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14"/>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15"/>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16"/>
      <headerFooter alignWithMargins="0">
        <oddFooter>&amp;R&amp;"Book Antiqua,Bold"&amp;8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17"/>
      <headerFooter alignWithMargins="0">
        <oddFooter>&amp;R&amp;"Book Antiqua,Bold"&amp;8 Page &amp;P of &amp;N</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18"/>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A17" sqref="A17"/>
      <pageMargins left="0.75" right="0.75" top="0.41" bottom="0.37" header="0.23" footer="0.16"/>
      <pageSetup orientation="portrait" r:id="rId19"/>
      <headerFooter alignWithMargins="0">
        <oddFooter>&amp;L&amp;8Tower Package-P238-TW04, TL associated with Phase-I Generation Project in Orissa (Part-C)&amp;R&amp;"Book Antiqua,Bold"&amp;8Attachment-6 TW04  / Page &amp;P</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21"/>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22"/>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23"/>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24"/>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75" right="0.63" top="0.57999999999999996" bottom="0.4" header="0.34" footer="0.2"/>
      <pageSetup scale="96" orientation="portrait" r:id="rId25"/>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75" right="0.63" top="0.57999999999999996" bottom="0.4" header="0.34" footer="0.2"/>
      <pageSetup scale="96" orientation="portrait" r:id="rId26"/>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75" right="0.63" top="0.57999999999999996" bottom="0.4" header="0.34" footer="0.2"/>
      <pageSetup scale="96" orientation="portrait" r:id="rId27"/>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75" right="0.63" top="0.57999999999999996" bottom="0.4" header="0.34" footer="0.2"/>
      <pageSetup scale="96" orientation="portrait" r:id="rId28"/>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75" right="0.63" top="0.57999999999999996" bottom="0.4" header="0.34" footer="0.2"/>
      <pageSetup scale="96" orientation="portrait" r:id="rId29"/>
      <headerFooter alignWithMargins="0">
        <oddFooter>&amp;R&amp;"Book Antiqua,Bold"&amp;8 Page &amp;P of &amp;N</oddFooter>
      </headerFooter>
    </customSheetView>
    <customSheetView guid="{2CF6F19D-227C-4840-A9E1-6C944B0145DB}" scale="85" showPageBreaks="1" showGridLines="0" fitToPage="1" printArea="1" hiddenColumns="1" view="pageBreakPreview" topLeftCell="A4">
      <selection activeCell="A36" sqref="A36"/>
      <pageMargins left="0.75" right="0.63" top="0.57999999999999996" bottom="0.4" header="0.34" footer="0.2"/>
      <pageSetup scale="89" fitToHeight="0" orientation="portrait" r:id="rId30"/>
      <headerFooter alignWithMargins="0">
        <oddFooter>&amp;R&amp;"Book Antiqua,Bold"&amp;8 Page &amp;P of &amp;N</oddFooter>
      </headerFooter>
    </customSheetView>
    <customSheetView guid="{22E98F9C-C2D1-498E-A22F-610A9D935107}" scale="85" showPageBreaks="1" showGridLines="0" fitToPage="1" printArea="1" hiddenColumns="1" view="pageBreakPreview">
      <selection activeCell="A36" sqref="A36"/>
      <pageMargins left="0.75" right="0.63" top="0.57999999999999996" bottom="0.4" header="0.34" footer="0.2"/>
      <pageSetup scale="89" fitToHeight="0" orientation="portrait" r:id="rId31"/>
      <headerFooter alignWithMargins="0">
        <oddFooter>&amp;R&amp;"Book Antiqua,Bold"&amp;8 Page &amp;P of &amp;N</oddFooter>
      </headerFooter>
    </customSheetView>
    <customSheetView guid="{F69C7555-C61D-4F7A-9432-A1A8E6C1D167}" scale="85" showPageBreaks="1" showGridLines="0" fitToPage="1" printArea="1" hiddenColumns="1" view="pageBreakPreview" topLeftCell="A13">
      <selection activeCell="A36" sqref="A36"/>
      <pageMargins left="0.75" right="0.63" top="0.57999999999999996" bottom="0.4" header="0.34" footer="0.2"/>
      <pageSetup scale="89" fitToHeight="0" orientation="portrait" r:id="rId32"/>
      <headerFooter alignWithMargins="0">
        <oddFooter>&amp;R&amp;"Book Antiqua,Bold"&amp;8 Page &amp;P of &amp;N</oddFooter>
      </headerFooter>
    </customSheetView>
    <customSheetView guid="{1C46EBB3-B065-41C0-9C89-6B0653776FC2}" scale="85" showPageBreaks="1" showGridLines="0" fitToPage="1" printArea="1" hiddenColumns="1" view="pageBreakPreview" topLeftCell="A13">
      <selection activeCell="A36" sqref="A36"/>
      <pageMargins left="0.75" right="0.63" top="0.57999999999999996" bottom="0.4" header="0.34" footer="0.2"/>
      <pageSetup scale="89" fitToHeight="0" orientation="portrait" r:id="rId33"/>
      <headerFooter alignWithMargins="0">
        <oddFooter>&amp;R&amp;"Book Antiqua,Bold"&amp;8 Page &amp;P of &amp;N</oddFooter>
      </headerFooter>
    </customSheetView>
    <customSheetView guid="{DADC952D-E162-4FBD-AB22-9C1A7E7CACD8}" scale="85" showPageBreaks="1" showGridLines="0" fitToPage="1" printArea="1" hiddenColumns="1" view="pageBreakPreview">
      <selection activeCell="A36" sqref="A36"/>
      <pageMargins left="0.75" right="0.63" top="0.57999999999999996" bottom="0.4" header="0.34" footer="0.2"/>
      <pageSetup scale="89" fitToHeight="0" orientation="portrait" r:id="rId34"/>
      <headerFooter alignWithMargins="0">
        <oddFooter>&amp;R&amp;"Book Antiqua,Bold"&amp;8 Page &amp;P of &amp;N</oddFooter>
      </headerFooter>
    </customSheetView>
    <customSheetView guid="{ABDD40A7-66B9-43CC-B63B-09D98A5A40BE}" scale="85" showPageBreaks="1" showGridLines="0" fitToPage="1" printArea="1" hiddenColumns="1" view="pageBreakPreview">
      <selection activeCell="A36" sqref="A36"/>
      <pageMargins left="0.75" right="0.63" top="0.57999999999999996" bottom="0.4" header="0.34" footer="0.2"/>
      <pageSetup scale="89" fitToHeight="0" orientation="portrait" r:id="rId35"/>
      <headerFooter alignWithMargins="0">
        <oddFooter>&amp;R&amp;"Book Antiqua,Bold"&amp;8 Page &amp;P of &amp;N</oddFooter>
      </headerFooter>
    </customSheetView>
  </customSheetViews>
  <mergeCells count="31">
    <mergeCell ref="C21:D21"/>
    <mergeCell ref="A3:E3"/>
    <mergeCell ref="B11:D11"/>
    <mergeCell ref="B9:D9"/>
    <mergeCell ref="B12:D12"/>
    <mergeCell ref="A14:E14"/>
    <mergeCell ref="C17:D17"/>
    <mergeCell ref="A24:E24"/>
    <mergeCell ref="C43:D43"/>
    <mergeCell ref="C40:D40"/>
    <mergeCell ref="C38:D38"/>
    <mergeCell ref="A23:E23"/>
    <mergeCell ref="A33:E33"/>
    <mergeCell ref="C39:D39"/>
    <mergeCell ref="A31:E31"/>
    <mergeCell ref="A32:E32"/>
    <mergeCell ref="A1:D1"/>
    <mergeCell ref="C20:D20"/>
    <mergeCell ref="C18:D18"/>
    <mergeCell ref="C19:D19"/>
    <mergeCell ref="C16:D16"/>
    <mergeCell ref="A8:D8"/>
    <mergeCell ref="A5:E5"/>
    <mergeCell ref="B10:D10"/>
    <mergeCell ref="C45:D45"/>
    <mergeCell ref="C41:D41"/>
    <mergeCell ref="C42:D42"/>
    <mergeCell ref="C35:D35"/>
    <mergeCell ref="C36:D36"/>
    <mergeCell ref="C37:D37"/>
    <mergeCell ref="C44:D44"/>
  </mergeCells>
  <phoneticPr fontId="7" type="noConversion"/>
  <conditionalFormatting sqref="A52:E52">
    <cfRule type="expression" dxfId="19" priority="2" stopIfTrue="1">
      <formula>$H$20="No"</formula>
    </cfRule>
  </conditionalFormatting>
  <conditionalFormatting sqref="A31:E51">
    <cfRule type="expression" dxfId="18" priority="3" stopIfTrue="1">
      <formula>$H$20=FALSE</formula>
    </cfRule>
  </conditionalFormatting>
  <conditionalFormatting sqref="A30:E30">
    <cfRule type="expression" dxfId="17" priority="1" stopIfTrue="1">
      <formula>$H$20=FALSE</formula>
    </cfRule>
  </conditionalFormatting>
  <pageMargins left="0.75" right="0.63" top="0.57999999999999996" bottom="0.4" header="0.34" footer="0.2"/>
  <pageSetup scale="89" fitToHeight="0" orientation="portrait" r:id="rId36"/>
  <headerFooter alignWithMargins="0">
    <oddFooter>&amp;R&amp;"Book Antiqua,Bold"&amp;8 Page &amp;P of &amp;N</oddFooter>
  </headerFooter>
  <drawing r:id="rId37"/>
  <legacyDrawing r:id="rId38"/>
  <mc:AlternateContent xmlns:mc="http://schemas.openxmlformats.org/markup-compatibility/2006">
    <mc:Choice Requires="x14">
      <controls>
        <mc:AlternateContent xmlns:mc="http://schemas.openxmlformats.org/markup-compatibility/2006">
          <mc:Choice Requires="x14">
            <control shapeId="10254" r:id="rId39"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indexed="12"/>
    <pageSetUpPr fitToPage="1"/>
  </sheetPr>
  <dimension ref="A1:I38"/>
  <sheetViews>
    <sheetView showGridLines="0" view="pageBreakPreview" zoomScaleSheetLayoutView="100" workbookViewId="0">
      <selection activeCell="A22" sqref="A22:E22"/>
    </sheetView>
  </sheetViews>
  <sheetFormatPr defaultColWidth="9.140625" defaultRowHeight="16.5"/>
  <cols>
    <col min="1" max="1" width="12.140625" style="30" customWidth="1"/>
    <col min="2" max="2" width="20.5703125" style="30" customWidth="1"/>
    <col min="3" max="3" width="11.42578125" style="30" customWidth="1"/>
    <col min="4" max="4" width="17.7109375" style="30" customWidth="1"/>
    <col min="5" max="5" width="49.42578125" style="30" customWidth="1"/>
    <col min="6" max="8" width="9.140625" style="25"/>
    <col min="9" max="16384" width="9.140625" style="26"/>
  </cols>
  <sheetData>
    <row r="1" spans="1:9" s="705" customFormat="1" ht="15.75" customHeight="1">
      <c r="A1" s="1373" t="str">
        <f>'Attach 3(JV)'!A1</f>
        <v>Specification No. :CC/NT/G-MISC/DOM/A02/23/01462</v>
      </c>
      <c r="B1" s="1373"/>
      <c r="C1" s="1373"/>
      <c r="D1" s="1373"/>
      <c r="E1" s="703" t="str">
        <f>"Attachment-7 " &amp; 'Attach 3(JV)'!AT1</f>
        <v xml:space="preserve">Attachment-7 </v>
      </c>
      <c r="F1" s="704"/>
      <c r="G1" s="704"/>
      <c r="H1" s="704"/>
    </row>
    <row r="2" spans="1:9">
      <c r="E2" s="277"/>
    </row>
    <row r="3" spans="1:9" ht="83.25" customHeight="1">
      <c r="A3" s="998" t="str">
        <f>'Attach 3(JV)'!A3</f>
        <v>Isolator Package ISO-02 associated with Bulk Procurement for Substation Equipment’s for implementation of Bay Extension work.</v>
      </c>
      <c r="B3" s="999"/>
      <c r="C3" s="999"/>
      <c r="D3" s="999"/>
      <c r="E3" s="999"/>
      <c r="F3" s="27"/>
      <c r="G3" s="28"/>
      <c r="H3" s="27"/>
    </row>
    <row r="4" spans="1:9" ht="20.100000000000001" customHeight="1">
      <c r="A4" s="29"/>
      <c r="H4" s="31"/>
      <c r="I4" s="11"/>
    </row>
    <row r="5" spans="1:9" ht="20.100000000000001" customHeight="1">
      <c r="A5" s="1035" t="s">
        <v>175</v>
      </c>
      <c r="B5" s="1035"/>
      <c r="C5" s="1035"/>
      <c r="D5" s="1035"/>
      <c r="E5" s="1035"/>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41" t="str">
        <f>'Attach 3(JV)'!A8</f>
        <v/>
      </c>
      <c r="B8" s="1041"/>
      <c r="C8" s="1041"/>
      <c r="D8" s="1041"/>
      <c r="E8" s="159" t="str">
        <f>'Attach 3(JV)'!E8</f>
        <v>Contract Services</v>
      </c>
      <c r="H8" s="31"/>
      <c r="I8" s="13"/>
    </row>
    <row r="9" spans="1:9" ht="20.100000000000001" customHeight="1">
      <c r="A9" s="14" t="s">
        <v>334</v>
      </c>
      <c r="B9" s="1038" t="str">
        <f>'Attach 3(JV)'!B9</f>
        <v/>
      </c>
      <c r="C9" s="1038"/>
      <c r="D9" s="1038"/>
      <c r="E9" s="159" t="str">
        <f>'Attach 3(JV)'!E9</f>
        <v>Power Grid Corporation of India Ltd.,</v>
      </c>
      <c r="H9" s="31"/>
      <c r="I9" s="13"/>
    </row>
    <row r="10" spans="1:9" ht="20.100000000000001" customHeight="1">
      <c r="A10" s="14" t="s">
        <v>336</v>
      </c>
      <c r="B10" s="1038" t="str">
        <f>'Attach 3(JV)'!B10</f>
        <v/>
      </c>
      <c r="C10" s="1038"/>
      <c r="D10" s="1038"/>
      <c r="E10" s="159" t="str">
        <f>'Attach 3(JV)'!E10</f>
        <v>"Saudamini", Plot No. 2, Sector 29</v>
      </c>
      <c r="H10" s="31"/>
      <c r="I10" s="13"/>
    </row>
    <row r="11" spans="1:9" ht="20.100000000000001" customHeight="1">
      <c r="B11" s="1038" t="str">
        <f>'Attach 3(JV)'!B11</f>
        <v/>
      </c>
      <c r="C11" s="1038"/>
      <c r="D11" s="1038"/>
      <c r="E11" s="159" t="str">
        <f>'Attach 3(JV)'!E11</f>
        <v>Gurgaon (Haryana) - 122001</v>
      </c>
    </row>
    <row r="12" spans="1:9" ht="20.100000000000001" customHeight="1">
      <c r="A12" s="33"/>
      <c r="B12" s="1038" t="str">
        <f>'Attach 3(JV)'!B12</f>
        <v/>
      </c>
      <c r="C12" s="1038"/>
      <c r="D12" s="1038"/>
      <c r="E12" s="16"/>
    </row>
    <row r="13" spans="1:9" ht="20.100000000000001" customHeight="1">
      <c r="B13" s="104"/>
      <c r="C13" s="104"/>
      <c r="D13" s="104"/>
    </row>
    <row r="14" spans="1:9" ht="20.100000000000001" customHeight="1">
      <c r="A14" s="33"/>
      <c r="B14" s="104"/>
      <c r="C14" s="104"/>
      <c r="D14" s="104"/>
    </row>
    <row r="15" spans="1:9" ht="27.75" customHeight="1">
      <c r="A15" s="1416" t="s">
        <v>176</v>
      </c>
      <c r="B15" s="1416"/>
      <c r="C15" s="1416"/>
      <c r="D15" s="1416"/>
      <c r="E15" s="1416"/>
      <c r="F15" s="35"/>
      <c r="G15" s="35"/>
      <c r="H15" s="35"/>
    </row>
    <row r="16" spans="1:9" ht="20.100000000000001" customHeight="1">
      <c r="A16" s="33"/>
    </row>
    <row r="17" spans="1:5" ht="20.100000000000001" customHeight="1">
      <c r="A17" s="36"/>
    </row>
    <row r="18" spans="1:5" ht="20.100000000000001" customHeight="1"/>
    <row r="19" spans="1:5" ht="20.100000000000001" customHeight="1">
      <c r="A19" s="36"/>
    </row>
    <row r="20" spans="1:5" ht="20.100000000000001" customHeight="1">
      <c r="A20" s="36"/>
    </row>
    <row r="21" spans="1:5" ht="20.100000000000001" customHeight="1">
      <c r="D21" s="38"/>
    </row>
    <row r="22" spans="1:5" ht="33" customHeight="1">
      <c r="A22" s="37" t="s">
        <v>6</v>
      </c>
      <c r="B22" s="73">
        <f>'Attach 3(JV)'!B24</f>
        <v>0</v>
      </c>
      <c r="C22" s="34"/>
      <c r="D22" s="38" t="s">
        <v>4</v>
      </c>
      <c r="E22" s="300">
        <f>'Attach 3(JV)'!E24</f>
        <v>0</v>
      </c>
    </row>
    <row r="23" spans="1:5" ht="33" customHeight="1">
      <c r="A23" s="37" t="s">
        <v>7</v>
      </c>
      <c r="B23" s="300">
        <f>'Attach 3(JV)'!B25</f>
        <v>0</v>
      </c>
      <c r="C23" s="34"/>
      <c r="D23" s="38" t="s">
        <v>5</v>
      </c>
      <c r="E23" s="300">
        <f>'Attach 3(JV)'!E25</f>
        <v>0</v>
      </c>
    </row>
    <row r="24" spans="1:5" ht="33" customHeight="1">
      <c r="D24" s="38"/>
    </row>
    <row r="25" spans="1:5" ht="33" customHeight="1">
      <c r="A25" s="34"/>
      <c r="B25" s="34"/>
      <c r="C25" s="34"/>
      <c r="D25" s="38"/>
      <c r="E25" s="34"/>
    </row>
    <row r="26" spans="1:5" ht="20.100000000000001" customHeight="1"/>
    <row r="27" spans="1:5" ht="20.100000000000001" customHeight="1">
      <c r="A27" s="39"/>
    </row>
    <row r="28" spans="1:5" ht="20.100000000000001" customHeight="1"/>
    <row r="29" spans="1:5" ht="20.100000000000001" customHeight="1"/>
    <row r="30" spans="1:5" ht="20.100000000000001" customHeight="1">
      <c r="A30" s="39"/>
    </row>
    <row r="31" spans="1:5" ht="20.100000000000001" customHeight="1"/>
    <row r="32" spans="1:5" ht="20.100000000000001" customHeight="1">
      <c r="A32" s="39"/>
    </row>
    <row r="33" spans="1:1" ht="20.100000000000001" customHeight="1"/>
    <row r="34" spans="1:1" ht="20.100000000000001" customHeight="1">
      <c r="A34" s="39"/>
    </row>
    <row r="35" spans="1:1" ht="20.100000000000001" customHeight="1"/>
    <row r="36" spans="1:1" ht="20.100000000000001" customHeight="1"/>
    <row r="37" spans="1:1" ht="20.100000000000001" customHeight="1"/>
    <row r="38" spans="1:1" ht="20.100000000000001" customHeight="1"/>
  </sheetData>
  <sheetProtection password="EDA3" sheet="1" objects="1" scenarios="1" formatColumns="0" formatRows="0" selectLockedCells="1"/>
  <customSheetViews>
    <customSheetView guid="{75B14AF8-1D53-4505-AAFD-D14BA6666FCE}" showPageBreaks="1" showGridLines="0" fitToPage="1" printArea="1" view="pageBreakPreview">
      <selection activeCell="A22" sqref="A22:E22"/>
      <pageMargins left="0.75" right="0.63" top="0.57999999999999996" bottom="0.6" header="0.34" footer="0.35"/>
      <pageSetup scale="91" orientation="portrait" r:id="rId1"/>
      <headerFooter alignWithMargins="0">
        <oddFooter>&amp;R&amp;"Book Antiqua,Bold"&amp;8 Page &amp;P of &amp;N</oddFooter>
      </headerFooter>
    </customSheetView>
    <customSheetView guid="{A191DFDC-8ECE-4AD6-BD00-FEA0D8FB0A45}" showPageBreaks="1" showGridLines="0" fitToPage="1" printArea="1" view="pageBreakPreview">
      <selection activeCell="A22" sqref="A22:E22"/>
      <pageMargins left="0.75" right="0.63" top="0.57999999999999996" bottom="0.6" header="0.34" footer="0.35"/>
      <pageSetup scale="91" orientation="portrait" r:id="rId2"/>
      <headerFooter alignWithMargins="0">
        <oddFooter>&amp;R&amp;"Book Antiqua,Bold"&amp;8 Page &amp;P of &amp;N</oddFooter>
      </headerFooter>
    </customSheetView>
    <customSheetView guid="{5476C51C-4037-4B28-A818-10D7CDF0C66A}" showPageBreaks="1" showGridLines="0" fitToPage="1" printArea="1" view="pageBreakPreview" topLeftCell="A7">
      <selection activeCell="A22" sqref="A22:E22"/>
      <pageMargins left="0.75" right="0.63" top="0.57999999999999996" bottom="0.6" header="0.34" footer="0.35"/>
      <pageSetup scale="91" orientation="portrait" r:id="rId3"/>
      <headerFooter alignWithMargins="0">
        <oddFooter>&amp;R&amp;"Book Antiqua,Bold"&amp;8 Page &amp;P of &amp;N</oddFooter>
      </headerFooter>
    </customSheetView>
    <customSheetView guid="{3B0AB1ED-5866-4A43-AA03-026CB8F4E20E}" showPageBreaks="1" showGridLines="0" fitToPage="1" printArea="1" view="pageBreakPreview" topLeftCell="A7">
      <selection activeCell="A22" sqref="A22:E22"/>
      <pageMargins left="0.75" right="0.63" top="0.57999999999999996" bottom="0.6" header="0.34" footer="0.35"/>
      <pageSetup scale="91" orientation="portrait" r:id="rId4"/>
      <headerFooter alignWithMargins="0">
        <oddFooter>&amp;R&amp;"Book Antiqua,Bold"&amp;8 Page &amp;P of &amp;N</oddFooter>
      </headerFooter>
    </customSheetView>
    <customSheetView guid="{45814E31-7EF7-46D4-AAA9-9580F481731A}" showPageBreaks="1" showGridLines="0" fitToPage="1" printArea="1" view="pageBreakPreview">
      <selection activeCell="A22" sqref="A22:E22"/>
      <pageMargins left="0.75" right="0.63" top="0.57999999999999996" bottom="0.6" header="0.34" footer="0.35"/>
      <pageSetup scale="91" orientation="portrait" r:id="rId5"/>
      <headerFooter alignWithMargins="0">
        <oddFooter>&amp;R&amp;"Book Antiqua,Bold"&amp;8 Page &amp;P of &amp;N</oddFooter>
      </headerFooter>
    </customSheetView>
    <customSheetView guid="{A8583C01-5E6A-4469-ADCA-440E12AA8084}" showPageBreaks="1" showGridLines="0" fitToPage="1" printArea="1" view="pageBreakPreview">
      <selection activeCell="A22" sqref="A22:E22"/>
      <pageMargins left="0.75" right="0.63" top="0.57999999999999996" bottom="0.6" header="0.34" footer="0.35"/>
      <pageSetup scale="91" orientation="portrait" r:id="rId6"/>
      <headerFooter alignWithMargins="0">
        <oddFooter>&amp;R&amp;"Book Antiqua,Bold"&amp;8 Page &amp;P of &amp;N</oddFooter>
      </headerFooter>
    </customSheetView>
    <customSheetView guid="{3836A67F-51F8-4B52-B51D-937DC398CD1F}" scale="130" showPageBreaks="1" showGridLines="0" fitToPage="1" printArea="1" view="pageBreakPreview" topLeftCell="A13">
      <selection activeCell="A22" sqref="A22:E22"/>
      <pageMargins left="0.75" right="0.63" top="0.57999999999999996" bottom="0.6" header="0.34" footer="0.35"/>
      <pageSetup scale="91" orientation="portrait" r:id="rId7"/>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75" right="0.63" top="0.57999999999999996" bottom="0.6" header="0.34" footer="0.35"/>
      <pageSetup scale="91" orientation="portrait" r:id="rId8"/>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75" right="0.63" top="0.57999999999999996" bottom="0.6" header="0.34" footer="0.35"/>
      <pageSetup orientation="portrait" r:id="rId9"/>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75" right="0.63" top="0.57999999999999996" bottom="0.6" header="0.34" footer="0.35"/>
      <pageSetup orientation="portrait" r:id="rId10"/>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75" right="0.63" top="0.57999999999999996" bottom="0.6" header="0.34" footer="0.35"/>
      <pageSetup orientation="portrait" r:id="rId11"/>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12"/>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3"/>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4"/>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5"/>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8"/>
      <headerFooter alignWithMargins="0">
        <oddFooter>&amp;L&amp;8Tower Package-TW03, TL associated with Phase-I Generation Project in Orissa (Part-C)&amp;R&amp;"Book Antiqua,Bold"&amp;8Attachment-3(JV) TW03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20"/>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21"/>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22"/>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23"/>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24"/>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5"/>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75" right="0.63" top="0.57999999999999996" bottom="0.6" header="0.34" footer="0.35"/>
      <pageSetup orientation="portrait" r:id="rId26"/>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75" right="0.63" top="0.57999999999999996" bottom="0.6" header="0.34" footer="0.35"/>
      <pageSetup orientation="portrait" r:id="rId27"/>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28"/>
      <headerFooter alignWithMargins="0">
        <oddFooter>&amp;R&amp;"Book Antiqua,Bold"&amp;8 Page &amp;P of &amp;N</oddFooter>
      </headerFooter>
    </customSheetView>
    <customSheetView guid="{2CF6F19D-227C-4840-A9E1-6C944B0145DB}" showPageBreaks="1" showGridLines="0" fitToPage="1" printArea="1" view="pageBreakPreview">
      <selection activeCell="A22" sqref="A22:E22"/>
      <pageMargins left="0.75" right="0.63" top="0.57999999999999996" bottom="0.6" header="0.34" footer="0.35"/>
      <pageSetup scale="91" orientation="portrait" r:id="rId29"/>
      <headerFooter alignWithMargins="0">
        <oddFooter>&amp;R&amp;"Book Antiqua,Bold"&amp;8 Page &amp;P of &amp;N</oddFooter>
      </headerFooter>
    </customSheetView>
    <customSheetView guid="{22E98F9C-C2D1-498E-A22F-610A9D935107}" showPageBreaks="1" showGridLines="0" fitToPage="1" printArea="1" view="pageBreakPreview">
      <selection activeCell="A22" sqref="A22:E22"/>
      <pageMargins left="0.75" right="0.63" top="0.57999999999999996" bottom="0.6" header="0.34" footer="0.35"/>
      <pageSetup scale="91" orientation="portrait" r:id="rId30"/>
      <headerFooter alignWithMargins="0">
        <oddFooter>&amp;R&amp;"Book Antiqua,Bold"&amp;8 Page &amp;P of &amp;N</oddFooter>
      </headerFooter>
    </customSheetView>
    <customSheetView guid="{F69C7555-C61D-4F7A-9432-A1A8E6C1D167}" showPageBreaks="1" showGridLines="0" fitToPage="1" printArea="1" view="pageBreakPreview">
      <selection activeCell="A22" sqref="A22:E22"/>
      <pageMargins left="0.75" right="0.63" top="0.57999999999999996" bottom="0.6" header="0.34" footer="0.35"/>
      <pageSetup scale="91" orientation="portrait" r:id="rId31"/>
      <headerFooter alignWithMargins="0">
        <oddFooter>&amp;R&amp;"Book Antiqua,Bold"&amp;8 Page &amp;P of &amp;N</oddFooter>
      </headerFooter>
    </customSheetView>
    <customSheetView guid="{1C46EBB3-B065-41C0-9C89-6B0653776FC2}" showPageBreaks="1" showGridLines="0" fitToPage="1" printArea="1" view="pageBreakPreview" topLeftCell="A7">
      <selection activeCell="A22" sqref="A22:E22"/>
      <pageMargins left="0.75" right="0.63" top="0.57999999999999996" bottom="0.6" header="0.34" footer="0.35"/>
      <pageSetup scale="91" orientation="portrait" r:id="rId32"/>
      <headerFooter alignWithMargins="0">
        <oddFooter>&amp;R&amp;"Book Antiqua,Bold"&amp;8 Page &amp;P of &amp;N</oddFooter>
      </headerFooter>
    </customSheetView>
    <customSheetView guid="{DADC952D-E162-4FBD-AB22-9C1A7E7CACD8}" showPageBreaks="1" showGridLines="0" fitToPage="1" printArea="1" view="pageBreakPreview">
      <selection activeCell="A22" sqref="A22:E22"/>
      <pageMargins left="0.75" right="0.63" top="0.57999999999999996" bottom="0.6" header="0.34" footer="0.35"/>
      <pageSetup scale="91" orientation="portrait" r:id="rId33"/>
      <headerFooter alignWithMargins="0">
        <oddFooter>&amp;R&amp;"Book Antiqua,Bold"&amp;8 Page &amp;P of &amp;N</oddFooter>
      </headerFooter>
    </customSheetView>
    <customSheetView guid="{ABDD40A7-66B9-43CC-B63B-09D98A5A40BE}" showPageBreaks="1" showGridLines="0" fitToPage="1" printArea="1" view="pageBreakPreview" topLeftCell="A7">
      <selection activeCell="A22" sqref="A22:E22"/>
      <pageMargins left="0.75" right="0.63" top="0.57999999999999996" bottom="0.6" header="0.34" footer="0.35"/>
      <pageSetup scale="91" orientation="portrait" r:id="rId34"/>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1" orientation="portrait" r:id="rId35"/>
  <headerFooter alignWithMargins="0">
    <oddFooter>&amp;R&amp;"Book Antiqua,Bold"&amp;8 Page &amp;P of &amp;N</oddFooter>
  </headerFooter>
  <drawing r:id="rId3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indexed="44"/>
    <pageSetUpPr fitToPage="1"/>
  </sheetPr>
  <dimension ref="A1:J63"/>
  <sheetViews>
    <sheetView showGridLines="0" view="pageBreakPreview" zoomScale="85" zoomScaleSheetLayoutView="85" workbookViewId="0">
      <selection activeCell="E34" sqref="E34:H34"/>
    </sheetView>
  </sheetViews>
  <sheetFormatPr defaultColWidth="9.140625" defaultRowHeight="16.5"/>
  <cols>
    <col min="1" max="1" width="12.140625" style="30" customWidth="1"/>
    <col min="2" max="2" width="20.5703125" style="30" customWidth="1"/>
    <col min="3" max="3" width="11.42578125" style="30" customWidth="1"/>
    <col min="4" max="4" width="40.85546875" style="30" customWidth="1"/>
    <col min="5" max="5" width="9.42578125" style="30" customWidth="1"/>
    <col min="6" max="6" width="8.42578125" style="25" customWidth="1"/>
    <col min="7" max="7" width="8.85546875" style="25" customWidth="1"/>
    <col min="8" max="8" width="24.85546875" style="26" customWidth="1"/>
    <col min="9" max="16384" width="9.140625" style="26"/>
  </cols>
  <sheetData>
    <row r="1" spans="1:8" s="100" customFormat="1" ht="21.75" customHeight="1">
      <c r="A1" s="1369" t="str">
        <f>'Attach 3(JV)'!A1</f>
        <v>Specification No. :CC/NT/G-MISC/DOM/A02/23/01462</v>
      </c>
      <c r="B1" s="1369"/>
      <c r="C1" s="1369"/>
      <c r="D1" s="1369"/>
      <c r="E1" s="728"/>
      <c r="F1" s="694"/>
      <c r="G1" s="694"/>
      <c r="H1" s="727" t="s">
        <v>752</v>
      </c>
    </row>
    <row r="2" spans="1:8" ht="15" customHeight="1"/>
    <row r="3" spans="1:8" ht="60.75" customHeight="1">
      <c r="A3" s="1451" t="str">
        <f>'Attach 3(JV)'!A3</f>
        <v>Isolator Package ISO-02 associated with Bulk Procurement for Substation Equipment’s for implementation of Bay Extension work.</v>
      </c>
      <c r="B3" s="1452"/>
      <c r="C3" s="1452"/>
      <c r="D3" s="1452"/>
      <c r="E3" s="1452"/>
      <c r="F3" s="1452"/>
      <c r="G3" s="1452"/>
      <c r="H3" s="1452"/>
    </row>
    <row r="4" spans="1:8" ht="15" customHeight="1">
      <c r="A4" s="29"/>
      <c r="G4" s="31"/>
    </row>
    <row r="5" spans="1:8" ht="20.100000000000001" customHeight="1">
      <c r="A5" s="1035" t="s">
        <v>358</v>
      </c>
      <c r="B5" s="1035"/>
      <c r="C5" s="1035"/>
      <c r="D5" s="1035"/>
      <c r="E5" s="1035"/>
      <c r="F5" s="1035"/>
      <c r="G5" s="1035"/>
      <c r="H5" s="1035"/>
    </row>
    <row r="6" spans="1:8" ht="12.75" customHeight="1">
      <c r="A6" s="33"/>
      <c r="G6" s="31"/>
    </row>
    <row r="7" spans="1:8" ht="20.100000000000001" customHeight="1">
      <c r="A7" s="34" t="str">
        <f>'Attach 3(JV)'!A7</f>
        <v>Bidder’s Name and Address :</v>
      </c>
      <c r="E7" s="30" t="s">
        <v>333</v>
      </c>
      <c r="G7" s="31"/>
    </row>
    <row r="8" spans="1:8" ht="36" customHeight="1">
      <c r="A8" s="1041" t="str">
        <f>'Attach 3(JV)'!A8</f>
        <v/>
      </c>
      <c r="B8" s="1041"/>
      <c r="C8" s="1041"/>
      <c r="D8" s="1041"/>
      <c r="E8" s="30" t="s">
        <v>335</v>
      </c>
      <c r="G8" s="31"/>
    </row>
    <row r="9" spans="1:8" ht="20.100000000000001" customHeight="1">
      <c r="A9" s="14" t="s">
        <v>334</v>
      </c>
      <c r="B9" s="1371" t="str">
        <f>'Attach 3(JV)'!B9</f>
        <v/>
      </c>
      <c r="C9" s="1371"/>
      <c r="D9" s="1371"/>
      <c r="E9" s="30" t="s">
        <v>337</v>
      </c>
      <c r="G9" s="31"/>
    </row>
    <row r="10" spans="1:8" ht="20.100000000000001" customHeight="1">
      <c r="A10" s="14" t="s">
        <v>336</v>
      </c>
      <c r="B10" s="1371" t="str">
        <f>'Attach 3(JV)'!B10</f>
        <v/>
      </c>
      <c r="C10" s="1371"/>
      <c r="D10" s="1371"/>
      <c r="E10" s="30" t="s">
        <v>171</v>
      </c>
      <c r="G10" s="31"/>
    </row>
    <row r="11" spans="1:8" ht="20.100000000000001" customHeight="1">
      <c r="B11" s="1371" t="str">
        <f>'Attach 3(JV)'!B11</f>
        <v/>
      </c>
      <c r="C11" s="1371"/>
      <c r="D11" s="1371"/>
      <c r="E11" s="30" t="s">
        <v>338</v>
      </c>
    </row>
    <row r="12" spans="1:8" ht="20.100000000000001" customHeight="1">
      <c r="A12" s="33"/>
      <c r="B12" s="1371" t="str">
        <f>'Attach 3(JV)'!B12</f>
        <v/>
      </c>
      <c r="C12" s="1371"/>
      <c r="D12" s="1371"/>
      <c r="E12" s="12"/>
    </row>
    <row r="13" spans="1:8" ht="13.5" customHeight="1">
      <c r="A13" s="33"/>
      <c r="B13" s="150"/>
      <c r="C13" s="150"/>
      <c r="D13" s="150"/>
    </row>
    <row r="14" spans="1:8" ht="20.100000000000001" customHeight="1">
      <c r="A14" s="30" t="s">
        <v>329</v>
      </c>
    </row>
    <row r="15" spans="1:8" ht="15" customHeight="1">
      <c r="A15" s="33"/>
    </row>
    <row r="16" spans="1:8" ht="56.25" customHeight="1">
      <c r="A16" s="1453" t="str">
        <f>"We hereby declare that the following Delivery Schedule shall be followed by us for the subject Package i.e., " &amp; 'Attach 3(JV)'!A3 &amp;" for the period commencing from the effective date of Contract to us :"</f>
        <v>We hereby declare that the following Delivery Schedule shall be followed by us for the subject Package i.e., Isolator Package ISO-02 associated with Bulk Procurement for Substation Equipment’s for implementation of Bay Extension work. for the period commencing from the effective date of Contract to us :</v>
      </c>
      <c r="B16" s="1453"/>
      <c r="C16" s="1453"/>
      <c r="D16" s="1453"/>
      <c r="E16" s="1453"/>
      <c r="F16" s="1453"/>
      <c r="G16" s="1453"/>
      <c r="H16" s="1453"/>
    </row>
    <row r="17" spans="1:8" ht="14.25" customHeight="1">
      <c r="A17" s="33"/>
      <c r="B17" s="33"/>
      <c r="C17" s="33"/>
      <c r="D17" s="33"/>
      <c r="E17" s="33"/>
      <c r="F17" s="35"/>
      <c r="G17" s="35"/>
    </row>
    <row r="18" spans="1:8" ht="24.75" customHeight="1">
      <c r="A18" s="1437" t="s">
        <v>332</v>
      </c>
      <c r="B18" s="1445" t="s">
        <v>370</v>
      </c>
      <c r="C18" s="1446"/>
      <c r="D18" s="1447"/>
      <c r="E18" s="1454" t="s">
        <v>945</v>
      </c>
      <c r="F18" s="1455"/>
      <c r="G18" s="1455"/>
      <c r="H18" s="1456"/>
    </row>
    <row r="19" spans="1:8" ht="62.25" customHeight="1">
      <c r="A19" s="1438"/>
      <c r="B19" s="1448"/>
      <c r="C19" s="1449"/>
      <c r="D19" s="1450"/>
      <c r="E19" s="1457"/>
      <c r="F19" s="1458"/>
      <c r="G19" s="1458"/>
      <c r="H19" s="1459"/>
    </row>
    <row r="20" spans="1:8" ht="20.100000000000001" customHeight="1">
      <c r="A20" s="1439">
        <v>1</v>
      </c>
      <c r="B20" s="1442" t="s">
        <v>359</v>
      </c>
      <c r="C20" s="1442"/>
      <c r="D20" s="1442"/>
      <c r="E20" s="1460"/>
      <c r="F20" s="1461"/>
      <c r="G20" s="1461"/>
      <c r="H20" s="1462"/>
    </row>
    <row r="21" spans="1:8" ht="20.100000000000001" customHeight="1">
      <c r="A21" s="1439"/>
      <c r="B21" s="1441" t="s">
        <v>360</v>
      </c>
      <c r="C21" s="1441"/>
      <c r="D21" s="1441"/>
      <c r="E21" s="1463"/>
      <c r="F21" s="1464"/>
      <c r="G21" s="1464"/>
      <c r="H21" s="1465"/>
    </row>
    <row r="22" spans="1:8" ht="20.100000000000001" customHeight="1">
      <c r="A22" s="1439"/>
      <c r="B22" s="1423" t="s">
        <v>361</v>
      </c>
      <c r="C22" s="1423"/>
      <c r="D22" s="1423"/>
      <c r="E22" s="1430"/>
      <c r="F22" s="1431"/>
      <c r="G22" s="1431"/>
      <c r="H22" s="1432"/>
    </row>
    <row r="23" spans="1:8" ht="20.100000000000001" hidden="1" customHeight="1">
      <c r="A23" s="1439">
        <v>2</v>
      </c>
      <c r="B23" s="1442" t="s">
        <v>362</v>
      </c>
      <c r="C23" s="1442"/>
      <c r="D23" s="1442"/>
      <c r="E23" s="1433"/>
      <c r="F23" s="1434"/>
      <c r="G23" s="1434"/>
      <c r="H23" s="1435"/>
    </row>
    <row r="24" spans="1:8" ht="20.100000000000001" hidden="1" customHeight="1">
      <c r="A24" s="1439"/>
      <c r="B24" s="1441" t="s">
        <v>360</v>
      </c>
      <c r="C24" s="1441"/>
      <c r="D24" s="1441"/>
      <c r="E24" s="1427"/>
      <c r="F24" s="1428"/>
      <c r="G24" s="1428"/>
      <c r="H24" s="1429"/>
    </row>
    <row r="25" spans="1:8" ht="20.100000000000001" hidden="1" customHeight="1">
      <c r="A25" s="1439"/>
      <c r="B25" s="1423" t="s">
        <v>361</v>
      </c>
      <c r="C25" s="1423"/>
      <c r="D25" s="1423"/>
      <c r="E25" s="1430"/>
      <c r="F25" s="1431"/>
      <c r="G25" s="1431"/>
      <c r="H25" s="1432"/>
    </row>
    <row r="26" spans="1:8" ht="20.100000000000001" hidden="1" customHeight="1">
      <c r="A26" s="1439">
        <v>3</v>
      </c>
      <c r="B26" s="1442" t="s">
        <v>363</v>
      </c>
      <c r="C26" s="1442"/>
      <c r="D26" s="1442"/>
      <c r="E26" s="1433"/>
      <c r="F26" s="1434"/>
      <c r="G26" s="1434"/>
      <c r="H26" s="1435"/>
    </row>
    <row r="27" spans="1:8" ht="20.100000000000001" hidden="1" customHeight="1">
      <c r="A27" s="1439"/>
      <c r="B27" s="1441" t="s">
        <v>360</v>
      </c>
      <c r="C27" s="1441"/>
      <c r="D27" s="1441"/>
      <c r="E27" s="1427"/>
      <c r="F27" s="1428"/>
      <c r="G27" s="1428"/>
      <c r="H27" s="1429"/>
    </row>
    <row r="28" spans="1:8" ht="20.100000000000001" hidden="1" customHeight="1">
      <c r="A28" s="1439"/>
      <c r="B28" s="1423" t="s">
        <v>361</v>
      </c>
      <c r="C28" s="1423"/>
      <c r="D28" s="1423"/>
      <c r="E28" s="1430"/>
      <c r="F28" s="1431"/>
      <c r="G28" s="1431"/>
      <c r="H28" s="1432"/>
    </row>
    <row r="29" spans="1:8" ht="20.100000000000001" hidden="1" customHeight="1">
      <c r="A29" s="1439">
        <v>4</v>
      </c>
      <c r="B29" s="1442" t="s">
        <v>364</v>
      </c>
      <c r="C29" s="1442"/>
      <c r="D29" s="1442"/>
      <c r="E29" s="1433"/>
      <c r="F29" s="1434"/>
      <c r="G29" s="1434"/>
      <c r="H29" s="1435"/>
    </row>
    <row r="30" spans="1:8" ht="20.100000000000001" hidden="1" customHeight="1">
      <c r="A30" s="1439"/>
      <c r="B30" s="1441" t="s">
        <v>360</v>
      </c>
      <c r="C30" s="1441"/>
      <c r="D30" s="1441"/>
      <c r="E30" s="1427"/>
      <c r="F30" s="1428"/>
      <c r="G30" s="1428"/>
      <c r="H30" s="1429"/>
    </row>
    <row r="31" spans="1:8" ht="20.100000000000001" hidden="1" customHeight="1">
      <c r="A31" s="1439"/>
      <c r="B31" s="1423" t="s">
        <v>361</v>
      </c>
      <c r="C31" s="1423"/>
      <c r="D31" s="1423"/>
      <c r="E31" s="1430"/>
      <c r="F31" s="1431"/>
      <c r="G31" s="1431"/>
      <c r="H31" s="1432"/>
    </row>
    <row r="32" spans="1:8" ht="20.100000000000001" customHeight="1">
      <c r="A32" s="1439">
        <v>2</v>
      </c>
      <c r="B32" s="1442" t="s">
        <v>365</v>
      </c>
      <c r="C32" s="1442"/>
      <c r="D32" s="1442"/>
      <c r="E32" s="1433"/>
      <c r="F32" s="1434"/>
      <c r="G32" s="1434"/>
      <c r="H32" s="1435"/>
    </row>
    <row r="33" spans="1:10" ht="20.100000000000001" customHeight="1">
      <c r="A33" s="1439"/>
      <c r="B33" s="1441" t="s">
        <v>360</v>
      </c>
      <c r="C33" s="1441"/>
      <c r="D33" s="1441"/>
      <c r="E33" s="1427"/>
      <c r="F33" s="1428"/>
      <c r="G33" s="1428"/>
      <c r="H33" s="1429"/>
    </row>
    <row r="34" spans="1:10" ht="20.100000000000001" customHeight="1">
      <c r="A34" s="1439"/>
      <c r="B34" s="1423" t="s">
        <v>361</v>
      </c>
      <c r="C34" s="1423"/>
      <c r="D34" s="1423"/>
      <c r="E34" s="1430"/>
      <c r="F34" s="1431"/>
      <c r="G34" s="1431"/>
      <c r="H34" s="1432"/>
    </row>
    <row r="35" spans="1:10" ht="20.100000000000001" hidden="1" customHeight="1">
      <c r="A35" s="45">
        <v>6</v>
      </c>
      <c r="B35" s="1440" t="s">
        <v>366</v>
      </c>
      <c r="C35" s="1440"/>
      <c r="D35" s="1440"/>
      <c r="E35" s="1424"/>
      <c r="F35" s="1425"/>
      <c r="G35" s="1425"/>
      <c r="H35" s="1426"/>
    </row>
    <row r="36" spans="1:10" ht="20.100000000000001" hidden="1" customHeight="1">
      <c r="A36" s="1439">
        <v>7</v>
      </c>
      <c r="B36" s="1442" t="s">
        <v>367</v>
      </c>
      <c r="C36" s="1442"/>
      <c r="D36" s="1442"/>
      <c r="E36" s="1433"/>
      <c r="F36" s="1434"/>
      <c r="G36" s="1434"/>
      <c r="H36" s="1435"/>
    </row>
    <row r="37" spans="1:10" ht="20.100000000000001" hidden="1" customHeight="1">
      <c r="A37" s="1439"/>
      <c r="B37" s="1441" t="s">
        <v>360</v>
      </c>
      <c r="C37" s="1441"/>
      <c r="D37" s="1441"/>
      <c r="E37" s="1427"/>
      <c r="F37" s="1428"/>
      <c r="G37" s="1428"/>
      <c r="H37" s="1429"/>
    </row>
    <row r="38" spans="1:10" ht="20.100000000000001" hidden="1" customHeight="1">
      <c r="A38" s="1439"/>
      <c r="B38" s="1423" t="s">
        <v>361</v>
      </c>
      <c r="C38" s="1423"/>
      <c r="D38" s="1423"/>
      <c r="E38" s="1430"/>
      <c r="F38" s="1431"/>
      <c r="G38" s="1431"/>
      <c r="H38" s="1432"/>
    </row>
    <row r="39" spans="1:10" ht="20.100000000000001" hidden="1" customHeight="1">
      <c r="A39" s="1439">
        <v>8</v>
      </c>
      <c r="B39" s="1442" t="s">
        <v>368</v>
      </c>
      <c r="C39" s="1442"/>
      <c r="D39" s="1442"/>
      <c r="E39" s="1433"/>
      <c r="F39" s="1434"/>
      <c r="G39" s="1434"/>
      <c r="H39" s="1435"/>
    </row>
    <row r="40" spans="1:10" ht="20.100000000000001" hidden="1" customHeight="1">
      <c r="A40" s="1439"/>
      <c r="B40" s="1441" t="s">
        <v>360</v>
      </c>
      <c r="C40" s="1441"/>
      <c r="D40" s="1441"/>
      <c r="E40" s="1418"/>
      <c r="F40" s="1419"/>
      <c r="G40" s="1419"/>
      <c r="H40" s="1420"/>
    </row>
    <row r="41" spans="1:10" ht="20.100000000000001" hidden="1" customHeight="1">
      <c r="A41" s="1439"/>
      <c r="B41" s="1423" t="s">
        <v>361</v>
      </c>
      <c r="C41" s="1423"/>
      <c r="D41" s="1423"/>
      <c r="E41" s="1430"/>
      <c r="F41" s="1431"/>
      <c r="G41" s="1431"/>
      <c r="H41" s="1432"/>
    </row>
    <row r="42" spans="1:10" ht="20.100000000000001" hidden="1" customHeight="1">
      <c r="A42" s="1439">
        <v>9</v>
      </c>
      <c r="B42" s="1442" t="s">
        <v>369</v>
      </c>
      <c r="C42" s="1442"/>
      <c r="D42" s="1442"/>
      <c r="E42" s="1433"/>
      <c r="F42" s="1434"/>
      <c r="G42" s="1434"/>
      <c r="H42" s="1435"/>
    </row>
    <row r="43" spans="1:10" ht="20.100000000000001" hidden="1" customHeight="1">
      <c r="A43" s="1439"/>
      <c r="B43" s="1441" t="s">
        <v>360</v>
      </c>
      <c r="C43" s="1441"/>
      <c r="D43" s="1441"/>
      <c r="E43" s="1418"/>
      <c r="F43" s="1419"/>
      <c r="G43" s="1419"/>
      <c r="H43" s="1420"/>
    </row>
    <row r="44" spans="1:10" ht="21.75" hidden="1" customHeight="1">
      <c r="A44" s="1439"/>
      <c r="B44" s="1423" t="s">
        <v>361</v>
      </c>
      <c r="C44" s="1423"/>
      <c r="D44" s="1423"/>
      <c r="E44" s="1421"/>
      <c r="F44" s="1422"/>
      <c r="G44" s="1422"/>
      <c r="H44" s="1422"/>
      <c r="I44" s="729"/>
      <c r="J44" s="730"/>
    </row>
    <row r="45" spans="1:10" ht="15" customHeight="1">
      <c r="A45" s="29"/>
      <c r="F45" s="696"/>
      <c r="G45" s="697"/>
      <c r="H45" s="698"/>
    </row>
    <row r="46" spans="1:10" ht="18" customHeight="1">
      <c r="A46" s="1443"/>
      <c r="B46" s="1444"/>
      <c r="C46" s="1444"/>
      <c r="D46" s="1444"/>
      <c r="E46" s="1444"/>
      <c r="F46" s="699"/>
      <c r="G46" s="699"/>
      <c r="H46" s="698"/>
    </row>
    <row r="47" spans="1:10" ht="18" customHeight="1">
      <c r="A47" s="535" t="str">
        <f>IF(E21&gt;15,"You are exceeding the completion schedule of 15 months as specified in the bidding documents.", IF(E22&gt;15,"You are exceeding the completion schedule of 15 months as specified in the bidding documents.",IF(E33&gt;15,"You are exceeding the completion schedule of 15 months as specified in the bidding documents.",IF(E34&gt;15,"You are exceeding the completion schedule of 15 months as specified in the bidding documents.",""))))</f>
        <v/>
      </c>
      <c r="B47" s="963"/>
      <c r="C47" s="963"/>
      <c r="D47" s="963"/>
      <c r="E47" s="963"/>
      <c r="F47" s="61"/>
      <c r="G47" s="61"/>
      <c r="H47" s="155"/>
    </row>
    <row r="48" spans="1:10" ht="18" customHeight="1">
      <c r="A48" s="535"/>
      <c r="B48" s="535"/>
      <c r="C48" s="535"/>
      <c r="D48" s="535"/>
      <c r="E48" s="535"/>
    </row>
    <row r="49" spans="1:7" ht="29.25" customHeight="1">
      <c r="A49" s="37" t="s">
        <v>6</v>
      </c>
      <c r="B49" s="73">
        <f>'Attach 3(JV)'!B24</f>
        <v>0</v>
      </c>
      <c r="D49" s="38"/>
      <c r="E49" s="539"/>
      <c r="F49" s="38" t="s">
        <v>4</v>
      </c>
      <c r="G49" s="40">
        <f>'Attach 3(JV)'!E24</f>
        <v>0</v>
      </c>
    </row>
    <row r="50" spans="1:7" ht="22.5" customHeight="1">
      <c r="A50" s="37" t="s">
        <v>7</v>
      </c>
      <c r="B50" s="300">
        <f>'Attach 3(JV)'!B25</f>
        <v>0</v>
      </c>
      <c r="D50" s="38"/>
      <c r="E50" s="539"/>
      <c r="F50" s="38" t="s">
        <v>5</v>
      </c>
      <c r="G50" s="40">
        <f>'Attach 3(JV)'!E25</f>
        <v>0</v>
      </c>
    </row>
    <row r="51" spans="1:7" ht="8.25" customHeight="1">
      <c r="D51" s="38"/>
      <c r="E51" s="41"/>
    </row>
    <row r="52" spans="1:7" ht="12" customHeight="1">
      <c r="A52" s="39"/>
    </row>
    <row r="53" spans="1:7" ht="61.5" customHeight="1">
      <c r="A53" s="47" t="s">
        <v>373</v>
      </c>
      <c r="B53" s="1436" t="s">
        <v>372</v>
      </c>
      <c r="C53" s="1436"/>
      <c r="D53" s="1436"/>
      <c r="E53" s="536"/>
    </row>
    <row r="54" spans="1:7" ht="20.100000000000001" customHeight="1"/>
    <row r="55" spans="1:7" ht="20.100000000000001" customHeight="1">
      <c r="A55" s="39"/>
    </row>
    <row r="56" spans="1:7" ht="20.100000000000001" customHeight="1"/>
    <row r="57" spans="1:7" ht="20.100000000000001" customHeight="1">
      <c r="A57" s="39"/>
    </row>
    <row r="58" spans="1:7" ht="20.100000000000001" customHeight="1"/>
    <row r="59" spans="1:7" ht="20.100000000000001" customHeight="1">
      <c r="A59" s="39"/>
    </row>
    <row r="60" spans="1:7" ht="20.100000000000001" customHeight="1"/>
    <row r="61" spans="1:7" ht="20.100000000000001" customHeight="1"/>
    <row r="62" spans="1:7" ht="20.100000000000001" customHeight="1"/>
    <row r="63" spans="1:7" ht="20.100000000000001" customHeight="1"/>
  </sheetData>
  <sheetProtection password="CC67" sheet="1" formatColumns="0" formatRows="0" selectLockedCells="1"/>
  <customSheetViews>
    <customSheetView guid="{75B14AF8-1D53-4505-AAFD-D14BA6666FCE}" scale="85" showPageBreaks="1" showGridLines="0" fitToPage="1" printArea="1" hiddenRows="1" view="pageBreakPreview">
      <selection activeCell="E34" sqref="E34:H34"/>
      <pageMargins left="0.45" right="0.38" top="0.57999999999999996" bottom="0.6" header="0.34" footer="0.35"/>
      <pageSetup scale="80" fitToHeight="0" orientation="portrait" r:id="rId1"/>
      <headerFooter alignWithMargins="0">
        <oddFooter>&amp;R&amp;"Book Antiqua,Bold"&amp;8 Page &amp;P of &amp;N</oddFooter>
      </headerFooter>
    </customSheetView>
    <customSheetView guid="{A191DFDC-8ECE-4AD6-BD00-FEA0D8FB0A45}" scale="85" showPageBreaks="1" showGridLines="0" fitToPage="1" printArea="1" hiddenRows="1" view="pageBreakPreview" topLeftCell="A13">
      <selection activeCell="E21" sqref="E21:H21"/>
      <pageMargins left="0.45" right="0.38" top="0.57999999999999996" bottom="0.6" header="0.34" footer="0.35"/>
      <pageSetup scale="80" fitToHeight="0" orientation="portrait" r:id="rId2"/>
      <headerFooter alignWithMargins="0">
        <oddFooter>&amp;R&amp;"Book Antiqua,Bold"&amp;8 Page &amp;P of &amp;N</oddFooter>
      </headerFooter>
    </customSheetView>
    <customSheetView guid="{5476C51C-4037-4B28-A818-10D7CDF0C66A}" scale="85" showPageBreaks="1" showGridLines="0" fitToPage="1" printArea="1" hiddenRows="1" view="pageBreakPreview" topLeftCell="A13">
      <selection activeCell="E34" sqref="E21:H34"/>
      <pageMargins left="0.45" right="0.38" top="0.57999999999999996" bottom="0.6" header="0.34" footer="0.35"/>
      <pageSetup scale="80" fitToHeight="0" orientation="portrait" r:id="rId3"/>
      <headerFooter alignWithMargins="0">
        <oddFooter>&amp;R&amp;"Book Antiqua,Bold"&amp;8 Page &amp;P of &amp;N</oddFooter>
      </headerFooter>
    </customSheetView>
    <customSheetView guid="{3B0AB1ED-5866-4A43-AA03-026CB8F4E20E}" scale="85" showPageBreaks="1" showGridLines="0" fitToPage="1" printArea="1" hiddenRows="1" view="pageBreakPreview">
      <selection activeCell="E34" sqref="E34:H34"/>
      <pageMargins left="0.45" right="0.38" top="0.57999999999999996" bottom="0.6" header="0.34" footer="0.35"/>
      <pageSetup scale="80" fitToHeight="0" orientation="portrait" r:id="rId4"/>
      <headerFooter alignWithMargins="0">
        <oddFooter>&amp;R&amp;"Book Antiqua,Bold"&amp;8 Page &amp;P of &amp;N</oddFooter>
      </headerFooter>
    </customSheetView>
    <customSheetView guid="{45814E31-7EF7-46D4-AAA9-9580F481731A}" scale="85" showPageBreaks="1" showGridLines="0" fitToPage="1" printArea="1" hiddenRows="1" view="pageBreakPreview" topLeftCell="A7">
      <selection activeCell="E21" sqref="E21:H21"/>
      <pageMargins left="0.45" right="0.38" top="0.57999999999999996" bottom="0.6" header="0.34" footer="0.35"/>
      <pageSetup scale="79" fitToHeight="0" orientation="portrait" r:id="rId5"/>
      <headerFooter alignWithMargins="0">
        <oddFooter>&amp;R&amp;"Book Antiqua,Bold"&amp;8 Page &amp;P of &amp;N</oddFooter>
      </headerFooter>
    </customSheetView>
    <customSheetView guid="{A8583C01-5E6A-4469-ADCA-440E12AA8084}" scale="85" showPageBreaks="1" showGridLines="0" fitToPage="1" printArea="1" hiddenRows="1" view="pageBreakPreview" topLeftCell="A7">
      <selection activeCell="E34" sqref="E34:H34"/>
      <pageMargins left="0.45" right="0.38" top="0.57999999999999996" bottom="0.6" header="0.34" footer="0.35"/>
      <pageSetup scale="80" fitToHeight="0" orientation="portrait" r:id="rId6"/>
      <headerFooter alignWithMargins="0">
        <oddFooter>&amp;R&amp;"Book Antiqua,Bold"&amp;8 Page &amp;P of &amp;N</oddFooter>
      </headerFooter>
    </customSheetView>
    <customSheetView guid="{3836A67F-51F8-4B52-B51D-937DC398CD1F}" showPageBreaks="1" showGridLines="0" fitToPage="1" printArea="1" view="pageBreakPreview" topLeftCell="B19">
      <selection activeCell="E21" sqref="E21:H21"/>
      <pageMargins left="0.45" right="0.38" top="0.57999999999999996" bottom="0.6" header="0.34" footer="0.35"/>
      <pageSetup scale="80" fitToHeight="0" orientation="portrait" r:id="rId7"/>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45" right="0.38" top="0.57999999999999996" bottom="0.6" header="0.34" footer="0.35"/>
      <pageSetup scale="47" fitToHeight="0" orientation="portrait" r:id="rId8"/>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45" right="0.38" top="0.57999999999999996" bottom="0.6" header="0.34" footer="0.35"/>
      <pageSetup scale="78" orientation="portrait" r:id="rId9"/>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10"/>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75" right="0.63" top="0.57999999999999996" bottom="0.6" header="0.34" footer="0.35"/>
      <pageSetup scale="78" orientation="portrait" r:id="rId11"/>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12"/>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13"/>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14"/>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15"/>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16"/>
      <headerFooter alignWithMargins="0">
        <oddFooter>&amp;R&amp;"Book Antiqua,Bold"&amp;8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17"/>
      <headerFooter alignWithMargins="0">
        <oddFooter>&amp;R&amp;"Book Antiqua,Bold"&amp;8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18"/>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19"/>
      <headerFooter alignWithMargins="0">
        <oddFooter>&amp;L&amp;8Tower Package-P238-TW04, TL associated with Phase-I Generation Project in Orissa (Part-C)&amp;R&amp;"Book Antiqua,Bold"&amp;8Attachment-9 TW04  /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21"/>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22"/>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23"/>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24"/>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75" right="0.63" top="0.57999999999999996" bottom="0.6" header="0.34" footer="0.35"/>
      <pageSetup scale="78" orientation="portrait" r:id="rId25"/>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6"/>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27"/>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45" right="0.38" top="0.57999999999999996" bottom="0.6" header="0.34" footer="0.35"/>
      <pageSetup scale="78" orientation="portrait" r:id="rId28"/>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45" right="0.38" top="0.57999999999999996" bottom="0.6" header="0.34" footer="0.35"/>
      <pageSetup scale="78" orientation="portrait" r:id="rId29"/>
      <headerFooter alignWithMargins="0">
        <oddFooter>&amp;R&amp;"Book Antiqua,Bold"&amp;8 Page &amp;P of &amp;N</oddFooter>
      </headerFooter>
    </customSheetView>
    <customSheetView guid="{2CF6F19D-227C-4840-A9E1-6C944B0145DB}" scale="85" showPageBreaks="1" showGridLines="0" fitToPage="1" printArea="1" hiddenRows="1" view="pageBreakPreview" topLeftCell="D7">
      <selection activeCell="E21" sqref="E21:H21"/>
      <pageMargins left="0.45" right="0.38" top="0.57999999999999996" bottom="0.6" header="0.34" footer="0.35"/>
      <pageSetup scale="80" fitToHeight="0" orientation="portrait" r:id="rId30"/>
      <headerFooter alignWithMargins="0">
        <oddFooter>&amp;R&amp;"Book Antiqua,Bold"&amp;8 Page &amp;P of &amp;N</oddFooter>
      </headerFooter>
    </customSheetView>
    <customSheetView guid="{22E98F9C-C2D1-498E-A22F-610A9D935107}" scale="85" showPageBreaks="1" showGridLines="0" fitToPage="1" printArea="1" hiddenRows="1" view="pageBreakPreview" topLeftCell="A7">
      <selection activeCell="E21" sqref="E21:H21"/>
      <pageMargins left="0.45" right="0.38" top="0.57999999999999996" bottom="0.6" header="0.34" footer="0.35"/>
      <pageSetup scale="80" fitToHeight="0" orientation="portrait" r:id="rId31"/>
      <headerFooter alignWithMargins="0">
        <oddFooter>&amp;R&amp;"Book Antiqua,Bold"&amp;8 Page &amp;P of &amp;N</oddFooter>
      </headerFooter>
    </customSheetView>
    <customSheetView guid="{F69C7555-C61D-4F7A-9432-A1A8E6C1D167}" scale="85" showPageBreaks="1" showGridLines="0" fitToPage="1" printArea="1" hiddenRows="1" view="pageBreakPreview" topLeftCell="A13">
      <selection activeCell="E34" sqref="E34:H34"/>
      <pageMargins left="0.45" right="0.38" top="0.57999999999999996" bottom="0.6" header="0.34" footer="0.35"/>
      <pageSetup scale="80" fitToHeight="0" orientation="portrait" r:id="rId32"/>
      <headerFooter alignWithMargins="0">
        <oddFooter>&amp;R&amp;"Book Antiqua,Bold"&amp;8 Page &amp;P of &amp;N</oddFooter>
      </headerFooter>
    </customSheetView>
    <customSheetView guid="{1C46EBB3-B065-41C0-9C89-6B0653776FC2}" scale="85" showPageBreaks="1" showGridLines="0" fitToPage="1" printArea="1" hiddenRows="1" view="pageBreakPreview">
      <selection activeCell="E34" sqref="E34:H34"/>
      <pageMargins left="0.45" right="0.38" top="0.57999999999999996" bottom="0.6" header="0.34" footer="0.35"/>
      <pageSetup scale="80" fitToHeight="0" orientation="portrait" r:id="rId33"/>
      <headerFooter alignWithMargins="0">
        <oddFooter>&amp;R&amp;"Book Antiqua,Bold"&amp;8 Page &amp;P of &amp;N</oddFooter>
      </headerFooter>
    </customSheetView>
    <customSheetView guid="{DADC952D-E162-4FBD-AB22-9C1A7E7CACD8}" scale="85" showPageBreaks="1" showGridLines="0" fitToPage="1" printArea="1" hiddenRows="1" view="pageBreakPreview">
      <selection activeCell="E21" sqref="E21:H21"/>
      <pageMargins left="0.45" right="0.38" top="0.57999999999999996" bottom="0.6" header="0.34" footer="0.35"/>
      <pageSetup scale="80" fitToHeight="0" orientation="portrait" r:id="rId34"/>
      <headerFooter alignWithMargins="0">
        <oddFooter>&amp;R&amp;"Book Antiqua,Bold"&amp;8 Page &amp;P of &amp;N</oddFooter>
      </headerFooter>
    </customSheetView>
    <customSheetView guid="{ABDD40A7-66B9-43CC-B63B-09D98A5A40BE}" scale="85" showPageBreaks="1" showGridLines="0" fitToPage="1" printArea="1" hiddenRows="1" view="pageBreakPreview" topLeftCell="A13">
      <selection activeCell="E34" sqref="E21:H34"/>
      <pageMargins left="0.45" right="0.38" top="0.57999999999999996" bottom="0.6" header="0.34" footer="0.35"/>
      <pageSetup scale="80" fitToHeight="0" orientation="portrait" r:id="rId35"/>
      <headerFooter alignWithMargins="0">
        <oddFooter>&amp;R&amp;"Book Antiqua,Bold"&amp;8 Page &amp;P of &amp;N</oddFooter>
      </headerFooter>
    </customSheetView>
  </customSheetViews>
  <mergeCells count="72">
    <mergeCell ref="A3:H3"/>
    <mergeCell ref="A5:H5"/>
    <mergeCell ref="A16:H16"/>
    <mergeCell ref="E18:H19"/>
    <mergeCell ref="A23:A25"/>
    <mergeCell ref="E20:H20"/>
    <mergeCell ref="E21:H21"/>
    <mergeCell ref="E22:H22"/>
    <mergeCell ref="E24:H24"/>
    <mergeCell ref="E25:H25"/>
    <mergeCell ref="B20:D20"/>
    <mergeCell ref="A20:A22"/>
    <mergeCell ref="E23:H23"/>
    <mergeCell ref="A26:A28"/>
    <mergeCell ref="A32:A34"/>
    <mergeCell ref="B27:D27"/>
    <mergeCell ref="E27:H27"/>
    <mergeCell ref="E28:H28"/>
    <mergeCell ref="E30:H30"/>
    <mergeCell ref="E31:H31"/>
    <mergeCell ref="E33:H33"/>
    <mergeCell ref="E34:H34"/>
    <mergeCell ref="E32:H32"/>
    <mergeCell ref="E29:H29"/>
    <mergeCell ref="B28:D28"/>
    <mergeCell ref="B30:D30"/>
    <mergeCell ref="A29:A31"/>
    <mergeCell ref="B29:D29"/>
    <mergeCell ref="E26:H26"/>
    <mergeCell ref="A42:A44"/>
    <mergeCell ref="A1:D1"/>
    <mergeCell ref="B9:D9"/>
    <mergeCell ref="B42:D42"/>
    <mergeCell ref="B37:D37"/>
    <mergeCell ref="B18:D19"/>
    <mergeCell ref="B40:D40"/>
    <mergeCell ref="B39:D39"/>
    <mergeCell ref="A8:D8"/>
    <mergeCell ref="B26:D26"/>
    <mergeCell ref="B12:D12"/>
    <mergeCell ref="B23:D23"/>
    <mergeCell ref="B10:D10"/>
    <mergeCell ref="B11:D11"/>
    <mergeCell ref="B24:D24"/>
    <mergeCell ref="B22:D22"/>
    <mergeCell ref="B53:D53"/>
    <mergeCell ref="A18:A19"/>
    <mergeCell ref="A36:A38"/>
    <mergeCell ref="B34:D34"/>
    <mergeCell ref="B41:D41"/>
    <mergeCell ref="B35:D35"/>
    <mergeCell ref="B31:D31"/>
    <mergeCell ref="B21:D21"/>
    <mergeCell ref="B33:D33"/>
    <mergeCell ref="B36:D36"/>
    <mergeCell ref="B25:D25"/>
    <mergeCell ref="B44:D44"/>
    <mergeCell ref="A39:A41"/>
    <mergeCell ref="B43:D43"/>
    <mergeCell ref="B32:D32"/>
    <mergeCell ref="A46:E46"/>
    <mergeCell ref="E43:H43"/>
    <mergeCell ref="E44:H44"/>
    <mergeCell ref="B38:D38"/>
    <mergeCell ref="E35:H35"/>
    <mergeCell ref="E37:H37"/>
    <mergeCell ref="E38:H38"/>
    <mergeCell ref="E39:H39"/>
    <mergeCell ref="E36:H36"/>
    <mergeCell ref="E40:H40"/>
    <mergeCell ref="E41:H41"/>
    <mergeCell ref="E42:H42"/>
  </mergeCells>
  <phoneticPr fontId="7" type="noConversion"/>
  <dataValidations count="5">
    <dataValidation type="whole" operator="lessThanOrEqual" allowBlank="1" showInputMessage="1" showErrorMessage="1" error="The Testing &amp; Commissioning period shall not exceed 15 months_x000a_" prompt="The Testing &amp; Commissioning period shall not exceed 15 months" sqref="E40:G40" xr:uid="{00000000-0002-0000-0F00-000000000000}">
      <formula1>15</formula1>
    </dataValidation>
    <dataValidation type="whole" operator="lessThanOrEqual" allowBlank="1" showInputMessage="1" showErrorMessage="1" error="The completion period shall not exceed 15 months" prompt="The completion period shall not exceed 15 months" sqref="I44:J44" xr:uid="{00000000-0002-0000-0F00-000001000000}">
      <formula1>15</formula1>
    </dataValidation>
    <dataValidation type="decimal" allowBlank="1" showInputMessage="1" showErrorMessage="1" error="Enter period in numeric figure only !" sqref="F26:G26 F35:G39 E41:G43 F23:G23 F29:G33 E21:E33 E35:E39" xr:uid="{00000000-0002-0000-0F00-000002000000}">
      <formula1>0</formula1>
      <formula2>100</formula2>
    </dataValidation>
    <dataValidation type="whole" operator="lessThanOrEqual" allowBlank="1" showInputMessage="1" showErrorMessage="1" prompt="Completion period should not exceed 14 months" sqref="E44:H44" xr:uid="{00000000-0002-0000-0F00-000003000000}">
      <formula1>14</formula1>
    </dataValidation>
    <dataValidation operator="lessThanOrEqual" allowBlank="1" showInputMessage="1" showErrorMessage="1" error="Enter period in numeric figure only !" sqref="E34:H34" xr:uid="{00000000-0002-0000-0F00-000004000000}"/>
  </dataValidations>
  <pageMargins left="0.45" right="0.38" top="0.57999999999999996" bottom="0.6" header="0.34" footer="0.35"/>
  <pageSetup scale="80" fitToHeight="0" orientation="portrait" r:id="rId36"/>
  <headerFooter alignWithMargins="0">
    <oddFooter>&amp;R&amp;"Book Antiqua,Bold"&amp;8 Page &amp;P of &amp;N</oddFooter>
  </headerFooter>
  <drawing r:id="rId3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tabColor indexed="58"/>
    <pageSetUpPr fitToPage="1"/>
  </sheetPr>
  <dimension ref="A1:J27"/>
  <sheetViews>
    <sheetView showGridLines="0" view="pageBreakPreview" zoomScale="115" zoomScaleSheetLayoutView="115" workbookViewId="0">
      <selection activeCell="E12" sqref="E12"/>
    </sheetView>
  </sheetViews>
  <sheetFormatPr defaultRowHeight="16.5"/>
  <cols>
    <col min="1" max="1" width="12.140625" style="4" customWidth="1"/>
    <col min="2" max="2" width="20.5703125" style="4" customWidth="1"/>
    <col min="3" max="3" width="11.42578125" style="4" customWidth="1"/>
    <col min="4" max="4" width="23.85546875" style="4" customWidth="1"/>
    <col min="5" max="5" width="29.42578125" style="4" customWidth="1"/>
    <col min="6" max="6" width="39.5703125" style="1" customWidth="1"/>
    <col min="7" max="8" width="9.140625" style="1" customWidth="1"/>
  </cols>
  <sheetData>
    <row r="1" spans="1:10" s="702" customFormat="1" ht="22.5" customHeight="1">
      <c r="A1" s="1369" t="str">
        <f>'Attach 3(JV)'!A1</f>
        <v>Specification No. :CC/NT/G-MISC/DOM/A02/23/01462</v>
      </c>
      <c r="B1" s="1369"/>
      <c r="C1" s="1369"/>
      <c r="D1" s="1369"/>
      <c r="E1" s="700"/>
      <c r="F1" s="695" t="str">
        <f>"Attachment-10 " &amp; 'Attach 3(JV)'!AT1</f>
        <v xml:space="preserve">Attachment-10 </v>
      </c>
      <c r="G1" s="701"/>
      <c r="H1" s="701"/>
    </row>
    <row r="3" spans="1:10" ht="54.75" customHeight="1">
      <c r="A3" s="1451" t="str">
        <f>'Attach 3(JV)'!A3</f>
        <v>Isolator Package ISO-02 associated with Bulk Procurement for Substation Equipment’s for implementation of Bay Extension work.</v>
      </c>
      <c r="B3" s="1452"/>
      <c r="C3" s="1452"/>
      <c r="D3" s="1452"/>
      <c r="E3" s="1452"/>
      <c r="F3" s="1452"/>
      <c r="G3" s="9"/>
      <c r="H3" s="3"/>
    </row>
    <row r="4" spans="1:10" ht="20.100000000000001" customHeight="1">
      <c r="A4" s="5"/>
      <c r="H4" s="10"/>
      <c r="I4" s="11"/>
    </row>
    <row r="5" spans="1:10" ht="20.100000000000001" customHeight="1">
      <c r="A5" s="1468" t="s">
        <v>371</v>
      </c>
      <c r="B5" s="1468"/>
      <c r="C5" s="1468"/>
      <c r="D5" s="1468"/>
      <c r="E5" s="1468"/>
      <c r="F5" s="1468"/>
      <c r="H5" s="10"/>
      <c r="I5" s="13"/>
    </row>
    <row r="6" spans="1:10" ht="20.100000000000001" customHeight="1">
      <c r="A6" s="6"/>
      <c r="H6" s="10"/>
      <c r="I6" s="13"/>
    </row>
    <row r="7" spans="1:10" ht="20.100000000000001" customHeight="1">
      <c r="A7" s="15" t="str">
        <f>'Attach 3(JV)'!A7</f>
        <v>Bidder’s Name and Address :</v>
      </c>
      <c r="E7" s="16" t="str">
        <f>'Attach 3(JV)'!E7</f>
        <v>To:</v>
      </c>
      <c r="H7" s="10"/>
      <c r="I7" s="13"/>
    </row>
    <row r="8" spans="1:10" ht="36" customHeight="1">
      <c r="A8" s="1466" t="str">
        <f>'Attach 3(JV)'!A8</f>
        <v/>
      </c>
      <c r="B8" s="1466"/>
      <c r="C8" s="1466"/>
      <c r="D8" s="1466"/>
      <c r="E8" s="12" t="str">
        <f>'Attach 3(JV)'!E8</f>
        <v>Contract Services</v>
      </c>
      <c r="H8" s="10"/>
      <c r="I8" s="13"/>
    </row>
    <row r="9" spans="1:10" ht="20.100000000000001" customHeight="1">
      <c r="A9" s="14" t="s">
        <v>334</v>
      </c>
      <c r="B9" s="1371" t="str">
        <f>'Attach 3(JV)'!B9</f>
        <v/>
      </c>
      <c r="C9" s="1371"/>
      <c r="D9" s="1371"/>
      <c r="E9" s="12" t="str">
        <f>'Attach 3(JV)'!E9</f>
        <v>Power Grid Corporation of India Ltd.,</v>
      </c>
      <c r="H9" s="10"/>
      <c r="I9" s="13"/>
    </row>
    <row r="10" spans="1:10" ht="20.100000000000001" customHeight="1">
      <c r="A10" s="14" t="s">
        <v>336</v>
      </c>
      <c r="B10" s="1371" t="str">
        <f>'Attach 3(JV)'!B10</f>
        <v/>
      </c>
      <c r="C10" s="1371"/>
      <c r="D10" s="1371"/>
      <c r="E10" s="12" t="str">
        <f>'Attach 3(JV)'!E10</f>
        <v>"Saudamini", Plot No. 2, Sector 29</v>
      </c>
      <c r="H10" s="10"/>
      <c r="I10" s="394"/>
    </row>
    <row r="11" spans="1:10" ht="20.100000000000001" customHeight="1">
      <c r="B11" s="1371" t="str">
        <f>'Attach 3(JV)'!B11</f>
        <v/>
      </c>
      <c r="C11" s="1371"/>
      <c r="D11" s="1371"/>
      <c r="E11" s="12" t="str">
        <f>'Attach 3(JV)'!E11</f>
        <v>Gurgaon (Haryana) - 122001</v>
      </c>
    </row>
    <row r="12" spans="1:10" ht="20.100000000000001" customHeight="1">
      <c r="A12" s="6"/>
      <c r="B12" s="1371" t="str">
        <f>'Attach 3(JV)'!B12</f>
        <v/>
      </c>
      <c r="C12" s="1371"/>
      <c r="D12" s="1371"/>
      <c r="E12" s="12"/>
    </row>
    <row r="13" spans="1:10" ht="20.100000000000001" customHeight="1">
      <c r="A13" s="6"/>
    </row>
    <row r="14" spans="1:10" ht="37.5" customHeight="1">
      <c r="A14" s="1467" t="s">
        <v>953</v>
      </c>
      <c r="B14" s="1467"/>
      <c r="C14" s="1467"/>
      <c r="D14" s="1467"/>
      <c r="E14" s="1467"/>
      <c r="F14" s="1467"/>
      <c r="G14" s="2"/>
      <c r="H14" s="2"/>
      <c r="J14" s="711"/>
    </row>
    <row r="15" spans="1:10" ht="20.100000000000001" customHeight="1">
      <c r="A15" s="7"/>
    </row>
    <row r="16" spans="1:10" ht="20.100000000000001" customHeight="1">
      <c r="A16" s="20" t="s">
        <v>29</v>
      </c>
      <c r="B16" s="201">
        <f>'Attach 3(JV)'!B24</f>
        <v>0</v>
      </c>
      <c r="C16" s="19"/>
      <c r="E16" s="21" t="s">
        <v>4</v>
      </c>
      <c r="F16" s="306">
        <f>'Attach 3(JV)'!E24</f>
        <v>0</v>
      </c>
    </row>
    <row r="17" spans="1:6" ht="20.100000000000001" customHeight="1">
      <c r="A17" s="20" t="s">
        <v>7</v>
      </c>
      <c r="B17" s="306">
        <f>'Attach 3(JV)'!B25</f>
        <v>0</v>
      </c>
      <c r="C17" s="19"/>
      <c r="E17" s="21" t="s">
        <v>5</v>
      </c>
      <c r="F17" s="306">
        <f>'Attach 3(JV)'!E25</f>
        <v>0</v>
      </c>
    </row>
    <row r="18" spans="1:6" ht="20.100000000000001" customHeight="1">
      <c r="B18" s="19"/>
      <c r="C18" s="19"/>
      <c r="D18" s="21"/>
      <c r="E18" s="19"/>
    </row>
    <row r="19" spans="1:6" ht="20.100000000000001" customHeight="1"/>
    <row r="20" spans="1:6" ht="20.100000000000001" customHeight="1">
      <c r="A20" s="8"/>
    </row>
    <row r="21" spans="1:6" ht="20.100000000000001" customHeight="1"/>
    <row r="22" spans="1:6" ht="20.100000000000001" customHeight="1"/>
    <row r="23" spans="1:6" ht="20.100000000000001" customHeight="1">
      <c r="A23" s="8"/>
    </row>
    <row r="24" spans="1:6" ht="20.100000000000001" customHeight="1"/>
    <row r="25" spans="1:6" ht="20.100000000000001" customHeight="1">
      <c r="A25" s="8"/>
    </row>
    <row r="26" spans="1:6" ht="20.100000000000001" customHeight="1"/>
    <row r="27" spans="1:6" ht="20.100000000000001" customHeight="1">
      <c r="A27" s="8"/>
    </row>
  </sheetData>
  <sheetProtection password="CC69" sheet="1" objects="1" scenarios="1" formatColumns="0" formatRows="0" selectLockedCells="1"/>
  <customSheetViews>
    <customSheetView guid="{75B14AF8-1D53-4505-AAFD-D14BA6666FCE}" scale="115" showPageBreaks="1" showGridLines="0" fitToPage="1" printArea="1" view="pageBreakPreview">
      <selection activeCell="E12" sqref="E12"/>
      <pageMargins left="0.75" right="0.63" top="0.57999999999999996" bottom="0.6" header="0.34" footer="0.35"/>
      <pageSetup scale="74" orientation="portrait" r:id="rId1"/>
      <headerFooter alignWithMargins="0">
        <oddFooter>&amp;R&amp;"Book Antiqua,Bold"&amp;8 Page &amp;P of &amp;N</oddFooter>
      </headerFooter>
    </customSheetView>
    <customSheetView guid="{A191DFDC-8ECE-4AD6-BD00-FEA0D8FB0A45}" scale="115" showPageBreaks="1" showGridLines="0" fitToPage="1" printArea="1" view="pageBreakPreview">
      <selection activeCell="E12" sqref="E12"/>
      <pageMargins left="0.75" right="0.63" top="0.57999999999999996" bottom="0.6" header="0.34" footer="0.35"/>
      <pageSetup scale="74" orientation="portrait" r:id="rId2"/>
      <headerFooter alignWithMargins="0">
        <oddFooter>&amp;R&amp;"Book Antiqua,Bold"&amp;8 Page &amp;P of &amp;N</oddFooter>
      </headerFooter>
    </customSheetView>
    <customSheetView guid="{5476C51C-4037-4B28-A818-10D7CDF0C66A}" scale="115" showPageBreaks="1" showGridLines="0" fitToPage="1" printArea="1" view="pageBreakPreview">
      <selection activeCell="E12" sqref="E12"/>
      <pageMargins left="0.75" right="0.63" top="0.57999999999999996" bottom="0.6" header="0.34" footer="0.35"/>
      <pageSetup scale="74" orientation="portrait" r:id="rId3"/>
      <headerFooter alignWithMargins="0">
        <oddFooter>&amp;R&amp;"Book Antiqua,Bold"&amp;8 Page &amp;P of &amp;N</oddFooter>
      </headerFooter>
    </customSheetView>
    <customSheetView guid="{3B0AB1ED-5866-4A43-AA03-026CB8F4E20E}" scale="115" showPageBreaks="1" showGridLines="0" fitToPage="1" printArea="1" view="pageBreakPreview">
      <selection activeCell="E12" sqref="E12"/>
      <pageMargins left="0.75" right="0.63" top="0.57999999999999996" bottom="0.6" header="0.34" footer="0.35"/>
      <pageSetup scale="74" orientation="portrait" r:id="rId4"/>
      <headerFooter alignWithMargins="0">
        <oddFooter>&amp;R&amp;"Book Antiqua,Bold"&amp;8 Page &amp;P of &amp;N</oddFooter>
      </headerFooter>
    </customSheetView>
    <customSheetView guid="{45814E31-7EF7-46D4-AAA9-9580F481731A}" scale="115" showPageBreaks="1" showGridLines="0" fitToPage="1" printArea="1" view="pageBreakPreview">
      <selection activeCell="E12" sqref="E12"/>
      <pageMargins left="0.75" right="0.63" top="0.57999999999999996" bottom="0.6" header="0.34" footer="0.35"/>
      <pageSetup scale="74" orientation="portrait" r:id="rId5"/>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D21" sqref="D21"/>
      <pageMargins left="0.75" right="0.63" top="0.57999999999999996" bottom="0.6" header="0.34" footer="0.35"/>
      <pageSetup scale="74" orientation="portrait" r:id="rId6"/>
      <headerFooter alignWithMargins="0">
        <oddFooter>&amp;R&amp;"Book Antiqua,Bold"&amp;8 Page &amp;P of &amp;N</oddFooter>
      </headerFooter>
    </customSheetView>
    <customSheetView guid="{3836A67F-51F8-4B52-B51D-937DC398CD1F}" scale="115" showPageBreaks="1" showGridLines="0" fitToPage="1" printArea="1" view="pageBreakPreview" topLeftCell="A7">
      <selection activeCell="A22" sqref="A22:E22"/>
      <pageMargins left="0.75" right="0.63" top="0.57999999999999996" bottom="0.6" header="0.34" footer="0.35"/>
      <pageSetup scale="74" orientation="portrait" r:id="rId7"/>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E7" sqref="E7"/>
      <pageMargins left="0.75" right="0.63" top="0.57999999999999996" bottom="0.6" header="0.34" footer="0.35"/>
      <pageSetup scale="74" orientation="portrait" r:id="rId8"/>
      <headerFooter alignWithMargins="0">
        <oddFooter>&amp;R&amp;"Book Antiqua,Bold"&amp;8 Page &amp;P of &amp;N</oddFooter>
      </headerFooter>
    </customSheetView>
    <customSheetView guid="{82E8A0F5-0020-4355-95CF-28601763A783}" showPageBreaks="1" showGridLines="0" fitToPage="1" printArea="1" view="pageBreakPreview">
      <selection activeCell="E23" sqref="E23"/>
      <pageMargins left="0.75" right="0.63" top="0.57999999999999996" bottom="0.6" header="0.34" footer="0.35"/>
      <pageSetup scale="97" orientation="portrait" r:id="rId9"/>
      <headerFooter alignWithMargins="0">
        <oddFooter>&amp;R&amp;"Book Antiqua,Bold"&amp;8 Page &amp;P of &amp;N</oddFooter>
      </headerFooter>
    </customSheetView>
    <customSheetView guid="{340562B9-6CEE-4962-8D7D-CA1C6778F52C}" showPageBreaks="1" showGridLines="0" printArea="1" view="pageBreakPreview" topLeftCell="A13">
      <selection activeCell="H32" sqref="H32"/>
      <pageMargins left="0.75" right="0.63" top="0.57999999999999996" bottom="0.6" header="0.34" footer="0.35"/>
      <pageSetup orientation="portrait" r:id="rId10"/>
      <headerFooter alignWithMargins="0">
        <oddFooter>&amp;R&amp;"Book Antiqua,Bold"&amp;8 Page &amp;P of &amp;N</oddFooter>
      </headerFooter>
    </customSheetView>
    <customSheetView guid="{38BECF6E-1A53-4F98-87B9-44F2C5F77E08}" showPageBreaks="1" showGridLines="0" printArea="1" view="pageBreakPreview" topLeftCell="A25">
      <selection activeCell="H32" sqref="H32"/>
      <pageMargins left="0.75" right="0.63" top="0.57999999999999996" bottom="0.6" header="0.34" footer="0.35"/>
      <pageSetup orientation="portrait" r:id="rId11"/>
      <headerFooter alignWithMargins="0">
        <oddFooter>&amp;R&amp;"Book Antiqua,Bold"&amp;8 Page &amp;P of &amp;N</oddFooter>
      </headerFooter>
    </customSheetView>
    <customSheetView guid="{8E3ED18F-7B8F-4A1C-969D-A70DC3B696C3}" showPageBreaks="1" showGridLines="0" printArea="1" view="pageBreakPreview" topLeftCell="A22">
      <selection activeCell="B17" sqref="B17"/>
      <pageMargins left="0.75" right="0.63" top="0.57999999999999996" bottom="0.6" header="0.34" footer="0.35"/>
      <pageSetup orientation="portrait" r:id="rId12"/>
      <headerFooter alignWithMargins="0">
        <oddFooter>&amp;R&amp;"Book Antiqua,Bold"&amp;8 Page &amp;P of &amp;N</oddFooter>
      </headerFooter>
    </customSheetView>
    <customSheetView guid="{477F7E43-D393-45BA-B99B-D838E4629B5D}" showPageBreaks="1" showGridLines="0" printArea="1" view="pageBreakPreview" topLeftCell="A22">
      <selection activeCell="B17" sqref="B17"/>
      <pageMargins left="0.75" right="0.63" top="0.57999999999999996" bottom="0.6" header="0.34" footer="0.35"/>
      <pageSetup orientation="portrait" r:id="rId13"/>
      <headerFooter alignWithMargins="0">
        <oddFooter>&amp;R&amp;"Book Antiqua,Bold"&amp;8 Page &amp;P of &amp;N</oddFooter>
      </headerFooter>
    </customSheetView>
    <customSheetView guid="{240327DD-375F-45D4-BA52-89AFD79FE6A1}" showPageBreaks="1" showGridLines="0" printArea="1" view="pageBreakPreview">
      <pageMargins left="0.75" right="0.63" top="0.57999999999999996" bottom="0.6" header="0.34" footer="0.35"/>
      <pageSetup orientation="portrait" r:id="rId14"/>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5"/>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43BCBF1E-CDCF-4541-8D79-87EDCECBC1FD}"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8"/>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19"/>
      <headerFooter alignWithMargins="0">
        <oddFooter>&amp;L&amp;8Tower Package-P238-TW04, TL associated with Phase-I Generation Project in Orissa (Part-C)&amp;R&amp;"Book Antiqua,Bold"&amp;8Attachment-10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21"/>
      <headerFooter alignWithMargins="0">
        <oddFooter>&amp;R&amp;"Book Antiqua,Bold"&amp;8 Page &amp;P of &amp;N</oddFooter>
      </headerFooter>
    </customSheetView>
    <customSheetView guid="{494F6778-23FE-4AAC-B37D-6C7543FC13B9}" showGridLines="0" topLeftCell="A16">
      <selection activeCell="A3" sqref="A3:E3"/>
      <pageMargins left="0.75" right="0.63" top="0.57999999999999996" bottom="0.6" header="0.34" footer="0.35"/>
      <pageSetup orientation="portrait" r:id="rId22"/>
      <headerFooter alignWithMargins="0">
        <oddFooter>&amp;R&amp;"Book Antiqua,Bold"&amp;8 Page &amp;P of &amp;N</oddFooter>
      </headerFooter>
    </customSheetView>
    <customSheetView guid="{F9FE2C60-2849-4C32-B532-2B1A89FFA9CD}" showGridLines="0">
      <pageMargins left="0.75" right="0.63" top="0.57999999999999996" bottom="0.6" header="0.34" footer="0.35"/>
      <pageSetup orientation="portrait" r:id="rId23"/>
      <headerFooter alignWithMargins="0">
        <oddFooter>&amp;R&amp;"Book Antiqua,Bold"&amp;8 Page &amp;P of &amp;N</oddFooter>
      </headerFooter>
    </customSheetView>
    <customSheetView guid="{FE4EC9C4-31B9-4D40-8323-5B16C3BC840F}" showPageBreaks="1" showGridLines="0" printArea="1" view="pageBreakPreview" topLeftCell="A4">
      <pageMargins left="0.75" right="0.63" top="0.57999999999999996" bottom="0.6" header="0.34" footer="0.35"/>
      <pageSetup orientation="portrait" r:id="rId24"/>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25"/>
      <headerFooter alignWithMargins="0">
        <oddFooter>&amp;R&amp;"Book Antiqua,Bold"&amp;8 Page &amp;P of &amp;N</oddFooter>
      </headerFooter>
    </customSheetView>
    <customSheetView guid="{15A19D23-A9FD-4FC1-B7B0-F2D16BDFC729}" showPageBreaks="1" showGridLines="0" printArea="1" view="pageBreakPreview" topLeftCell="A22">
      <selection activeCell="B17" sqref="B17"/>
      <pageMargins left="0.75" right="0.63" top="0.57999999999999996" bottom="0.6" header="0.34" footer="0.35"/>
      <pageSetup orientation="portrait" r:id="rId26"/>
      <headerFooter alignWithMargins="0">
        <oddFooter>&amp;R&amp;"Book Antiqua,Bold"&amp;8 Page &amp;P of &amp;N</oddFooter>
      </headerFooter>
    </customSheetView>
    <customSheetView guid="{97C0FC0E-800C-45C9-895E-E91A3F1ADBA4}" showPageBreaks="1" showGridLines="0" printArea="1" view="pageBreakPreview" topLeftCell="A13">
      <selection activeCell="H32" sqref="H32"/>
      <pageMargins left="0.75" right="0.63" top="0.57999999999999996" bottom="0.6" header="0.34" footer="0.35"/>
      <pageSetup orientation="portrait" r:id="rId27"/>
      <headerFooter alignWithMargins="0">
        <oddFooter>&amp;R&amp;"Book Antiqua,Bold"&amp;8 Page &amp;P of &amp;N</oddFooter>
      </headerFooter>
    </customSheetView>
    <customSheetView guid="{CB7992C9-ABA5-4C7D-8C49-1E1D8E8875C7}" showPageBreaks="1" showGridLines="0" printArea="1" view="pageBreakPreview">
      <pageMargins left="0.75" right="0.63" top="0.57999999999999996" bottom="0.6" header="0.34" footer="0.35"/>
      <pageSetup orientation="portrait" r:id="rId28"/>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9" orientation="portrait" r:id="rId29"/>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D21" sqref="D21"/>
      <pageMargins left="0.75" right="0.63" top="0.57999999999999996" bottom="0.6" header="0.34" footer="0.35"/>
      <pageSetup scale="74" orientation="portrait" r:id="rId30"/>
      <headerFooter alignWithMargins="0">
        <oddFooter>&amp;R&amp;"Book Antiqua,Bold"&amp;8 Page &amp;P of &amp;N</oddFooter>
      </headerFooter>
    </customSheetView>
    <customSheetView guid="{22E98F9C-C2D1-498E-A22F-610A9D935107}" scale="115" showPageBreaks="1" showGridLines="0" fitToPage="1" printArea="1" view="pageBreakPreview">
      <selection activeCell="E12" sqref="E12"/>
      <pageMargins left="0.75" right="0.63" top="0.57999999999999996" bottom="0.6" header="0.34" footer="0.35"/>
      <pageSetup scale="74" orientation="portrait" r:id="rId31"/>
      <headerFooter alignWithMargins="0">
        <oddFooter>&amp;R&amp;"Book Antiqua,Bold"&amp;8 Page &amp;P of &amp;N</oddFooter>
      </headerFooter>
    </customSheetView>
    <customSheetView guid="{F69C7555-C61D-4F7A-9432-A1A8E6C1D167}" scale="115" showPageBreaks="1" showGridLines="0" fitToPage="1" printArea="1" view="pageBreakPreview">
      <selection activeCell="E12" sqref="E12"/>
      <pageMargins left="0.75" right="0.63" top="0.57999999999999996" bottom="0.6" header="0.34" footer="0.35"/>
      <pageSetup scale="74" orientation="portrait" r:id="rId32"/>
      <headerFooter alignWithMargins="0">
        <oddFooter>&amp;R&amp;"Book Antiqua,Bold"&amp;8 Page &amp;P of &amp;N</oddFooter>
      </headerFooter>
    </customSheetView>
    <customSheetView guid="{1C46EBB3-B065-41C0-9C89-6B0653776FC2}" scale="115" showPageBreaks="1" showGridLines="0" fitToPage="1" printArea="1" view="pageBreakPreview">
      <selection activeCell="E12" sqref="E12"/>
      <pageMargins left="0.75" right="0.63" top="0.57999999999999996" bottom="0.6" header="0.34" footer="0.35"/>
      <pageSetup scale="74" orientation="portrait" r:id="rId33"/>
      <headerFooter alignWithMargins="0">
        <oddFooter>&amp;R&amp;"Book Antiqua,Bold"&amp;8 Page &amp;P of &amp;N</oddFooter>
      </headerFooter>
    </customSheetView>
    <customSheetView guid="{DADC952D-E162-4FBD-AB22-9C1A7E7CACD8}" scale="115" showPageBreaks="1" showGridLines="0" fitToPage="1" printArea="1" view="pageBreakPreview">
      <selection activeCell="E12" sqref="E12"/>
      <pageMargins left="0.75" right="0.63" top="0.57999999999999996" bottom="0.6" header="0.34" footer="0.35"/>
      <pageSetup scale="74" orientation="portrait" r:id="rId34"/>
      <headerFooter alignWithMargins="0">
        <oddFooter>&amp;R&amp;"Book Antiqua,Bold"&amp;8 Page &amp;P of &amp;N</oddFooter>
      </headerFooter>
    </customSheetView>
    <customSheetView guid="{ABDD40A7-66B9-43CC-B63B-09D98A5A40BE}" scale="115" showPageBreaks="1" showGridLines="0" fitToPage="1" printArea="1" view="pageBreakPreview">
      <selection activeCell="E12" sqref="E12"/>
      <pageMargins left="0.75" right="0.63" top="0.57999999999999996" bottom="0.6" header="0.34" footer="0.35"/>
      <pageSetup scale="74" orientation="portrait" r:id="rId35"/>
      <headerFooter alignWithMargins="0">
        <oddFooter>&amp;R&amp;"Book Antiqua,Bold"&amp;8 Page &amp;P of &amp;N</oddFooter>
      </headerFooter>
    </customSheetView>
  </customSheetViews>
  <mergeCells count="9">
    <mergeCell ref="B11:D11"/>
    <mergeCell ref="B12:D12"/>
    <mergeCell ref="A8:D8"/>
    <mergeCell ref="A14:F14"/>
    <mergeCell ref="A1:D1"/>
    <mergeCell ref="B9:D9"/>
    <mergeCell ref="B10:D10"/>
    <mergeCell ref="A3:F3"/>
    <mergeCell ref="A5:F5"/>
  </mergeCells>
  <phoneticPr fontId="7" type="noConversion"/>
  <pageMargins left="0.75" right="0.63" top="0.57999999999999996" bottom="0.6" header="0.34" footer="0.35"/>
  <pageSetup scale="74" orientation="portrait" r:id="rId36"/>
  <headerFooter alignWithMargins="0">
    <oddFooter>&amp;R&amp;"Book Antiqua,Bold"&amp;8 Page &amp;P of &amp;N</oddFooter>
  </headerFooter>
  <drawing r:id="rId3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tabColor indexed="14"/>
    <pageSetUpPr fitToPage="1"/>
  </sheetPr>
  <dimension ref="A1:Z86"/>
  <sheetViews>
    <sheetView showGridLines="0" view="pageBreakPreview" zoomScale="70" zoomScaleSheetLayoutView="70" workbookViewId="0">
      <selection activeCell="E18" sqref="E18"/>
    </sheetView>
  </sheetViews>
  <sheetFormatPr defaultColWidth="9.140625" defaultRowHeight="16.5"/>
  <cols>
    <col min="1" max="1" width="12.140625" style="30" customWidth="1"/>
    <col min="2" max="2" width="30.7109375" style="30" customWidth="1"/>
    <col min="3" max="3" width="24.7109375" style="30" customWidth="1"/>
    <col min="4" max="4" width="31.28515625" style="30" customWidth="1"/>
    <col min="5" max="5" width="30.140625" style="30" customWidth="1"/>
    <col min="6" max="8" width="9.140625" style="25"/>
    <col min="9" max="16384" width="9.140625" style="26"/>
  </cols>
  <sheetData>
    <row r="1" spans="1:26" s="100" customFormat="1" ht="21" customHeight="1">
      <c r="A1" s="1369" t="str">
        <f>'Attach 3(JV)'!A1</f>
        <v>Specification No. :CC/NT/G-MISC/DOM/A02/23/01462</v>
      </c>
      <c r="B1" s="1369"/>
      <c r="C1" s="1369"/>
      <c r="D1" s="1473" t="str">
        <f>"Attachment-11 " &amp; 'Attach 3(JV)'!AT1</f>
        <v xml:space="preserve">Attachment-11 </v>
      </c>
      <c r="E1" s="1473"/>
      <c r="F1" s="101"/>
      <c r="G1" s="101"/>
      <c r="H1" s="101"/>
    </row>
    <row r="2" spans="1:26" ht="13.5" customHeight="1">
      <c r="Z2" s="169">
        <f>'Attach 3(JV)'!Z2</f>
        <v>0</v>
      </c>
    </row>
    <row r="3" spans="1:26" ht="57.75" customHeight="1">
      <c r="A3" s="1451" t="str">
        <f>'Attach 3(QR)'!A3</f>
        <v>Isolator Package ISO-02 associated with Bulk Procurement for Substation Equipment’s for implementation of Bay Extension work.</v>
      </c>
      <c r="B3" s="1452"/>
      <c r="C3" s="1452"/>
      <c r="D3" s="1452"/>
      <c r="E3" s="1452"/>
      <c r="F3" s="27"/>
      <c r="G3" s="28"/>
      <c r="H3" s="27"/>
    </row>
    <row r="4" spans="1:26" ht="19.5" customHeight="1">
      <c r="A4" s="29"/>
      <c r="H4" s="31"/>
      <c r="I4" s="11"/>
    </row>
    <row r="5" spans="1:26" ht="21.75" customHeight="1">
      <c r="A5" s="1035" t="s">
        <v>374</v>
      </c>
      <c r="B5" s="1035"/>
      <c r="C5" s="1035"/>
      <c r="D5" s="1035"/>
      <c r="E5" s="1035"/>
      <c r="F5" s="32"/>
      <c r="H5" s="31"/>
      <c r="I5" s="13"/>
    </row>
    <row r="6" spans="1:26" ht="19.5" customHeight="1">
      <c r="A6" s="33"/>
      <c r="H6" s="31"/>
      <c r="I6" s="13"/>
    </row>
    <row r="7" spans="1:26" ht="19.5" customHeight="1">
      <c r="A7" s="34" t="str">
        <f>'Attach 3(JV)'!A7</f>
        <v>Bidder’s Name and Address :</v>
      </c>
      <c r="B7" s="33"/>
      <c r="C7" s="33"/>
      <c r="D7" s="16" t="str">
        <f>'Attach 3(JV)'!E7</f>
        <v>To:</v>
      </c>
      <c r="H7" s="31"/>
      <c r="I7" s="13"/>
    </row>
    <row r="8" spans="1:26" ht="36" customHeight="1">
      <c r="A8" s="1041" t="str">
        <f>'Attach 3(JV)'!A8</f>
        <v/>
      </c>
      <c r="B8" s="1041"/>
      <c r="C8" s="1041"/>
      <c r="D8" s="12" t="str">
        <f>'Attach 3(JV)'!E8</f>
        <v>Contract Services</v>
      </c>
      <c r="H8" s="31"/>
      <c r="I8" s="13"/>
    </row>
    <row r="9" spans="1:26" ht="19.5" customHeight="1">
      <c r="A9" s="14" t="s">
        <v>334</v>
      </c>
      <c r="B9" s="1371" t="str">
        <f>'Attach 3(JV)'!B9</f>
        <v/>
      </c>
      <c r="C9" s="1371"/>
      <c r="D9" s="12" t="str">
        <f>'Attach 3(JV)'!E9</f>
        <v>Power Grid Corporation of India Ltd.,</v>
      </c>
      <c r="H9" s="31"/>
      <c r="I9" s="13"/>
    </row>
    <row r="10" spans="1:26" ht="19.5" customHeight="1">
      <c r="A10" s="14" t="s">
        <v>336</v>
      </c>
      <c r="B10" s="1371" t="str">
        <f>'Attach 3(JV)'!B10</f>
        <v/>
      </c>
      <c r="C10" s="1371"/>
      <c r="D10" s="12" t="str">
        <f>'Attach 3(JV)'!E10</f>
        <v>"Saudamini", Plot No. 2, Sector 29</v>
      </c>
      <c r="H10" s="31"/>
      <c r="I10" s="13"/>
    </row>
    <row r="11" spans="1:26" ht="19.5" customHeight="1">
      <c r="B11" s="1371" t="str">
        <f>'Attach 3(JV)'!B11</f>
        <v/>
      </c>
      <c r="C11" s="1371"/>
      <c r="D11" s="12" t="str">
        <f>'Attach 3(JV)'!E11</f>
        <v>Gurgaon (Haryana) - 122001</v>
      </c>
    </row>
    <row r="12" spans="1:26" ht="19.5" customHeight="1">
      <c r="A12" s="33"/>
      <c r="B12" s="1371" t="str">
        <f>'Attach 3(JV)'!B12</f>
        <v/>
      </c>
      <c r="C12" s="1371"/>
      <c r="D12" s="12"/>
    </row>
    <row r="13" spans="1:26" ht="19.5" customHeight="1">
      <c r="A13" s="30" t="s">
        <v>329</v>
      </c>
      <c r="D13" s="43"/>
    </row>
    <row r="14" spans="1:26" ht="9.9499999999999993" customHeight="1">
      <c r="A14" s="33"/>
    </row>
    <row r="15" spans="1:26" ht="159.75" customHeight="1">
      <c r="A15" s="1469" t="s">
        <v>493</v>
      </c>
      <c r="B15" s="1270"/>
      <c r="C15" s="1270"/>
      <c r="D15" s="1270"/>
      <c r="E15" s="1270"/>
      <c r="F15" s="35"/>
      <c r="G15" s="35"/>
      <c r="H15" s="35"/>
    </row>
    <row r="16" spans="1:26" ht="19.5" customHeight="1">
      <c r="A16" s="33"/>
      <c r="B16" s="33"/>
      <c r="C16" s="33"/>
      <c r="D16" s="33"/>
      <c r="E16" s="33"/>
      <c r="F16" s="35"/>
      <c r="G16" s="35"/>
      <c r="H16" s="35"/>
    </row>
    <row r="17" spans="1:8" s="25" customFormat="1" ht="72" customHeight="1">
      <c r="A17" s="48" t="s">
        <v>332</v>
      </c>
      <c r="B17" s="1414" t="s">
        <v>106</v>
      </c>
      <c r="C17" s="1414"/>
      <c r="D17" s="48" t="s">
        <v>107</v>
      </c>
      <c r="E17" s="48" t="s">
        <v>494</v>
      </c>
      <c r="G17" s="35"/>
      <c r="H17" s="35"/>
    </row>
    <row r="18" spans="1:8" ht="26.1" customHeight="1">
      <c r="A18" s="109">
        <v>1</v>
      </c>
      <c r="B18" s="1474"/>
      <c r="C18" s="1474"/>
      <c r="D18" s="310"/>
      <c r="E18" s="310"/>
      <c r="F18" s="35"/>
      <c r="G18" s="35"/>
      <c r="H18" s="35"/>
    </row>
    <row r="19" spans="1:8" ht="26.1" customHeight="1">
      <c r="A19" s="109">
        <v>2</v>
      </c>
      <c r="B19" s="1474"/>
      <c r="C19" s="1474"/>
      <c r="D19" s="310"/>
      <c r="E19" s="310"/>
      <c r="F19" s="35"/>
      <c r="G19" s="35"/>
      <c r="H19" s="35"/>
    </row>
    <row r="20" spans="1:8" ht="26.1" customHeight="1">
      <c r="A20" s="109">
        <v>3</v>
      </c>
      <c r="B20" s="1474"/>
      <c r="C20" s="1474"/>
      <c r="D20" s="310"/>
      <c r="E20" s="310"/>
      <c r="F20" s="35"/>
      <c r="G20" s="35"/>
      <c r="H20" s="35"/>
    </row>
    <row r="21" spans="1:8" ht="26.1" customHeight="1">
      <c r="A21" s="109">
        <v>4</v>
      </c>
      <c r="B21" s="1474"/>
      <c r="C21" s="1474"/>
      <c r="D21" s="310"/>
      <c r="E21" s="310"/>
      <c r="F21" s="35"/>
      <c r="G21" s="35"/>
      <c r="H21" s="35"/>
    </row>
    <row r="22" spans="1:8" ht="26.1" customHeight="1">
      <c r="A22" s="109">
        <v>5</v>
      </c>
      <c r="B22" s="1474"/>
      <c r="C22" s="1474"/>
      <c r="D22" s="310"/>
      <c r="E22" s="310"/>
      <c r="F22" s="35"/>
      <c r="G22" s="35"/>
      <c r="H22" s="35"/>
    </row>
    <row r="23" spans="1:8" ht="26.1" customHeight="1">
      <c r="A23" s="109">
        <v>6</v>
      </c>
      <c r="B23" s="1474"/>
      <c r="C23" s="1474"/>
      <c r="D23" s="310"/>
      <c r="E23" s="310"/>
      <c r="F23" s="35"/>
      <c r="G23" s="35"/>
      <c r="H23" s="35"/>
    </row>
    <row r="24" spans="1:8" ht="26.1" customHeight="1">
      <c r="A24" s="33"/>
      <c r="B24" s="33"/>
      <c r="C24" s="33"/>
      <c r="D24" s="33"/>
      <c r="E24" s="33"/>
      <c r="F24" s="35"/>
      <c r="G24" s="35"/>
      <c r="H24" s="35"/>
    </row>
    <row r="25" spans="1:8" ht="84.75" customHeight="1">
      <c r="A25" s="1469" t="s">
        <v>495</v>
      </c>
      <c r="B25" s="1270"/>
      <c r="C25" s="1270"/>
      <c r="D25" s="1270"/>
      <c r="E25" s="1270"/>
    </row>
    <row r="26" spans="1:8" ht="149.25" customHeight="1">
      <c r="A26" s="1469" t="s">
        <v>496</v>
      </c>
      <c r="B26" s="1270"/>
      <c r="C26" s="1270"/>
      <c r="D26" s="1270"/>
      <c r="E26" s="1270"/>
    </row>
    <row r="27" spans="1:8" ht="26.1" customHeight="1">
      <c r="A27" s="37" t="s">
        <v>6</v>
      </c>
      <c r="B27" s="73">
        <f>'Attach 3(JV)'!B24</f>
        <v>0</v>
      </c>
      <c r="D27" s="38" t="s">
        <v>4</v>
      </c>
      <c r="E27" s="300">
        <f>'Attach 3(JV)'!E24</f>
        <v>0</v>
      </c>
    </row>
    <row r="28" spans="1:8" ht="26.1" customHeight="1">
      <c r="A28" s="37" t="s">
        <v>7</v>
      </c>
      <c r="B28" s="300">
        <f>'Attach 3(JV)'!B25</f>
        <v>0</v>
      </c>
      <c r="D28" s="38" t="s">
        <v>5</v>
      </c>
      <c r="E28" s="300">
        <f>'Attach 3(JV)'!E25</f>
        <v>0</v>
      </c>
    </row>
    <row r="29" spans="1:8" ht="230.25" customHeight="1">
      <c r="A29" s="1470" t="s">
        <v>497</v>
      </c>
      <c r="B29" s="1470"/>
      <c r="C29" s="1470"/>
      <c r="D29" s="1470"/>
      <c r="E29" s="1470"/>
    </row>
    <row r="30" spans="1:8" ht="20.100000000000001" customHeight="1">
      <c r="A30" s="22" t="str">
        <f>A1</f>
        <v>Specification No. :CC/NT/G-MISC/DOM/A02/23/01462</v>
      </c>
      <c r="B30" s="23"/>
      <c r="C30" s="23"/>
      <c r="D30" s="23"/>
      <c r="E30" s="24" t="str">
        <f>D1</f>
        <v xml:space="preserve">Attachment-11 </v>
      </c>
    </row>
    <row r="31" spans="1:8" ht="19.5" customHeight="1"/>
    <row r="32" spans="1:8" ht="48" customHeight="1">
      <c r="A32" s="1472" t="str">
        <f>A3</f>
        <v>Isolator Package ISO-02 associated with Bulk Procurement for Substation Equipment’s for implementation of Bay Extension work.</v>
      </c>
      <c r="B32" s="1472"/>
      <c r="C32" s="1472"/>
      <c r="D32" s="1472"/>
      <c r="E32" s="1472"/>
    </row>
    <row r="33" spans="1:5" ht="19.5" customHeight="1">
      <c r="A33" s="29"/>
    </row>
    <row r="34" spans="1:5" ht="19.5" customHeight="1">
      <c r="A34" s="1416" t="s">
        <v>374</v>
      </c>
      <c r="B34" s="1416"/>
      <c r="C34" s="1416"/>
      <c r="D34" s="1416"/>
      <c r="E34" s="1416"/>
    </row>
    <row r="35" spans="1:5" ht="19.5" customHeight="1">
      <c r="A35" s="33"/>
    </row>
    <row r="36" spans="1:5" ht="19.5" customHeight="1">
      <c r="A36" s="34" t="str">
        <f>'Attach 3(JV)'!A15</f>
        <v>Name(s) and Addresse(s) of other partner(s)</v>
      </c>
      <c r="B36" s="33"/>
      <c r="C36" s="33"/>
      <c r="D36" s="16" t="str">
        <f>D7</f>
        <v>To:</v>
      </c>
    </row>
    <row r="37" spans="1:5" ht="19.5" customHeight="1">
      <c r="A37" s="34" t="str">
        <f>'Attach 3(JV)'!B16</f>
        <v/>
      </c>
      <c r="B37" s="33"/>
      <c r="C37" s="33"/>
      <c r="D37" s="12" t="str">
        <f>D8</f>
        <v>Contract Services</v>
      </c>
    </row>
    <row r="38" spans="1:5" ht="19.5" customHeight="1">
      <c r="A38" s="14" t="s">
        <v>334</v>
      </c>
      <c r="B38" s="1371" t="str">
        <f>'Attach 3(JV)'!B17:D17</f>
        <v>Ram Lal</v>
      </c>
      <c r="C38" s="1371"/>
      <c r="D38" s="12" t="str">
        <f>D9</f>
        <v>Power Grid Corporation of India Ltd.,</v>
      </c>
    </row>
    <row r="39" spans="1:5" ht="19.5" customHeight="1">
      <c r="A39" s="14" t="s">
        <v>336</v>
      </c>
      <c r="B39" s="1371" t="str">
        <f>'Attach 3(JV)'!B18:D18</f>
        <v>G5</v>
      </c>
      <c r="C39" s="1371"/>
      <c r="D39" s="12" t="str">
        <f>D10</f>
        <v>"Saudamini", Plot No. 2, Sector 29</v>
      </c>
    </row>
    <row r="40" spans="1:5" ht="19.5" customHeight="1">
      <c r="B40" s="1371" t="str">
        <f>'Attach 3(JV)'!B19:D19</f>
        <v>Gurgaon</v>
      </c>
      <c r="C40" s="1371"/>
      <c r="D40" s="12" t="str">
        <f>D11</f>
        <v>Gurgaon (Haryana) - 122001</v>
      </c>
    </row>
    <row r="41" spans="1:5" ht="19.5" customHeight="1">
      <c r="A41" s="33"/>
      <c r="B41" s="1371" t="str">
        <f>'Attach 3(JV)'!B20:D20</f>
        <v/>
      </c>
      <c r="C41" s="1371"/>
      <c r="D41" s="12"/>
    </row>
    <row r="42" spans="1:5" ht="19.5" customHeight="1">
      <c r="A42" s="30" t="s">
        <v>329</v>
      </c>
      <c r="D42" s="43"/>
    </row>
    <row r="43" spans="1:5" ht="19.5" customHeight="1">
      <c r="A43" s="33"/>
    </row>
    <row r="44" spans="1:5" ht="33.75" customHeight="1">
      <c r="A44" s="1270" t="s">
        <v>375</v>
      </c>
      <c r="B44" s="1270"/>
      <c r="C44" s="1270"/>
      <c r="D44" s="1270"/>
      <c r="E44" s="1270"/>
    </row>
    <row r="45" spans="1:5" ht="19.5" customHeight="1">
      <c r="A45" s="33"/>
      <c r="B45" s="33"/>
      <c r="C45" s="33"/>
      <c r="D45" s="33"/>
      <c r="E45" s="33"/>
    </row>
    <row r="46" spans="1:5" ht="72" customHeight="1">
      <c r="A46" s="48" t="s">
        <v>332</v>
      </c>
      <c r="B46" s="1414" t="s">
        <v>106</v>
      </c>
      <c r="C46" s="1414"/>
      <c r="D46" s="48" t="s">
        <v>107</v>
      </c>
      <c r="E46" s="48" t="s">
        <v>108</v>
      </c>
    </row>
    <row r="47" spans="1:5" ht="25.5" customHeight="1">
      <c r="A47" s="109">
        <v>1</v>
      </c>
      <c r="B47" s="1471"/>
      <c r="C47" s="1471"/>
      <c r="D47" s="314"/>
      <c r="E47" s="314"/>
    </row>
    <row r="48" spans="1:5" ht="25.5" customHeight="1">
      <c r="A48" s="109">
        <v>2</v>
      </c>
      <c r="B48" s="1471"/>
      <c r="C48" s="1471"/>
      <c r="D48" s="314"/>
      <c r="E48" s="314"/>
    </row>
    <row r="49" spans="1:5" ht="25.5" customHeight="1">
      <c r="A49" s="109">
        <v>3</v>
      </c>
      <c r="B49" s="1471"/>
      <c r="C49" s="1471"/>
      <c r="D49" s="314"/>
      <c r="E49" s="314"/>
    </row>
    <row r="50" spans="1:5" ht="25.5" customHeight="1">
      <c r="A50" s="109">
        <v>4</v>
      </c>
      <c r="B50" s="1471"/>
      <c r="C50" s="1471"/>
      <c r="D50" s="314"/>
      <c r="E50" s="314"/>
    </row>
    <row r="51" spans="1:5" ht="25.5" customHeight="1">
      <c r="A51" s="109">
        <v>5</v>
      </c>
      <c r="B51" s="1471"/>
      <c r="C51" s="1471"/>
      <c r="D51" s="314"/>
      <c r="E51" s="314"/>
    </row>
    <row r="52" spans="1:5" ht="25.5" customHeight="1">
      <c r="A52" s="109">
        <v>6</v>
      </c>
      <c r="B52" s="1471"/>
      <c r="C52" s="1471"/>
      <c r="D52" s="314"/>
      <c r="E52" s="314"/>
    </row>
    <row r="53" spans="1:5" ht="27.95" customHeight="1">
      <c r="A53" s="33"/>
      <c r="B53" s="33"/>
      <c r="C53" s="33"/>
      <c r="D53" s="33"/>
      <c r="E53" s="33"/>
    </row>
    <row r="54" spans="1:5" ht="27.95" customHeight="1">
      <c r="A54" s="219"/>
      <c r="B54" s="219"/>
      <c r="C54" s="219"/>
      <c r="D54" s="219"/>
      <c r="E54" s="219"/>
    </row>
    <row r="55" spans="1:5" ht="27.95" customHeight="1">
      <c r="A55" s="219" t="s">
        <v>6</v>
      </c>
      <c r="B55" s="73">
        <f>B27</f>
        <v>0</v>
      </c>
      <c r="C55" s="219" t="s">
        <v>4</v>
      </c>
      <c r="D55" s="219">
        <f>E27</f>
        <v>0</v>
      </c>
      <c r="E55" s="219"/>
    </row>
    <row r="56" spans="1:5" ht="27.95" customHeight="1">
      <c r="A56" s="219" t="s">
        <v>7</v>
      </c>
      <c r="B56" s="219">
        <f>B28</f>
        <v>0</v>
      </c>
      <c r="C56" s="219" t="s">
        <v>5</v>
      </c>
      <c r="D56" s="219">
        <f>E28</f>
        <v>0</v>
      </c>
      <c r="E56" s="219"/>
    </row>
    <row r="57" spans="1:5" ht="27.95" customHeight="1">
      <c r="A57" s="219"/>
      <c r="B57" s="219"/>
      <c r="C57" s="219"/>
      <c r="D57" s="219"/>
      <c r="E57" s="219"/>
    </row>
    <row r="58" spans="1:5" ht="19.5" customHeight="1">
      <c r="A58" s="22" t="str">
        <f>A30</f>
        <v>Specification No. :CC/NT/G-MISC/DOM/A02/23/01462</v>
      </c>
      <c r="B58" s="23"/>
      <c r="C58" s="23"/>
      <c r="D58" s="23"/>
      <c r="E58" s="24" t="str">
        <f>E30</f>
        <v xml:space="preserve">Attachment-11 </v>
      </c>
    </row>
    <row r="59" spans="1:5" ht="19.5" customHeight="1"/>
    <row r="60" spans="1:5" ht="48" customHeight="1">
      <c r="A60" s="1472" t="str">
        <f>A32</f>
        <v>Isolator Package ISO-02 associated with Bulk Procurement for Substation Equipment’s for implementation of Bay Extension work.</v>
      </c>
      <c r="B60" s="1472"/>
      <c r="C60" s="1472"/>
      <c r="D60" s="1472"/>
      <c r="E60" s="1472"/>
    </row>
    <row r="61" spans="1:5" ht="19.5" customHeight="1">
      <c r="A61" s="29"/>
    </row>
    <row r="62" spans="1:5" ht="19.5" customHeight="1">
      <c r="A62" s="1416" t="s">
        <v>374</v>
      </c>
      <c r="B62" s="1416"/>
      <c r="C62" s="1416"/>
      <c r="D62" s="1416"/>
      <c r="E62" s="1416"/>
    </row>
    <row r="63" spans="1:5" ht="19.5" customHeight="1">
      <c r="A63" s="33"/>
    </row>
    <row r="64" spans="1:5" ht="19.5" customHeight="1">
      <c r="A64" s="34" t="str">
        <f>'Attach 3(JV)'!A15</f>
        <v>Name(s) and Addresse(s) of other partner(s)</v>
      </c>
      <c r="B64" s="33"/>
      <c r="C64" s="33"/>
      <c r="D64" s="16" t="str">
        <f>D7</f>
        <v>To:</v>
      </c>
    </row>
    <row r="65" spans="1:5" ht="19.5" customHeight="1">
      <c r="A65" s="34" t="str">
        <f>'Attach 3(JV)'!E16</f>
        <v/>
      </c>
      <c r="B65" s="33"/>
      <c r="C65" s="33"/>
      <c r="D65" s="12" t="str">
        <f>D8</f>
        <v>Contract Services</v>
      </c>
    </row>
    <row r="66" spans="1:5" ht="19.5" customHeight="1">
      <c r="A66" s="14" t="s">
        <v>334</v>
      </c>
      <c r="B66" s="1371" t="str">
        <f>'Attach 3(JV)'!E17</f>
        <v/>
      </c>
      <c r="C66" s="1371"/>
      <c r="D66" s="12" t="str">
        <f>D9</f>
        <v>Power Grid Corporation of India Ltd.,</v>
      </c>
    </row>
    <row r="67" spans="1:5" ht="19.5" customHeight="1">
      <c r="A67" s="14" t="s">
        <v>336</v>
      </c>
      <c r="B67" s="1371" t="str">
        <f>'Attach 3(JV)'!E18</f>
        <v/>
      </c>
      <c r="C67" s="1371"/>
      <c r="D67" s="12" t="str">
        <f>D10</f>
        <v>"Saudamini", Plot No. 2, Sector 29</v>
      </c>
    </row>
    <row r="68" spans="1:5" ht="19.5" customHeight="1">
      <c r="B68" s="1371" t="str">
        <f>'Attach 3(JV)'!E19</f>
        <v/>
      </c>
      <c r="C68" s="1371"/>
      <c r="D68" s="12" t="str">
        <f>D11</f>
        <v>Gurgaon (Haryana) - 122001</v>
      </c>
    </row>
    <row r="69" spans="1:5" ht="19.5" customHeight="1">
      <c r="A69" s="33"/>
      <c r="B69" s="1371" t="str">
        <f>'Attach 3(JV)'!E20</f>
        <v/>
      </c>
      <c r="C69" s="1371"/>
      <c r="D69" s="12"/>
    </row>
    <row r="70" spans="1:5" ht="19.5" customHeight="1">
      <c r="A70" s="30" t="s">
        <v>329</v>
      </c>
      <c r="D70" s="43"/>
    </row>
    <row r="71" spans="1:5" ht="19.5" customHeight="1">
      <c r="A71" s="33"/>
    </row>
    <row r="72" spans="1:5" ht="33.75" customHeight="1">
      <c r="A72" s="1270" t="s">
        <v>375</v>
      </c>
      <c r="B72" s="1270"/>
      <c r="C72" s="1270"/>
      <c r="D72" s="1270"/>
      <c r="E72" s="1270"/>
    </row>
    <row r="73" spans="1:5" ht="19.5" customHeight="1">
      <c r="A73" s="33"/>
      <c r="B73" s="33"/>
      <c r="C73" s="33"/>
      <c r="D73" s="33"/>
      <c r="E73" s="33"/>
    </row>
    <row r="74" spans="1:5" ht="72" customHeight="1">
      <c r="A74" s="48" t="s">
        <v>332</v>
      </c>
      <c r="B74" s="1414" t="s">
        <v>106</v>
      </c>
      <c r="C74" s="1414"/>
      <c r="D74" s="48" t="s">
        <v>107</v>
      </c>
      <c r="E74" s="48" t="s">
        <v>108</v>
      </c>
    </row>
    <row r="75" spans="1:5" ht="25.5" customHeight="1">
      <c r="A75" s="109">
        <v>1</v>
      </c>
      <c r="B75" s="1471"/>
      <c r="C75" s="1471"/>
      <c r="D75" s="314"/>
      <c r="E75" s="314"/>
    </row>
    <row r="76" spans="1:5" ht="25.5" customHeight="1">
      <c r="A76" s="109">
        <v>2</v>
      </c>
      <c r="B76" s="1471"/>
      <c r="C76" s="1471"/>
      <c r="D76" s="314"/>
      <c r="E76" s="314"/>
    </row>
    <row r="77" spans="1:5" ht="25.5" customHeight="1">
      <c r="A77" s="109">
        <v>3</v>
      </c>
      <c r="B77" s="1471"/>
      <c r="C77" s="1471"/>
      <c r="D77" s="314"/>
      <c r="E77" s="314"/>
    </row>
    <row r="78" spans="1:5" ht="25.5" customHeight="1">
      <c r="A78" s="109">
        <v>4</v>
      </c>
      <c r="B78" s="1471"/>
      <c r="C78" s="1471"/>
      <c r="D78" s="314"/>
      <c r="E78" s="314"/>
    </row>
    <row r="79" spans="1:5" ht="25.5" customHeight="1">
      <c r="A79" s="109">
        <v>5</v>
      </c>
      <c r="B79" s="1471"/>
      <c r="C79" s="1471"/>
      <c r="D79" s="314"/>
      <c r="E79" s="314"/>
    </row>
    <row r="80" spans="1:5" ht="25.5" customHeight="1">
      <c r="A80" s="109">
        <v>6</v>
      </c>
      <c r="B80" s="1471"/>
      <c r="C80" s="1471"/>
      <c r="D80" s="314"/>
      <c r="E80" s="314"/>
    </row>
    <row r="81" spans="1:5" ht="19.5" customHeight="1">
      <c r="A81" s="33"/>
      <c r="B81" s="33"/>
      <c r="C81" s="33"/>
      <c r="D81" s="33"/>
      <c r="E81" s="33"/>
    </row>
    <row r="82" spans="1:5" ht="24.75" customHeight="1">
      <c r="A82" s="219"/>
      <c r="B82" s="219"/>
      <c r="C82" s="219"/>
      <c r="D82" s="219"/>
      <c r="E82" s="219"/>
    </row>
    <row r="83" spans="1:5" ht="24.75" customHeight="1">
      <c r="A83" s="219" t="s">
        <v>6</v>
      </c>
      <c r="B83" s="73">
        <f>B55</f>
        <v>0</v>
      </c>
      <c r="C83" s="219" t="s">
        <v>4</v>
      </c>
      <c r="D83" s="219">
        <f>D55</f>
        <v>0</v>
      </c>
      <c r="E83" s="219"/>
    </row>
    <row r="84" spans="1:5" ht="24.75" customHeight="1">
      <c r="A84" s="219" t="s">
        <v>7</v>
      </c>
      <c r="B84" s="219">
        <f>B56</f>
        <v>0</v>
      </c>
      <c r="C84" s="219" t="s">
        <v>5</v>
      </c>
      <c r="D84" s="219">
        <f>D56</f>
        <v>0</v>
      </c>
      <c r="E84" s="219"/>
    </row>
    <row r="85" spans="1:5" ht="24.75" customHeight="1">
      <c r="A85" s="219"/>
      <c r="B85" s="219"/>
      <c r="C85" s="219"/>
      <c r="D85" s="219"/>
      <c r="E85" s="219"/>
    </row>
    <row r="86" spans="1:5" ht="37.5" customHeight="1">
      <c r="A86" s="69"/>
      <c r="B86" s="69"/>
      <c r="C86" s="69"/>
      <c r="D86" s="69"/>
      <c r="E86" s="69"/>
    </row>
  </sheetData>
  <sheetProtection password="EDA3" sheet="1" objects="1" scenarios="1" formatColumns="0" formatRows="0" selectLockedCells="1"/>
  <customSheetViews>
    <customSheetView guid="{75B14AF8-1D53-4505-AAFD-D14BA6666FCE}" scale="70" showPageBreaks="1" showGridLines="0" fitToPage="1" printArea="1" view="pageBreakPreview">
      <selection activeCell="E18" sqref="E18"/>
      <pageMargins left="0.75" right="0.63" top="0.57999999999999996" bottom="0.6" header="0.34" footer="0.35"/>
      <pageSetup scale="78" fitToHeight="0" orientation="portrait" r:id="rId1"/>
      <headerFooter alignWithMargins="0">
        <oddFooter>&amp;R&amp;"Book Antiqua,Bold"&amp;8 Page &amp;P of &amp;N</oddFooter>
      </headerFooter>
    </customSheetView>
    <customSheetView guid="{A191DFDC-8ECE-4AD6-BD00-FEA0D8FB0A45}" scale="70" showPageBreaks="1" showGridLines="0" fitToPage="1" printArea="1" view="pageBreakPreview" topLeftCell="A7">
      <selection activeCell="E18" sqref="E18"/>
      <pageMargins left="0.75" right="0.63" top="0.57999999999999996" bottom="0.6" header="0.34" footer="0.35"/>
      <pageSetup scale="78" fitToHeight="0" orientation="portrait" r:id="rId2"/>
      <headerFooter alignWithMargins="0">
        <oddFooter>&amp;R&amp;"Book Antiqua,Bold"&amp;8 Page &amp;P of &amp;N</oddFooter>
      </headerFooter>
    </customSheetView>
    <customSheetView guid="{5476C51C-4037-4B28-A818-10D7CDF0C66A}" scale="70" showPageBreaks="1" showGridLines="0" fitToPage="1" printArea="1" view="pageBreakPreview">
      <selection activeCell="E18" sqref="E18"/>
      <pageMargins left="0.75" right="0.63" top="0.57999999999999996" bottom="0.6" header="0.34" footer="0.35"/>
      <pageSetup scale="78" fitToHeight="0" orientation="portrait" r:id="rId3"/>
      <headerFooter alignWithMargins="0">
        <oddFooter>&amp;R&amp;"Book Antiqua,Bold"&amp;8 Page &amp;P of &amp;N</oddFooter>
      </headerFooter>
    </customSheetView>
    <customSheetView guid="{3B0AB1ED-5866-4A43-AA03-026CB8F4E20E}" scale="70" showPageBreaks="1" showGridLines="0" fitToPage="1" printArea="1" view="pageBreakPreview" topLeftCell="A16">
      <selection activeCell="B22" sqref="B22:C22"/>
      <pageMargins left="0.75" right="0.63" top="0.57999999999999996" bottom="0.6" header="0.34" footer="0.35"/>
      <pageSetup scale="78" fitToHeight="0" orientation="portrait" r:id="rId4"/>
      <headerFooter alignWithMargins="0">
        <oddFooter>&amp;R&amp;"Book Antiqua,Bold"&amp;8 Page &amp;P of &amp;N</oddFooter>
      </headerFooter>
    </customSheetView>
    <customSheetView guid="{45814E31-7EF7-46D4-AAA9-9580F481731A}" scale="70" showPageBreaks="1" showGridLines="0" fitToPage="1" printArea="1" view="pageBreakPreview">
      <selection activeCell="B22" sqref="B22:C22"/>
      <pageMargins left="0.75" right="0.63" top="0.57999999999999996" bottom="0.6" header="0.34" footer="0.35"/>
      <pageSetup scale="79" fitToHeight="0" orientation="portrait" r:id="rId5"/>
      <headerFooter alignWithMargins="0">
        <oddFooter>&amp;R&amp;"Book Antiqua,Bold"&amp;8 Page &amp;P of &amp;N</oddFooter>
      </headerFooter>
    </customSheetView>
    <customSheetView guid="{A8583C01-5E6A-4469-ADCA-440E12AA8084}" scale="70" showPageBreaks="1" showGridLines="0" fitToPage="1" printArea="1" view="pageBreakPreview" topLeftCell="A7">
      <selection activeCell="B22" sqref="B22:C22"/>
      <pageMargins left="0.75" right="0.63" top="0.57999999999999996" bottom="0.6" header="0.34" footer="0.35"/>
      <pageSetup scale="78" fitToHeight="0" orientation="portrait" r:id="rId6"/>
      <headerFooter alignWithMargins="0">
        <oddFooter>&amp;R&amp;"Book Antiqua,Bold"&amp;8 Page &amp;P of &amp;N</oddFooter>
      </headerFooter>
    </customSheetView>
    <customSheetView guid="{3836A67F-51F8-4B52-B51D-937DC398CD1F}" scale="115" showPageBreaks="1" showGridLines="0" fitToPage="1" printArea="1" view="pageBreakPreview" topLeftCell="A13">
      <selection activeCell="B22" sqref="B22:C22"/>
      <pageMargins left="0.75" right="0.63" top="0.57999999999999996" bottom="0.6" header="0.34" footer="0.35"/>
      <pageSetup scale="78" fitToHeight="0" orientation="portrait" r:id="rId7"/>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75" right="0.63" top="0.57999999999999996" bottom="0.6" header="0.34" footer="0.35"/>
      <pageSetup scale="78" fitToHeight="0" orientation="portrait" r:id="rId8"/>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75" right="0.63" top="0.57999999999999996" bottom="0.6" header="0.34" footer="0.35"/>
      <pageSetup scale="32" orientation="portrait" r:id="rId9"/>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75" right="0.63" top="0.57999999999999996" bottom="0.6" header="0.34" footer="0.35"/>
      <pageSetup scale="95" orientation="portrait" r:id="rId10"/>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75" right="0.63" top="0.57999999999999996" bottom="0.6" header="0.34" footer="0.35"/>
      <pageSetup scale="95" orientation="portrait" r:id="rId11"/>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75" right="0.63" top="0.57999999999999996" bottom="0.6" header="0.34" footer="0.35"/>
      <pageSetup scale="95" orientation="portrait" r:id="rId12"/>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75" right="0.63" top="0.57999999999999996" bottom="0.6" header="0.34" footer="0.35"/>
      <pageSetup scale="95" orientation="portrait" r:id="rId13"/>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14"/>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15"/>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16"/>
      <headerFooter alignWithMargins="0">
        <oddFooter>&amp;R&amp;"Book Antiqua,Bold"&amp;8 Page &amp;P of &amp;N</oddFooter>
      </headerFooter>
    </customSheetView>
    <customSheetView guid="{43BCBF1E-CDCF-4541-8D79-87EDCECBC1FD}" showGridLines="0">
      <selection activeCell="B18" sqref="B18:C18"/>
      <pageMargins left="0.75" right="0.63" top="0.57999999999999996" bottom="0.6" header="0.34" footer="0.35"/>
      <pageSetup orientation="portrait" r:id="rId17"/>
      <headerFooter alignWithMargins="0">
        <oddFooter>&amp;R&amp;"Book Antiqua,Bold"&amp;8 Page &amp;P of &amp;N</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18"/>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19"/>
      <headerFooter alignWithMargins="0">
        <oddFooter>&amp;L&amp;8Tower Package-P238-TW04, TL associated with Phase-I Generation Project in Orissa (Part-C)&amp;R&amp;"Book Antiqua,Bold"&amp;8Attachment-11 TW04  / Page &amp;P</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21"/>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22"/>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23"/>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24"/>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75" right="0.63" top="0.57999999999999996" bottom="0.6" header="0.34" footer="0.35"/>
      <pageSetup scale="95" orientation="portrait" r:id="rId25"/>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75" right="0.63" top="0.57999999999999996" bottom="0.6" header="0.34" footer="0.35"/>
      <pageSetup scale="95" orientation="portrait" r:id="rId26"/>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75" right="0.63" top="0.57999999999999996" bottom="0.6" header="0.34" footer="0.35"/>
      <pageSetup scale="95" orientation="portrait" r:id="rId27"/>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75" right="0.63" top="0.57999999999999996" bottom="0.6" header="0.34" footer="0.35"/>
      <pageSetup scale="95" orientation="portrait" r:id="rId28"/>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75" right="0.63" top="0.57999999999999996" bottom="0.6" header="0.34" footer="0.35"/>
      <pageSetup scale="32" orientation="portrait" r:id="rId29"/>
      <headerFooter alignWithMargins="0">
        <oddFooter>&amp;R&amp;"Book Antiqua,Bold"&amp;8 Page &amp;P of &amp;N</oddFooter>
      </headerFooter>
    </customSheetView>
    <customSheetView guid="{2CF6F19D-227C-4840-A9E1-6C944B0145DB}" scale="70" showPageBreaks="1" showGridLines="0" fitToPage="1" printArea="1" view="pageBreakPreview" topLeftCell="A7">
      <selection activeCell="B22" sqref="B22:C22"/>
      <pageMargins left="0.75" right="0.63" top="0.57999999999999996" bottom="0.6" header="0.34" footer="0.35"/>
      <pageSetup scale="78" fitToHeight="0" orientation="portrait" r:id="rId30"/>
      <headerFooter alignWithMargins="0">
        <oddFooter>&amp;R&amp;"Book Antiqua,Bold"&amp;8 Page &amp;P of &amp;N</oddFooter>
      </headerFooter>
    </customSheetView>
    <customSheetView guid="{22E98F9C-C2D1-498E-A22F-610A9D935107}" scale="70" showPageBreaks="1" showGridLines="0" fitToPage="1" printArea="1" view="pageBreakPreview">
      <selection activeCell="B22" sqref="B22:C22"/>
      <pageMargins left="0.75" right="0.63" top="0.57999999999999996" bottom="0.6" header="0.34" footer="0.35"/>
      <pageSetup scale="78" fitToHeight="0" orientation="portrait" r:id="rId31"/>
      <headerFooter alignWithMargins="0">
        <oddFooter>&amp;R&amp;"Book Antiqua,Bold"&amp;8 Page &amp;P of &amp;N</oddFooter>
      </headerFooter>
    </customSheetView>
    <customSheetView guid="{F69C7555-C61D-4F7A-9432-A1A8E6C1D167}" scale="70" showPageBreaks="1" showGridLines="0" fitToPage="1" printArea="1" view="pageBreakPreview">
      <selection activeCell="B22" sqref="B22:C22"/>
      <pageMargins left="0.75" right="0.63" top="0.57999999999999996" bottom="0.6" header="0.34" footer="0.35"/>
      <pageSetup scale="78" fitToHeight="0" orientation="portrait" r:id="rId32"/>
      <headerFooter alignWithMargins="0">
        <oddFooter>&amp;R&amp;"Book Antiqua,Bold"&amp;8 Page &amp;P of &amp;N</oddFooter>
      </headerFooter>
    </customSheetView>
    <customSheetView guid="{1C46EBB3-B065-41C0-9C89-6B0653776FC2}" scale="70" showPageBreaks="1" showGridLines="0" fitToPage="1" printArea="1" view="pageBreakPreview" topLeftCell="A16">
      <selection activeCell="B22" sqref="B22:C22"/>
      <pageMargins left="0.75" right="0.63" top="0.57999999999999996" bottom="0.6" header="0.34" footer="0.35"/>
      <pageSetup scale="78" fitToHeight="0" orientation="portrait" r:id="rId33"/>
      <headerFooter alignWithMargins="0">
        <oddFooter>&amp;R&amp;"Book Antiqua,Bold"&amp;8 Page &amp;P of &amp;N</oddFooter>
      </headerFooter>
    </customSheetView>
    <customSheetView guid="{DADC952D-E162-4FBD-AB22-9C1A7E7CACD8}" scale="70" showPageBreaks="1" showGridLines="0" fitToPage="1" printArea="1" view="pageBreakPreview">
      <selection activeCell="E18" sqref="E18"/>
      <pageMargins left="0.75" right="0.63" top="0.57999999999999996" bottom="0.6" header="0.34" footer="0.35"/>
      <pageSetup scale="78" fitToHeight="0" orientation="portrait" r:id="rId34"/>
      <headerFooter alignWithMargins="0">
        <oddFooter>&amp;R&amp;"Book Antiqua,Bold"&amp;8 Page &amp;P of &amp;N</oddFooter>
      </headerFooter>
    </customSheetView>
    <customSheetView guid="{ABDD40A7-66B9-43CC-B63B-09D98A5A40BE}" scale="70" showPageBreaks="1" showGridLines="0" fitToPage="1" printArea="1" view="pageBreakPreview">
      <selection activeCell="E18" sqref="E18"/>
      <pageMargins left="0.75" right="0.63" top="0.57999999999999996" bottom="0.6" header="0.34" footer="0.35"/>
      <pageSetup scale="78" fitToHeight="0" orientation="portrait" r:id="rId35"/>
      <headerFooter alignWithMargins="0">
        <oddFooter>&amp;R&amp;"Book Antiqua,Bold"&amp;8 Page &amp;P of &amp;N</oddFooter>
      </headerFooter>
    </customSheetView>
  </customSheetViews>
  <mergeCells count="48">
    <mergeCell ref="B23:C23"/>
    <mergeCell ref="A3:E3"/>
    <mergeCell ref="A5:E5"/>
    <mergeCell ref="A15:E15"/>
    <mergeCell ref="B17:C17"/>
    <mergeCell ref="B9:C9"/>
    <mergeCell ref="A8:C8"/>
    <mergeCell ref="B12:C12"/>
    <mergeCell ref="B18:C18"/>
    <mergeCell ref="B20:C20"/>
    <mergeCell ref="B21:C21"/>
    <mergeCell ref="B22:C22"/>
    <mergeCell ref="D1:E1"/>
    <mergeCell ref="A1:C1"/>
    <mergeCell ref="B10:C10"/>
    <mergeCell ref="B11:C11"/>
    <mergeCell ref="B19:C19"/>
    <mergeCell ref="A72:E72"/>
    <mergeCell ref="B74:C74"/>
    <mergeCell ref="B46:C46"/>
    <mergeCell ref="B51:C51"/>
    <mergeCell ref="B52:C52"/>
    <mergeCell ref="B47:C47"/>
    <mergeCell ref="B48:C48"/>
    <mergeCell ref="B49:C49"/>
    <mergeCell ref="B66:C66"/>
    <mergeCell ref="B67:C67"/>
    <mergeCell ref="B68:C68"/>
    <mergeCell ref="B69:C69"/>
    <mergeCell ref="B80:C80"/>
    <mergeCell ref="B75:C75"/>
    <mergeCell ref="B76:C76"/>
    <mergeCell ref="B77:C77"/>
    <mergeCell ref="B78:C78"/>
    <mergeCell ref="B79:C79"/>
    <mergeCell ref="A44:E44"/>
    <mergeCell ref="B50:C50"/>
    <mergeCell ref="A62:E62"/>
    <mergeCell ref="A60:E60"/>
    <mergeCell ref="A32:E32"/>
    <mergeCell ref="B39:C39"/>
    <mergeCell ref="B40:C40"/>
    <mergeCell ref="B41:C41"/>
    <mergeCell ref="A25:E25"/>
    <mergeCell ref="A26:E26"/>
    <mergeCell ref="A29:E29"/>
    <mergeCell ref="A34:E34"/>
    <mergeCell ref="B38:C38"/>
  </mergeCells>
  <phoneticPr fontId="7" type="noConversion"/>
  <conditionalFormatting sqref="B56:B57 A30:A57 C30:E57 B30:B54 A82:A86 C82:E86 B82 B84:B86">
    <cfRule type="expression" dxfId="16" priority="1" stopIfTrue="1">
      <formula>$Z$2&lt;1</formula>
    </cfRule>
  </conditionalFormatting>
  <conditionalFormatting sqref="A58:E81">
    <cfRule type="expression" dxfId="15" priority="2" stopIfTrue="1">
      <formula>$Z$2&lt;2</formula>
    </cfRule>
  </conditionalFormatting>
  <pageMargins left="0.75" right="0.63" top="0.57999999999999996" bottom="0.6" header="0.34" footer="0.35"/>
  <pageSetup scale="78" fitToHeight="0" orientation="portrait" r:id="rId36"/>
  <headerFooter alignWithMargins="0">
    <oddFooter>&amp;R&amp;"Book Antiqua,Bold"&amp;8 Page &amp;P of &amp;N</oddFooter>
  </headerFooter>
  <drawing r:id="rId3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pageSetUpPr fitToPage="1"/>
  </sheetPr>
  <dimension ref="A1:H50"/>
  <sheetViews>
    <sheetView showGridLines="0" showZeros="0" view="pageBreakPreview" zoomScale="85" zoomScaleNormal="100" zoomScaleSheetLayoutView="85" workbookViewId="0">
      <selection activeCell="D22" sqref="D22"/>
    </sheetView>
  </sheetViews>
  <sheetFormatPr defaultColWidth="9.140625" defaultRowHeight="16.5"/>
  <cols>
    <col min="1" max="1" width="14.28515625" style="342" customWidth="1"/>
    <col min="2" max="2" width="32.5703125" style="342" customWidth="1"/>
    <col min="3" max="3" width="11.85546875" style="342" customWidth="1"/>
    <col min="4" max="4" width="35.140625" style="342" customWidth="1"/>
    <col min="5" max="5" width="33.5703125" style="342" customWidth="1"/>
    <col min="6" max="6" width="20" style="342" customWidth="1"/>
    <col min="7" max="7" width="14.7109375" style="342" hidden="1" customWidth="1"/>
    <col min="8" max="8" width="9.140625" style="518" hidden="1" customWidth="1"/>
    <col min="9" max="9" width="9.140625" style="518" customWidth="1"/>
    <col min="10" max="16384" width="9.140625" style="518"/>
  </cols>
  <sheetData>
    <row r="1" spans="1:8" s="708" customFormat="1" ht="20.25" customHeight="1">
      <c r="A1" s="1369" t="str">
        <f>'Attach 3(JV)'!A1</f>
        <v>Specification No. :CC/NT/G-MISC/DOM/A02/23/01462</v>
      </c>
      <c r="B1" s="1369"/>
      <c r="C1" s="1369"/>
      <c r="D1" s="1369"/>
      <c r="E1" s="1369"/>
      <c r="F1" s="706" t="s">
        <v>595</v>
      </c>
      <c r="G1" s="707"/>
    </row>
    <row r="3" spans="1:8" ht="60" customHeight="1">
      <c r="A3" s="1451" t="str">
        <f>'Attach 3(JV)'!A3</f>
        <v>Isolator Package ISO-02 associated with Bulk Procurement for Substation Equipment’s for implementation of Bay Extension work.</v>
      </c>
      <c r="B3" s="1452"/>
      <c r="C3" s="1452"/>
      <c r="D3" s="1452"/>
      <c r="E3" s="1452"/>
      <c r="F3" s="1452"/>
      <c r="G3" s="519"/>
    </row>
    <row r="4" spans="1:8" ht="1.5" hidden="1" customHeight="1">
      <c r="A4" s="346"/>
      <c r="G4" s="31"/>
      <c r="H4" s="11"/>
    </row>
    <row r="5" spans="1:8" ht="20.100000000000001" customHeight="1">
      <c r="A5" s="1475" t="s">
        <v>376</v>
      </c>
      <c r="B5" s="1475"/>
      <c r="C5" s="1475"/>
      <c r="D5" s="1475"/>
      <c r="E5" s="1475"/>
      <c r="F5" s="1475"/>
      <c r="G5" s="31"/>
      <c r="H5" s="13"/>
    </row>
    <row r="6" spans="1:8" ht="20.100000000000001" customHeight="1">
      <c r="A6" s="348"/>
      <c r="G6" s="31"/>
      <c r="H6" s="13"/>
    </row>
    <row r="7" spans="1:8" ht="20.100000000000001" customHeight="1">
      <c r="A7" s="365" t="str">
        <f>'[17]Attach 3 (JV)'!A5</f>
        <v>Bidder’s Name and Address (Sole Bidder) :</v>
      </c>
      <c r="E7" s="520" t="str">
        <f>'[17]Attach 3 (JV)'!F5</f>
        <v>To:</v>
      </c>
      <c r="G7" s="31"/>
      <c r="H7" s="13"/>
    </row>
    <row r="8" spans="1:8" ht="36" customHeight="1">
      <c r="A8" s="1476" t="str">
        <f>'Attach 3(JV)'!A8</f>
        <v/>
      </c>
      <c r="B8" s="1476"/>
      <c r="C8" s="1476"/>
      <c r="D8" s="1476"/>
      <c r="E8" s="521" t="str">
        <f>'[17]Attach 3 (JV)'!F6</f>
        <v>Contract Services</v>
      </c>
      <c r="G8" s="31"/>
      <c r="H8" s="13"/>
    </row>
    <row r="9" spans="1:8">
      <c r="A9" s="14" t="s">
        <v>334</v>
      </c>
      <c r="B9" s="1477" t="str">
        <f>'Attach 3(JV)'!B9</f>
        <v/>
      </c>
      <c r="C9" s="1477"/>
      <c r="D9" s="1477"/>
      <c r="E9" s="521" t="str">
        <f>'[17]Attach 3 (JV)'!F7</f>
        <v>Power Grid Corporation of India Ltd.,</v>
      </c>
      <c r="G9" s="31"/>
      <c r="H9" s="13"/>
    </row>
    <row r="10" spans="1:8">
      <c r="A10" s="14" t="s">
        <v>336</v>
      </c>
      <c r="B10" s="1371" t="str">
        <f>'Attach 3(JV)'!B10</f>
        <v/>
      </c>
      <c r="C10" s="1371"/>
      <c r="D10" s="1371"/>
      <c r="E10" s="521" t="str">
        <f>'[17]Attach 3 (JV)'!F8</f>
        <v>"Saudamini", Plot No.-2</v>
      </c>
      <c r="G10" s="31"/>
      <c r="H10" s="13"/>
    </row>
    <row r="11" spans="1:8">
      <c r="B11" s="1371" t="str">
        <f>'Attach 3(JV)'!B11</f>
        <v/>
      </c>
      <c r="C11" s="1371"/>
      <c r="D11" s="1371"/>
      <c r="E11" s="521" t="str">
        <f>'[17]Attach 3 (JV)'!F9</f>
        <v xml:space="preserve">Sector-29, </v>
      </c>
    </row>
    <row r="12" spans="1:8">
      <c r="A12" s="348"/>
      <c r="B12" s="1371" t="str">
        <f>'Attach 3(JV)'!B12</f>
        <v/>
      </c>
      <c r="C12" s="1371"/>
      <c r="D12" s="1371"/>
      <c r="E12" s="522" t="str">
        <f>'[17]Attach 3 (JV)'!F10</f>
        <v>Gurgaon (Haryana) - 122001</v>
      </c>
    </row>
    <row r="13" spans="1:8" ht="9.9499999999999993" customHeight="1">
      <c r="A13" s="348"/>
      <c r="B13" s="150"/>
      <c r="C13" s="150"/>
      <c r="D13" s="150"/>
    </row>
    <row r="14" spans="1:8" ht="20.100000000000001" customHeight="1">
      <c r="A14" s="342" t="s">
        <v>329</v>
      </c>
    </row>
    <row r="15" spans="1:8" ht="45.75" customHeight="1">
      <c r="A15" s="1484" t="s">
        <v>1004</v>
      </c>
      <c r="B15" s="1484"/>
      <c r="C15" s="1484"/>
      <c r="D15" s="1484"/>
      <c r="E15" s="1484"/>
      <c r="F15" s="1484"/>
    </row>
    <row r="16" spans="1:8" ht="80.25" customHeight="1">
      <c r="A16" s="515" t="s">
        <v>332</v>
      </c>
      <c r="B16" s="1478" t="s">
        <v>596</v>
      </c>
      <c r="C16" s="1479"/>
      <c r="D16" s="515" t="s">
        <v>377</v>
      </c>
      <c r="E16" s="515" t="s">
        <v>378</v>
      </c>
      <c r="F16" s="967" t="s">
        <v>1014</v>
      </c>
    </row>
    <row r="17" spans="1:8" ht="13.5" customHeight="1">
      <c r="A17" s="526">
        <v>1</v>
      </c>
      <c r="B17" s="1480">
        <v>2</v>
      </c>
      <c r="C17" s="1481"/>
      <c r="D17" s="526">
        <v>3</v>
      </c>
      <c r="E17" s="526">
        <v>4</v>
      </c>
      <c r="F17" s="526">
        <v>5</v>
      </c>
    </row>
    <row r="18" spans="1:8" ht="32.25" customHeight="1">
      <c r="A18" s="516" t="s">
        <v>597</v>
      </c>
      <c r="B18" s="516"/>
      <c r="C18" s="516"/>
      <c r="D18" s="516"/>
      <c r="E18" s="516"/>
      <c r="F18" s="516"/>
    </row>
    <row r="19" spans="1:8" s="524" customFormat="1" ht="32.25" customHeight="1">
      <c r="A19" s="1485" t="s">
        <v>617</v>
      </c>
      <c r="B19" s="1486"/>
      <c r="C19" s="1486"/>
      <c r="D19" s="1486"/>
      <c r="E19" s="1487"/>
      <c r="F19" s="517"/>
      <c r="G19" s="523"/>
    </row>
    <row r="20" spans="1:8" s="975" customFormat="1" ht="20.100000000000001" customHeight="1">
      <c r="A20" s="973" t="s">
        <v>381</v>
      </c>
      <c r="B20" s="1491" t="s">
        <v>1026</v>
      </c>
      <c r="C20" s="1492"/>
      <c r="D20" s="1492"/>
      <c r="E20" s="1492"/>
      <c r="F20" s="1492"/>
      <c r="G20" s="1493"/>
      <c r="H20" s="974"/>
    </row>
    <row r="21" spans="1:8" s="977" customFormat="1" ht="20.100000000000001" customHeight="1">
      <c r="A21" s="968" t="s">
        <v>403</v>
      </c>
      <c r="B21" s="1482" t="s">
        <v>1016</v>
      </c>
      <c r="C21" s="1483"/>
      <c r="D21" s="1494"/>
      <c r="E21" s="1495"/>
      <c r="F21" s="969"/>
      <c r="G21" s="969"/>
      <c r="H21" s="976"/>
    </row>
    <row r="22" spans="1:8" s="977" customFormat="1" ht="20.100000000000001" customHeight="1">
      <c r="A22" s="970" t="s">
        <v>379</v>
      </c>
      <c r="B22" s="971"/>
      <c r="C22" s="970" t="s">
        <v>1017</v>
      </c>
      <c r="D22" s="971"/>
      <c r="E22" s="969" t="s">
        <v>1003</v>
      </c>
      <c r="F22" s="972"/>
      <c r="H22" s="976"/>
    </row>
    <row r="23" spans="1:8" s="977" customFormat="1" ht="20.100000000000001" customHeight="1">
      <c r="A23" s="970" t="s">
        <v>380</v>
      </c>
      <c r="B23" s="971"/>
      <c r="C23" s="970" t="s">
        <v>1018</v>
      </c>
      <c r="D23" s="971"/>
      <c r="E23" s="969" t="s">
        <v>1003</v>
      </c>
      <c r="F23" s="972"/>
      <c r="H23" s="976"/>
    </row>
    <row r="24" spans="1:8" s="977" customFormat="1" ht="20.100000000000001" customHeight="1">
      <c r="A24" s="970" t="s">
        <v>598</v>
      </c>
      <c r="B24" s="971"/>
      <c r="C24" s="970" t="s">
        <v>1019</v>
      </c>
      <c r="D24" s="971"/>
      <c r="E24" s="969" t="s">
        <v>1003</v>
      </c>
      <c r="F24" s="972"/>
      <c r="H24" s="976"/>
    </row>
    <row r="25" spans="1:8" s="977" customFormat="1" ht="20.100000000000001" customHeight="1">
      <c r="A25" s="970" t="s">
        <v>599</v>
      </c>
      <c r="B25" s="971"/>
      <c r="C25" s="970" t="s">
        <v>1020</v>
      </c>
      <c r="D25" s="971"/>
      <c r="E25" s="969" t="s">
        <v>1003</v>
      </c>
      <c r="F25" s="972"/>
      <c r="H25" s="976"/>
    </row>
    <row r="26" spans="1:8" s="977" customFormat="1" ht="165">
      <c r="A26" s="970" t="s">
        <v>405</v>
      </c>
      <c r="B26" s="970" t="s">
        <v>1021</v>
      </c>
      <c r="C26" s="970" t="s">
        <v>1022</v>
      </c>
      <c r="D26" s="971"/>
      <c r="E26" s="970" t="s">
        <v>1023</v>
      </c>
      <c r="F26" s="972"/>
      <c r="H26" s="976"/>
    </row>
    <row r="27" spans="1:8" s="977" customFormat="1" ht="36" customHeight="1">
      <c r="A27" s="1488" t="s">
        <v>1024</v>
      </c>
      <c r="B27" s="1489"/>
      <c r="C27" s="1489"/>
      <c r="D27" s="1489"/>
      <c r="E27" s="1489"/>
      <c r="F27" s="1489"/>
      <c r="G27" s="978"/>
      <c r="H27" s="976"/>
    </row>
    <row r="28" spans="1:8" s="975" customFormat="1" ht="20.100000000000001" customHeight="1">
      <c r="A28" s="973" t="s">
        <v>1027</v>
      </c>
      <c r="B28" s="1491" t="s">
        <v>1028</v>
      </c>
      <c r="C28" s="1492"/>
      <c r="D28" s="1492"/>
      <c r="E28" s="1492"/>
      <c r="F28" s="1492"/>
      <c r="G28" s="1493"/>
      <c r="H28" s="974"/>
    </row>
    <row r="29" spans="1:8" s="977" customFormat="1" ht="20.100000000000001" customHeight="1">
      <c r="A29" s="968" t="s">
        <v>403</v>
      </c>
      <c r="B29" s="1482" t="s">
        <v>1016</v>
      </c>
      <c r="C29" s="1483"/>
      <c r="D29" s="1494"/>
      <c r="E29" s="1495"/>
      <c r="F29" s="969"/>
      <c r="G29" s="969"/>
      <c r="H29" s="976"/>
    </row>
    <row r="30" spans="1:8" s="977" customFormat="1" ht="20.100000000000001" customHeight="1">
      <c r="A30" s="970" t="s">
        <v>379</v>
      </c>
      <c r="B30" s="971"/>
      <c r="C30" s="970" t="s">
        <v>1017</v>
      </c>
      <c r="D30" s="971"/>
      <c r="E30" s="969" t="s">
        <v>1003</v>
      </c>
      <c r="F30" s="972"/>
      <c r="H30" s="976"/>
    </row>
    <row r="31" spans="1:8" s="977" customFormat="1" ht="20.100000000000001" customHeight="1">
      <c r="A31" s="970" t="s">
        <v>380</v>
      </c>
      <c r="B31" s="971"/>
      <c r="C31" s="970" t="s">
        <v>1018</v>
      </c>
      <c r="D31" s="971"/>
      <c r="E31" s="969" t="s">
        <v>1003</v>
      </c>
      <c r="F31" s="972"/>
      <c r="H31" s="976"/>
    </row>
    <row r="32" spans="1:8" s="977" customFormat="1" ht="20.100000000000001" customHeight="1">
      <c r="A32" s="970" t="s">
        <v>598</v>
      </c>
      <c r="B32" s="971"/>
      <c r="C32" s="970" t="s">
        <v>1019</v>
      </c>
      <c r="D32" s="971"/>
      <c r="E32" s="969" t="s">
        <v>1003</v>
      </c>
      <c r="F32" s="972"/>
      <c r="H32" s="976"/>
    </row>
    <row r="33" spans="1:8" s="977" customFormat="1" ht="20.100000000000001" customHeight="1">
      <c r="A33" s="970" t="s">
        <v>599</v>
      </c>
      <c r="B33" s="971"/>
      <c r="C33" s="970" t="s">
        <v>1020</v>
      </c>
      <c r="D33" s="971"/>
      <c r="E33" s="969" t="s">
        <v>1003</v>
      </c>
      <c r="F33" s="972"/>
      <c r="H33" s="976"/>
    </row>
    <row r="34" spans="1:8" s="977" customFormat="1" ht="165">
      <c r="A34" s="970" t="s">
        <v>405</v>
      </c>
      <c r="B34" s="970" t="s">
        <v>1021</v>
      </c>
      <c r="C34" s="970" t="s">
        <v>1022</v>
      </c>
      <c r="D34" s="971"/>
      <c r="E34" s="970" t="s">
        <v>1023</v>
      </c>
      <c r="F34" s="972"/>
      <c r="H34" s="976"/>
    </row>
    <row r="35" spans="1:8" s="977" customFormat="1" ht="36" customHeight="1">
      <c r="A35" s="1488" t="s">
        <v>1024</v>
      </c>
      <c r="B35" s="1489"/>
      <c r="C35" s="1489"/>
      <c r="D35" s="1489"/>
      <c r="E35" s="1489"/>
      <c r="F35" s="1489"/>
      <c r="G35" s="978"/>
      <c r="H35" s="976"/>
    </row>
    <row r="36" spans="1:8" s="975" customFormat="1" ht="20.100000000000001" customHeight="1">
      <c r="A36" s="973" t="s">
        <v>1029</v>
      </c>
      <c r="B36" s="1491" t="s">
        <v>1030</v>
      </c>
      <c r="C36" s="1492"/>
      <c r="D36" s="1492"/>
      <c r="E36" s="1492"/>
      <c r="F36" s="1492"/>
      <c r="G36" s="1493"/>
      <c r="H36" s="974"/>
    </row>
    <row r="37" spans="1:8" s="977" customFormat="1" ht="20.100000000000001" customHeight="1">
      <c r="A37" s="968" t="s">
        <v>403</v>
      </c>
      <c r="B37" s="1482" t="s">
        <v>1016</v>
      </c>
      <c r="C37" s="1483"/>
      <c r="D37" s="1494"/>
      <c r="E37" s="1495"/>
      <c r="F37" s="969"/>
      <c r="G37" s="969"/>
      <c r="H37" s="976"/>
    </row>
    <row r="38" spans="1:8" s="977" customFormat="1" ht="20.100000000000001" customHeight="1">
      <c r="A38" s="970" t="s">
        <v>379</v>
      </c>
      <c r="B38" s="971"/>
      <c r="C38" s="970" t="s">
        <v>1017</v>
      </c>
      <c r="D38" s="971"/>
      <c r="E38" s="969" t="s">
        <v>1003</v>
      </c>
      <c r="F38" s="972"/>
      <c r="H38" s="976"/>
    </row>
    <row r="39" spans="1:8" s="977" customFormat="1" ht="20.100000000000001" customHeight="1">
      <c r="A39" s="970" t="s">
        <v>380</v>
      </c>
      <c r="B39" s="971"/>
      <c r="C39" s="970" t="s">
        <v>1018</v>
      </c>
      <c r="D39" s="971"/>
      <c r="E39" s="969" t="s">
        <v>1003</v>
      </c>
      <c r="F39" s="972"/>
      <c r="H39" s="976"/>
    </row>
    <row r="40" spans="1:8" s="977" customFormat="1" ht="20.100000000000001" customHeight="1">
      <c r="A40" s="970" t="s">
        <v>598</v>
      </c>
      <c r="B40" s="971"/>
      <c r="C40" s="970" t="s">
        <v>1019</v>
      </c>
      <c r="D40" s="971"/>
      <c r="E40" s="969" t="s">
        <v>1003</v>
      </c>
      <c r="F40" s="972"/>
      <c r="H40" s="976"/>
    </row>
    <row r="41" spans="1:8" s="977" customFormat="1" ht="20.100000000000001" customHeight="1">
      <c r="A41" s="970" t="s">
        <v>599</v>
      </c>
      <c r="B41" s="971"/>
      <c r="C41" s="970" t="s">
        <v>1020</v>
      </c>
      <c r="D41" s="971"/>
      <c r="E41" s="969" t="s">
        <v>1003</v>
      </c>
      <c r="F41" s="972"/>
      <c r="H41" s="976"/>
    </row>
    <row r="42" spans="1:8" s="977" customFormat="1" ht="165">
      <c r="A42" s="970" t="s">
        <v>405</v>
      </c>
      <c r="B42" s="970" t="s">
        <v>1021</v>
      </c>
      <c r="C42" s="970" t="s">
        <v>1022</v>
      </c>
      <c r="D42" s="971"/>
      <c r="E42" s="970" t="s">
        <v>1023</v>
      </c>
      <c r="F42" s="972"/>
      <c r="H42" s="976"/>
    </row>
    <row r="43" spans="1:8" s="977" customFormat="1" ht="36" customHeight="1">
      <c r="A43" s="1488" t="s">
        <v>1024</v>
      </c>
      <c r="B43" s="1489"/>
      <c r="C43" s="1489"/>
      <c r="D43" s="1489"/>
      <c r="E43" s="1489"/>
      <c r="F43" s="1489"/>
      <c r="G43" s="978"/>
      <c r="H43" s="976"/>
    </row>
    <row r="44" spans="1:8" s="527" customFormat="1" ht="174.75" customHeight="1">
      <c r="A44" s="1261" t="s">
        <v>610</v>
      </c>
      <c r="B44" s="1262"/>
      <c r="C44" s="1262"/>
      <c r="D44" s="1262"/>
      <c r="E44" s="1262"/>
      <c r="F44" s="1263"/>
      <c r="G44" s="30"/>
    </row>
    <row r="45" spans="1:8" s="527" customFormat="1" hidden="1">
      <c r="A45" s="965"/>
      <c r="B45" s="965"/>
      <c r="C45" s="965"/>
      <c r="D45" s="965"/>
      <c r="E45" s="965"/>
      <c r="F45" s="966"/>
      <c r="G45" s="30"/>
    </row>
    <row r="46" spans="1:8" s="527" customFormat="1" hidden="1">
      <c r="A46" s="1111"/>
      <c r="B46" s="1111"/>
      <c r="C46" s="1111"/>
      <c r="D46" s="1111"/>
      <c r="E46" s="1111"/>
      <c r="F46" s="1111"/>
      <c r="G46" s="30"/>
    </row>
    <row r="47" spans="1:8" ht="16.149999999999999" customHeight="1">
      <c r="A47" s="1490"/>
      <c r="B47" s="1490"/>
      <c r="C47" s="1490"/>
      <c r="D47" s="1490"/>
      <c r="E47" s="1490"/>
      <c r="F47" s="1490"/>
    </row>
    <row r="48" spans="1:8" s="342" customFormat="1">
      <c r="A48" s="365" t="s">
        <v>6</v>
      </c>
      <c r="B48" s="525">
        <f>'Attach 3(JV)'!B24</f>
        <v>0</v>
      </c>
      <c r="C48" s="525"/>
      <c r="E48" s="365" t="s">
        <v>4</v>
      </c>
      <c r="F48" s="365">
        <f>'Attach 3(JV)'!E24</f>
        <v>0</v>
      </c>
      <c r="H48" s="518"/>
    </row>
    <row r="49" spans="1:8" s="342" customFormat="1">
      <c r="A49" s="365" t="s">
        <v>7</v>
      </c>
      <c r="B49" s="365">
        <f>'Attach 3(JV)'!B25</f>
        <v>0</v>
      </c>
      <c r="C49" s="365"/>
      <c r="E49" s="365" t="s">
        <v>148</v>
      </c>
      <c r="F49" s="349">
        <f>'Attach 3(JV)'!E25</f>
        <v>0</v>
      </c>
      <c r="H49" s="518"/>
    </row>
    <row r="50" spans="1:8" s="342" customFormat="1">
      <c r="A50" s="349"/>
      <c r="B50" s="349"/>
      <c r="C50" s="349"/>
      <c r="D50" s="365"/>
      <c r="E50" s="364"/>
      <c r="F50" s="349"/>
      <c r="H50" s="518"/>
    </row>
  </sheetData>
  <sheetProtection password="EE0B" sheet="1" formatColumns="0" formatRows="0" selectLockedCells="1"/>
  <customSheetViews>
    <customSheetView guid="{75B14AF8-1D53-4505-AAFD-D14BA6666FCE}" scale="85" showPageBreaks="1" showGridLines="0" zeroValues="0" fitToPage="1" printArea="1" hiddenRows="1" hiddenColumns="1" view="pageBreakPreview">
      <selection activeCell="D22" sqref="D22"/>
      <pageMargins left="0.7" right="0.25" top="0.47" bottom="0.48" header="0.28000000000000003" footer="0.23"/>
      <pageSetup scale="73" fitToHeight="0" orientation="portrait" r:id="rId1"/>
      <headerFooter alignWithMargins="0">
        <oddFooter>&amp;R&amp;"Book Antiqua,Bold"&amp;8 Page &amp;P of &amp;N</oddFooter>
      </headerFooter>
    </customSheetView>
    <customSheetView guid="{A191DFDC-8ECE-4AD6-BD00-FEA0D8FB0A45}" scale="85" showPageBreaks="1" showGridLines="0" zeroValues="0" fitToPage="1" printArea="1" hiddenRows="1" hiddenColumns="1" view="pageBreakPreview" topLeftCell="A11">
      <selection activeCell="E37" sqref="E37"/>
      <pageMargins left="0.7" right="0.25" top="0.47" bottom="0.48" header="0.28000000000000003" footer="0.23"/>
      <pageSetup scale="79" fitToHeight="0" orientation="portrait" r:id="rId2"/>
      <headerFooter alignWithMargins="0">
        <oddFooter>&amp;R&amp;"Book Antiqua,Bold"&amp;8 Page &amp;P of &amp;N</oddFooter>
      </headerFooter>
    </customSheetView>
    <customSheetView guid="{5476C51C-4037-4B28-A818-10D7CDF0C66A}" scale="85" showPageBreaks="1" showGridLines="0" zeroValues="0" fitToPage="1" printArea="1" hiddenRows="1" hiddenColumns="1" view="pageBreakPreview" topLeftCell="A8">
      <selection activeCell="L16" sqref="L16"/>
      <pageMargins left="0.7" right="0.25" top="0.47" bottom="0.48" header="0.28000000000000003" footer="0.23"/>
      <pageSetup scale="79" fitToHeight="0" orientation="portrait" r:id="rId3"/>
      <headerFooter alignWithMargins="0">
        <oddFooter>&amp;R&amp;"Book Antiqua,Bold"&amp;8 Page &amp;P of &amp;N</oddFooter>
      </headerFooter>
    </customSheetView>
    <customSheetView guid="{3B0AB1ED-5866-4A43-AA03-026CB8F4E20E}" scale="85" showPageBreaks="1" showGridLines="0" zeroValues="0" fitToPage="1" printArea="1" hiddenRows="1" hiddenColumns="1" view="pageBreakPreview" topLeftCell="A11">
      <selection activeCell="O39" sqref="O39"/>
      <pageMargins left="0.7" right="0.25" top="0.47" bottom="0.48" header="0.28000000000000003" footer="0.23"/>
      <pageSetup scale="82" fitToHeight="0" orientation="portrait" r:id="rId4"/>
      <headerFooter alignWithMargins="0">
        <oddFooter>&amp;R&amp;"Book Antiqua,Bold"&amp;8 Page &amp;P of &amp;N</oddFooter>
      </headerFooter>
    </customSheetView>
    <customSheetView guid="{45814E31-7EF7-46D4-AAA9-9580F481731A}" scale="85" showPageBreaks="1" showGridLines="0" zeroValues="0" fitToPage="1" printArea="1" hiddenRows="1" hiddenColumns="1" view="pageBreakPreview" topLeftCell="A8">
      <selection activeCell="O39" sqref="O39"/>
      <pageMargins left="0.7" right="0.25" top="0.47" bottom="0.48" header="0.28000000000000003" footer="0.23"/>
      <pageSetup scale="82" fitToHeight="0" orientation="portrait" r:id="rId5"/>
      <headerFooter alignWithMargins="0">
        <oddFooter>&amp;R&amp;"Book Antiqua,Bold"&amp;8 Page &amp;P of &amp;N</oddFooter>
      </headerFooter>
    </customSheetView>
    <customSheetView guid="{A8583C01-5E6A-4469-ADCA-440E12AA8084}" scale="85" showPageBreaks="1" showGridLines="0" zeroValues="0" fitToPage="1" printArea="1" hiddenRows="1" hiddenColumns="1" view="pageBreakPreview">
      <selection activeCell="O39" sqref="O39"/>
      <pageMargins left="0.7" right="0.25" top="0.47" bottom="0.48" header="0.28000000000000003" footer="0.23"/>
      <pageSetup scale="82" fitToHeight="0" orientation="portrait" r:id="rId6"/>
      <headerFooter alignWithMargins="0">
        <oddFooter>&amp;R&amp;"Book Antiqua,Bold"&amp;8 Page &amp;P of &amp;N</oddFooter>
      </headerFooter>
    </customSheetView>
    <customSheetView guid="{3836A67F-51F8-4B52-B51D-937DC398CD1F}" scale="115" showPageBreaks="1" showGridLines="0" zeroValues="0" fitToPage="1" printArea="1" hiddenRows="1" hiddenColumns="1" view="pageBreakPreview" topLeftCell="A14">
      <selection activeCell="C22" sqref="C22"/>
      <pageMargins left="0.7" right="0.25" top="0.47" bottom="0.48" header="0.28000000000000003" footer="0.23"/>
      <pageSetup scale="82" fitToHeight="0" orientation="portrait" r:id="rId7"/>
      <headerFooter alignWithMargins="0">
        <oddFooter>&amp;R&amp;"Book Antiqua,Bold"&amp;8 Page &amp;P of &amp;N</oddFooter>
      </headerFooter>
    </customSheetView>
    <customSheetView guid="{05855B4F-D61E-4C97-B759-B2F96767F6F8}" scale="115" showPageBreaks="1" showGridLines="0" zeroValues="0" fitToPage="1" printArea="1" hiddenRows="1" hiddenColumns="1" view="pageBreakPreview">
      <selection activeCell="C22" sqref="C22"/>
      <pageMargins left="0.7" right="0.25" top="0.47" bottom="0.48" header="0.28000000000000003" footer="0.23"/>
      <pageSetup scale="82" fitToHeight="0" orientation="portrait" r:id="rId8"/>
      <headerFooter alignWithMargins="0">
        <oddFooter>&amp;R&amp;"Book Antiqua,Bold"&amp;8 Page &amp;P of &amp;N</oddFooter>
      </headerFooter>
    </customSheetView>
    <customSheetView guid="{2CF6F19D-227C-4840-A9E1-6C944B0145DB}" scale="85" showPageBreaks="1" showGridLines="0" zeroValues="0" fitToPage="1" printArea="1" hiddenRows="1" hiddenColumns="1" view="pageBreakPreview">
      <selection activeCell="A35" sqref="A35:E35"/>
      <pageMargins left="0.7" right="0.25" top="0.47" bottom="0.48" header="0.28000000000000003" footer="0.23"/>
      <pageSetup scale="82" fitToHeight="0" orientation="portrait" r:id="rId9"/>
      <headerFooter alignWithMargins="0">
        <oddFooter>&amp;R&amp;"Book Antiqua,Bold"&amp;8 Page &amp;P of &amp;N</oddFooter>
      </headerFooter>
    </customSheetView>
    <customSheetView guid="{22E98F9C-C2D1-498E-A22F-610A9D935107}" scale="85" showPageBreaks="1" showGridLines="0" zeroValues="0" fitToPage="1" printArea="1" hiddenRows="1" hiddenColumns="1" view="pageBreakPreview" topLeftCell="A8">
      <selection activeCell="O39" sqref="O39"/>
      <pageMargins left="0.7" right="0.25" top="0.47" bottom="0.48" header="0.28000000000000003" footer="0.23"/>
      <pageSetup scale="82" fitToHeight="0" orientation="portrait" r:id="rId10"/>
      <headerFooter alignWithMargins="0">
        <oddFooter>&amp;R&amp;"Book Antiqua,Bold"&amp;8 Page &amp;P of &amp;N</oddFooter>
      </headerFooter>
    </customSheetView>
    <customSheetView guid="{F69C7555-C61D-4F7A-9432-A1A8E6C1D167}" scale="85" showPageBreaks="1" showGridLines="0" zeroValues="0" fitToPage="1" printArea="1" hiddenRows="1" hiddenColumns="1" view="pageBreakPreview" topLeftCell="A8">
      <selection activeCell="O39" sqref="O39"/>
      <pageMargins left="0.7" right="0.25" top="0.47" bottom="0.48" header="0.28000000000000003" footer="0.23"/>
      <pageSetup scale="82" fitToHeight="0" orientation="portrait" r:id="rId11"/>
      <headerFooter alignWithMargins="0">
        <oddFooter>&amp;R&amp;"Book Antiqua,Bold"&amp;8 Page &amp;P of &amp;N</oddFooter>
      </headerFooter>
    </customSheetView>
    <customSheetView guid="{1C46EBB3-B065-41C0-9C89-6B0653776FC2}" scale="85" showPageBreaks="1" showGridLines="0" zeroValues="0" fitToPage="1" printArea="1" hiddenRows="1" hiddenColumns="1" view="pageBreakPreview" topLeftCell="A11">
      <selection activeCell="O39" sqref="O39"/>
      <pageMargins left="0.7" right="0.25" top="0.47" bottom="0.48" header="0.28000000000000003" footer="0.23"/>
      <pageSetup scale="82" fitToHeight="0" orientation="portrait" r:id="rId12"/>
      <headerFooter alignWithMargins="0">
        <oddFooter>&amp;R&amp;"Book Antiqua,Bold"&amp;8 Page &amp;P of &amp;N</oddFooter>
      </headerFooter>
    </customSheetView>
    <customSheetView guid="{DADC952D-E162-4FBD-AB22-9C1A7E7CACD8}" scale="85" showPageBreaks="1" showGridLines="0" zeroValues="0" fitToPage="1" printArea="1" hiddenRows="1" hiddenColumns="1" view="pageBreakPreview">
      <selection activeCell="K47" sqref="K47"/>
      <pageMargins left="0.7" right="0.25" top="0.47" bottom="0.48" header="0.28000000000000003" footer="0.23"/>
      <pageSetup scale="79" fitToHeight="0" orientation="portrait" r:id="rId13"/>
      <headerFooter alignWithMargins="0">
        <oddFooter>&amp;R&amp;"Book Antiqua,Bold"&amp;8 Page &amp;P of &amp;N</oddFooter>
      </headerFooter>
    </customSheetView>
    <customSheetView guid="{ABDD40A7-66B9-43CC-B63B-09D98A5A40BE}" scale="85" showPageBreaks="1" showGridLines="0" zeroValues="0" fitToPage="1" printArea="1" hiddenRows="1" hiddenColumns="1" view="pageBreakPreview" topLeftCell="A8">
      <selection activeCell="E42" sqref="E42"/>
      <pageMargins left="0.7" right="0.25" top="0.47" bottom="0.48" header="0.28000000000000003" footer="0.23"/>
      <pageSetup scale="79" fitToHeight="0" orientation="portrait" r:id="rId14"/>
      <headerFooter alignWithMargins="0">
        <oddFooter>&amp;R&amp;"Book Antiqua,Bold"&amp;8 Page &amp;P of &amp;N</oddFooter>
      </headerFooter>
    </customSheetView>
  </customSheetViews>
  <mergeCells count="27">
    <mergeCell ref="A27:F27"/>
    <mergeCell ref="A47:F47"/>
    <mergeCell ref="A44:F44"/>
    <mergeCell ref="A46:F46"/>
    <mergeCell ref="B20:G20"/>
    <mergeCell ref="D21:E21"/>
    <mergeCell ref="B28:G28"/>
    <mergeCell ref="B29:C29"/>
    <mergeCell ref="D29:E29"/>
    <mergeCell ref="A35:F35"/>
    <mergeCell ref="B36:G36"/>
    <mergeCell ref="B37:C37"/>
    <mergeCell ref="D37:E37"/>
    <mergeCell ref="A43:F43"/>
    <mergeCell ref="B16:C16"/>
    <mergeCell ref="B17:C17"/>
    <mergeCell ref="B21:C21"/>
    <mergeCell ref="B10:D10"/>
    <mergeCell ref="B11:D11"/>
    <mergeCell ref="B12:D12"/>
    <mergeCell ref="A15:F15"/>
    <mergeCell ref="A19:E19"/>
    <mergeCell ref="A1:E1"/>
    <mergeCell ref="A3:F3"/>
    <mergeCell ref="A5:F5"/>
    <mergeCell ref="A8:D8"/>
    <mergeCell ref="B9:D9"/>
  </mergeCells>
  <pageMargins left="0.7" right="0.25" top="0.47" bottom="0.48" header="0.28000000000000003" footer="0.23"/>
  <pageSetup scale="73" fitToHeight="0" orientation="portrait" r:id="rId15"/>
  <headerFooter alignWithMargins="0">
    <oddFooter>&amp;R&amp;"Book Antiqua,Bold"&amp;8 Page &amp;P of &amp;N</oddFooter>
  </headerFooter>
  <drawing r:id="rId1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30"/>
  <sheetViews>
    <sheetView showGridLines="0" view="pageBreakPreview" zoomScaleNormal="100" zoomScaleSheetLayoutView="100" workbookViewId="0">
      <selection activeCell="F27" sqref="F27:F28"/>
    </sheetView>
  </sheetViews>
  <sheetFormatPr defaultColWidth="9.140625" defaultRowHeight="13.5"/>
  <cols>
    <col min="1" max="1" width="9.85546875" style="135" customWidth="1"/>
    <col min="2" max="2" width="12.7109375" style="135" customWidth="1"/>
    <col min="3" max="3" width="44.140625" style="135" customWidth="1"/>
    <col min="4" max="4" width="60.5703125" style="135" customWidth="1"/>
    <col min="5" max="5" width="12.85546875" style="135" customWidth="1"/>
    <col min="6" max="6" width="9.85546875" style="132" customWidth="1"/>
    <col min="7" max="9" width="9.140625" style="132"/>
    <col min="10" max="16384" width="9.140625" style="129"/>
  </cols>
  <sheetData>
    <row r="1" spans="1:12" ht="34.5" customHeight="1">
      <c r="A1" s="914"/>
      <c r="B1" s="997" t="s">
        <v>123</v>
      </c>
      <c r="C1" s="997"/>
      <c r="D1" s="997"/>
      <c r="E1" s="997"/>
      <c r="F1" s="915"/>
      <c r="G1" s="126"/>
      <c r="H1" s="127"/>
      <c r="I1" s="127"/>
      <c r="J1" s="128"/>
      <c r="L1" s="129" t="s">
        <v>457</v>
      </c>
    </row>
    <row r="2" spans="1:12" ht="66" customHeight="1">
      <c r="A2" s="983" t="s">
        <v>9</v>
      </c>
      <c r="B2" s="998" t="str">
        <f>Basic!B1</f>
        <v>Isolator Package ISO-02 associated with Bulk Procurement for Substation Equipment’s for implementation of Bay Extension work.</v>
      </c>
      <c r="C2" s="999"/>
      <c r="D2" s="999"/>
      <c r="E2" s="1000"/>
      <c r="F2" s="983" t="str">
        <f>": " &amp; Basic!B2 &amp; " :"</f>
        <v>: Isolator Package ISO-02 :</v>
      </c>
      <c r="G2" s="126"/>
      <c r="H2" s="127"/>
      <c r="I2" s="127"/>
      <c r="J2" s="128"/>
    </row>
    <row r="3" spans="1:12" ht="21" customHeight="1">
      <c r="A3" s="983"/>
      <c r="B3" s="992" t="str">
        <f>"Specification No.: " &amp; Basic!B3</f>
        <v>Specification No.: CC/NT/G-MISC/DOM/A02/23/01462</v>
      </c>
      <c r="C3" s="992"/>
      <c r="D3" s="992"/>
      <c r="E3" s="992"/>
      <c r="F3" s="983"/>
      <c r="G3" s="126"/>
      <c r="H3" s="127"/>
      <c r="I3" s="127"/>
      <c r="J3" s="128"/>
    </row>
    <row r="4" spans="1:12" s="141" customFormat="1" ht="18" customHeight="1">
      <c r="A4" s="983"/>
      <c r="B4" s="320">
        <v>1</v>
      </c>
      <c r="C4" s="985" t="s">
        <v>124</v>
      </c>
      <c r="D4" s="985"/>
      <c r="E4" s="985"/>
      <c r="F4" s="983"/>
      <c r="G4" s="138"/>
      <c r="H4" s="138"/>
      <c r="I4" s="139"/>
      <c r="J4" s="140"/>
    </row>
    <row r="5" spans="1:12" s="141" customFormat="1" ht="31.5" customHeight="1">
      <c r="A5" s="983"/>
      <c r="B5" s="321">
        <v>2</v>
      </c>
      <c r="C5" s="985" t="s">
        <v>1009</v>
      </c>
      <c r="D5" s="985"/>
      <c r="E5" s="985"/>
      <c r="F5" s="983"/>
      <c r="G5" s="137"/>
      <c r="H5" s="139"/>
      <c r="I5" s="139"/>
      <c r="J5" s="140"/>
    </row>
    <row r="6" spans="1:12" s="141" customFormat="1" ht="19.5" customHeight="1">
      <c r="A6" s="983"/>
      <c r="B6" s="321">
        <v>3</v>
      </c>
      <c r="C6" s="990" t="s">
        <v>1010</v>
      </c>
      <c r="D6" s="990"/>
      <c r="E6" s="990"/>
      <c r="F6" s="983"/>
      <c r="G6" s="137"/>
      <c r="H6" s="139"/>
      <c r="I6" s="139"/>
      <c r="J6" s="140"/>
    </row>
    <row r="7" spans="1:12" s="141" customFormat="1" ht="23.25" customHeight="1">
      <c r="A7" s="983"/>
      <c r="B7" s="321">
        <v>4</v>
      </c>
      <c r="C7" s="985" t="s">
        <v>155</v>
      </c>
      <c r="D7" s="985"/>
      <c r="E7" s="985"/>
      <c r="F7" s="983"/>
      <c r="G7" s="137"/>
      <c r="H7" s="139"/>
      <c r="I7" s="139"/>
      <c r="J7" s="140"/>
    </row>
    <row r="8" spans="1:12" s="141" customFormat="1" ht="46.5" customHeight="1">
      <c r="A8" s="983"/>
      <c r="B8" s="321">
        <v>5</v>
      </c>
      <c r="C8" s="985" t="s">
        <v>949</v>
      </c>
      <c r="D8" s="985"/>
      <c r="E8" s="985"/>
      <c r="F8" s="983"/>
      <c r="G8" s="137"/>
      <c r="H8" s="139"/>
      <c r="I8" s="139"/>
      <c r="J8" s="140"/>
    </row>
    <row r="9" spans="1:12" s="141" customFormat="1" ht="22.5" customHeight="1">
      <c r="A9" s="983"/>
      <c r="B9" s="322">
        <v>6</v>
      </c>
      <c r="C9" s="986" t="s">
        <v>946</v>
      </c>
      <c r="D9" s="986"/>
      <c r="E9" s="986"/>
      <c r="F9" s="983"/>
      <c r="G9" s="137"/>
      <c r="H9" s="139"/>
      <c r="I9" s="139"/>
      <c r="J9" s="140"/>
    </row>
    <row r="10" spans="1:12" s="141" customFormat="1" ht="29.25" hidden="1" customHeight="1">
      <c r="A10" s="983"/>
      <c r="B10" s="322">
        <v>7</v>
      </c>
      <c r="C10" s="986" t="s">
        <v>489</v>
      </c>
      <c r="D10" s="986"/>
      <c r="E10" s="986"/>
      <c r="F10" s="983"/>
      <c r="G10" s="137"/>
      <c r="H10" s="139"/>
      <c r="I10" s="139"/>
      <c r="J10" s="319"/>
    </row>
    <row r="11" spans="1:12" s="141" customFormat="1" ht="36.75" customHeight="1">
      <c r="A11" s="983"/>
      <c r="B11" s="679">
        <v>7</v>
      </c>
      <c r="C11" s="986" t="s">
        <v>950</v>
      </c>
      <c r="D11" s="986"/>
      <c r="E11" s="986"/>
      <c r="F11" s="983"/>
      <c r="G11" s="137"/>
      <c r="H11" s="139"/>
      <c r="I11" s="139"/>
      <c r="J11" s="319"/>
    </row>
    <row r="12" spans="1:12" s="141" customFormat="1" ht="33" customHeight="1">
      <c r="A12" s="983"/>
      <c r="B12" s="679">
        <v>8</v>
      </c>
      <c r="C12" s="990" t="s">
        <v>951</v>
      </c>
      <c r="D12" s="990"/>
      <c r="E12" s="1001"/>
      <c r="F12" s="983"/>
      <c r="G12" s="137"/>
      <c r="H12" s="139"/>
      <c r="I12" s="139"/>
      <c r="J12" s="319"/>
    </row>
    <row r="13" spans="1:12" s="141" customFormat="1" ht="51" customHeight="1">
      <c r="A13" s="983"/>
      <c r="B13" s="679">
        <v>9</v>
      </c>
      <c r="C13" s="1002" t="s">
        <v>991</v>
      </c>
      <c r="D13" s="1002"/>
      <c r="E13" s="1003"/>
      <c r="F13" s="983"/>
      <c r="G13" s="137"/>
      <c r="H13" s="139"/>
      <c r="I13" s="139"/>
      <c r="J13" s="319"/>
    </row>
    <row r="14" spans="1:12" s="141" customFormat="1" ht="33" customHeight="1">
      <c r="A14" s="983"/>
      <c r="B14" s="679">
        <v>10</v>
      </c>
      <c r="C14" s="995" t="s">
        <v>990</v>
      </c>
      <c r="D14" s="995"/>
      <c r="E14" s="996"/>
      <c r="F14" s="983"/>
      <c r="G14" s="137"/>
      <c r="H14" s="139"/>
      <c r="I14" s="139"/>
      <c r="J14" s="319"/>
    </row>
    <row r="15" spans="1:12" s="141" customFormat="1" ht="33" customHeight="1">
      <c r="A15" s="983"/>
      <c r="B15" s="679">
        <v>11</v>
      </c>
      <c r="C15" s="995" t="s">
        <v>982</v>
      </c>
      <c r="D15" s="995"/>
      <c r="E15" s="996"/>
      <c r="F15" s="983"/>
      <c r="G15" s="137"/>
      <c r="H15" s="139"/>
      <c r="I15" s="139"/>
      <c r="J15" s="319"/>
    </row>
    <row r="16" spans="1:12" s="141" customFormat="1" ht="37.5" customHeight="1">
      <c r="A16" s="983"/>
      <c r="B16" s="679">
        <v>12</v>
      </c>
      <c r="C16" s="1002" t="s">
        <v>989</v>
      </c>
      <c r="D16" s="1002"/>
      <c r="E16" s="1003"/>
      <c r="F16" s="983"/>
      <c r="G16" s="137"/>
      <c r="H16" s="139"/>
      <c r="I16" s="139"/>
      <c r="J16" s="319"/>
    </row>
    <row r="17" spans="1:10" s="141" customFormat="1" ht="37.5" customHeight="1">
      <c r="A17" s="983"/>
      <c r="B17" s="679">
        <v>13</v>
      </c>
      <c r="C17" s="1002" t="s">
        <v>992</v>
      </c>
      <c r="D17" s="1002"/>
      <c r="E17" s="1003"/>
      <c r="F17" s="983"/>
      <c r="G17" s="137"/>
      <c r="H17" s="139"/>
      <c r="I17" s="139"/>
      <c r="J17" s="319"/>
    </row>
    <row r="18" spans="1:10" s="141" customFormat="1" ht="37.5" customHeight="1">
      <c r="A18" s="983"/>
      <c r="B18" s="679">
        <v>14</v>
      </c>
      <c r="C18" s="995" t="s">
        <v>1011</v>
      </c>
      <c r="D18" s="995"/>
      <c r="E18" s="996"/>
      <c r="F18" s="983"/>
      <c r="G18" s="137"/>
      <c r="H18" s="139"/>
      <c r="I18" s="139"/>
      <c r="J18" s="319"/>
    </row>
    <row r="19" spans="1:10" s="141" customFormat="1" ht="37.5" customHeight="1">
      <c r="A19" s="983"/>
      <c r="B19" s="679">
        <v>15</v>
      </c>
      <c r="C19" s="1002" t="s">
        <v>1012</v>
      </c>
      <c r="D19" s="1002"/>
      <c r="E19" s="1003"/>
      <c r="F19" s="983"/>
      <c r="G19" s="137"/>
      <c r="H19" s="139"/>
      <c r="I19" s="139"/>
      <c r="J19" s="319"/>
    </row>
    <row r="20" spans="1:10" s="141" customFormat="1" ht="7.5" customHeight="1">
      <c r="A20" s="983"/>
      <c r="B20" s="679"/>
      <c r="C20" s="680"/>
      <c r="D20" s="680"/>
      <c r="E20" s="680"/>
      <c r="F20" s="983"/>
      <c r="G20" s="137"/>
      <c r="H20" s="139"/>
      <c r="I20" s="139"/>
      <c r="J20" s="319"/>
    </row>
    <row r="21" spans="1:10" s="141" customFormat="1" ht="37.5" customHeight="1">
      <c r="A21" s="983"/>
      <c r="B21" s="323" t="s">
        <v>373</v>
      </c>
      <c r="C21" s="993" t="s">
        <v>463</v>
      </c>
      <c r="D21" s="993"/>
      <c r="E21" s="994"/>
      <c r="F21" s="983"/>
      <c r="G21" s="137"/>
      <c r="H21" s="139"/>
      <c r="I21" s="139"/>
      <c r="J21" s="140"/>
    </row>
    <row r="22" spans="1:10" ht="9" customHeight="1">
      <c r="A22" s="983"/>
      <c r="B22" s="324"/>
      <c r="C22" s="324"/>
      <c r="D22" s="324"/>
      <c r="E22" s="324"/>
      <c r="F22" s="983"/>
      <c r="G22" s="126"/>
      <c r="H22" s="127"/>
      <c r="I22" s="127"/>
      <c r="J22" s="128"/>
    </row>
    <row r="23" spans="1:10" ht="20.25" customHeight="1">
      <c r="A23" s="983"/>
      <c r="B23" s="984"/>
      <c r="C23" s="984"/>
      <c r="D23" s="984"/>
      <c r="E23" s="984"/>
      <c r="F23" s="983"/>
      <c r="G23" s="126"/>
      <c r="H23" s="127"/>
      <c r="I23" s="127"/>
      <c r="J23" s="128"/>
    </row>
    <row r="24" spans="1:10" ht="15.75" customHeight="1">
      <c r="A24" s="983"/>
      <c r="B24" s="131"/>
      <c r="C24" s="131"/>
      <c r="D24" s="131"/>
      <c r="E24" s="131"/>
      <c r="F24" s="983"/>
      <c r="G24" s="126"/>
      <c r="H24" s="127"/>
      <c r="I24" s="127"/>
      <c r="J24" s="128"/>
    </row>
    <row r="25" spans="1:10" ht="14.25" customHeight="1">
      <c r="A25" s="983"/>
      <c r="B25" s="989"/>
      <c r="C25" s="989"/>
      <c r="D25" s="989"/>
      <c r="E25" s="216"/>
      <c r="F25" s="983"/>
    </row>
    <row r="26" spans="1:10" ht="11.25" customHeight="1">
      <c r="A26" s="983"/>
      <c r="B26" s="987"/>
      <c r="C26" s="987"/>
      <c r="D26" s="987"/>
      <c r="E26" s="125"/>
      <c r="F26" s="983"/>
      <c r="G26" s="126"/>
      <c r="H26" s="127"/>
      <c r="I26" s="127"/>
      <c r="J26" s="128"/>
    </row>
    <row r="27" spans="1:10" ht="22.5" customHeight="1">
      <c r="A27" s="982"/>
      <c r="B27" s="988"/>
      <c r="C27" s="988"/>
      <c r="D27" s="988"/>
      <c r="E27" s="216"/>
      <c r="F27" s="982"/>
      <c r="G27" s="133"/>
      <c r="H27" s="133"/>
      <c r="I27" s="133"/>
      <c r="J27" s="133"/>
    </row>
    <row r="28" spans="1:10" ht="19.5" customHeight="1">
      <c r="A28" s="982"/>
      <c r="B28" s="991"/>
      <c r="C28" s="991"/>
      <c r="D28" s="991"/>
      <c r="E28" s="217"/>
      <c r="F28" s="982"/>
      <c r="G28" s="133"/>
      <c r="H28" s="133"/>
      <c r="I28" s="133"/>
      <c r="J28" s="133"/>
    </row>
    <row r="29" spans="1:10" ht="15.75">
      <c r="A29" s="134"/>
      <c r="B29" s="130"/>
      <c r="C29" s="130"/>
      <c r="D29" s="130"/>
      <c r="E29" s="130"/>
      <c r="F29" s="127"/>
      <c r="G29" s="127"/>
      <c r="H29" s="127"/>
      <c r="I29" s="127"/>
      <c r="J29" s="128"/>
    </row>
    <row r="30" spans="1:10" ht="15.75">
      <c r="A30" s="134"/>
      <c r="B30" s="134"/>
      <c r="C30" s="134"/>
      <c r="D30" s="134"/>
      <c r="E30" s="134"/>
      <c r="F30" s="127"/>
      <c r="G30" s="127"/>
      <c r="H30" s="127"/>
      <c r="I30" s="127"/>
      <c r="J30" s="128"/>
    </row>
  </sheetData>
  <sheetProtection password="EE0B" sheet="1" formatColumns="0" formatRows="0" selectLockedCells="1"/>
  <customSheetViews>
    <customSheetView guid="{75B14AF8-1D53-4505-AAFD-D14BA6666FCE}" showPageBreaks="1" showGridLines="0" printArea="1" hiddenRows="1" view="pageBreakPreview">
      <selection activeCell="F27" sqref="F27:F28"/>
      <pageMargins left="0.15748031496063" right="0.23622047244094499" top="0.78" bottom="0.98425196850393704" header="0.35433070866141703" footer="0.511811023622047"/>
      <printOptions horizontalCentered="1"/>
      <pageSetup paperSize="9" scale="95" orientation="landscape" r:id="rId1"/>
      <headerFooter alignWithMargins="0"/>
    </customSheetView>
    <customSheetView guid="{A191DFDC-8ECE-4AD6-BD00-FEA0D8FB0A45}" showPageBreaks="1" showGridLines="0" printArea="1" hiddenRows="1" view="pageBreakPreview" topLeftCell="A3">
      <selection activeCell="F27" sqref="F27:F28"/>
      <pageMargins left="0.15748031496063" right="0.23622047244094499" top="0.78" bottom="0.98425196850393704" header="0.35433070866141703" footer="0.511811023622047"/>
      <printOptions horizontalCentered="1"/>
      <pageSetup paperSize="9" scale="95" orientation="landscape" r:id="rId2"/>
      <headerFooter alignWithMargins="0"/>
    </customSheetView>
    <customSheetView guid="{5476C51C-4037-4B28-A818-10D7CDF0C66A}" showPageBreaks="1" showGridLines="0" printArea="1" hiddenRows="1" view="pageBreakPreview">
      <selection activeCell="B20" sqref="B20"/>
      <pageMargins left="0.15748031496063" right="0.23622047244094499" top="0.78" bottom="0.98425196850393704" header="0.35433070866141703" footer="0.511811023622047"/>
      <printOptions horizontalCentered="1"/>
      <pageSetup paperSize="9" scale="95" orientation="landscape" r:id="rId3"/>
      <headerFooter alignWithMargins="0"/>
    </customSheetView>
    <customSheetView guid="{3B0AB1ED-5866-4A43-AA03-026CB8F4E20E}" scale="90" showPageBreaks="1" showGridLines="0" printArea="1" hiddenRows="1" view="pageBreakPreview">
      <selection activeCell="F28" sqref="F28:F29"/>
      <pageMargins left="0.15748031496063" right="0.23622047244094499" top="0.78" bottom="0.98425196850393704" header="0.35433070866141703" footer="0.511811023622047"/>
      <printOptions horizontalCentered="1"/>
      <pageSetup paperSize="9" scale="74" orientation="portrait" r:id="rId4"/>
      <headerFooter alignWithMargins="0"/>
    </customSheetView>
    <customSheetView guid="{45814E31-7EF7-46D4-AAA9-9580F481731A}" scale="90" showPageBreaks="1" showGridLines="0" printArea="1" hiddenRows="1" view="pageBreakPreview">
      <selection activeCell="C12" sqref="C12:E12"/>
      <pageMargins left="0.15748031496063" right="0.23622047244094499" top="0.78" bottom="0.98425196850393704" header="0.35433070866141703" footer="0.511811023622047"/>
      <printOptions horizontalCentered="1"/>
      <pageSetup paperSize="9" orientation="portrait" r:id="rId5"/>
      <headerFooter alignWithMargins="0"/>
    </customSheetView>
    <customSheetView guid="{A8583C01-5E6A-4469-ADCA-440E12AA8084}" scale="115" showPageBreaks="1" showGridLines="0" fitToPage="1" printArea="1" hiddenRows="1" view="pageBreakPreview">
      <selection activeCell="C5" sqref="C5:E5"/>
      <pageMargins left="0.15748031496063" right="0.23622047244094499" top="0.78" bottom="0.98425196850393704" header="0.35433070866141703" footer="0.511811023622047"/>
      <printOptions horizontalCentered="1"/>
      <pageSetup paperSize="9" fitToHeight="10" orientation="landscape" r:id="rId6"/>
      <headerFooter alignWithMargins="0"/>
    </customSheetView>
    <customSheetView guid="{3836A67F-51F8-4B52-B51D-937DC398CD1F}" scale="115" showPageBreaks="1" showGridLines="0" printArea="1" view="pageBreakPreview" topLeftCell="B1">
      <selection activeCell="A22" sqref="A22:E22"/>
      <pageMargins left="0.15748031496063" right="0.23622047244094499" top="0.78" bottom="0.98425196850393704" header="0.35433070866141703" footer="0.511811023622047"/>
      <printOptions horizontalCentered="1"/>
      <pageSetup paperSize="9" scale="95" orientation="landscape" r:id="rId7"/>
      <headerFooter alignWithMargins="0"/>
    </customSheetView>
    <customSheetView guid="{05855B4F-D61E-4C97-B759-B2F96767F6F8}" scale="115" showPageBreaks="1" showGridLines="0" printArea="1" view="pageBreakPreview" topLeftCell="B1">
      <selection activeCell="G2" sqref="G2"/>
      <pageMargins left="0.15748031496063" right="0.23622047244094499" top="0.78" bottom="0.98425196850393704" header="0.35433070866141703" footer="0.511811023622047"/>
      <printOptions horizontalCentered="1"/>
      <pageSetup paperSize="9" scale="95" orientation="landscape" r:id="rId8"/>
      <headerFooter alignWithMargins="0"/>
    </customSheetView>
    <customSheetView guid="{82E8A0F5-0020-4355-95CF-28601763A783}" showGridLines="0">
      <selection activeCell="D23" sqref="D23"/>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340562B9-6CEE-4962-8D7D-CA1C6778F52C}" showGridLines="0" topLeftCell="A4">
      <selection activeCell="H8" sqref="H8"/>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38BECF6E-1A53-4F98-87B9-44F2C5F77E08}" showGridLines="0">
      <selection activeCell="H8" sqref="H8"/>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8E3ED18F-7B8F-4A1C-969D-A70DC3B696C3}" showGridLines="0">
      <selection activeCell="J3" sqref="J3"/>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477F7E43-D393-45BA-B99B-D838E4629B5D}" showGridLines="0">
      <selection activeCell="J3" sqref="J3"/>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C5EDD9E3-0801-4479-8600-A80B0FCFDF0B}" showGridLines="0">
      <selection activeCell="C7" sqref="C7:E7"/>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15A19D23-A9FD-4FC1-B7B0-F2D16BDFC729}" showGridLines="0">
      <selection activeCell="J3" sqref="J3"/>
      <pageMargins left="0.15748031496063" right="0.23622047244094499" top="0.78" bottom="0.98425196850393704" header="0.35433070866141703" footer="0.511811023622047"/>
      <printOptions horizontalCentered="1"/>
      <pageSetup paperSize="9" orientation="landscape" r:id="rId26"/>
      <headerFooter alignWithMargins="0"/>
    </customSheetView>
    <customSheetView guid="{97C0FC0E-800C-45C9-895E-E91A3F1ADBA4}" showGridLines="0">
      <selection activeCell="H8" sqref="H8"/>
      <pageMargins left="0.15748031496063" right="0.23622047244094499" top="0.78" bottom="0.98425196850393704" header="0.35433070866141703" footer="0.511811023622047"/>
      <printOptions horizontalCentered="1"/>
      <pageSetup paperSize="9" orientation="landscape" r:id="rId27"/>
      <headerFooter alignWithMargins="0"/>
    </customSheetView>
    <customSheetView guid="{CB7992C9-ABA5-4C7D-8C49-1E1D8E8875C7}" showGridLines="0">
      <selection activeCell="D27" sqref="D27"/>
      <pageMargins left="0.15748031496063" right="0.23622047244094499" top="0.78" bottom="0.98425196850393704" header="0.35433070866141703" footer="0.511811023622047"/>
      <printOptions horizontalCentered="1"/>
      <pageSetup paperSize="9" orientation="landscape" r:id="rId28"/>
      <headerFooter alignWithMargins="0"/>
    </customSheetView>
    <customSheetView guid="{E51D3662-FFCE-4FD6-A590-7DDC9E38C41F}" showGridLines="0">
      <selection activeCell="C10" sqref="C10:E10"/>
      <pageMargins left="0.15748031496063" right="0.23622047244094499" top="0.78" bottom="0.98425196850393704" header="0.35433070866141703" footer="0.511811023622047"/>
      <printOptions horizontalCentered="1"/>
      <pageSetup paperSize="9" orientation="landscape" r:id="rId29"/>
      <headerFooter alignWithMargins="0"/>
    </customSheetView>
    <customSheetView guid="{2CF6F19D-227C-4840-A9E1-6C944B0145DB}" scale="115" showPageBreaks="1" showGridLines="0" printArea="1" hiddenRows="1" view="pageBreakPreview" topLeftCell="B4">
      <selection activeCell="C13" sqref="C13:E13"/>
      <pageMargins left="0.15748031496063" right="0.23622047244094499" top="0.78" bottom="0.98425196850393704" header="0.35433070866141703" footer="0.511811023622047"/>
      <printOptions horizontalCentered="1"/>
      <pageSetup paperSize="9" scale="95" orientation="landscape" r:id="rId30"/>
      <headerFooter alignWithMargins="0"/>
    </customSheetView>
    <customSheetView guid="{22E98F9C-C2D1-498E-A22F-610A9D935107}" scale="90" showPageBreaks="1" showGridLines="0" printArea="1" hiddenRows="1" view="pageBreakPreview">
      <selection activeCell="C12" sqref="C12:E12"/>
      <pageMargins left="0.15748031496063" right="0.23622047244094499" top="0.78" bottom="0.98425196850393704" header="0.35433070866141703" footer="0.511811023622047"/>
      <printOptions horizontalCentered="1"/>
      <pageSetup paperSize="9" orientation="portrait" r:id="rId31"/>
      <headerFooter alignWithMargins="0"/>
    </customSheetView>
    <customSheetView guid="{F69C7555-C61D-4F7A-9432-A1A8E6C1D167}" scale="90" showPageBreaks="1" showGridLines="0" printArea="1" hiddenRows="1" view="pageBreakPreview" topLeftCell="A15">
      <selection activeCell="B2" sqref="B2:E2"/>
      <pageMargins left="0.15748031496063" right="0.23622047244094499" top="0.78" bottom="0.98425196850393704" header="0.35433070866141703" footer="0.511811023622047"/>
      <printOptions horizontalCentered="1"/>
      <pageSetup paperSize="9" orientation="portrait" r:id="rId32"/>
      <headerFooter alignWithMargins="0"/>
    </customSheetView>
    <customSheetView guid="{1C46EBB3-B065-41C0-9C89-6B0653776FC2}" scale="90" showPageBreaks="1" showGridLines="0" printArea="1" hiddenRows="1" view="pageBreakPreview">
      <selection activeCell="F28" sqref="F28:F29"/>
      <pageMargins left="0.15748031496063" right="0.23622047244094499" top="0.78" bottom="0.98425196850393704" header="0.35433070866141703" footer="0.511811023622047"/>
      <printOptions horizontalCentered="1"/>
      <pageSetup paperSize="9" scale="74" orientation="portrait" r:id="rId33"/>
      <headerFooter alignWithMargins="0"/>
    </customSheetView>
    <customSheetView guid="{DADC952D-E162-4FBD-AB22-9C1A7E7CACD8}" scale="90" showPageBreaks="1" showGridLines="0" printArea="1" hiddenRows="1" view="pageBreakPreview">
      <selection activeCell="B20" sqref="A20:XFD20"/>
      <pageMargins left="0.15748031496063" right="0.23622047244094499" top="0.78" bottom="0.98425196850393704" header="0.35433070866141703" footer="0.511811023622047"/>
      <printOptions horizontalCentered="1"/>
      <pageSetup paperSize="9" scale="74" orientation="portrait" r:id="rId34"/>
      <headerFooter alignWithMargins="0"/>
    </customSheetView>
    <customSheetView guid="{ABDD40A7-66B9-43CC-B63B-09D98A5A40BE}" showPageBreaks="1" showGridLines="0" printArea="1" hiddenRows="1" view="pageBreakPreview" topLeftCell="A14">
      <selection activeCell="B3" sqref="B3:E3"/>
      <pageMargins left="0.15748031496063" right="0.23622047244094499" top="0.78" bottom="0.98425196850393704" header="0.35433070866141703" footer="0.511811023622047"/>
      <printOptions horizontalCentered="1"/>
      <pageSetup paperSize="9" scale="95" orientation="landscape" r:id="rId35"/>
      <headerFooter alignWithMargins="0"/>
    </customSheetView>
  </customSheetViews>
  <mergeCells count="29">
    <mergeCell ref="A27:A28"/>
    <mergeCell ref="C9:E9"/>
    <mergeCell ref="C15:E15"/>
    <mergeCell ref="B1:E1"/>
    <mergeCell ref="B2:E2"/>
    <mergeCell ref="C11:E11"/>
    <mergeCell ref="C12:E12"/>
    <mergeCell ref="C13:E13"/>
    <mergeCell ref="C14:E14"/>
    <mergeCell ref="C16:E16"/>
    <mergeCell ref="C17:E17"/>
    <mergeCell ref="C19:E19"/>
    <mergeCell ref="C18:E18"/>
    <mergeCell ref="F27:F28"/>
    <mergeCell ref="A2:A26"/>
    <mergeCell ref="F2:F26"/>
    <mergeCell ref="B23:E23"/>
    <mergeCell ref="C7:E7"/>
    <mergeCell ref="C8:E8"/>
    <mergeCell ref="C10:E10"/>
    <mergeCell ref="B26:D26"/>
    <mergeCell ref="B27:D27"/>
    <mergeCell ref="B25:D25"/>
    <mergeCell ref="C6:E6"/>
    <mergeCell ref="B28:D28"/>
    <mergeCell ref="B3:E3"/>
    <mergeCell ref="C4:E4"/>
    <mergeCell ref="C5:E5"/>
    <mergeCell ref="C21:E21"/>
  </mergeCells>
  <phoneticPr fontId="29" type="noConversion"/>
  <printOptions horizontalCentered="1"/>
  <pageMargins left="0.15748031496063" right="0.23622047244094499" top="0.78" bottom="0.98425196850393704" header="0.35433070866141703" footer="0.511811023622047"/>
  <pageSetup paperSize="9" scale="95" orientation="landscape" r:id="rId36"/>
  <headerFooter alignWithMargins="0"/>
  <drawing r:id="rId3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tabColor indexed="39"/>
    <pageSetUpPr fitToPage="1"/>
  </sheetPr>
  <dimension ref="A1:I39"/>
  <sheetViews>
    <sheetView showGridLines="0" view="pageBreakPreview" zoomScale="85" zoomScaleSheetLayoutView="85" workbookViewId="0">
      <selection activeCell="A22" sqref="A22:E22"/>
    </sheetView>
  </sheetViews>
  <sheetFormatPr defaultColWidth="9.140625" defaultRowHeight="16.5"/>
  <cols>
    <col min="1" max="1" width="12.140625" style="30" customWidth="1"/>
    <col min="2" max="2" width="20.5703125" style="30" customWidth="1"/>
    <col min="3" max="3" width="11.42578125" style="30" customWidth="1"/>
    <col min="4" max="4" width="34.5703125" style="30" customWidth="1"/>
    <col min="5" max="5" width="39.28515625" style="30" customWidth="1"/>
    <col min="6" max="8" width="9.140625" style="25"/>
    <col min="9" max="16384" width="9.140625" style="26"/>
  </cols>
  <sheetData>
    <row r="1" spans="1:9" s="100" customFormat="1" ht="15">
      <c r="A1" s="709" t="str">
        <f>'Attach 3(JV)'!A1</f>
        <v>Specification No. :CC/NT/G-MISC/DOM/A02/23/01462</v>
      </c>
      <c r="B1" s="694"/>
      <c r="C1" s="694"/>
      <c r="D1" s="694"/>
      <c r="E1" s="710" t="str">
        <f>"Attachment-13 " &amp; 'Attach 3(JV)'!AT1</f>
        <v xml:space="preserve">Attachment-13 </v>
      </c>
      <c r="F1" s="101"/>
      <c r="G1" s="101"/>
      <c r="H1" s="101"/>
    </row>
    <row r="3" spans="1:9" ht="60" customHeight="1">
      <c r="A3" s="1451" t="str">
        <f>'Attach 3(JV)'!A3</f>
        <v>Isolator Package ISO-02 associated with Bulk Procurement for Substation Equipment’s for implementation of Bay Extension work.</v>
      </c>
      <c r="B3" s="1452"/>
      <c r="C3" s="1452"/>
      <c r="D3" s="1452"/>
      <c r="E3" s="1452"/>
      <c r="F3" s="27"/>
      <c r="G3" s="28"/>
      <c r="H3" s="27"/>
    </row>
    <row r="4" spans="1:9" ht="20.100000000000001" customHeight="1">
      <c r="A4" s="29"/>
      <c r="H4" s="31"/>
      <c r="I4" s="11"/>
    </row>
    <row r="5" spans="1:9" ht="20.100000000000001" customHeight="1">
      <c r="A5" s="1035" t="s">
        <v>0</v>
      </c>
      <c r="B5" s="1035"/>
      <c r="C5" s="1035"/>
      <c r="D5" s="1035"/>
      <c r="E5" s="1035"/>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41" t="str">
        <f>'Attach 3(JV)'!A8</f>
        <v/>
      </c>
      <c r="B8" s="1041"/>
      <c r="C8" s="1041"/>
      <c r="D8" s="1041"/>
      <c r="E8" s="12" t="str">
        <f>'Attach 3(JV)'!E8</f>
        <v>Contract Services</v>
      </c>
      <c r="H8" s="31"/>
      <c r="I8" s="13"/>
    </row>
    <row r="9" spans="1:9" ht="20.100000000000001" customHeight="1">
      <c r="A9" s="14" t="s">
        <v>334</v>
      </c>
      <c r="B9" s="1371" t="str">
        <f>'Attach 3(JV)'!B9</f>
        <v/>
      </c>
      <c r="C9" s="1371"/>
      <c r="D9" s="1371"/>
      <c r="E9" s="12" t="str">
        <f>'Attach 3(JV)'!E9</f>
        <v>Power Grid Corporation of India Ltd.,</v>
      </c>
      <c r="H9" s="31"/>
      <c r="I9" s="13"/>
    </row>
    <row r="10" spans="1:9" ht="20.100000000000001" customHeight="1">
      <c r="A10" s="14" t="s">
        <v>336</v>
      </c>
      <c r="B10" s="1371" t="str">
        <f>'Attach 3(JV)'!B10</f>
        <v/>
      </c>
      <c r="C10" s="1371"/>
      <c r="D10" s="1371"/>
      <c r="E10" s="12" t="str">
        <f>'Attach 3(JV)'!E10</f>
        <v>"Saudamini", Plot No. 2, Sector 29</v>
      </c>
      <c r="H10" s="31"/>
      <c r="I10" s="13"/>
    </row>
    <row r="11" spans="1:9" ht="20.100000000000001" customHeight="1">
      <c r="B11" s="1371" t="str">
        <f>'Attach 3(JV)'!B11</f>
        <v/>
      </c>
      <c r="C11" s="1371"/>
      <c r="D11" s="1371"/>
      <c r="E11" s="12" t="str">
        <f>'Attach 3(JV)'!E11</f>
        <v>Gurgaon (Haryana) - 122001</v>
      </c>
      <c r="G11" s="63" t="s">
        <v>457</v>
      </c>
    </row>
    <row r="12" spans="1:9" ht="20.100000000000001" customHeight="1">
      <c r="A12" s="33"/>
      <c r="B12" s="1371" t="str">
        <f>'Attach 3(JV)'!B12</f>
        <v/>
      </c>
      <c r="C12" s="1371"/>
      <c r="D12" s="1371"/>
      <c r="E12" s="12"/>
    </row>
    <row r="13" spans="1:9" ht="20.100000000000001" customHeight="1">
      <c r="A13" s="33"/>
      <c r="B13" s="150"/>
      <c r="C13" s="150"/>
      <c r="D13" s="150"/>
      <c r="E13" s="26"/>
    </row>
    <row r="14" spans="1:9" ht="20.100000000000001" customHeight="1">
      <c r="A14" s="30" t="s">
        <v>329</v>
      </c>
    </row>
    <row r="15" spans="1:9" ht="20.100000000000001" customHeight="1">
      <c r="A15" s="33"/>
    </row>
    <row r="16" spans="1:9" ht="45" customHeight="1">
      <c r="A16" s="1270" t="s">
        <v>1</v>
      </c>
      <c r="B16" s="1270"/>
      <c r="C16" s="1270"/>
      <c r="D16" s="1270"/>
      <c r="E16" s="1270"/>
      <c r="F16" s="35"/>
      <c r="G16" s="35"/>
      <c r="H16" s="35"/>
    </row>
    <row r="17" spans="1:5" ht="20.100000000000001" customHeight="1">
      <c r="A17" s="33"/>
    </row>
    <row r="18" spans="1:5" ht="20.100000000000001" customHeight="1">
      <c r="A18" s="36"/>
    </row>
    <row r="19" spans="1:5" ht="20.100000000000001" customHeight="1"/>
    <row r="20" spans="1:5" ht="20.100000000000001" customHeight="1">
      <c r="A20" s="36"/>
    </row>
    <row r="21" spans="1:5" ht="20.100000000000001" customHeight="1">
      <c r="A21" s="36"/>
    </row>
    <row r="22" spans="1:5" ht="20.100000000000001" customHeight="1"/>
    <row r="23" spans="1:5" ht="33" customHeight="1">
      <c r="D23" s="38"/>
    </row>
    <row r="24" spans="1:5" ht="33" customHeight="1">
      <c r="A24" s="37" t="s">
        <v>6</v>
      </c>
      <c r="B24" s="73">
        <f>'Attach 3(JV)'!B24</f>
        <v>0</v>
      </c>
      <c r="C24" s="41"/>
      <c r="D24" s="38" t="s">
        <v>4</v>
      </c>
      <c r="E24" s="300">
        <f>'Attach 3(JV)'!E24</f>
        <v>0</v>
      </c>
    </row>
    <row r="25" spans="1:5" ht="33" customHeight="1">
      <c r="A25" s="37" t="s">
        <v>7</v>
      </c>
      <c r="B25" s="300">
        <f>'Attach 3(JV)'!B25</f>
        <v>0</v>
      </c>
      <c r="C25" s="41"/>
      <c r="D25" s="38" t="s">
        <v>5</v>
      </c>
      <c r="E25" s="300">
        <f>'Attach 3(JV)'!E25</f>
        <v>0</v>
      </c>
    </row>
    <row r="26" spans="1:5" ht="33" customHeight="1">
      <c r="D26" s="38"/>
    </row>
    <row r="27" spans="1:5" ht="20.100000000000001" customHeight="1"/>
    <row r="28" spans="1:5" ht="20.100000000000001"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ht="20.100000000000001" customHeight="1">
      <c r="A35" s="39"/>
    </row>
    <row r="36" spans="1:1" ht="20.100000000000001" customHeight="1"/>
    <row r="37" spans="1:1" ht="20.100000000000001" customHeight="1"/>
    <row r="38" spans="1:1" ht="20.100000000000001" customHeight="1"/>
    <row r="39" spans="1:1" ht="20.100000000000001" customHeight="1"/>
  </sheetData>
  <sheetProtection password="EDA3" sheet="1" objects="1" scenarios="1" formatColumns="0" formatRows="0" selectLockedCells="1"/>
  <customSheetViews>
    <customSheetView guid="{75B14AF8-1D53-4505-AAFD-D14BA6666FCE}" scale="85" showPageBreaks="1" showGridLines="0" fitToPage="1" printArea="1" view="pageBreakPreview">
      <selection activeCell="A22" sqref="A22:E22"/>
      <pageMargins left="0.75" right="0.63" top="0.57999999999999996" bottom="0.6" header="0.34" footer="0.35"/>
      <pageSetup scale="86" orientation="portrait" r:id="rId1"/>
      <headerFooter alignWithMargins="0">
        <oddFooter>&amp;R&amp;"Book Antiqua,Bold"&amp;8 Page &amp;P of &amp;N</oddFooter>
      </headerFooter>
    </customSheetView>
    <customSheetView guid="{A191DFDC-8ECE-4AD6-BD00-FEA0D8FB0A45}" scale="85" showPageBreaks="1" showGridLines="0" fitToPage="1" printArea="1" view="pageBreakPreview" topLeftCell="A13">
      <selection activeCell="A22" sqref="A22:E22"/>
      <pageMargins left="0.75" right="0.63" top="0.57999999999999996" bottom="0.6" header="0.34" footer="0.35"/>
      <pageSetup scale="86" orientation="portrait" r:id="rId2"/>
      <headerFooter alignWithMargins="0">
        <oddFooter>&amp;R&amp;"Book Antiqua,Bold"&amp;8 Page &amp;P of &amp;N</oddFooter>
      </headerFooter>
    </customSheetView>
    <customSheetView guid="{5476C51C-4037-4B28-A818-10D7CDF0C66A}" scale="85" showPageBreaks="1" showGridLines="0" fitToPage="1" printArea="1" view="pageBreakPreview">
      <selection activeCell="A22" sqref="A22:E22"/>
      <pageMargins left="0.75" right="0.63" top="0.57999999999999996" bottom="0.6" header="0.34" footer="0.35"/>
      <pageSetup scale="86" orientation="portrait" r:id="rId3"/>
      <headerFooter alignWithMargins="0">
        <oddFooter>&amp;R&amp;"Book Antiqua,Bold"&amp;8 Page &amp;P of &amp;N</oddFooter>
      </headerFooter>
    </customSheetView>
    <customSheetView guid="{3B0AB1ED-5866-4A43-AA03-026CB8F4E20E}" scale="85" showPageBreaks="1" showGridLines="0" fitToPage="1" printArea="1" view="pageBreakPreview" topLeftCell="A16">
      <selection activeCell="A22" sqref="A22:E22"/>
      <pageMargins left="0.75" right="0.63" top="0.57999999999999996" bottom="0.6" header="0.34" footer="0.35"/>
      <pageSetup scale="86" orientation="portrait" r:id="rId4"/>
      <headerFooter alignWithMargins="0">
        <oddFooter>&amp;R&amp;"Book Antiqua,Bold"&amp;8 Page &amp;P of &amp;N</oddFooter>
      </headerFooter>
    </customSheetView>
    <customSheetView guid="{45814E31-7EF7-46D4-AAA9-9580F481731A}" scale="85" showPageBreaks="1" showGridLines="0" fitToPage="1" printArea="1" view="pageBreakPreview">
      <selection activeCell="A22" sqref="A22:E22"/>
      <pageMargins left="0.75" right="0.63" top="0.57999999999999996" bottom="0.6" header="0.34" footer="0.35"/>
      <pageSetup scale="86" orientation="portrait" r:id="rId5"/>
      <headerFooter alignWithMargins="0">
        <oddFooter>&amp;R&amp;"Book Antiqua,Bold"&amp;8 Page &amp;P of &amp;N</oddFooter>
      </headerFooter>
    </customSheetView>
    <customSheetView guid="{A8583C01-5E6A-4469-ADCA-440E12AA8084}" scale="85" showPageBreaks="1" showGridLines="0" fitToPage="1" printArea="1" view="pageBreakPreview" topLeftCell="A4">
      <selection activeCell="A22" sqref="A22:E22"/>
      <pageMargins left="0.75" right="0.63" top="0.57999999999999996" bottom="0.6" header="0.34" footer="0.35"/>
      <pageSetup scale="86" orientation="portrait" r:id="rId6"/>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6" orientation="portrait" r:id="rId7"/>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86" orientation="portrait" r:id="rId8"/>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75" right="0.63" top="0.57999999999999996" bottom="0.6" header="0.34" footer="0.35"/>
      <pageSetup orientation="portrait" r:id="rId9"/>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75" right="0.63" top="0.57999999999999996" bottom="0.6" header="0.34" footer="0.35"/>
      <pageSetup orientation="portrait" r:id="rId10"/>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75" right="0.63" top="0.57999999999999996" bottom="0.6" header="0.34" footer="0.35"/>
      <pageSetup orientation="portrait" r:id="rId11"/>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12"/>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3"/>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4"/>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5"/>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43BCBF1E-CDCF-4541-8D79-87EDCECBC1FD}"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8"/>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62" bottom="0.93" header="0.41" footer="0.5"/>
      <pageSetup orientation="portrait" r:id="rId19"/>
      <headerFooter alignWithMargins="0">
        <oddFooter>&amp;L&amp;8Tower Package-P238-TW04, TL associated with Phase-I Generation Project in Orissa (Part-C)&amp;R&amp;"Book Antiqua,Bold"&amp;8Attachment-13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21"/>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22"/>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23"/>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24"/>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25"/>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6"/>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75" right="0.63" top="0.57999999999999996" bottom="0.6" header="0.34" footer="0.35"/>
      <pageSetup orientation="portrait" r:id="rId27"/>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75" right="0.63" top="0.57999999999999996" bottom="0.6" header="0.34" footer="0.35"/>
      <pageSetup orientation="portrait" r:id="rId28"/>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orientation="portrait" r:id="rId29"/>
      <headerFooter alignWithMargins="0">
        <oddFooter>&amp;R&amp;"Book Antiqua,Bold"&amp;8 Page &amp;P of &amp;N</oddFooter>
      </headerFooter>
    </customSheetView>
    <customSheetView guid="{2CF6F19D-227C-4840-A9E1-6C944B0145DB}" scale="85" showPageBreaks="1" showGridLines="0" fitToPage="1" printArea="1" view="pageBreakPreview">
      <selection activeCell="A22" sqref="A22:E22"/>
      <pageMargins left="0.75" right="0.63" top="0.57999999999999996" bottom="0.6" header="0.34" footer="0.35"/>
      <pageSetup scale="86" orientation="portrait" r:id="rId30"/>
      <headerFooter alignWithMargins="0">
        <oddFooter>&amp;R&amp;"Book Antiqua,Bold"&amp;8 Page &amp;P of &amp;N</oddFooter>
      </headerFooter>
    </customSheetView>
    <customSheetView guid="{22E98F9C-C2D1-498E-A22F-610A9D935107}" scale="85" showPageBreaks="1" showGridLines="0" fitToPage="1" printArea="1" view="pageBreakPreview">
      <selection activeCell="A22" sqref="A22:E22"/>
      <pageMargins left="0.75" right="0.63" top="0.57999999999999996" bottom="0.6" header="0.34" footer="0.35"/>
      <pageSetup scale="86" orientation="portrait" r:id="rId31"/>
      <headerFooter alignWithMargins="0">
        <oddFooter>&amp;R&amp;"Book Antiqua,Bold"&amp;8 Page &amp;P of &amp;N</oddFooter>
      </headerFooter>
    </customSheetView>
    <customSheetView guid="{F69C7555-C61D-4F7A-9432-A1A8E6C1D167}" scale="85" showPageBreaks="1" showGridLines="0" fitToPage="1" printArea="1" view="pageBreakPreview">
      <selection activeCell="A22" sqref="A22:E22"/>
      <pageMargins left="0.75" right="0.63" top="0.57999999999999996" bottom="0.6" header="0.34" footer="0.35"/>
      <pageSetup scale="86" orientation="portrait" r:id="rId32"/>
      <headerFooter alignWithMargins="0">
        <oddFooter>&amp;R&amp;"Book Antiqua,Bold"&amp;8 Page &amp;P of &amp;N</oddFooter>
      </headerFooter>
    </customSheetView>
    <customSheetView guid="{1C46EBB3-B065-41C0-9C89-6B0653776FC2}" scale="85" showPageBreaks="1" showGridLines="0" fitToPage="1" printArea="1" view="pageBreakPreview" topLeftCell="A16">
      <selection activeCell="A22" sqref="A22:E22"/>
      <pageMargins left="0.75" right="0.63" top="0.57999999999999996" bottom="0.6" header="0.34" footer="0.35"/>
      <pageSetup scale="86" orientation="portrait" r:id="rId33"/>
      <headerFooter alignWithMargins="0">
        <oddFooter>&amp;R&amp;"Book Antiqua,Bold"&amp;8 Page &amp;P of &amp;N</oddFooter>
      </headerFooter>
    </customSheetView>
    <customSheetView guid="{DADC952D-E162-4FBD-AB22-9C1A7E7CACD8}" scale="85" showPageBreaks="1" showGridLines="0" fitToPage="1" printArea="1" view="pageBreakPreview">
      <selection activeCell="A22" sqref="A22:E22"/>
      <pageMargins left="0.75" right="0.63" top="0.57999999999999996" bottom="0.6" header="0.34" footer="0.35"/>
      <pageSetup scale="86" orientation="portrait" r:id="rId34"/>
      <headerFooter alignWithMargins="0">
        <oddFooter>&amp;R&amp;"Book Antiqua,Bold"&amp;8 Page &amp;P of &amp;N</oddFooter>
      </headerFooter>
    </customSheetView>
    <customSheetView guid="{ABDD40A7-66B9-43CC-B63B-09D98A5A40BE}" scale="85" showPageBreaks="1" showGridLines="0" fitToPage="1" printArea="1" view="pageBreakPreview">
      <selection activeCell="A22" sqref="A22:E22"/>
      <pageMargins left="0.75" right="0.63" top="0.57999999999999996" bottom="0.6" header="0.34" footer="0.35"/>
      <pageSetup scale="86" orientation="portrait" r:id="rId35"/>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36"/>
  <headerFooter alignWithMargins="0">
    <oddFooter>&amp;R&amp;"Book Antiqua,Bold"&amp;8 Page &amp;P of &amp;N</oddFooter>
  </headerFooter>
  <drawing r:id="rId3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tabColor rgb="FFFF0000"/>
    <pageSetUpPr fitToPage="1"/>
  </sheetPr>
  <dimension ref="A1:I39"/>
  <sheetViews>
    <sheetView showGridLines="0" view="pageBreakPreview" zoomScale="115" zoomScaleSheetLayoutView="115" workbookViewId="0">
      <selection activeCell="A22" sqref="A22:E22"/>
    </sheetView>
  </sheetViews>
  <sheetFormatPr defaultColWidth="9.140625" defaultRowHeight="16.5"/>
  <cols>
    <col min="1" max="1" width="12.140625" style="30" customWidth="1"/>
    <col min="2" max="2" width="20.5703125" style="30" customWidth="1"/>
    <col min="3" max="3" width="11.42578125" style="30" customWidth="1"/>
    <col min="4" max="4" width="32.5703125" style="30" customWidth="1"/>
    <col min="5" max="5" width="39.28515625" style="30" customWidth="1"/>
    <col min="6" max="8" width="9.140625" style="25"/>
    <col min="9" max="16384" width="9.140625" style="26"/>
  </cols>
  <sheetData>
    <row r="1" spans="1:9" s="100" customFormat="1" ht="15">
      <c r="A1" s="1369" t="str">
        <f>'Attach 3(JV)'!A1</f>
        <v>Specification No. :CC/NT/G-MISC/DOM/A02/23/01462</v>
      </c>
      <c r="B1" s="1369"/>
      <c r="C1" s="1369"/>
      <c r="D1" s="1369"/>
      <c r="E1" s="693" t="str">
        <f>"Attachment-14 " &amp; 'Attach 3(JV)'!AT1</f>
        <v xml:space="preserve">Attachment-14 </v>
      </c>
      <c r="F1" s="101"/>
      <c r="G1" s="101"/>
      <c r="H1" s="101"/>
    </row>
    <row r="3" spans="1:9" ht="57" customHeight="1">
      <c r="A3" s="1451" t="str">
        <f>'Attach 3(JV)'!A3</f>
        <v>Isolator Package ISO-02 associated with Bulk Procurement for Substation Equipment’s for implementation of Bay Extension work.</v>
      </c>
      <c r="B3" s="1452"/>
      <c r="C3" s="1452"/>
      <c r="D3" s="1452"/>
      <c r="E3" s="1452"/>
      <c r="F3" s="27"/>
      <c r="G3" s="28"/>
      <c r="H3" s="27"/>
    </row>
    <row r="4" spans="1:9" ht="20.100000000000001" customHeight="1">
      <c r="A4" s="29"/>
      <c r="H4" s="31"/>
      <c r="I4" s="11"/>
    </row>
    <row r="5" spans="1:9" ht="20.100000000000001" customHeight="1">
      <c r="A5" s="1035" t="s">
        <v>397</v>
      </c>
      <c r="B5" s="1035"/>
      <c r="C5" s="1035"/>
      <c r="D5" s="1035"/>
      <c r="E5" s="1035"/>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41" t="str">
        <f>'Attach 3(JV)'!A8</f>
        <v/>
      </c>
      <c r="B8" s="1041"/>
      <c r="C8" s="1041"/>
      <c r="D8" s="1041"/>
      <c r="E8" s="12" t="str">
        <f>'Attach 3(JV)'!E8</f>
        <v>Contract Services</v>
      </c>
      <c r="H8" s="31"/>
      <c r="I8" s="13"/>
    </row>
    <row r="9" spans="1:9" ht="20.100000000000001" customHeight="1">
      <c r="A9" s="14" t="s">
        <v>334</v>
      </c>
      <c r="B9" s="1371" t="str">
        <f>'Attach 3(JV)'!B9</f>
        <v/>
      </c>
      <c r="C9" s="1371"/>
      <c r="D9" s="1371"/>
      <c r="E9" s="12" t="str">
        <f>'Attach 3(JV)'!E9</f>
        <v>Power Grid Corporation of India Ltd.,</v>
      </c>
      <c r="H9" s="31"/>
      <c r="I9" s="13"/>
    </row>
    <row r="10" spans="1:9" ht="20.100000000000001" customHeight="1">
      <c r="A10" s="14" t="s">
        <v>336</v>
      </c>
      <c r="B10" s="1371" t="str">
        <f>'Attach 3(JV)'!B10</f>
        <v/>
      </c>
      <c r="C10" s="1371"/>
      <c r="D10" s="1371"/>
      <c r="E10" s="12" t="str">
        <f>'Attach 3(JV)'!E10</f>
        <v>"Saudamini", Plot No. 2, Sector 29</v>
      </c>
      <c r="H10" s="31"/>
      <c r="I10" s="13"/>
    </row>
    <row r="11" spans="1:9" ht="20.100000000000001" customHeight="1">
      <c r="B11" s="1371" t="str">
        <f>'Attach 3(JV)'!B11</f>
        <v/>
      </c>
      <c r="C11" s="1371"/>
      <c r="D11" s="1371"/>
      <c r="E11" s="12" t="str">
        <f>'Attach 3(JV)'!E11</f>
        <v>Gurgaon (Haryana) - 122001</v>
      </c>
    </row>
    <row r="12" spans="1:9" ht="20.100000000000001" customHeight="1">
      <c r="A12" s="33"/>
      <c r="B12" s="1371" t="str">
        <f>'Attach 3(JV)'!B12</f>
        <v/>
      </c>
      <c r="C12" s="1371"/>
      <c r="D12" s="1371"/>
      <c r="E12" s="12"/>
    </row>
    <row r="13" spans="1:9" ht="20.100000000000001" customHeight="1">
      <c r="A13" s="33"/>
      <c r="B13" s="150"/>
      <c r="C13" s="150"/>
      <c r="D13" s="150"/>
      <c r="E13" s="26"/>
    </row>
    <row r="14" spans="1:9" ht="20.100000000000001" customHeight="1">
      <c r="A14" s="30" t="s">
        <v>329</v>
      </c>
    </row>
    <row r="15" spans="1:9" ht="20.100000000000001" customHeight="1">
      <c r="A15" s="33"/>
    </row>
    <row r="16" spans="1:9" ht="45" customHeight="1">
      <c r="A16" s="1496" t="s">
        <v>456</v>
      </c>
      <c r="B16" s="1496"/>
      <c r="C16" s="1496"/>
      <c r="D16" s="1496"/>
      <c r="E16" s="1496"/>
      <c r="F16" s="35"/>
      <c r="G16" s="35"/>
      <c r="H16" s="35"/>
    </row>
    <row r="17" spans="1:5" ht="20.100000000000001" customHeight="1">
      <c r="A17" s="33"/>
    </row>
    <row r="18" spans="1:5" ht="20.100000000000001" customHeight="1">
      <c r="A18" s="36"/>
    </row>
    <row r="19" spans="1:5" ht="20.100000000000001" customHeight="1"/>
    <row r="20" spans="1:5" ht="20.100000000000001" customHeight="1">
      <c r="A20" s="36"/>
    </row>
    <row r="21" spans="1:5" ht="20.100000000000001" customHeight="1">
      <c r="A21" s="36"/>
    </row>
    <row r="22" spans="1:5" ht="20.100000000000001" customHeight="1"/>
    <row r="23" spans="1:5" ht="33" customHeight="1">
      <c r="D23" s="38"/>
    </row>
    <row r="24" spans="1:5" ht="33" customHeight="1">
      <c r="A24" s="37" t="s">
        <v>6</v>
      </c>
      <c r="B24" s="73">
        <f>'Attach 3(JV)'!B24</f>
        <v>0</v>
      </c>
      <c r="C24" s="41"/>
      <c r="D24" s="38" t="s">
        <v>4</v>
      </c>
      <c r="E24" s="300">
        <f>'Attach 3(JV)'!E24</f>
        <v>0</v>
      </c>
    </row>
    <row r="25" spans="1:5" ht="33" customHeight="1">
      <c r="A25" s="37" t="s">
        <v>7</v>
      </c>
      <c r="B25" s="300">
        <f>'Attach 3(JV)'!B25</f>
        <v>0</v>
      </c>
      <c r="C25" s="41"/>
      <c r="D25" s="38" t="s">
        <v>5</v>
      </c>
      <c r="E25" s="300">
        <f>'Attach 3(JV)'!E25</f>
        <v>0</v>
      </c>
    </row>
    <row r="26" spans="1:5" ht="33" customHeight="1">
      <c r="D26" s="38"/>
    </row>
    <row r="27" spans="1:5" ht="20.100000000000001" customHeight="1"/>
    <row r="28" spans="1:5" ht="20.100000000000001"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ht="20.100000000000001" customHeight="1">
      <c r="A35" s="39"/>
    </row>
    <row r="36" spans="1:1" ht="20.100000000000001" customHeight="1"/>
    <row r="37" spans="1:1" ht="20.100000000000001" customHeight="1"/>
    <row r="38" spans="1:1" ht="20.100000000000001" customHeight="1"/>
    <row r="39" spans="1:1" ht="20.100000000000001" customHeight="1"/>
  </sheetData>
  <sheetProtection password="EDA3" sheet="1" objects="1" scenarios="1" formatColumns="0" formatRows="0" selectLockedCells="1"/>
  <customSheetViews>
    <customSheetView guid="{75B14AF8-1D53-4505-AAFD-D14BA6666FCE}" scale="115" showPageBreaks="1" showGridLines="0" fitToPage="1" printArea="1" view="pageBreakPreview">
      <selection activeCell="A22" sqref="A22:E22"/>
      <pageMargins left="0.75" right="0.63" top="0.57999999999999996" bottom="0.6" header="0.34" footer="0.35"/>
      <pageSetup scale="87" orientation="portrait" r:id="rId1"/>
      <headerFooter alignWithMargins="0">
        <oddFooter>&amp;R&amp;"Book Antiqua,Bold"&amp;8 Page &amp;P of &amp;N</oddFooter>
      </headerFooter>
    </customSheetView>
    <customSheetView guid="{A191DFDC-8ECE-4AD6-BD00-FEA0D8FB0A45}" scale="115" showPageBreaks="1" showGridLines="0" fitToPage="1" printArea="1" view="pageBreakPreview">
      <selection activeCell="A22" sqref="A22:E22"/>
      <pageMargins left="0.75" right="0.63" top="0.57999999999999996" bottom="0.6" header="0.34" footer="0.35"/>
      <pageSetup scale="87" orientation="portrait" r:id="rId2"/>
      <headerFooter alignWithMargins="0">
        <oddFooter>&amp;R&amp;"Book Antiqua,Bold"&amp;8 Page &amp;P of &amp;N</oddFooter>
      </headerFooter>
    </customSheetView>
    <customSheetView guid="{5476C51C-4037-4B28-A818-10D7CDF0C66A}" scale="115" showPageBreaks="1" showGridLines="0" fitToPage="1" printArea="1" view="pageBreakPreview">
      <selection activeCell="A22" sqref="A22:E22"/>
      <pageMargins left="0.75" right="0.63" top="0.57999999999999996" bottom="0.6" header="0.34" footer="0.35"/>
      <pageSetup scale="87" orientation="portrait" r:id="rId3"/>
      <headerFooter alignWithMargins="0">
        <oddFooter>&amp;R&amp;"Book Antiqua,Bold"&amp;8 Page &amp;P of &amp;N</oddFooter>
      </headerFooter>
    </customSheetView>
    <customSheetView guid="{3B0AB1ED-5866-4A43-AA03-026CB8F4E20E}" scale="115" showPageBreaks="1" showGridLines="0" fitToPage="1" printArea="1" view="pageBreakPreview" topLeftCell="A16">
      <selection activeCell="A22" sqref="A22:E22"/>
      <pageMargins left="0.75" right="0.63" top="0.57999999999999996" bottom="0.6" header="0.34" footer="0.35"/>
      <pageSetup scale="87" orientation="portrait" r:id="rId4"/>
      <headerFooter alignWithMargins="0">
        <oddFooter>&amp;R&amp;"Book Antiqua,Bold"&amp;8 Page &amp;P of &amp;N</oddFooter>
      </headerFooter>
    </customSheetView>
    <customSheetView guid="{45814E31-7EF7-46D4-AAA9-9580F481731A}" scale="115" showPageBreaks="1" showGridLines="0" fitToPage="1" printArea="1" view="pageBreakPreview" topLeftCell="A4">
      <selection activeCell="A22" sqref="A22:E22"/>
      <pageMargins left="0.75" right="0.63" top="0.57999999999999996" bottom="0.6" header="0.34" footer="0.35"/>
      <pageSetup scale="86" orientation="portrait" r:id="rId5"/>
      <headerFooter alignWithMargins="0">
        <oddFooter>&amp;R&amp;"Book Antiqua,Bold"&amp;8 Page &amp;P of &amp;N</oddFooter>
      </headerFooter>
    </customSheetView>
    <customSheetView guid="{A8583C01-5E6A-4469-ADCA-440E12AA8084}" scale="115" showPageBreaks="1" showGridLines="0" fitToPage="1" printArea="1" view="pageBreakPreview" topLeftCell="A4">
      <selection activeCell="A22" sqref="A22:E22"/>
      <pageMargins left="0.75" right="0.63" top="0.57999999999999996" bottom="0.6" header="0.34" footer="0.35"/>
      <pageSetup scale="87" orientation="portrait" r:id="rId6"/>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7" orientation="portrait" r:id="rId7"/>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75" right="0.63" top="0.57999999999999996" bottom="0.6" header="0.34" footer="0.35"/>
      <pageSetup scale="87" orientation="portrait" r:id="rId8"/>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75" right="0.63" top="0.57999999999999996" bottom="0.6" header="0.34" footer="0.35"/>
      <pageSetup scale="96" orientation="portrait" r:id="rId9"/>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75" right="0.63" top="0.57999999999999996" bottom="0.6" header="0.34" footer="0.35"/>
      <pageSetup scale="99" orientation="portrait" r:id="rId10"/>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75" right="0.63" top="0.57999999999999996" bottom="0.6" header="0.34" footer="0.35"/>
      <pageSetup scale="99" orientation="portrait" r:id="rId11"/>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75" right="0.63" top="0.57999999999999996" bottom="0.6" header="0.34" footer="0.35"/>
      <pageSetup scale="99" orientation="portrait" r:id="rId12"/>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75" right="0.63" top="0.57999999999999996" bottom="0.6" header="0.34" footer="0.35"/>
      <pageSetup scale="99" orientation="portrait" r:id="rId13"/>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14"/>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5"/>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18"/>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19"/>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75" right="0.63" top="0.57999999999999996" bottom="0.6" header="0.34" footer="0.35"/>
      <pageSetup scale="99" orientation="portrait" r:id="rId20"/>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75" right="0.63" top="0.57999999999999996" bottom="0.6" header="0.34" footer="0.35"/>
      <pageSetup scale="99" orientation="portrait" r:id="rId21"/>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75" right="0.63" top="0.57999999999999996" bottom="0.6" header="0.34" footer="0.35"/>
      <pageSetup scale="99" orientation="portrait" r:id="rId22"/>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75" right="0.63" top="0.57999999999999996" bottom="0.6" header="0.34" footer="0.35"/>
      <pageSetup scale="99" orientation="portrait" r:id="rId23"/>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6" orientation="portrait" r:id="rId24"/>
      <headerFooter alignWithMargins="0">
        <oddFooter>&amp;R&amp;"Book Antiqua,Bold"&amp;8 Page &amp;P of &amp;N</oddFooter>
      </headerFooter>
    </customSheetView>
    <customSheetView guid="{2CF6F19D-227C-4840-A9E1-6C944B0145DB}" scale="130" showPageBreaks="1" showGridLines="0" fitToPage="1" printArea="1" view="pageBreakPreview" topLeftCell="A7">
      <selection activeCell="A22" sqref="A22:E22"/>
      <pageMargins left="0.75" right="0.63" top="0.57999999999999996" bottom="0.6" header="0.34" footer="0.35"/>
      <pageSetup scale="87" orientation="portrait" r:id="rId25"/>
      <headerFooter alignWithMargins="0">
        <oddFooter>&amp;R&amp;"Book Antiqua,Bold"&amp;8 Page &amp;P of &amp;N</oddFooter>
      </headerFooter>
    </customSheetView>
    <customSheetView guid="{22E98F9C-C2D1-498E-A22F-610A9D935107}" scale="115" showPageBreaks="1" showGridLines="0" fitToPage="1" printArea="1" view="pageBreakPreview" topLeftCell="A4">
      <selection activeCell="A22" sqref="A22:E22"/>
      <pageMargins left="0.75" right="0.63" top="0.57999999999999996" bottom="0.6" header="0.34" footer="0.35"/>
      <pageSetup scale="87" orientation="portrait" r:id="rId26"/>
      <headerFooter alignWithMargins="0">
        <oddFooter>&amp;R&amp;"Book Antiqua,Bold"&amp;8 Page &amp;P of &amp;N</oddFooter>
      </headerFooter>
    </customSheetView>
    <customSheetView guid="{F69C7555-C61D-4F7A-9432-A1A8E6C1D167}" scale="115" showPageBreaks="1" showGridLines="0" fitToPage="1" printArea="1" view="pageBreakPreview" topLeftCell="A4">
      <selection activeCell="A22" sqref="A22:E22"/>
      <pageMargins left="0.75" right="0.63" top="0.57999999999999996" bottom="0.6" header="0.34" footer="0.35"/>
      <pageSetup scale="87" orientation="portrait" r:id="rId27"/>
      <headerFooter alignWithMargins="0">
        <oddFooter>&amp;R&amp;"Book Antiqua,Bold"&amp;8 Page &amp;P of &amp;N</oddFooter>
      </headerFooter>
    </customSheetView>
    <customSheetView guid="{1C46EBB3-B065-41C0-9C89-6B0653776FC2}" scale="115" showPageBreaks="1" showGridLines="0" fitToPage="1" printArea="1" view="pageBreakPreview" topLeftCell="A16">
      <selection activeCell="A22" sqref="A22:E22"/>
      <pageMargins left="0.75" right="0.63" top="0.57999999999999996" bottom="0.6" header="0.34" footer="0.35"/>
      <pageSetup scale="87" orientation="portrait" r:id="rId28"/>
      <headerFooter alignWithMargins="0">
        <oddFooter>&amp;R&amp;"Book Antiqua,Bold"&amp;8 Page &amp;P of &amp;N</oddFooter>
      </headerFooter>
    </customSheetView>
    <customSheetView guid="{DADC952D-E162-4FBD-AB22-9C1A7E7CACD8}" scale="115" showPageBreaks="1" showGridLines="0" fitToPage="1" printArea="1" view="pageBreakPreview">
      <selection activeCell="A22" sqref="A22:E22"/>
      <pageMargins left="0.75" right="0.63" top="0.57999999999999996" bottom="0.6" header="0.34" footer="0.35"/>
      <pageSetup scale="87" orientation="portrait" r:id="rId29"/>
      <headerFooter alignWithMargins="0">
        <oddFooter>&amp;R&amp;"Book Antiqua,Bold"&amp;8 Page &amp;P of &amp;N</oddFooter>
      </headerFooter>
    </customSheetView>
    <customSheetView guid="{ABDD40A7-66B9-43CC-B63B-09D98A5A40BE}" scale="115" showPageBreaks="1" showGridLines="0" fitToPage="1" printArea="1" view="pageBreakPreview">
      <selection activeCell="A22" sqref="A22:E22"/>
      <pageMargins left="0.75" right="0.63" top="0.57999999999999996" bottom="0.6" header="0.34" footer="0.35"/>
      <pageSetup scale="87" orientation="portrait" r:id="rId30"/>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31"/>
  <headerFooter alignWithMargins="0">
    <oddFooter>&amp;R&amp;"Book Antiqua,Bold"&amp;8 Page &amp;P of &amp;N</oddFooter>
  </headerFooter>
  <drawing r:id="rId3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indexed="14"/>
    <pageSetUpPr fitToPage="1"/>
  </sheetPr>
  <dimension ref="A1:J238"/>
  <sheetViews>
    <sheetView view="pageBreakPreview" topLeftCell="A35" zoomScale="115" zoomScaleNormal="100" zoomScaleSheetLayoutView="115" workbookViewId="0">
      <selection activeCell="A45" sqref="A45:I45"/>
    </sheetView>
  </sheetViews>
  <sheetFormatPr defaultColWidth="9.140625" defaultRowHeight="13.5"/>
  <cols>
    <col min="1" max="1" width="8.5703125" style="26" customWidth="1"/>
    <col min="2" max="2" width="10.7109375" style="26" customWidth="1"/>
    <col min="3" max="3" width="10.85546875" style="26" customWidth="1"/>
    <col min="4" max="4" width="16.85546875" style="26" customWidth="1"/>
    <col min="5" max="5" width="20" style="26" customWidth="1"/>
    <col min="6" max="8" width="10.7109375" style="26" customWidth="1"/>
    <col min="9" max="9" width="8.140625" style="26" customWidth="1"/>
    <col min="10" max="16384" width="9.140625" style="26"/>
  </cols>
  <sheetData>
    <row r="1" spans="1:9" s="328" customFormat="1" ht="32.1" customHeight="1">
      <c r="A1" s="1508" t="s">
        <v>464</v>
      </c>
      <c r="B1" s="1509"/>
      <c r="C1" s="1509"/>
      <c r="D1" s="1509"/>
      <c r="E1" s="1509"/>
      <c r="F1" s="1509"/>
      <c r="G1" s="1509"/>
      <c r="H1" s="1509"/>
      <c r="I1" s="1510"/>
    </row>
    <row r="2" spans="1:9" s="328" customFormat="1" ht="32.1" customHeight="1">
      <c r="A2" s="325" t="s">
        <v>465</v>
      </c>
      <c r="B2" s="1511" t="s">
        <v>466</v>
      </c>
      <c r="C2" s="1511"/>
      <c r="D2" s="1511"/>
      <c r="E2" s="1511"/>
      <c r="F2" s="1511"/>
      <c r="G2" s="1511"/>
      <c r="H2" s="1511"/>
      <c r="I2" s="1512"/>
    </row>
    <row r="3" spans="1:9" s="328" customFormat="1" ht="32.1" customHeight="1">
      <c r="A3" s="325" t="s">
        <v>467</v>
      </c>
      <c r="B3" s="1511" t="s">
        <v>468</v>
      </c>
      <c r="C3" s="1511"/>
      <c r="D3" s="1511"/>
      <c r="E3" s="1511"/>
      <c r="F3" s="1511"/>
      <c r="G3" s="1511"/>
      <c r="H3" s="1511"/>
      <c r="I3" s="1512"/>
    </row>
    <row r="4" spans="1:9" s="328" customFormat="1" ht="32.1" customHeight="1">
      <c r="A4" s="325" t="s">
        <v>469</v>
      </c>
      <c r="B4" s="1511" t="s">
        <v>470</v>
      </c>
      <c r="C4" s="1511"/>
      <c r="D4" s="1511"/>
      <c r="E4" s="1511"/>
      <c r="F4" s="1511"/>
      <c r="G4" s="1511"/>
      <c r="H4" s="1511"/>
      <c r="I4" s="1512"/>
    </row>
    <row r="5" spans="1:9" s="328" customFormat="1" ht="32.1" customHeight="1">
      <c r="A5" s="325" t="s">
        <v>471</v>
      </c>
      <c r="B5" s="1511" t="s">
        <v>472</v>
      </c>
      <c r="C5" s="1511"/>
      <c r="D5" s="1511"/>
      <c r="E5" s="1511"/>
      <c r="F5" s="1511"/>
      <c r="G5" s="1511"/>
      <c r="H5" s="1511"/>
      <c r="I5" s="1512"/>
    </row>
    <row r="6" spans="1:9" s="328" customFormat="1" ht="32.1" customHeight="1">
      <c r="A6" s="326" t="s">
        <v>473</v>
      </c>
      <c r="B6" s="1513" t="s">
        <v>600</v>
      </c>
      <c r="C6" s="1513"/>
      <c r="D6" s="1513"/>
      <c r="E6" s="1513"/>
      <c r="F6" s="1513"/>
      <c r="G6" s="1513"/>
      <c r="H6" s="1513"/>
      <c r="I6" s="1514"/>
    </row>
    <row r="7" spans="1:9" s="328" customFormat="1" ht="32.1" customHeight="1">
      <c r="A7" s="327"/>
      <c r="C7" s="327"/>
      <c r="D7" s="327"/>
      <c r="E7" s="327"/>
      <c r="F7" s="327"/>
      <c r="G7" s="327"/>
      <c r="H7" s="327"/>
      <c r="I7" s="327"/>
    </row>
    <row r="24" spans="1:10" ht="6.75" customHeight="1"/>
    <row r="28" spans="1:10">
      <c r="A28" s="70"/>
      <c r="B28" s="70"/>
      <c r="C28" s="70"/>
      <c r="D28" s="70"/>
      <c r="E28" s="70"/>
      <c r="F28" s="70"/>
      <c r="G28" s="70"/>
      <c r="H28" s="70"/>
      <c r="I28" s="70"/>
      <c r="J28" s="70"/>
    </row>
    <row r="29" spans="1:10">
      <c r="A29" s="70"/>
      <c r="B29" s="70"/>
      <c r="C29" s="70"/>
      <c r="D29" s="70"/>
      <c r="E29" s="70"/>
      <c r="F29" s="70"/>
      <c r="G29" s="70"/>
      <c r="H29" s="70"/>
      <c r="I29" s="70"/>
      <c r="J29" s="70"/>
    </row>
    <row r="30" spans="1:10">
      <c r="A30" s="70"/>
      <c r="B30" s="70"/>
      <c r="C30" s="70"/>
      <c r="D30" s="70"/>
      <c r="E30" s="70"/>
      <c r="F30" s="70"/>
      <c r="G30" s="70"/>
      <c r="H30" s="70"/>
      <c r="I30" s="70"/>
      <c r="J30" s="70"/>
    </row>
    <row r="31" spans="1:10" ht="18.75">
      <c r="A31" s="1519" t="s">
        <v>386</v>
      </c>
      <c r="B31" s="1519"/>
      <c r="C31" s="1519"/>
      <c r="D31" s="1519"/>
      <c r="E31" s="1519"/>
      <c r="F31" s="1519"/>
      <c r="G31" s="1519"/>
      <c r="H31" s="1519"/>
      <c r="I31" s="1519"/>
      <c r="J31" s="70"/>
    </row>
    <row r="32" spans="1:10" ht="15.75">
      <c r="A32" s="1518" t="s">
        <v>387</v>
      </c>
      <c r="B32" s="1518"/>
      <c r="C32" s="1518"/>
      <c r="D32" s="1518"/>
      <c r="E32" s="1518"/>
      <c r="F32" s="1518"/>
      <c r="G32" s="1518"/>
      <c r="H32" s="1518"/>
      <c r="I32" s="1518"/>
      <c r="J32" s="70"/>
    </row>
    <row r="33" spans="1:10" ht="18.75">
      <c r="A33" s="1515" t="s">
        <v>388</v>
      </c>
      <c r="B33" s="1515"/>
      <c r="C33" s="1515"/>
      <c r="D33" s="1515"/>
      <c r="E33" s="1515"/>
      <c r="F33" s="1515"/>
      <c r="G33" s="1515"/>
      <c r="H33" s="1515"/>
      <c r="I33" s="1515"/>
      <c r="J33" s="70"/>
    </row>
    <row r="34" spans="1:10" ht="36" customHeight="1">
      <c r="A34" s="1520" t="s">
        <v>614</v>
      </c>
      <c r="B34" s="1520"/>
      <c r="C34" s="1520"/>
      <c r="D34" s="1520"/>
      <c r="E34" s="1520"/>
      <c r="F34" s="1520"/>
      <c r="G34" s="1520"/>
      <c r="H34" s="1520"/>
      <c r="I34" s="1520"/>
      <c r="J34" s="70"/>
    </row>
    <row r="35" spans="1:10" ht="18.75">
      <c r="A35" s="1515" t="s">
        <v>389</v>
      </c>
      <c r="B35" s="1515"/>
      <c r="C35" s="1515"/>
      <c r="D35" s="1515"/>
      <c r="E35" s="1515"/>
      <c r="F35" s="1515"/>
      <c r="G35" s="1515"/>
      <c r="H35" s="1515"/>
      <c r="I35" s="1515"/>
      <c r="J35" s="70"/>
    </row>
    <row r="36" spans="1:10" ht="15.75">
      <c r="A36" s="1518" t="s">
        <v>390</v>
      </c>
      <c r="B36" s="1518"/>
      <c r="C36" s="1518"/>
      <c r="D36" s="1518"/>
      <c r="E36" s="1518"/>
      <c r="F36" s="1518"/>
      <c r="G36" s="1518"/>
      <c r="H36" s="1518"/>
      <c r="I36" s="1518"/>
      <c r="J36" s="70"/>
    </row>
    <row r="37" spans="1:10" ht="24.6" customHeight="1">
      <c r="A37" s="1518" t="str">
        <f>'Attach 3(JV)'!B9</f>
        <v/>
      </c>
      <c r="B37" s="1518"/>
      <c r="C37" s="1518"/>
      <c r="D37" s="1518"/>
      <c r="E37" s="1518"/>
      <c r="F37" s="1518"/>
      <c r="G37" s="1518"/>
      <c r="H37" s="1518"/>
      <c r="I37" s="1518"/>
      <c r="J37" s="70"/>
    </row>
    <row r="38" spans="1:10" ht="55.9" customHeight="1">
      <c r="A38" s="1517" t="str">
        <f>" having its Registered Office at " &amp; 'Attach 3(JV)'!B10 &amp; " " &amp;'Attach 3(JV)'!B11 &amp; " " &amp;'Attach 3(JV)'!B12</f>
        <v xml:space="preserve"> having its Registered Office at   </v>
      </c>
      <c r="B38" s="1517"/>
      <c r="C38" s="1517"/>
      <c r="D38" s="1517"/>
      <c r="E38" s="1517"/>
      <c r="F38" s="1517"/>
      <c r="G38" s="1517"/>
      <c r="H38" s="1517"/>
      <c r="I38" s="1517"/>
      <c r="J38" s="70"/>
    </row>
    <row r="39" spans="1:10" ht="15.75" hidden="1">
      <c r="A39" s="1518" t="str">
        <f>IF('Names of Bidder'!D6 = "Sole Bidder", " ", " and ")</f>
        <v xml:space="preserve"> and </v>
      </c>
      <c r="B39" s="1518"/>
      <c r="C39" s="1518"/>
      <c r="D39" s="1518"/>
      <c r="E39" s="1518"/>
      <c r="F39" s="1518"/>
      <c r="G39" s="1518"/>
      <c r="H39" s="1518"/>
      <c r="I39" s="1518"/>
      <c r="J39" s="70"/>
    </row>
    <row r="40" spans="1:10" ht="10.5" hidden="1" customHeight="1">
      <c r="A40" s="1517" t="str">
        <f>IF('Names of Bidder'!D6= "Sole Bidder", "", IF('Names of Bidder'!D7=1,'Names of Bidder'!D23,IF('Names of Bidder'!D7="2 or More",'Names of Bidder'!D23&amp;" &amp; "&amp;'Names of Bidder'!D28,"")))</f>
        <v/>
      </c>
      <c r="B40" s="1517"/>
      <c r="C40" s="1517"/>
      <c r="D40" s="1517"/>
      <c r="E40" s="1517"/>
      <c r="F40" s="1517"/>
      <c r="G40" s="1517"/>
      <c r="H40" s="1517"/>
      <c r="I40" s="1517"/>
      <c r="J40" s="70"/>
    </row>
    <row r="41" spans="1:10" ht="39" hidden="1" customHeight="1">
      <c r="A41" s="1517"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having its Registered Office at FALSE</v>
      </c>
      <c r="B41" s="1517"/>
      <c r="C41" s="1517"/>
      <c r="D41" s="1517"/>
      <c r="E41" s="1517"/>
      <c r="F41" s="1517"/>
      <c r="G41" s="1517"/>
      <c r="H41" s="1517"/>
      <c r="I41" s="1517"/>
      <c r="J41" s="70"/>
    </row>
    <row r="42" spans="1:10" ht="15.75">
      <c r="A42" s="1518" t="s">
        <v>391</v>
      </c>
      <c r="B42" s="1518"/>
      <c r="C42" s="1518"/>
      <c r="D42" s="1518"/>
      <c r="E42" s="1518"/>
      <c r="F42" s="1518"/>
      <c r="G42" s="1518"/>
      <c r="H42" s="1518"/>
      <c r="I42" s="1518"/>
      <c r="J42" s="70"/>
    </row>
    <row r="43" spans="1:10" ht="18.75">
      <c r="A43" s="1515" t="s">
        <v>392</v>
      </c>
      <c r="B43" s="1515"/>
      <c r="C43" s="1515"/>
      <c r="D43" s="1515"/>
      <c r="E43" s="1515"/>
      <c r="F43" s="1515"/>
      <c r="G43" s="1515"/>
      <c r="H43" s="1515"/>
      <c r="I43" s="1515"/>
      <c r="J43" s="70"/>
    </row>
    <row r="44" spans="1:10" ht="18.75">
      <c r="A44" s="1515" t="s">
        <v>393</v>
      </c>
      <c r="B44" s="1515"/>
      <c r="C44" s="1515"/>
      <c r="D44" s="1515"/>
      <c r="E44" s="1515"/>
      <c r="F44" s="1515"/>
      <c r="G44" s="1515"/>
      <c r="H44" s="1515"/>
      <c r="I44" s="1515"/>
      <c r="J44" s="70"/>
    </row>
    <row r="45" spans="1:10" ht="72.599999999999994" customHeight="1">
      <c r="A45" s="1516" t="str">
        <f>"POWERGRID intends to award, under laid-down organisational procedures, contract(s) for " &amp; Basic!B1</f>
        <v>POWERGRID intends to award, under laid-down organisational procedures, contract(s) for Isolator Package ISO-02 associated with Bulk Procurement for Substation Equipment’s for implementation of Bay Extension work.</v>
      </c>
      <c r="B45" s="1516"/>
      <c r="C45" s="1516"/>
      <c r="D45" s="1516"/>
      <c r="E45" s="1516"/>
      <c r="F45" s="1516"/>
      <c r="G45" s="1516"/>
      <c r="H45" s="1516"/>
      <c r="I45" s="1516"/>
      <c r="J45" s="70"/>
    </row>
    <row r="46" spans="1:10" ht="14.25" customHeight="1">
      <c r="A46" s="278"/>
      <c r="B46" s="280"/>
      <c r="C46" s="280"/>
      <c r="D46" s="280"/>
      <c r="E46" s="280"/>
      <c r="F46" s="278"/>
      <c r="G46" s="280"/>
      <c r="H46" s="280"/>
      <c r="I46" s="280"/>
      <c r="J46" s="70"/>
    </row>
    <row r="47" spans="1:10" ht="21" customHeight="1">
      <c r="A47" s="1372" t="s">
        <v>394</v>
      </c>
      <c r="B47" s="1372"/>
      <c r="C47" s="1372"/>
      <c r="D47" s="1372"/>
      <c r="E47" s="1501" t="s">
        <v>394</v>
      </c>
      <c r="F47" s="1501"/>
      <c r="G47" s="1501"/>
      <c r="H47" s="1501"/>
      <c r="I47" s="1501"/>
      <c r="J47" s="70"/>
    </row>
    <row r="48" spans="1:10" ht="32.25" customHeight="1">
      <c r="A48" s="1502" t="s">
        <v>474</v>
      </c>
      <c r="B48" s="1502"/>
      <c r="C48" s="1502"/>
      <c r="D48" s="1502"/>
      <c r="E48" s="1503" t="s">
        <v>396</v>
      </c>
      <c r="F48" s="1503"/>
      <c r="G48" s="1503"/>
      <c r="H48" s="1503"/>
      <c r="I48" s="1503"/>
      <c r="J48" s="70"/>
    </row>
    <row r="49" spans="1:10" ht="18.75" customHeight="1">
      <c r="A49" s="281" t="s">
        <v>397</v>
      </c>
      <c r="B49" s="282"/>
      <c r="C49" s="282"/>
      <c r="D49" s="282"/>
      <c r="E49" s="282"/>
      <c r="F49" s="282"/>
      <c r="G49" s="282"/>
      <c r="H49" s="282"/>
      <c r="I49" s="283" t="s">
        <v>398</v>
      </c>
      <c r="J49" s="70"/>
    </row>
    <row r="50" spans="1:10" ht="112.5" customHeight="1">
      <c r="A50" s="1497" t="str">
        <f>Basic!B1&amp;"Package and Specification Number " &amp;  Basic!B3 &amp; " POWERGRID values full compliance with all relevant laws of the land, rules, regulations, economic use of resources, and of fairness/transparency in its relations with its Bidders/ Contractors."</f>
        <v>Isolator Package ISO-02 associated with Bulk Procurement for Substation Equipment’s for implementation of Bay Extension work.Package and Specification Number CC/NT/G-MISC/DOM/A02/23/01462 POWERGRID values full compliance with all relevant laws of the land, rules, regulations, economic use of resources, and of fairness/transparency in its relations with its Bidders/ Contractors.</v>
      </c>
      <c r="B50" s="1497"/>
      <c r="C50" s="1497"/>
      <c r="D50" s="1497"/>
      <c r="E50" s="1497"/>
      <c r="F50" s="1497"/>
      <c r="G50" s="1497"/>
      <c r="H50" s="1497"/>
      <c r="I50" s="1497"/>
    </row>
    <row r="51" spans="1:10" ht="9.75" customHeight="1">
      <c r="A51" s="284"/>
      <c r="B51" s="285"/>
      <c r="C51" s="285"/>
      <c r="D51" s="285"/>
      <c r="E51" s="285"/>
      <c r="F51" s="285"/>
      <c r="G51" s="285"/>
      <c r="H51" s="285"/>
      <c r="I51" s="285"/>
    </row>
    <row r="52" spans="1:10" ht="35.25" customHeight="1">
      <c r="A52" s="1497" t="s">
        <v>399</v>
      </c>
      <c r="B52" s="1497"/>
      <c r="C52" s="1497"/>
      <c r="D52" s="1497"/>
      <c r="E52" s="1497"/>
      <c r="F52" s="1497"/>
      <c r="G52" s="1497"/>
      <c r="H52" s="1497"/>
      <c r="I52" s="1497"/>
    </row>
    <row r="53" spans="1:10" ht="8.1" customHeight="1">
      <c r="A53" s="286"/>
      <c r="B53" s="285"/>
      <c r="C53" s="285"/>
      <c r="D53" s="285"/>
      <c r="E53" s="285"/>
      <c r="F53" s="285"/>
      <c r="G53" s="285"/>
      <c r="H53" s="285"/>
      <c r="I53" s="285"/>
    </row>
    <row r="54" spans="1:10" ht="15.75">
      <c r="A54" s="1521" t="s">
        <v>520</v>
      </c>
      <c r="B54" s="1521"/>
      <c r="C54" s="1521"/>
      <c r="D54" s="1521"/>
      <c r="E54" s="1521"/>
      <c r="F54" s="1521"/>
      <c r="G54" s="1521"/>
      <c r="H54" s="1521"/>
      <c r="I54" s="1521"/>
    </row>
    <row r="55" spans="1:10" ht="8.1" customHeight="1">
      <c r="A55" s="286"/>
      <c r="B55" s="285"/>
      <c r="C55" s="285"/>
      <c r="D55" s="285"/>
      <c r="E55" s="285"/>
      <c r="F55" s="285"/>
      <c r="G55" s="285"/>
      <c r="H55" s="285"/>
      <c r="I55" s="285"/>
    </row>
    <row r="56" spans="1:10" ht="16.5">
      <c r="A56" s="1506" t="s">
        <v>400</v>
      </c>
      <c r="B56" s="1506"/>
      <c r="C56" s="1506"/>
      <c r="D56" s="1506"/>
      <c r="E56" s="1506"/>
      <c r="F56" s="1506"/>
      <c r="G56" s="1506"/>
      <c r="H56" s="1506"/>
      <c r="I56" s="1506"/>
    </row>
    <row r="57" spans="1:10" ht="8.1" customHeight="1">
      <c r="A57" s="287"/>
      <c r="B57" s="285"/>
      <c r="C57" s="285"/>
      <c r="D57" s="285"/>
      <c r="E57" s="285"/>
      <c r="F57" s="285"/>
      <c r="G57" s="285"/>
      <c r="H57" s="285"/>
      <c r="I57" s="285"/>
    </row>
    <row r="58" spans="1:10" ht="33.75" customHeight="1">
      <c r="A58" s="288" t="s">
        <v>401</v>
      </c>
      <c r="B58" s="1507" t="s">
        <v>402</v>
      </c>
      <c r="C58" s="1507"/>
      <c r="D58" s="1507"/>
      <c r="E58" s="1507"/>
      <c r="F58" s="1507"/>
      <c r="G58" s="1507"/>
      <c r="H58" s="1507"/>
      <c r="I58" s="1507"/>
    </row>
    <row r="59" spans="1:10" ht="5.25" customHeight="1">
      <c r="A59" s="286"/>
      <c r="B59" s="285"/>
      <c r="C59" s="285"/>
      <c r="D59" s="285"/>
      <c r="E59" s="285"/>
      <c r="F59" s="285"/>
      <c r="G59" s="285"/>
      <c r="H59" s="285"/>
      <c r="I59" s="285"/>
    </row>
    <row r="60" spans="1:10" ht="67.5" customHeight="1">
      <c r="A60" s="285"/>
      <c r="B60" s="288" t="s">
        <v>403</v>
      </c>
      <c r="C60" s="1507" t="s">
        <v>404</v>
      </c>
      <c r="D60" s="1507"/>
      <c r="E60" s="1507"/>
      <c r="F60" s="1507"/>
      <c r="G60" s="1507"/>
      <c r="H60" s="1507"/>
      <c r="I60" s="1507"/>
    </row>
    <row r="61" spans="1:10" ht="5.25" customHeight="1">
      <c r="A61" s="285"/>
      <c r="B61" s="288"/>
      <c r="C61" s="289"/>
      <c r="D61" s="289"/>
      <c r="E61" s="289"/>
      <c r="F61" s="289"/>
      <c r="G61" s="289"/>
      <c r="H61" s="289"/>
      <c r="I61" s="289"/>
    </row>
    <row r="62" spans="1:10" ht="83.25" customHeight="1">
      <c r="A62" s="285"/>
      <c r="B62" s="288" t="s">
        <v>405</v>
      </c>
      <c r="C62" s="1507" t="s">
        <v>892</v>
      </c>
      <c r="D62" s="1507"/>
      <c r="E62" s="1507"/>
      <c r="F62" s="1507"/>
      <c r="G62" s="1507"/>
      <c r="H62" s="1507"/>
      <c r="I62" s="1507"/>
    </row>
    <row r="63" spans="1:10" ht="8.1" customHeight="1">
      <c r="A63" s="285"/>
      <c r="B63" s="288"/>
      <c r="C63" s="289"/>
      <c r="D63" s="289"/>
      <c r="E63" s="289"/>
      <c r="F63" s="289"/>
      <c r="G63" s="289"/>
      <c r="H63" s="289"/>
      <c r="I63" s="289"/>
    </row>
    <row r="64" spans="1:10" ht="50.25" customHeight="1">
      <c r="A64" s="285"/>
      <c r="B64" s="288" t="s">
        <v>406</v>
      </c>
      <c r="C64" s="1507" t="s">
        <v>893</v>
      </c>
      <c r="D64" s="1507"/>
      <c r="E64" s="1507"/>
      <c r="F64" s="1507"/>
      <c r="G64" s="1507"/>
      <c r="H64" s="1507"/>
      <c r="I64" s="1507"/>
    </row>
    <row r="65" spans="1:10" ht="8.1" customHeight="1">
      <c r="A65" s="285"/>
      <c r="B65" s="288"/>
      <c r="C65" s="289"/>
      <c r="D65" s="289"/>
      <c r="E65" s="289"/>
      <c r="F65" s="289"/>
      <c r="G65" s="289"/>
      <c r="H65" s="289"/>
      <c r="I65" s="289"/>
    </row>
    <row r="66" spans="1:10" ht="69" customHeight="1">
      <c r="A66" s="288" t="s">
        <v>407</v>
      </c>
      <c r="B66" s="1507" t="s">
        <v>894</v>
      </c>
      <c r="C66" s="1507"/>
      <c r="D66" s="1507"/>
      <c r="E66" s="1507"/>
      <c r="F66" s="1507"/>
      <c r="G66" s="1507"/>
      <c r="H66" s="1507"/>
      <c r="I66" s="1507"/>
    </row>
    <row r="67" spans="1:10" ht="5.25" customHeight="1">
      <c r="A67" s="285"/>
      <c r="B67" s="288"/>
      <c r="C67" s="289"/>
      <c r="D67" s="289"/>
      <c r="E67" s="289"/>
      <c r="F67" s="289"/>
      <c r="G67" s="289"/>
      <c r="H67" s="289"/>
      <c r="I67" s="289"/>
    </row>
    <row r="68" spans="1:10" ht="16.5">
      <c r="A68" s="1506" t="s">
        <v>408</v>
      </c>
      <c r="B68" s="1506"/>
      <c r="C68" s="1506"/>
      <c r="D68" s="1506"/>
      <c r="E68" s="1506"/>
      <c r="F68" s="1506"/>
      <c r="G68" s="1506"/>
      <c r="H68" s="1506"/>
      <c r="I68" s="1506"/>
    </row>
    <row r="69" spans="1:10" ht="3" customHeight="1">
      <c r="A69" s="285"/>
      <c r="B69" s="288"/>
      <c r="C69" s="289"/>
      <c r="D69" s="289"/>
      <c r="E69" s="289"/>
      <c r="F69" s="289"/>
      <c r="G69" s="289"/>
      <c r="H69" s="289"/>
      <c r="I69" s="289"/>
    </row>
    <row r="70" spans="1:10" ht="49.5" customHeight="1">
      <c r="A70" s="288" t="s">
        <v>401</v>
      </c>
      <c r="B70" s="1507" t="s">
        <v>895</v>
      </c>
      <c r="C70" s="1507"/>
      <c r="D70" s="1507"/>
      <c r="E70" s="1507"/>
      <c r="F70" s="1507"/>
      <c r="G70" s="1507"/>
      <c r="H70" s="1507"/>
      <c r="I70" s="1507"/>
    </row>
    <row r="71" spans="1:10" ht="24" customHeight="1">
      <c r="A71" s="278"/>
      <c r="B71" s="282"/>
      <c r="C71" s="282"/>
      <c r="D71" s="282"/>
      <c r="E71" s="282"/>
      <c r="F71" s="278"/>
      <c r="G71" s="282"/>
      <c r="H71" s="282"/>
      <c r="I71" s="282"/>
      <c r="J71" s="70"/>
    </row>
    <row r="72" spans="1:10" ht="21" customHeight="1">
      <c r="A72" s="1372" t="s">
        <v>394</v>
      </c>
      <c r="B72" s="1372"/>
      <c r="C72" s="1372"/>
      <c r="D72" s="1372"/>
      <c r="E72" s="1501" t="s">
        <v>394</v>
      </c>
      <c r="F72" s="1501"/>
      <c r="G72" s="1501"/>
      <c r="H72" s="1501"/>
      <c r="I72" s="1501"/>
      <c r="J72" s="70"/>
    </row>
    <row r="73" spans="1:10" ht="33" customHeight="1">
      <c r="A73" s="1502" t="s">
        <v>395</v>
      </c>
      <c r="B73" s="1502"/>
      <c r="C73" s="1502"/>
      <c r="D73" s="1502"/>
      <c r="E73" s="1503" t="s">
        <v>396</v>
      </c>
      <c r="F73" s="1503"/>
      <c r="G73" s="1503"/>
      <c r="H73" s="1503"/>
      <c r="I73" s="1503"/>
      <c r="J73" s="70"/>
    </row>
    <row r="74" spans="1:10" ht="15.75">
      <c r="A74" s="281" t="s">
        <v>397</v>
      </c>
      <c r="B74" s="282"/>
      <c r="C74" s="282"/>
      <c r="D74" s="282"/>
      <c r="E74" s="282"/>
      <c r="F74" s="282"/>
      <c r="G74" s="282"/>
      <c r="H74" s="282"/>
      <c r="I74" s="283" t="s">
        <v>409</v>
      </c>
      <c r="J74" s="70"/>
    </row>
    <row r="75" spans="1:10" ht="96.75" customHeight="1">
      <c r="A75" s="285"/>
      <c r="B75" s="288" t="s">
        <v>410</v>
      </c>
      <c r="C75" s="1507" t="s">
        <v>896</v>
      </c>
      <c r="D75" s="1507"/>
      <c r="E75" s="1507"/>
      <c r="F75" s="1507"/>
      <c r="G75" s="1507"/>
      <c r="H75" s="1507"/>
      <c r="I75" s="1507"/>
    </row>
    <row r="76" spans="1:10" ht="9.9499999999999993" customHeight="1">
      <c r="A76" s="285"/>
      <c r="B76" s="290"/>
      <c r="C76" s="286"/>
      <c r="D76" s="286"/>
      <c r="E76" s="286"/>
      <c r="F76" s="286"/>
      <c r="G76" s="286"/>
      <c r="H76" s="286"/>
      <c r="I76" s="286"/>
    </row>
    <row r="77" spans="1:10" ht="99" customHeight="1">
      <c r="A77" s="285"/>
      <c r="B77" s="288" t="s">
        <v>405</v>
      </c>
      <c r="C77" s="1507" t="s">
        <v>897</v>
      </c>
      <c r="D77" s="1507"/>
      <c r="E77" s="1507"/>
      <c r="F77" s="1507"/>
      <c r="G77" s="1507"/>
      <c r="H77" s="1507"/>
      <c r="I77" s="1507"/>
    </row>
    <row r="78" spans="1:10" ht="9.9499999999999993" customHeight="1">
      <c r="A78" s="285"/>
      <c r="B78" s="288"/>
      <c r="C78" s="291"/>
      <c r="D78" s="291"/>
      <c r="E78" s="291"/>
      <c r="F78" s="291"/>
      <c r="G78" s="291"/>
      <c r="H78" s="291"/>
      <c r="I78" s="291"/>
    </row>
    <row r="79" spans="1:10" ht="53.25" customHeight="1">
      <c r="A79" s="285"/>
      <c r="B79" s="288" t="s">
        <v>406</v>
      </c>
      <c r="C79" s="1507" t="s">
        <v>898</v>
      </c>
      <c r="D79" s="1507"/>
      <c r="E79" s="1507"/>
      <c r="F79" s="1507"/>
      <c r="G79" s="1507"/>
      <c r="H79" s="1507"/>
      <c r="I79" s="1507"/>
    </row>
    <row r="80" spans="1:10" ht="9.9499999999999993" customHeight="1">
      <c r="A80" s="285"/>
      <c r="B80" s="288"/>
      <c r="C80" s="291"/>
      <c r="D80" s="291"/>
      <c r="E80" s="291"/>
      <c r="F80" s="291"/>
      <c r="G80" s="291"/>
      <c r="H80" s="291"/>
      <c r="I80" s="291"/>
    </row>
    <row r="81" spans="1:10" ht="9.9499999999999993" customHeight="1">
      <c r="A81" s="285"/>
      <c r="B81" s="288"/>
      <c r="C81" s="291"/>
      <c r="D81" s="291"/>
      <c r="E81" s="291"/>
      <c r="F81" s="291"/>
      <c r="G81" s="291"/>
      <c r="H81" s="291"/>
      <c r="I81" s="291"/>
    </row>
    <row r="82" spans="1:10" ht="85.5" customHeight="1">
      <c r="A82" s="285"/>
      <c r="B82" s="288" t="s">
        <v>411</v>
      </c>
      <c r="C82" s="1507" t="s">
        <v>412</v>
      </c>
      <c r="D82" s="1507"/>
      <c r="E82" s="1507"/>
      <c r="F82" s="1507"/>
      <c r="G82" s="1507"/>
      <c r="H82" s="1507"/>
      <c r="I82" s="1507"/>
    </row>
    <row r="83" spans="1:10" ht="9.9499999999999993" customHeight="1">
      <c r="A83" s="285"/>
      <c r="B83" s="288"/>
      <c r="C83" s="291"/>
      <c r="D83" s="291"/>
      <c r="E83" s="291"/>
      <c r="F83" s="291"/>
      <c r="G83" s="291"/>
      <c r="H83" s="291"/>
      <c r="I83" s="291"/>
    </row>
    <row r="84" spans="1:10" ht="66" customHeight="1">
      <c r="A84" s="285"/>
      <c r="B84" s="288" t="s">
        <v>413</v>
      </c>
      <c r="C84" s="1507" t="s">
        <v>899</v>
      </c>
      <c r="D84" s="1507"/>
      <c r="E84" s="1507"/>
      <c r="F84" s="1507"/>
      <c r="G84" s="1507"/>
      <c r="H84" s="1507"/>
      <c r="I84" s="1507"/>
    </row>
    <row r="85" spans="1:10" ht="9.9499999999999993" customHeight="1">
      <c r="A85" s="285"/>
      <c r="B85" s="288"/>
      <c r="C85" s="291"/>
      <c r="D85" s="291"/>
      <c r="E85" s="291"/>
      <c r="F85" s="291"/>
      <c r="G85" s="291"/>
      <c r="H85" s="291"/>
      <c r="I85" s="291"/>
    </row>
    <row r="86" spans="1:10" ht="63.75" customHeight="1">
      <c r="A86" s="285"/>
      <c r="B86" s="288" t="s">
        <v>414</v>
      </c>
      <c r="C86" s="1507" t="s">
        <v>415</v>
      </c>
      <c r="D86" s="1507"/>
      <c r="E86" s="1507"/>
      <c r="F86" s="1507"/>
      <c r="G86" s="1507"/>
      <c r="H86" s="1507"/>
      <c r="I86" s="1507"/>
    </row>
    <row r="87" spans="1:10" ht="8.1" customHeight="1">
      <c r="A87" s="285"/>
      <c r="B87" s="291"/>
      <c r="C87" s="291"/>
      <c r="D87" s="291"/>
      <c r="E87" s="291"/>
      <c r="F87" s="291"/>
      <c r="G87" s="291"/>
      <c r="H87" s="291"/>
      <c r="I87" s="291"/>
    </row>
    <row r="88" spans="1:10" ht="51" customHeight="1">
      <c r="A88" s="285"/>
      <c r="B88" s="288" t="s">
        <v>919</v>
      </c>
      <c r="C88" s="1507" t="s">
        <v>900</v>
      </c>
      <c r="D88" s="1507"/>
      <c r="E88" s="1507"/>
      <c r="F88" s="1507"/>
      <c r="G88" s="1507"/>
      <c r="H88" s="1507"/>
      <c r="I88" s="1507"/>
    </row>
    <row r="89" spans="1:10" ht="8.1" customHeight="1">
      <c r="A89" s="285"/>
      <c r="B89" s="291"/>
      <c r="C89" s="291"/>
      <c r="D89" s="291"/>
      <c r="E89" s="291"/>
      <c r="F89" s="291"/>
      <c r="G89" s="291"/>
      <c r="H89" s="291"/>
      <c r="I89" s="291"/>
    </row>
    <row r="90" spans="1:10" ht="37.5" customHeight="1">
      <c r="A90" s="288" t="s">
        <v>407</v>
      </c>
      <c r="B90" s="1507" t="s">
        <v>416</v>
      </c>
      <c r="C90" s="1507"/>
      <c r="D90" s="1507"/>
      <c r="E90" s="1507"/>
      <c r="F90" s="1507"/>
      <c r="G90" s="1507"/>
      <c r="H90" s="1507"/>
      <c r="I90" s="1507"/>
    </row>
    <row r="91" spans="1:10" ht="39.75" customHeight="1">
      <c r="A91" s="278"/>
      <c r="B91" s="282"/>
      <c r="C91" s="282"/>
      <c r="D91" s="282"/>
      <c r="E91" s="282"/>
      <c r="F91" s="278"/>
      <c r="G91" s="282"/>
      <c r="H91" s="282"/>
      <c r="I91" s="282"/>
      <c r="J91" s="70"/>
    </row>
    <row r="92" spans="1:10" ht="21" customHeight="1">
      <c r="A92" s="1372" t="s">
        <v>394</v>
      </c>
      <c r="B92" s="1372"/>
      <c r="C92" s="1372"/>
      <c r="D92" s="1372"/>
      <c r="E92" s="1501" t="s">
        <v>394</v>
      </c>
      <c r="F92" s="1501"/>
      <c r="G92" s="1501"/>
      <c r="H92" s="1501"/>
      <c r="I92" s="1501"/>
      <c r="J92" s="70"/>
    </row>
    <row r="93" spans="1:10" ht="33" customHeight="1">
      <c r="A93" s="1502" t="s">
        <v>395</v>
      </c>
      <c r="B93" s="1502"/>
      <c r="C93" s="1502"/>
      <c r="D93" s="1502"/>
      <c r="E93" s="1503" t="s">
        <v>396</v>
      </c>
      <c r="F93" s="1503"/>
      <c r="G93" s="1503"/>
      <c r="H93" s="1503"/>
      <c r="I93" s="1503"/>
      <c r="J93" s="70"/>
    </row>
    <row r="94" spans="1:10" ht="15.75">
      <c r="A94" s="281" t="s">
        <v>397</v>
      </c>
      <c r="B94" s="282"/>
      <c r="C94" s="282"/>
      <c r="D94" s="282"/>
      <c r="E94" s="282"/>
      <c r="F94" s="282"/>
      <c r="G94" s="282"/>
      <c r="H94" s="282"/>
      <c r="I94" s="283" t="s">
        <v>417</v>
      </c>
      <c r="J94" s="70"/>
    </row>
    <row r="95" spans="1:10" ht="15.75">
      <c r="A95" s="281"/>
      <c r="B95" s="282"/>
      <c r="C95" s="282"/>
      <c r="D95" s="282"/>
      <c r="E95" s="282"/>
      <c r="F95" s="282"/>
      <c r="G95" s="282"/>
      <c r="H95" s="282"/>
      <c r="I95" s="283"/>
      <c r="J95" s="70"/>
    </row>
    <row r="96" spans="1:10" ht="16.5">
      <c r="A96" s="1506" t="s">
        <v>418</v>
      </c>
      <c r="B96" s="1506"/>
      <c r="C96" s="1506"/>
      <c r="D96" s="1506"/>
      <c r="E96" s="1506"/>
      <c r="F96" s="1506"/>
      <c r="G96" s="1506"/>
      <c r="H96" s="1506"/>
      <c r="I96" s="1506"/>
    </row>
    <row r="97" spans="1:9" ht="10.5" customHeight="1">
      <c r="A97" s="285"/>
      <c r="B97" s="291"/>
      <c r="C97" s="291"/>
      <c r="D97" s="291"/>
      <c r="E97" s="291"/>
      <c r="F97" s="291"/>
      <c r="G97" s="291"/>
      <c r="H97" s="291"/>
      <c r="I97" s="291"/>
    </row>
    <row r="98" spans="1:9" ht="80.25" customHeight="1">
      <c r="A98" s="288" t="s">
        <v>401</v>
      </c>
      <c r="B98" s="1507" t="s">
        <v>901</v>
      </c>
      <c r="C98" s="1507"/>
      <c r="D98" s="1507"/>
      <c r="E98" s="1507"/>
      <c r="F98" s="1507"/>
      <c r="G98" s="1507"/>
      <c r="H98" s="1507"/>
      <c r="I98" s="1507"/>
    </row>
    <row r="99" spans="1:9" ht="8.1" customHeight="1">
      <c r="A99" s="285"/>
      <c r="B99" s="291"/>
      <c r="C99" s="291"/>
      <c r="D99" s="291"/>
      <c r="E99" s="291"/>
      <c r="F99" s="291"/>
      <c r="G99" s="291"/>
      <c r="H99" s="291"/>
      <c r="I99" s="291"/>
    </row>
    <row r="100" spans="1:9" ht="141.75" customHeight="1">
      <c r="A100" s="288" t="s">
        <v>407</v>
      </c>
      <c r="B100" s="1507" t="s">
        <v>902</v>
      </c>
      <c r="C100" s="1507"/>
      <c r="D100" s="1507"/>
      <c r="E100" s="1507"/>
      <c r="F100" s="1507"/>
      <c r="G100" s="1507"/>
      <c r="H100" s="1507"/>
      <c r="I100" s="1507"/>
    </row>
    <row r="101" spans="1:9" ht="8.1" customHeight="1">
      <c r="A101" s="285"/>
      <c r="B101" s="291"/>
      <c r="C101" s="291"/>
      <c r="D101" s="291"/>
      <c r="E101" s="291"/>
      <c r="F101" s="291"/>
      <c r="G101" s="291"/>
      <c r="H101" s="291"/>
      <c r="I101" s="291"/>
    </row>
    <row r="102" spans="1:9" ht="51.75" customHeight="1">
      <c r="A102" s="288" t="s">
        <v>419</v>
      </c>
      <c r="B102" s="1507" t="s">
        <v>903</v>
      </c>
      <c r="C102" s="1507"/>
      <c r="D102" s="1507"/>
      <c r="E102" s="1507"/>
      <c r="F102" s="1507"/>
      <c r="G102" s="1507"/>
      <c r="H102" s="1507"/>
      <c r="I102" s="1507"/>
    </row>
    <row r="103" spans="1:9" ht="15" customHeight="1">
      <c r="A103" s="286"/>
      <c r="B103" s="285"/>
      <c r="C103" s="285"/>
      <c r="D103" s="285"/>
      <c r="E103" s="285"/>
      <c r="F103" s="285"/>
      <c r="G103" s="285"/>
      <c r="H103" s="285"/>
      <c r="I103" s="285"/>
    </row>
    <row r="104" spans="1:9" ht="16.5">
      <c r="A104" s="1506" t="s">
        <v>420</v>
      </c>
      <c r="B104" s="1506"/>
      <c r="C104" s="1506"/>
      <c r="D104" s="1506"/>
      <c r="E104" s="1506"/>
      <c r="F104" s="1506"/>
      <c r="G104" s="1506"/>
      <c r="H104" s="1506"/>
      <c r="I104" s="1506"/>
    </row>
    <row r="105" spans="1:9" ht="8.1" customHeight="1">
      <c r="A105" s="285"/>
      <c r="B105" s="291"/>
      <c r="C105" s="291"/>
      <c r="D105" s="291"/>
      <c r="E105" s="291"/>
      <c r="F105" s="291"/>
      <c r="G105" s="291"/>
      <c r="H105" s="291"/>
      <c r="I105" s="291"/>
    </row>
    <row r="106" spans="1:9" ht="42.75" customHeight="1">
      <c r="A106" s="288" t="s">
        <v>401</v>
      </c>
      <c r="B106" s="1497" t="s">
        <v>904</v>
      </c>
      <c r="C106" s="1497"/>
      <c r="D106" s="1497"/>
      <c r="E106" s="1497"/>
      <c r="F106" s="1497"/>
      <c r="G106" s="1497"/>
      <c r="H106" s="1497"/>
      <c r="I106" s="1497"/>
    </row>
    <row r="107" spans="1:9" ht="8.1" customHeight="1">
      <c r="A107" s="285"/>
      <c r="B107" s="291"/>
      <c r="C107" s="291"/>
      <c r="D107" s="291"/>
      <c r="E107" s="291"/>
      <c r="F107" s="291"/>
      <c r="G107" s="291"/>
      <c r="H107" s="291"/>
      <c r="I107" s="291"/>
    </row>
    <row r="108" spans="1:9" ht="70.5" customHeight="1">
      <c r="A108" s="288" t="s">
        <v>407</v>
      </c>
      <c r="B108" s="1497" t="s">
        <v>905</v>
      </c>
      <c r="C108" s="1497"/>
      <c r="D108" s="1497"/>
      <c r="E108" s="1497"/>
      <c r="F108" s="1497"/>
      <c r="G108" s="1497"/>
      <c r="H108" s="1497"/>
      <c r="I108" s="1497"/>
    </row>
    <row r="109" spans="1:9" ht="8.1" customHeight="1">
      <c r="A109" s="285"/>
      <c r="B109" s="291"/>
      <c r="C109" s="291"/>
      <c r="D109" s="291"/>
      <c r="E109" s="291"/>
      <c r="F109" s="291"/>
      <c r="G109" s="291"/>
      <c r="H109" s="291"/>
      <c r="I109" s="291"/>
    </row>
    <row r="110" spans="1:9" ht="16.5">
      <c r="A110" s="1506" t="s">
        <v>421</v>
      </c>
      <c r="B110" s="1506"/>
      <c r="C110" s="1506"/>
      <c r="D110" s="1506"/>
      <c r="E110" s="1506"/>
      <c r="F110" s="1506"/>
      <c r="G110" s="1506"/>
      <c r="H110" s="1506"/>
      <c r="I110" s="1506"/>
    </row>
    <row r="111" spans="1:9" ht="15" customHeight="1">
      <c r="A111" s="287"/>
      <c r="B111" s="285"/>
      <c r="C111" s="285"/>
      <c r="D111" s="285"/>
      <c r="E111" s="285"/>
      <c r="F111" s="285"/>
      <c r="G111" s="285"/>
      <c r="H111" s="285"/>
      <c r="I111" s="285"/>
    </row>
    <row r="112" spans="1:9" ht="58.5" customHeight="1">
      <c r="A112" s="288" t="s">
        <v>401</v>
      </c>
      <c r="B112" s="1497" t="s">
        <v>906</v>
      </c>
      <c r="C112" s="1497"/>
      <c r="D112" s="1497"/>
      <c r="E112" s="1497"/>
      <c r="F112" s="1497"/>
      <c r="G112" s="1497"/>
      <c r="H112" s="1497"/>
      <c r="I112" s="1497"/>
    </row>
    <row r="113" spans="1:10" ht="43.5" customHeight="1">
      <c r="A113" s="288"/>
      <c r="B113" s="279"/>
      <c r="C113" s="279"/>
      <c r="D113" s="279"/>
      <c r="E113" s="279"/>
      <c r="F113" s="279"/>
      <c r="G113" s="279"/>
      <c r="H113" s="279"/>
      <c r="I113" s="279"/>
    </row>
    <row r="114" spans="1:10" ht="26.25" customHeight="1">
      <c r="A114" s="285"/>
      <c r="B114" s="285"/>
      <c r="C114" s="285"/>
      <c r="D114" s="285"/>
      <c r="E114" s="285"/>
      <c r="F114" s="285"/>
      <c r="G114" s="285"/>
      <c r="H114" s="285"/>
      <c r="I114" s="285"/>
      <c r="J114" s="70"/>
    </row>
    <row r="115" spans="1:10" ht="21" customHeight="1">
      <c r="A115" s="1372" t="s">
        <v>394</v>
      </c>
      <c r="B115" s="1372"/>
      <c r="C115" s="1372"/>
      <c r="D115" s="1372"/>
      <c r="E115" s="1501" t="s">
        <v>394</v>
      </c>
      <c r="F115" s="1501"/>
      <c r="G115" s="1501"/>
      <c r="H115" s="1501"/>
      <c r="I115" s="1501"/>
      <c r="J115" s="70"/>
    </row>
    <row r="116" spans="1:10" ht="33" customHeight="1">
      <c r="A116" s="1502" t="s">
        <v>395</v>
      </c>
      <c r="B116" s="1502"/>
      <c r="C116" s="1502"/>
      <c r="D116" s="1502"/>
      <c r="E116" s="1503" t="s">
        <v>396</v>
      </c>
      <c r="F116" s="1503"/>
      <c r="G116" s="1503"/>
      <c r="H116" s="1503"/>
      <c r="I116" s="1503"/>
      <c r="J116" s="70"/>
    </row>
    <row r="117" spans="1:10" ht="15.75">
      <c r="A117" s="281" t="s">
        <v>397</v>
      </c>
      <c r="B117" s="282"/>
      <c r="C117" s="282"/>
      <c r="D117" s="282"/>
      <c r="E117" s="282"/>
      <c r="F117" s="282"/>
      <c r="G117" s="282"/>
      <c r="H117" s="282"/>
      <c r="I117" s="283" t="s">
        <v>422</v>
      </c>
      <c r="J117" s="70"/>
    </row>
    <row r="118" spans="1:10" ht="15.95" customHeight="1">
      <c r="A118" s="286"/>
      <c r="B118" s="285"/>
      <c r="C118" s="285"/>
      <c r="D118" s="285"/>
      <c r="E118" s="285"/>
      <c r="F118" s="285"/>
      <c r="G118" s="285"/>
      <c r="H118" s="285"/>
      <c r="I118" s="285"/>
    </row>
    <row r="119" spans="1:10" ht="50.25" customHeight="1">
      <c r="A119" s="288" t="s">
        <v>407</v>
      </c>
      <c r="B119" s="1497" t="s">
        <v>907</v>
      </c>
      <c r="C119" s="1497"/>
      <c r="D119" s="1497"/>
      <c r="E119" s="1497"/>
      <c r="F119" s="1497"/>
      <c r="G119" s="1497"/>
      <c r="H119" s="1497"/>
      <c r="I119" s="1497"/>
    </row>
    <row r="120" spans="1:10" ht="12" customHeight="1">
      <c r="A120" s="286"/>
      <c r="B120" s="285"/>
      <c r="C120" s="285"/>
      <c r="D120" s="285"/>
      <c r="E120" s="285"/>
      <c r="F120" s="285"/>
      <c r="G120" s="285"/>
      <c r="H120" s="285"/>
      <c r="I120" s="285"/>
    </row>
    <row r="121" spans="1:10" ht="16.5">
      <c r="A121" s="1506" t="s">
        <v>423</v>
      </c>
      <c r="B121" s="1506"/>
      <c r="C121" s="1506"/>
      <c r="D121" s="1506"/>
      <c r="E121" s="1506"/>
      <c r="F121" s="1506"/>
      <c r="G121" s="1506"/>
      <c r="H121" s="1506"/>
      <c r="I121" s="1506"/>
    </row>
    <row r="122" spans="1:10" ht="15.95" customHeight="1">
      <c r="A122" s="286"/>
      <c r="B122" s="285"/>
      <c r="C122" s="285"/>
      <c r="D122" s="285"/>
      <c r="E122" s="285"/>
      <c r="F122" s="285"/>
      <c r="G122" s="285"/>
      <c r="H122" s="285"/>
      <c r="I122" s="285"/>
    </row>
    <row r="123" spans="1:10" ht="31.5" customHeight="1">
      <c r="A123" s="288" t="s">
        <v>401</v>
      </c>
      <c r="B123" s="1497" t="s">
        <v>424</v>
      </c>
      <c r="C123" s="1497"/>
      <c r="D123" s="1497"/>
      <c r="E123" s="1497"/>
      <c r="F123" s="1497"/>
      <c r="G123" s="1497"/>
      <c r="H123" s="1497"/>
      <c r="I123" s="1497"/>
    </row>
    <row r="124" spans="1:10" ht="8.1" customHeight="1">
      <c r="A124" s="285"/>
      <c r="B124" s="291"/>
      <c r="C124" s="291"/>
      <c r="D124" s="291"/>
      <c r="E124" s="291"/>
      <c r="F124" s="291"/>
      <c r="G124" s="291"/>
      <c r="H124" s="291"/>
      <c r="I124" s="291"/>
    </row>
    <row r="125" spans="1:10" ht="39" customHeight="1">
      <c r="A125" s="288" t="s">
        <v>407</v>
      </c>
      <c r="B125" s="1497" t="s">
        <v>425</v>
      </c>
      <c r="C125" s="1497"/>
      <c r="D125" s="1497"/>
      <c r="E125" s="1497"/>
      <c r="F125" s="1497"/>
      <c r="G125" s="1497"/>
      <c r="H125" s="1497"/>
      <c r="I125" s="1497"/>
    </row>
    <row r="126" spans="1:10" ht="12" customHeight="1">
      <c r="A126" s="286"/>
      <c r="B126" s="285"/>
      <c r="C126" s="285"/>
      <c r="D126" s="285"/>
      <c r="E126" s="285"/>
      <c r="F126" s="285"/>
      <c r="G126" s="285"/>
      <c r="H126" s="285"/>
      <c r="I126" s="285"/>
    </row>
    <row r="127" spans="1:10" ht="16.5">
      <c r="A127" s="1506" t="s">
        <v>426</v>
      </c>
      <c r="B127" s="1506"/>
      <c r="C127" s="1506"/>
      <c r="D127" s="1506"/>
      <c r="E127" s="1506"/>
      <c r="F127" s="1506"/>
      <c r="G127" s="1506"/>
      <c r="H127" s="1506"/>
      <c r="I127" s="1506"/>
    </row>
    <row r="128" spans="1:10" ht="15.95" customHeight="1">
      <c r="A128" s="286"/>
      <c r="B128" s="285"/>
      <c r="C128" s="285"/>
      <c r="D128" s="285"/>
      <c r="E128" s="285"/>
      <c r="F128" s="285"/>
      <c r="G128" s="285"/>
      <c r="H128" s="285"/>
      <c r="I128" s="285"/>
    </row>
    <row r="129" spans="1:10" ht="75" customHeight="1">
      <c r="A129" s="1497" t="s">
        <v>908</v>
      </c>
      <c r="B129" s="1497"/>
      <c r="C129" s="1497"/>
      <c r="D129" s="1497"/>
      <c r="E129" s="1497"/>
      <c r="F129" s="1497"/>
      <c r="G129" s="1497"/>
      <c r="H129" s="1497"/>
      <c r="I129" s="1497"/>
    </row>
    <row r="130" spans="1:10" ht="12" customHeight="1">
      <c r="A130" s="286"/>
      <c r="B130" s="285"/>
      <c r="C130" s="285"/>
      <c r="D130" s="285"/>
      <c r="E130" s="285"/>
      <c r="F130" s="285"/>
      <c r="G130" s="285"/>
      <c r="H130" s="285"/>
      <c r="I130" s="285"/>
    </row>
    <row r="131" spans="1:10" ht="21.75" customHeight="1">
      <c r="A131" s="1506" t="s">
        <v>427</v>
      </c>
      <c r="B131" s="1506"/>
      <c r="C131" s="1506"/>
      <c r="D131" s="1506"/>
      <c r="E131" s="1506"/>
      <c r="F131" s="1506"/>
      <c r="G131" s="1506"/>
      <c r="H131" s="1506"/>
      <c r="I131" s="1506"/>
    </row>
    <row r="132" spans="1:10" ht="15.95" customHeight="1">
      <c r="A132" s="287"/>
      <c r="B132" s="285"/>
      <c r="C132" s="285"/>
      <c r="D132" s="285"/>
      <c r="E132" s="285"/>
      <c r="F132" s="285"/>
      <c r="G132" s="285"/>
      <c r="H132" s="285"/>
      <c r="I132" s="285"/>
    </row>
    <row r="133" spans="1:10" ht="57.75" customHeight="1">
      <c r="A133" s="288" t="s">
        <v>401</v>
      </c>
      <c r="B133" s="1497" t="s">
        <v>909</v>
      </c>
      <c r="C133" s="1497"/>
      <c r="D133" s="1497"/>
      <c r="E133" s="1497"/>
      <c r="F133" s="1497"/>
      <c r="G133" s="1497"/>
      <c r="H133" s="1497"/>
      <c r="I133" s="1497"/>
    </row>
    <row r="134" spans="1:10" ht="8.1" customHeight="1">
      <c r="A134" s="285"/>
      <c r="B134" s="291"/>
      <c r="C134" s="291"/>
      <c r="D134" s="291"/>
      <c r="E134" s="291"/>
      <c r="F134" s="291"/>
      <c r="G134" s="291"/>
      <c r="H134" s="291"/>
      <c r="I134" s="291"/>
    </row>
    <row r="135" spans="1:10" ht="114" customHeight="1">
      <c r="A135" s="288" t="s">
        <v>407</v>
      </c>
      <c r="B135" s="1497" t="s">
        <v>910</v>
      </c>
      <c r="C135" s="1497"/>
      <c r="D135" s="1497"/>
      <c r="E135" s="1497"/>
      <c r="F135" s="1497"/>
      <c r="G135" s="1497"/>
      <c r="H135" s="1497"/>
      <c r="I135" s="1497"/>
    </row>
    <row r="136" spans="1:10" ht="28.5" customHeight="1">
      <c r="A136" s="288"/>
      <c r="B136" s="279"/>
      <c r="C136" s="279"/>
      <c r="D136" s="279"/>
      <c r="E136" s="279"/>
      <c r="F136" s="279"/>
      <c r="G136" s="279"/>
      <c r="H136" s="279"/>
      <c r="I136" s="279"/>
    </row>
    <row r="137" spans="1:10" ht="24.95" customHeight="1">
      <c r="A137" s="288"/>
      <c r="B137" s="279"/>
      <c r="C137" s="279"/>
      <c r="D137" s="279"/>
      <c r="E137" s="279"/>
      <c r="F137" s="279"/>
      <c r="G137" s="279"/>
      <c r="H137" s="279"/>
      <c r="I137" s="279"/>
    </row>
    <row r="138" spans="1:10" ht="21" customHeight="1">
      <c r="A138" s="1372" t="s">
        <v>394</v>
      </c>
      <c r="B138" s="1372"/>
      <c r="C138" s="1372"/>
      <c r="D138" s="1372"/>
      <c r="E138" s="1501" t="s">
        <v>394</v>
      </c>
      <c r="F138" s="1501"/>
      <c r="G138" s="1501"/>
      <c r="H138" s="1501"/>
      <c r="I138" s="1501"/>
      <c r="J138" s="70"/>
    </row>
    <row r="139" spans="1:10" ht="33" customHeight="1">
      <c r="A139" s="1502" t="s">
        <v>395</v>
      </c>
      <c r="B139" s="1502"/>
      <c r="C139" s="1502"/>
      <c r="D139" s="1502"/>
      <c r="E139" s="1503" t="s">
        <v>396</v>
      </c>
      <c r="F139" s="1503"/>
      <c r="G139" s="1503"/>
      <c r="H139" s="1503"/>
      <c r="I139" s="1503"/>
      <c r="J139" s="70"/>
    </row>
    <row r="140" spans="1:10" ht="15.75">
      <c r="A140" s="281" t="s">
        <v>397</v>
      </c>
      <c r="B140" s="282"/>
      <c r="C140" s="282"/>
      <c r="D140" s="282"/>
      <c r="E140" s="282"/>
      <c r="F140" s="282"/>
      <c r="G140" s="282"/>
      <c r="H140" s="282"/>
      <c r="I140" s="283" t="s">
        <v>428</v>
      </c>
      <c r="J140" s="70"/>
    </row>
    <row r="141" spans="1:10" ht="15.75">
      <c r="A141" s="281"/>
      <c r="B141" s="282"/>
      <c r="C141" s="282"/>
      <c r="D141" s="282"/>
      <c r="E141" s="282"/>
      <c r="F141" s="282"/>
      <c r="G141" s="282"/>
      <c r="H141" s="282"/>
      <c r="I141" s="283"/>
      <c r="J141" s="70"/>
    </row>
    <row r="142" spans="1:10" ht="8.25" customHeight="1">
      <c r="A142" s="281"/>
      <c r="B142" s="282"/>
      <c r="C142" s="282"/>
      <c r="D142" s="282"/>
      <c r="E142" s="282"/>
      <c r="F142" s="282"/>
      <c r="G142" s="282"/>
      <c r="H142" s="282"/>
      <c r="I142" s="283"/>
      <c r="J142" s="70"/>
    </row>
    <row r="143" spans="1:10" ht="54" customHeight="1">
      <c r="A143" s="288" t="s">
        <v>419</v>
      </c>
      <c r="B143" s="1497" t="s">
        <v>920</v>
      </c>
      <c r="C143" s="1497"/>
      <c r="D143" s="1497"/>
      <c r="E143" s="1497"/>
      <c r="F143" s="1497"/>
      <c r="G143" s="1497"/>
      <c r="H143" s="1497"/>
      <c r="I143" s="1497"/>
    </row>
    <row r="144" spans="1:10" ht="12" customHeight="1">
      <c r="A144" s="288"/>
      <c r="B144" s="1497"/>
      <c r="C144" s="1497"/>
      <c r="D144" s="1497"/>
      <c r="E144" s="1497"/>
      <c r="F144" s="1497"/>
      <c r="G144" s="1497"/>
      <c r="H144" s="1497"/>
      <c r="I144" s="1497"/>
    </row>
    <row r="145" spans="1:10" ht="124.5" customHeight="1">
      <c r="A145" s="288" t="s">
        <v>429</v>
      </c>
      <c r="B145" s="1497" t="s">
        <v>911</v>
      </c>
      <c r="C145" s="1497"/>
      <c r="D145" s="1497"/>
      <c r="E145" s="1497"/>
      <c r="F145" s="1497"/>
      <c r="G145" s="1497"/>
      <c r="H145" s="1497"/>
      <c r="I145" s="1497"/>
    </row>
    <row r="146" spans="1:10" ht="12" customHeight="1">
      <c r="A146" s="288"/>
      <c r="B146" s="1497"/>
      <c r="C146" s="1497"/>
      <c r="D146" s="1497"/>
      <c r="E146" s="1497"/>
      <c r="F146" s="1497"/>
      <c r="G146" s="1497"/>
      <c r="H146" s="1497"/>
      <c r="I146" s="1497"/>
    </row>
    <row r="147" spans="1:10" ht="98.25" customHeight="1">
      <c r="A147" s="288" t="s">
        <v>430</v>
      </c>
      <c r="B147" s="1497" t="s">
        <v>912</v>
      </c>
      <c r="C147" s="1497"/>
      <c r="D147" s="1497"/>
      <c r="E147" s="1497"/>
      <c r="F147" s="1497"/>
      <c r="G147" s="1497"/>
      <c r="H147" s="1497"/>
      <c r="I147" s="1497"/>
    </row>
    <row r="148" spans="1:10" ht="12" customHeight="1">
      <c r="A148" s="288"/>
      <c r="B148" s="1497"/>
      <c r="C148" s="1497"/>
      <c r="D148" s="1497"/>
      <c r="E148" s="1497"/>
      <c r="F148" s="1497"/>
      <c r="G148" s="1497"/>
      <c r="H148" s="1497"/>
      <c r="I148" s="1497"/>
    </row>
    <row r="149" spans="1:10" ht="136.5" customHeight="1">
      <c r="A149" s="288" t="s">
        <v>431</v>
      </c>
      <c r="B149" s="1497" t="s">
        <v>913</v>
      </c>
      <c r="C149" s="1497"/>
      <c r="D149" s="1497"/>
      <c r="E149" s="1497"/>
      <c r="F149" s="1497"/>
      <c r="G149" s="1497"/>
      <c r="H149" s="1497"/>
      <c r="I149" s="1497"/>
    </row>
    <row r="150" spans="1:10" ht="12" customHeight="1">
      <c r="A150" s="288"/>
      <c r="B150" s="1497"/>
      <c r="C150" s="1497"/>
      <c r="D150" s="1497"/>
      <c r="E150" s="1497"/>
      <c r="F150" s="1497"/>
      <c r="G150" s="1497"/>
      <c r="H150" s="1497"/>
      <c r="I150" s="1497"/>
    </row>
    <row r="151" spans="1:10" ht="70.5" customHeight="1">
      <c r="A151" s="288" t="s">
        <v>432</v>
      </c>
      <c r="B151" s="1497" t="s">
        <v>433</v>
      </c>
      <c r="C151" s="1497"/>
      <c r="D151" s="1497"/>
      <c r="E151" s="1497"/>
      <c r="F151" s="1497"/>
      <c r="G151" s="1497"/>
      <c r="H151" s="1497"/>
      <c r="I151" s="1497"/>
    </row>
    <row r="152" spans="1:10" ht="12" customHeight="1">
      <c r="A152" s="288"/>
      <c r="B152" s="1497"/>
      <c r="C152" s="1497"/>
      <c r="D152" s="1497"/>
      <c r="E152" s="1497"/>
      <c r="F152" s="1497"/>
      <c r="G152" s="1497"/>
      <c r="H152" s="1497"/>
      <c r="I152" s="1497"/>
    </row>
    <row r="153" spans="1:10" ht="88.5" customHeight="1">
      <c r="A153" s="288" t="s">
        <v>434</v>
      </c>
      <c r="B153" s="1497" t="s">
        <v>914</v>
      </c>
      <c r="C153" s="1497"/>
      <c r="D153" s="1497"/>
      <c r="E153" s="1497"/>
      <c r="F153" s="1497"/>
      <c r="G153" s="1497"/>
      <c r="H153" s="1497"/>
      <c r="I153" s="1497"/>
    </row>
    <row r="154" spans="1:10" ht="51" customHeight="1">
      <c r="A154" s="288"/>
      <c r="B154" s="279"/>
      <c r="C154" s="279"/>
      <c r="D154" s="279"/>
      <c r="E154" s="279"/>
      <c r="F154" s="279"/>
      <c r="G154" s="279"/>
      <c r="H154" s="279"/>
      <c r="I154" s="279"/>
    </row>
    <row r="155" spans="1:10" ht="24.95" customHeight="1">
      <c r="A155" s="288"/>
      <c r="B155" s="279"/>
      <c r="C155" s="279"/>
      <c r="D155" s="279"/>
      <c r="E155" s="279"/>
      <c r="F155" s="279"/>
      <c r="G155" s="279"/>
      <c r="H155" s="279"/>
      <c r="I155" s="279"/>
    </row>
    <row r="156" spans="1:10" ht="21" customHeight="1">
      <c r="A156" s="1372" t="s">
        <v>394</v>
      </c>
      <c r="B156" s="1372"/>
      <c r="C156" s="1372"/>
      <c r="D156" s="1372"/>
      <c r="E156" s="1501" t="s">
        <v>394</v>
      </c>
      <c r="F156" s="1501"/>
      <c r="G156" s="1501"/>
      <c r="H156" s="1501"/>
      <c r="I156" s="1501"/>
      <c r="J156" s="70"/>
    </row>
    <row r="157" spans="1:10" ht="33" customHeight="1">
      <c r="A157" s="1502" t="s">
        <v>395</v>
      </c>
      <c r="B157" s="1502"/>
      <c r="C157" s="1502"/>
      <c r="D157" s="1502"/>
      <c r="E157" s="1503" t="s">
        <v>396</v>
      </c>
      <c r="F157" s="1503"/>
      <c r="G157" s="1503"/>
      <c r="H157" s="1503"/>
      <c r="I157" s="1503"/>
      <c r="J157" s="70"/>
    </row>
    <row r="158" spans="1:10" ht="15.75">
      <c r="A158" s="281" t="s">
        <v>397</v>
      </c>
      <c r="B158" s="282"/>
      <c r="C158" s="282"/>
      <c r="D158" s="282"/>
      <c r="E158" s="282"/>
      <c r="F158" s="282"/>
      <c r="G158" s="282"/>
      <c r="H158" s="282"/>
      <c r="I158" s="283" t="s">
        <v>435</v>
      </c>
      <c r="J158" s="70"/>
    </row>
    <row r="159" spans="1:10" ht="11.25" customHeight="1">
      <c r="A159" s="281"/>
      <c r="B159" s="282"/>
      <c r="C159" s="282"/>
      <c r="D159" s="282"/>
      <c r="E159" s="282"/>
      <c r="F159" s="282"/>
      <c r="G159" s="282"/>
      <c r="H159" s="282"/>
      <c r="I159" s="283"/>
      <c r="J159" s="70"/>
    </row>
    <row r="160" spans="1:10" ht="58.5" customHeight="1">
      <c r="A160" s="288" t="s">
        <v>436</v>
      </c>
      <c r="B160" s="1497" t="s">
        <v>916</v>
      </c>
      <c r="C160" s="1497"/>
      <c r="D160" s="1497"/>
      <c r="E160" s="1497"/>
      <c r="F160" s="1497"/>
      <c r="G160" s="1497"/>
      <c r="H160" s="1497"/>
      <c r="I160" s="1497"/>
    </row>
    <row r="161" spans="1:9" ht="4.5" customHeight="1">
      <c r="A161" s="288"/>
      <c r="B161" s="285"/>
      <c r="C161" s="285"/>
      <c r="D161" s="285"/>
      <c r="E161" s="285"/>
      <c r="F161" s="285"/>
      <c r="G161" s="285"/>
      <c r="H161" s="285"/>
      <c r="I161" s="285"/>
    </row>
    <row r="162" spans="1:9" ht="16.5" customHeight="1">
      <c r="A162" s="288" t="s">
        <v>915</v>
      </c>
      <c r="B162" s="1497" t="s">
        <v>437</v>
      </c>
      <c r="C162" s="1497"/>
      <c r="D162" s="1497"/>
      <c r="E162" s="1497"/>
      <c r="F162" s="1497"/>
      <c r="G162" s="1497"/>
      <c r="H162" s="1497"/>
      <c r="I162" s="1497"/>
    </row>
    <row r="163" spans="1:9" ht="2.25" customHeight="1">
      <c r="A163" s="288"/>
      <c r="B163" s="285"/>
      <c r="C163" s="285"/>
      <c r="D163" s="285"/>
      <c r="E163" s="285"/>
      <c r="F163" s="285"/>
      <c r="G163" s="285"/>
      <c r="H163" s="285"/>
      <c r="I163" s="285"/>
    </row>
    <row r="164" spans="1:9" ht="1.5" customHeight="1">
      <c r="A164" s="288"/>
      <c r="B164" s="285"/>
      <c r="C164" s="285"/>
      <c r="D164" s="285"/>
      <c r="E164" s="285"/>
      <c r="F164" s="285"/>
      <c r="G164" s="285"/>
      <c r="H164" s="285"/>
      <c r="I164" s="285"/>
    </row>
    <row r="165" spans="1:9" ht="59.25" customHeight="1">
      <c r="A165" s="288" t="s">
        <v>438</v>
      </c>
      <c r="B165" s="1505" t="s">
        <v>439</v>
      </c>
      <c r="C165" s="1505"/>
      <c r="D165" s="1505"/>
      <c r="E165" s="1505"/>
      <c r="F165" s="1505"/>
      <c r="G165" s="1505"/>
      <c r="H165" s="1505"/>
      <c r="I165" s="1505"/>
    </row>
    <row r="166" spans="1:9" ht="8.1" customHeight="1">
      <c r="A166" s="286"/>
      <c r="B166" s="285"/>
      <c r="C166" s="285"/>
      <c r="D166" s="285"/>
      <c r="E166" s="285"/>
      <c r="F166" s="285"/>
      <c r="G166" s="285"/>
      <c r="H166" s="285"/>
      <c r="I166" s="285"/>
    </row>
    <row r="167" spans="1:9" ht="16.5">
      <c r="A167" s="1506" t="s">
        <v>440</v>
      </c>
      <c r="B167" s="1506"/>
      <c r="C167" s="1506"/>
      <c r="D167" s="1506"/>
      <c r="E167" s="1506"/>
      <c r="F167" s="1506"/>
      <c r="G167" s="1506"/>
      <c r="H167" s="1506"/>
      <c r="I167" s="1506"/>
    </row>
    <row r="168" spans="1:9" ht="8.1" customHeight="1">
      <c r="A168" s="286"/>
      <c r="B168" s="285"/>
      <c r="C168" s="285"/>
      <c r="D168" s="285"/>
      <c r="E168" s="285"/>
      <c r="F168" s="285"/>
      <c r="G168" s="285"/>
      <c r="H168" s="285"/>
      <c r="I168" s="285"/>
    </row>
    <row r="169" spans="1:9" ht="40.5" customHeight="1">
      <c r="A169" s="1497" t="s">
        <v>441</v>
      </c>
      <c r="B169" s="1497"/>
      <c r="C169" s="1497"/>
      <c r="D169" s="1497"/>
      <c r="E169" s="1497"/>
      <c r="F169" s="1497"/>
      <c r="G169" s="1497"/>
      <c r="H169" s="1497"/>
      <c r="I169" s="1497"/>
    </row>
    <row r="170" spans="1:9" ht="8.1" customHeight="1">
      <c r="A170" s="287"/>
      <c r="B170" s="285"/>
      <c r="C170" s="285"/>
      <c r="D170" s="285"/>
      <c r="E170" s="285"/>
      <c r="F170" s="285"/>
      <c r="G170" s="285"/>
      <c r="H170" s="285"/>
      <c r="I170" s="285"/>
    </row>
    <row r="171" spans="1:9" ht="16.5">
      <c r="A171" s="1506" t="s">
        <v>442</v>
      </c>
      <c r="B171" s="1506"/>
      <c r="C171" s="1506"/>
      <c r="D171" s="1506"/>
      <c r="E171" s="1506"/>
      <c r="F171" s="1506"/>
      <c r="G171" s="1506"/>
      <c r="H171" s="1506"/>
      <c r="I171" s="1506"/>
    </row>
    <row r="172" spans="1:9" ht="8.1" customHeight="1">
      <c r="A172" s="286"/>
      <c r="B172" s="285"/>
      <c r="C172" s="285"/>
      <c r="D172" s="285"/>
      <c r="E172" s="285"/>
      <c r="F172" s="285"/>
      <c r="G172" s="285"/>
      <c r="H172" s="285"/>
      <c r="I172" s="285"/>
    </row>
    <row r="173" spans="1:9" ht="56.25" customHeight="1">
      <c r="A173" s="288" t="s">
        <v>401</v>
      </c>
      <c r="B173" s="1497" t="s">
        <v>443</v>
      </c>
      <c r="C173" s="1497"/>
      <c r="D173" s="1497"/>
      <c r="E173" s="1497"/>
      <c r="F173" s="1497"/>
      <c r="G173" s="1497"/>
      <c r="H173" s="1497"/>
      <c r="I173" s="1497"/>
    </row>
    <row r="174" spans="1:9" ht="8.1" customHeight="1">
      <c r="A174" s="290"/>
      <c r="B174" s="285"/>
      <c r="C174" s="285"/>
      <c r="D174" s="285"/>
      <c r="E174" s="285"/>
      <c r="F174" s="285"/>
      <c r="G174" s="285"/>
      <c r="H174" s="285"/>
      <c r="I174" s="285"/>
    </row>
    <row r="175" spans="1:9" ht="36" customHeight="1">
      <c r="A175" s="288" t="s">
        <v>407</v>
      </c>
      <c r="B175" s="1497" t="s">
        <v>917</v>
      </c>
      <c r="C175" s="1497"/>
      <c r="D175" s="1497"/>
      <c r="E175" s="1497"/>
      <c r="F175" s="1497"/>
      <c r="G175" s="1497"/>
      <c r="H175" s="1497"/>
      <c r="I175" s="1497"/>
    </row>
    <row r="176" spans="1:9" ht="8.1" customHeight="1">
      <c r="A176" s="290"/>
      <c r="B176" s="285"/>
      <c r="C176" s="285"/>
      <c r="D176" s="285"/>
      <c r="E176" s="285"/>
      <c r="F176" s="285"/>
      <c r="G176" s="285"/>
      <c r="H176" s="285"/>
      <c r="I176" s="285"/>
    </row>
    <row r="177" spans="1:10" ht="52.5" customHeight="1">
      <c r="A177" s="288" t="s">
        <v>419</v>
      </c>
      <c r="B177" s="1497" t="s">
        <v>444</v>
      </c>
      <c r="C177" s="1497"/>
      <c r="D177" s="1497"/>
      <c r="E177" s="1497"/>
      <c r="F177" s="1497"/>
      <c r="G177" s="1497"/>
      <c r="H177" s="1497"/>
      <c r="I177" s="1497"/>
    </row>
    <row r="178" spans="1:10" ht="8.1" customHeight="1">
      <c r="A178" s="288"/>
      <c r="B178" s="285"/>
      <c r="C178" s="285"/>
      <c r="D178" s="285"/>
      <c r="E178" s="285"/>
      <c r="F178" s="285"/>
      <c r="G178" s="285"/>
      <c r="H178" s="285"/>
      <c r="I178" s="285"/>
    </row>
    <row r="179" spans="1:10" ht="44.25" customHeight="1">
      <c r="A179" s="288" t="s">
        <v>429</v>
      </c>
      <c r="B179" s="1497" t="s">
        <v>445</v>
      </c>
      <c r="C179" s="1497"/>
      <c r="D179" s="1497"/>
      <c r="E179" s="1497"/>
      <c r="F179" s="1497"/>
      <c r="G179" s="1497"/>
      <c r="H179" s="1497"/>
      <c r="I179" s="1497"/>
    </row>
    <row r="180" spans="1:10" ht="8.1" customHeight="1">
      <c r="A180" s="288"/>
      <c r="B180" s="285"/>
      <c r="C180" s="285"/>
      <c r="D180" s="285"/>
      <c r="E180" s="285"/>
      <c r="F180" s="285"/>
      <c r="G180" s="285"/>
      <c r="H180" s="285"/>
      <c r="I180" s="285"/>
    </row>
    <row r="181" spans="1:10" ht="24.75" customHeight="1">
      <c r="A181" s="288" t="s">
        <v>430</v>
      </c>
      <c r="B181" s="1504" t="s">
        <v>918</v>
      </c>
      <c r="C181" s="1504"/>
      <c r="D181" s="1504"/>
      <c r="E181" s="1504"/>
      <c r="F181" s="1504"/>
      <c r="G181" s="1504"/>
      <c r="H181" s="1504"/>
      <c r="I181" s="1504"/>
    </row>
    <row r="182" spans="1:10" ht="8.1" customHeight="1">
      <c r="A182" s="288"/>
      <c r="B182" s="285"/>
      <c r="C182" s="285"/>
      <c r="D182" s="285"/>
      <c r="E182" s="285"/>
      <c r="F182" s="285"/>
      <c r="G182" s="285"/>
      <c r="H182" s="285"/>
      <c r="I182" s="285"/>
    </row>
    <row r="183" spans="1:10" ht="78.75" customHeight="1">
      <c r="A183" s="288" t="s">
        <v>431</v>
      </c>
      <c r="B183" s="1497" t="s">
        <v>446</v>
      </c>
      <c r="C183" s="1497"/>
      <c r="D183" s="1497"/>
      <c r="E183" s="1497"/>
      <c r="F183" s="1497"/>
      <c r="G183" s="1497"/>
      <c r="H183" s="1497"/>
      <c r="I183" s="1497"/>
    </row>
    <row r="184" spans="1:10" ht="8.1" customHeight="1">
      <c r="A184" s="288"/>
      <c r="B184" s="285"/>
      <c r="C184" s="285"/>
      <c r="D184" s="285"/>
      <c r="E184" s="285"/>
      <c r="F184" s="285"/>
      <c r="G184" s="285"/>
      <c r="H184" s="285"/>
      <c r="I184" s="285"/>
    </row>
    <row r="185" spans="1:10" ht="64.5" customHeight="1">
      <c r="A185" s="288" t="s">
        <v>447</v>
      </c>
      <c r="B185" s="1497" t="s">
        <v>448</v>
      </c>
      <c r="C185" s="1497"/>
      <c r="D185" s="1497"/>
      <c r="E185" s="1497"/>
      <c r="F185" s="1497"/>
      <c r="G185" s="1497"/>
      <c r="H185" s="1497"/>
      <c r="I185" s="1497"/>
    </row>
    <row r="186" spans="1:10" ht="31.5" customHeight="1">
      <c r="A186" s="288"/>
      <c r="B186" s="279"/>
      <c r="C186" s="279"/>
      <c r="D186" s="279"/>
      <c r="E186" s="279"/>
      <c r="F186" s="279"/>
      <c r="G186" s="279"/>
      <c r="H186" s="279"/>
      <c r="I186" s="279"/>
    </row>
    <row r="187" spans="1:10" ht="31.5" customHeight="1">
      <c r="A187" s="288"/>
      <c r="B187" s="279"/>
      <c r="C187" s="279"/>
      <c r="D187" s="279"/>
      <c r="E187" s="279"/>
      <c r="F187" s="279"/>
      <c r="G187" s="279"/>
      <c r="H187" s="279"/>
      <c r="I187" s="279"/>
    </row>
    <row r="188" spans="1:10" ht="21" customHeight="1">
      <c r="A188" s="1372" t="s">
        <v>394</v>
      </c>
      <c r="B188" s="1372"/>
      <c r="C188" s="1372"/>
      <c r="D188" s="1372"/>
      <c r="E188" s="1501" t="s">
        <v>394</v>
      </c>
      <c r="F188" s="1501"/>
      <c r="G188" s="1501"/>
      <c r="H188" s="1501"/>
      <c r="I188" s="1501"/>
      <c r="J188" s="70"/>
    </row>
    <row r="189" spans="1:10" ht="33" customHeight="1">
      <c r="A189" s="1502" t="s">
        <v>395</v>
      </c>
      <c r="B189" s="1502"/>
      <c r="C189" s="1502"/>
      <c r="D189" s="1502"/>
      <c r="E189" s="1503" t="s">
        <v>396</v>
      </c>
      <c r="F189" s="1503"/>
      <c r="G189" s="1503"/>
      <c r="H189" s="1503"/>
      <c r="I189" s="1503"/>
      <c r="J189" s="70"/>
    </row>
    <row r="190" spans="1:10" ht="15.75">
      <c r="A190" s="281" t="s">
        <v>397</v>
      </c>
      <c r="B190" s="282"/>
      <c r="C190" s="282"/>
      <c r="D190" s="282"/>
      <c r="E190" s="282"/>
      <c r="F190" s="282"/>
      <c r="G190" s="282"/>
      <c r="H190" s="282"/>
      <c r="I190" s="283" t="s">
        <v>449</v>
      </c>
      <c r="J190" s="70"/>
    </row>
    <row r="191" spans="1:10" ht="15.75">
      <c r="A191" s="281"/>
      <c r="B191" s="282"/>
      <c r="C191" s="282"/>
      <c r="D191" s="282"/>
      <c r="E191" s="282"/>
      <c r="F191" s="282"/>
      <c r="G191" s="282"/>
      <c r="H191" s="282"/>
      <c r="I191" s="283"/>
      <c r="J191" s="70"/>
    </row>
    <row r="192" spans="1:10" ht="53.25" customHeight="1">
      <c r="A192" s="288" t="s">
        <v>432</v>
      </c>
      <c r="B192" s="1497" t="s">
        <v>450</v>
      </c>
      <c r="C192" s="1497"/>
      <c r="D192" s="1497"/>
      <c r="E192" s="1497"/>
      <c r="F192" s="1497"/>
      <c r="G192" s="1497"/>
      <c r="H192" s="1497"/>
      <c r="I192" s="1497"/>
    </row>
    <row r="193" spans="1:9" ht="15.75">
      <c r="A193" s="286"/>
      <c r="B193" s="285"/>
      <c r="C193" s="285"/>
      <c r="D193" s="285"/>
      <c r="E193" s="285"/>
      <c r="F193" s="285"/>
      <c r="G193" s="285"/>
      <c r="H193" s="285"/>
      <c r="I193" s="285"/>
    </row>
    <row r="194" spans="1:9" ht="21.95" customHeight="1">
      <c r="A194" s="285"/>
      <c r="B194" s="278"/>
      <c r="C194" s="292"/>
      <c r="D194" s="292"/>
      <c r="E194" s="292"/>
      <c r="F194" s="278"/>
      <c r="G194" s="292"/>
      <c r="H194" s="292"/>
      <c r="I194" s="292"/>
    </row>
    <row r="195" spans="1:9" ht="21.95" customHeight="1">
      <c r="A195" s="285"/>
      <c r="B195" s="293" t="s">
        <v>451</v>
      </c>
      <c r="C195" s="293"/>
      <c r="D195" s="293"/>
      <c r="E195" s="293"/>
      <c r="F195" s="293" t="s">
        <v>451</v>
      </c>
      <c r="G195" s="293"/>
      <c r="H195" s="293"/>
      <c r="I195" s="293"/>
    </row>
    <row r="196" spans="1:9" ht="35.25" customHeight="1">
      <c r="A196" s="285"/>
      <c r="B196" s="1498" t="s">
        <v>395</v>
      </c>
      <c r="C196" s="1498"/>
      <c r="D196" s="1498"/>
      <c r="E196" s="1498"/>
      <c r="F196" s="1498" t="s">
        <v>396</v>
      </c>
      <c r="G196" s="1498"/>
      <c r="H196" s="1498"/>
      <c r="I196" s="1498"/>
    </row>
    <row r="197" spans="1:9" ht="21.95" customHeight="1">
      <c r="A197" s="285"/>
      <c r="B197" s="294"/>
      <c r="C197" s="295"/>
      <c r="D197" s="295"/>
      <c r="E197" s="295"/>
      <c r="F197" s="296"/>
      <c r="G197" s="296"/>
      <c r="H197" s="296"/>
      <c r="I197" s="296"/>
    </row>
    <row r="198" spans="1:9" ht="21.95" customHeight="1">
      <c r="A198" s="285"/>
      <c r="B198" s="1372" t="s">
        <v>452</v>
      </c>
      <c r="C198" s="1372"/>
      <c r="D198" s="1372"/>
      <c r="E198" s="1372"/>
      <c r="F198" s="1372" t="s">
        <v>452</v>
      </c>
      <c r="G198" s="1372"/>
      <c r="H198" s="1372"/>
      <c r="I198" s="1372"/>
    </row>
    <row r="199" spans="1:9" ht="21.95" customHeight="1">
      <c r="A199" s="285"/>
      <c r="B199" s="278"/>
      <c r="C199" s="295"/>
      <c r="D199" s="295"/>
      <c r="E199" s="295"/>
      <c r="F199" s="278"/>
      <c r="G199" s="295"/>
      <c r="H199" s="295"/>
      <c r="I199" s="295"/>
    </row>
    <row r="200" spans="1:9" ht="21.95" customHeight="1">
      <c r="A200" s="285"/>
      <c r="B200" s="278"/>
      <c r="C200" s="295"/>
      <c r="D200" s="295"/>
      <c r="E200" s="295"/>
      <c r="F200" s="278"/>
      <c r="G200" s="295"/>
      <c r="H200" s="295"/>
      <c r="I200" s="295"/>
    </row>
    <row r="201" spans="1:9" ht="24.75" customHeight="1">
      <c r="A201" s="285"/>
      <c r="B201" s="282" t="s">
        <v>453</v>
      </c>
      <c r="C201" s="297"/>
      <c r="D201" s="282"/>
      <c r="E201" s="282"/>
      <c r="F201" s="1499" t="s">
        <v>453</v>
      </c>
      <c r="G201" s="1500"/>
      <c r="H201" s="1500"/>
      <c r="I201" s="1500"/>
    </row>
    <row r="202" spans="1:9" ht="21.95" customHeight="1">
      <c r="A202" s="285"/>
      <c r="B202" s="282" t="s">
        <v>5</v>
      </c>
      <c r="C202" s="297"/>
      <c r="D202" s="282"/>
      <c r="E202" s="282"/>
      <c r="F202" s="1499" t="s">
        <v>5</v>
      </c>
      <c r="G202" s="1500"/>
      <c r="H202" s="1500"/>
      <c r="I202" s="1500"/>
    </row>
    <row r="203" spans="1:9" ht="21.95" customHeight="1">
      <c r="A203" s="285"/>
      <c r="B203" s="293"/>
      <c r="C203" s="295"/>
      <c r="D203" s="295"/>
      <c r="E203" s="295"/>
      <c r="F203" s="293"/>
      <c r="G203" s="295"/>
      <c r="H203" s="295"/>
      <c r="I203" s="295"/>
    </row>
    <row r="204" spans="1:9" ht="21.95" customHeight="1">
      <c r="A204" s="285"/>
      <c r="B204" s="1372" t="s">
        <v>454</v>
      </c>
      <c r="C204" s="1372"/>
      <c r="D204" s="1372"/>
      <c r="E204" s="1372"/>
      <c r="F204" s="1372" t="s">
        <v>454</v>
      </c>
      <c r="G204" s="1372"/>
      <c r="H204" s="1372"/>
      <c r="I204" s="1372"/>
    </row>
    <row r="205" spans="1:9" ht="21.95" customHeight="1">
      <c r="A205" s="285"/>
      <c r="B205" s="282" t="s">
        <v>453</v>
      </c>
      <c r="C205" s="282"/>
      <c r="D205" s="282"/>
      <c r="E205" s="282"/>
      <c r="F205" s="282" t="s">
        <v>453</v>
      </c>
      <c r="G205" s="293"/>
      <c r="H205" s="293"/>
      <c r="I205" s="293"/>
    </row>
    <row r="206" spans="1:9" ht="21.95" customHeight="1">
      <c r="A206" s="285"/>
      <c r="B206" s="282" t="s">
        <v>5</v>
      </c>
      <c r="C206" s="282"/>
      <c r="D206" s="282"/>
      <c r="E206" s="282"/>
      <c r="F206" s="282" t="s">
        <v>5</v>
      </c>
      <c r="G206" s="285"/>
      <c r="H206" s="285"/>
      <c r="I206" s="285"/>
    </row>
    <row r="207" spans="1:9" ht="21.95" customHeight="1">
      <c r="A207" s="285"/>
      <c r="B207" s="285"/>
      <c r="C207" s="285"/>
      <c r="D207" s="285"/>
      <c r="E207" s="285"/>
      <c r="F207" s="285"/>
      <c r="G207" s="285"/>
      <c r="H207" s="285"/>
      <c r="I207" s="285"/>
    </row>
    <row r="208" spans="1:9" ht="21.95" customHeight="1">
      <c r="A208" s="285"/>
      <c r="B208" s="1372" t="s">
        <v>594</v>
      </c>
      <c r="C208" s="1372"/>
      <c r="D208" s="1372"/>
      <c r="E208" s="1372"/>
      <c r="F208" s="1372" t="s">
        <v>594</v>
      </c>
      <c r="G208" s="1372"/>
      <c r="H208" s="1372"/>
      <c r="I208" s="1372"/>
    </row>
    <row r="209" spans="1:9" ht="21.95" customHeight="1">
      <c r="A209" s="285"/>
      <c r="B209" s="282" t="s">
        <v>453</v>
      </c>
      <c r="C209" s="282"/>
      <c r="D209" s="282"/>
      <c r="E209" s="282"/>
      <c r="F209" s="282" t="s">
        <v>453</v>
      </c>
      <c r="G209" s="293"/>
      <c r="H209" s="293"/>
      <c r="I209" s="293"/>
    </row>
    <row r="210" spans="1:9" ht="21.95" customHeight="1">
      <c r="A210" s="285"/>
      <c r="B210" s="282" t="s">
        <v>5</v>
      </c>
      <c r="C210" s="282"/>
      <c r="D210" s="282"/>
      <c r="E210" s="282"/>
      <c r="F210" s="282" t="s">
        <v>5</v>
      </c>
      <c r="G210" s="285"/>
      <c r="H210" s="285"/>
      <c r="I210" s="285"/>
    </row>
    <row r="211" spans="1:9" ht="21.95" customHeight="1">
      <c r="A211" s="285"/>
      <c r="B211" s="282"/>
      <c r="C211" s="282"/>
      <c r="D211" s="282"/>
      <c r="E211" s="282"/>
      <c r="F211" s="282"/>
      <c r="G211" s="285"/>
      <c r="H211" s="285"/>
      <c r="I211" s="285"/>
    </row>
    <row r="212" spans="1:9" ht="21.95" customHeight="1">
      <c r="A212" s="285"/>
      <c r="B212" s="282"/>
      <c r="C212" s="282"/>
      <c r="D212" s="282"/>
      <c r="E212" s="282"/>
      <c r="F212" s="282"/>
      <c r="G212" s="285"/>
      <c r="H212" s="285"/>
      <c r="I212" s="285"/>
    </row>
    <row r="213" spans="1:9" ht="12.75" customHeight="1">
      <c r="A213" s="285"/>
      <c r="B213" s="282"/>
      <c r="C213" s="282"/>
      <c r="D213" s="282"/>
      <c r="E213" s="282"/>
      <c r="F213" s="282"/>
      <c r="G213" s="285"/>
      <c r="H213" s="285"/>
      <c r="I213" s="285"/>
    </row>
    <row r="214" spans="1:9" ht="21.95" customHeight="1">
      <c r="A214" s="285"/>
      <c r="B214" s="282"/>
      <c r="C214" s="282"/>
      <c r="D214" s="282"/>
      <c r="E214" s="282"/>
      <c r="F214" s="282"/>
      <c r="G214" s="285"/>
      <c r="H214" s="285"/>
      <c r="I214" s="285"/>
    </row>
    <row r="215" spans="1:9" ht="21.95" customHeight="1">
      <c r="A215" s="285"/>
      <c r="B215" s="282"/>
      <c r="C215" s="282"/>
      <c r="D215" s="282"/>
      <c r="E215" s="282"/>
      <c r="F215" s="282"/>
      <c r="G215" s="285"/>
      <c r="H215" s="285"/>
      <c r="I215" s="285"/>
    </row>
    <row r="216" spans="1:9" ht="21.95" customHeight="1">
      <c r="A216" s="285"/>
      <c r="B216" s="282"/>
      <c r="C216" s="282"/>
      <c r="D216" s="282"/>
      <c r="E216" s="282"/>
      <c r="F216" s="282"/>
      <c r="G216" s="285"/>
      <c r="H216" s="285"/>
      <c r="I216" s="285"/>
    </row>
    <row r="217" spans="1:9" ht="21.95" customHeight="1">
      <c r="A217" s="285"/>
      <c r="B217" s="282"/>
      <c r="C217" s="282"/>
      <c r="D217" s="282"/>
      <c r="E217" s="282"/>
      <c r="F217" s="282"/>
      <c r="G217" s="285"/>
      <c r="H217" s="285"/>
      <c r="I217" s="285"/>
    </row>
    <row r="218" spans="1:9" ht="21.95" customHeight="1">
      <c r="A218" s="285"/>
      <c r="B218" s="282"/>
      <c r="C218" s="282"/>
      <c r="D218" s="282"/>
      <c r="E218" s="282"/>
      <c r="F218" s="282"/>
      <c r="G218" s="285"/>
      <c r="H218" s="285"/>
      <c r="I218" s="285"/>
    </row>
    <row r="219" spans="1:9" ht="21.95" customHeight="1">
      <c r="A219" s="285"/>
      <c r="B219" s="282"/>
      <c r="C219" s="282"/>
      <c r="D219" s="282"/>
      <c r="E219" s="282"/>
      <c r="F219" s="282"/>
      <c r="G219" s="285"/>
      <c r="H219" s="285"/>
      <c r="I219" s="285"/>
    </row>
    <row r="220" spans="1:9" ht="21.95" customHeight="1">
      <c r="A220" s="285"/>
      <c r="B220" s="282"/>
      <c r="C220" s="282"/>
      <c r="D220" s="282"/>
      <c r="E220" s="282"/>
      <c r="F220" s="282"/>
      <c r="G220" s="285"/>
      <c r="H220" s="285"/>
      <c r="I220" s="285"/>
    </row>
    <row r="221" spans="1:9" ht="21.95" customHeight="1">
      <c r="A221" s="285"/>
      <c r="B221" s="282"/>
      <c r="C221" s="282"/>
      <c r="D221" s="282"/>
      <c r="E221" s="282"/>
      <c r="F221" s="282"/>
      <c r="G221" s="285"/>
      <c r="H221" s="285"/>
      <c r="I221" s="285"/>
    </row>
    <row r="222" spans="1:9" ht="21.95" customHeight="1">
      <c r="A222" s="285"/>
      <c r="B222" s="282"/>
      <c r="C222" s="282"/>
      <c r="D222" s="282"/>
      <c r="E222" s="282"/>
      <c r="F222" s="282"/>
      <c r="G222" s="285"/>
      <c r="H222" s="285"/>
      <c r="I222" s="285"/>
    </row>
    <row r="223" spans="1:9" ht="15.75" customHeight="1">
      <c r="A223" s="285"/>
      <c r="B223" s="282"/>
      <c r="C223" s="282"/>
      <c r="D223" s="282"/>
      <c r="E223" s="282"/>
      <c r="F223" s="282"/>
      <c r="G223" s="285"/>
      <c r="H223" s="285"/>
      <c r="I223" s="285"/>
    </row>
    <row r="224" spans="1:9" ht="15.75">
      <c r="A224" s="298"/>
      <c r="B224" s="298"/>
      <c r="C224" s="298"/>
      <c r="D224" s="298"/>
      <c r="E224" s="298"/>
      <c r="F224" s="298"/>
      <c r="G224" s="298"/>
      <c r="H224" s="298"/>
      <c r="I224" s="298"/>
    </row>
    <row r="225" spans="1:9" ht="15.75">
      <c r="A225" s="281" t="s">
        <v>397</v>
      </c>
      <c r="B225" s="282"/>
      <c r="C225" s="282"/>
      <c r="D225" s="282"/>
      <c r="E225" s="282"/>
      <c r="F225" s="282"/>
      <c r="G225" s="282"/>
      <c r="H225" s="282"/>
      <c r="I225" s="283" t="s">
        <v>455</v>
      </c>
    </row>
    <row r="226" spans="1:9" ht="15.75">
      <c r="A226" s="285"/>
      <c r="B226" s="285"/>
      <c r="C226" s="285"/>
      <c r="D226" s="285"/>
      <c r="E226" s="285"/>
      <c r="F226" s="285"/>
      <c r="G226" s="285"/>
      <c r="H226" s="285"/>
      <c r="I226" s="285"/>
    </row>
    <row r="227" spans="1:9" ht="15.75">
      <c r="A227" s="285"/>
      <c r="B227" s="285"/>
      <c r="C227" s="285"/>
      <c r="D227" s="285"/>
      <c r="E227" s="285"/>
      <c r="F227" s="285"/>
      <c r="G227" s="285"/>
      <c r="H227" s="285"/>
      <c r="I227" s="285"/>
    </row>
    <row r="228" spans="1:9" ht="15.75">
      <c r="A228" s="285"/>
      <c r="B228" s="285"/>
      <c r="C228" s="285"/>
      <c r="D228" s="285"/>
      <c r="E228" s="285"/>
      <c r="F228" s="285"/>
      <c r="G228" s="285"/>
      <c r="H228" s="285"/>
      <c r="I228" s="285"/>
    </row>
    <row r="229" spans="1:9" ht="15.75">
      <c r="A229" s="285"/>
      <c r="B229" s="285"/>
      <c r="C229" s="285"/>
      <c r="D229" s="285"/>
      <c r="E229" s="285"/>
      <c r="F229" s="285"/>
      <c r="G229" s="285"/>
      <c r="H229" s="285"/>
      <c r="I229" s="285"/>
    </row>
    <row r="230" spans="1:9" ht="15.75">
      <c r="A230" s="285"/>
      <c r="B230" s="285"/>
      <c r="C230" s="285"/>
      <c r="D230" s="285"/>
      <c r="E230" s="285"/>
      <c r="F230" s="285"/>
      <c r="G230" s="285"/>
      <c r="H230" s="285"/>
      <c r="I230" s="285"/>
    </row>
    <row r="231" spans="1:9" ht="15.75">
      <c r="A231" s="285"/>
      <c r="B231" s="285"/>
      <c r="C231" s="285"/>
      <c r="D231" s="285"/>
      <c r="E231" s="285"/>
      <c r="F231" s="285"/>
      <c r="G231" s="285"/>
      <c r="H231" s="285"/>
      <c r="I231" s="285"/>
    </row>
    <row r="232" spans="1:9" ht="15.75">
      <c r="A232" s="285"/>
      <c r="B232" s="285"/>
      <c r="C232" s="285"/>
      <c r="D232" s="285"/>
      <c r="E232" s="285"/>
      <c r="F232" s="285"/>
      <c r="G232" s="285"/>
      <c r="H232" s="285"/>
      <c r="I232" s="285"/>
    </row>
    <row r="233" spans="1:9" ht="15.75">
      <c r="A233" s="285"/>
      <c r="B233" s="285"/>
      <c r="C233" s="285"/>
      <c r="D233" s="285"/>
      <c r="E233" s="285"/>
      <c r="F233" s="285"/>
      <c r="G233" s="285"/>
      <c r="H233" s="285"/>
      <c r="I233" s="285"/>
    </row>
    <row r="234" spans="1:9" ht="15.75">
      <c r="A234" s="285"/>
      <c r="B234" s="285"/>
      <c r="C234" s="285"/>
      <c r="D234" s="285"/>
      <c r="E234" s="285"/>
      <c r="F234" s="285"/>
      <c r="G234" s="285"/>
      <c r="H234" s="285"/>
      <c r="I234" s="285"/>
    </row>
    <row r="235" spans="1:9" ht="15.75">
      <c r="A235" s="285"/>
      <c r="B235" s="285"/>
      <c r="C235" s="285"/>
      <c r="D235" s="285"/>
      <c r="E235" s="285"/>
      <c r="F235" s="285"/>
      <c r="G235" s="285"/>
      <c r="H235" s="285"/>
      <c r="I235" s="285"/>
    </row>
    <row r="236" spans="1:9" ht="15.75">
      <c r="A236" s="285"/>
      <c r="B236" s="285"/>
      <c r="C236" s="285"/>
      <c r="D236" s="285"/>
      <c r="E236" s="285"/>
      <c r="F236" s="285"/>
      <c r="G236" s="285"/>
      <c r="H236" s="285"/>
      <c r="I236" s="285"/>
    </row>
    <row r="237" spans="1:9" ht="15.75">
      <c r="A237" s="285"/>
      <c r="B237" s="285"/>
      <c r="C237" s="285"/>
      <c r="D237" s="285"/>
      <c r="E237" s="285"/>
      <c r="F237" s="285"/>
      <c r="G237" s="285"/>
      <c r="H237" s="285"/>
      <c r="I237" s="285"/>
    </row>
    <row r="238" spans="1:9" ht="15.75">
      <c r="A238" s="285"/>
      <c r="B238" s="285"/>
      <c r="C238" s="285"/>
      <c r="D238" s="285"/>
      <c r="E238" s="285"/>
      <c r="F238" s="285"/>
      <c r="G238" s="285"/>
      <c r="H238" s="285"/>
      <c r="I238" s="285"/>
    </row>
  </sheetData>
  <sheetProtection password="CC6F" sheet="1" objects="1" scenarios="1" formatColumns="0" formatRows="0" selectLockedCells="1" selectUnlockedCells="1"/>
  <customSheetViews>
    <customSheetView guid="{75B14AF8-1D53-4505-AAFD-D14BA6666FCE}" scale="115" showPageBreaks="1" fitToPage="1" printArea="1" hiddenRows="1" view="pageBreakPreview" topLeftCell="A35">
      <selection activeCell="A45" sqref="A45:I45"/>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1"/>
      <headerFooter alignWithMargins="0">
        <oddFooter>&amp;C&amp;A</oddFooter>
      </headerFooter>
    </customSheetView>
    <customSheetView guid="{A191DFDC-8ECE-4AD6-BD00-FEA0D8FB0A45}" scale="115" showPageBreaks="1" fitToPage="1" printArea="1" hiddenRows="1" view="pageBreakPreview" topLeftCell="A99">
      <selection activeCell="A45" sqref="A45:I45"/>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90" fitToHeight="0" orientation="portrait" r:id="rId2"/>
      <headerFooter alignWithMargins="0">
        <oddFooter>&amp;C&amp;A</oddFooter>
      </headerFooter>
    </customSheetView>
    <customSheetView guid="{5476C51C-4037-4B28-A818-10D7CDF0C66A}" scale="115" showPageBreaks="1" fitToPage="1" printArea="1" hiddenRows="1" view="pageBreakPreview" topLeftCell="A146">
      <selection activeCell="A45" sqref="A45:I45"/>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3"/>
      <headerFooter alignWithMargins="0">
        <oddFooter>&amp;C&amp;A</oddFooter>
      </headerFooter>
    </customSheetView>
    <customSheetView guid="{3B0AB1ED-5866-4A43-AA03-026CB8F4E20E}" scale="115" showPageBreaks="1" fitToPage="1" printArea="1" hiddenRows="1" view="pageBreakPreview" topLeftCell="A54">
      <selection activeCell="A45" sqref="A45:I45"/>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90" fitToHeight="0" orientation="portrait" r:id="rId4"/>
      <headerFooter alignWithMargins="0">
        <oddFooter>&amp;C&amp;A</oddFooter>
      </headerFooter>
    </customSheetView>
    <customSheetView guid="{45814E31-7EF7-46D4-AAA9-9580F481731A}" scale="115" showPageBreaks="1" fitToPage="1" printArea="1" view="pageBreakPreview" topLeftCell="A30">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5"/>
      <headerFooter alignWithMargins="0">
        <oddFooter>&amp;C&amp;A</oddFooter>
      </headerFooter>
    </customSheetView>
    <customSheetView guid="{A8583C01-5E6A-4469-ADCA-440E12AA8084}" scale="115" showPageBreaks="1" fitToPage="1" printArea="1" view="pageBreakPreview" topLeftCell="A10">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6"/>
      <headerFooter alignWithMargins="0">
        <oddFooter>&amp;C&amp;A</oddFooter>
      </headerFooter>
    </customSheetView>
    <customSheetView guid="{3836A67F-51F8-4B52-B51D-937DC398CD1F}" scale="115" showPageBreaks="1" fitToPage="1" printArea="1" view="pageBreakPreview" topLeftCell="A46">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7"/>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8"/>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9"/>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0"/>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1"/>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2"/>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3"/>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4"/>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15"/>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16"/>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17"/>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18"/>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9"/>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20"/>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21"/>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2"/>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3"/>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4"/>
      <headerFooter alignWithMargins="0">
        <oddFooter>&amp;C&amp;A</oddFooter>
      </headerFooter>
    </customSheetView>
    <customSheetView guid="{2CF6F19D-227C-4840-A9E1-6C944B0145DB}" scale="115" showPageBreaks="1" fitToPage="1" printArea="1" view="pageBreakPreview" topLeftCell="A33">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5"/>
      <headerFooter alignWithMargins="0">
        <oddFooter>&amp;C&amp;A</oddFooter>
      </headerFooter>
    </customSheetView>
    <customSheetView guid="{22E98F9C-C2D1-498E-A22F-610A9D935107}" scale="115" showPageBreaks="1" fitToPage="1" printArea="1" view="pageBreakPreview" topLeftCell="A30">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26"/>
      <headerFooter alignWithMargins="0">
        <oddFooter>&amp;C&amp;A</oddFooter>
      </headerFooter>
    </customSheetView>
    <customSheetView guid="{F69C7555-C61D-4F7A-9432-A1A8E6C1D167}" scale="115" showPageBreaks="1" fitToPage="1" printArea="1" view="pageBreakPreview" topLeftCell="A30">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27"/>
      <headerFooter alignWithMargins="0">
        <oddFooter>&amp;C&amp;A</oddFooter>
      </headerFooter>
    </customSheetView>
    <customSheetView guid="{1C46EBB3-B065-41C0-9C89-6B0653776FC2}" scale="115" showPageBreaks="1" fitToPage="1" printArea="1" hiddenRows="1" view="pageBreakPreview" topLeftCell="A54">
      <selection activeCell="A45" sqref="A45:I45"/>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90" fitToHeight="0" orientation="portrait" r:id="rId28"/>
      <headerFooter alignWithMargins="0">
        <oddFooter>&amp;C&amp;A</oddFooter>
      </headerFooter>
    </customSheetView>
    <customSheetView guid="{DADC952D-E162-4FBD-AB22-9C1A7E7CACD8}" scale="115" showPageBreaks="1" fitToPage="1" printArea="1" hiddenRows="1" view="pageBreakPreview" topLeftCell="A189">
      <selection activeCell="A45" sqref="A45:I45"/>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29"/>
      <headerFooter alignWithMargins="0">
        <oddFooter>&amp;C&amp;A</oddFooter>
      </headerFooter>
    </customSheetView>
    <customSheetView guid="{ABDD40A7-66B9-43CC-B63B-09D98A5A40BE}" scale="115" showPageBreaks="1" fitToPage="1" printArea="1" hiddenRows="1" view="pageBreakPreview" topLeftCell="A146">
      <selection activeCell="A45" sqref="A45:I45"/>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30"/>
      <headerFooter alignWithMargins="0">
        <oddFooter>&amp;C&amp;A</oddFooter>
      </headerFooter>
    </customSheetView>
  </customSheetViews>
  <mergeCells count="121">
    <mergeCell ref="B66:I66"/>
    <mergeCell ref="A68:I68"/>
    <mergeCell ref="B70:I70"/>
    <mergeCell ref="A72:D72"/>
    <mergeCell ref="E72:I72"/>
    <mergeCell ref="A73:D73"/>
    <mergeCell ref="C64:I64"/>
    <mergeCell ref="A50:I50"/>
    <mergeCell ref="A52:I52"/>
    <mergeCell ref="A54:I54"/>
    <mergeCell ref="C60:I60"/>
    <mergeCell ref="C62:I62"/>
    <mergeCell ref="E73:I73"/>
    <mergeCell ref="A47:D47"/>
    <mergeCell ref="E47:I47"/>
    <mergeCell ref="A48:D48"/>
    <mergeCell ref="E48:I48"/>
    <mergeCell ref="A56:I56"/>
    <mergeCell ref="B58:I58"/>
    <mergeCell ref="A31:I31"/>
    <mergeCell ref="A32:I32"/>
    <mergeCell ref="A33:I33"/>
    <mergeCell ref="A34:I34"/>
    <mergeCell ref="A35:I35"/>
    <mergeCell ref="A40:I40"/>
    <mergeCell ref="A1:I1"/>
    <mergeCell ref="B2:I2"/>
    <mergeCell ref="B3:I3"/>
    <mergeCell ref="B4:I4"/>
    <mergeCell ref="B5:I5"/>
    <mergeCell ref="B6:I6"/>
    <mergeCell ref="A44:I44"/>
    <mergeCell ref="A45:I45"/>
    <mergeCell ref="A41:I41"/>
    <mergeCell ref="A42:I42"/>
    <mergeCell ref="A43:I43"/>
    <mergeCell ref="A36:I36"/>
    <mergeCell ref="A37:I37"/>
    <mergeCell ref="A38:I38"/>
    <mergeCell ref="A39:I39"/>
    <mergeCell ref="C75:I75"/>
    <mergeCell ref="C77:I77"/>
    <mergeCell ref="C82:I82"/>
    <mergeCell ref="C84:I84"/>
    <mergeCell ref="C86:I86"/>
    <mergeCell ref="B119:I119"/>
    <mergeCell ref="A121:I121"/>
    <mergeCell ref="B123:I123"/>
    <mergeCell ref="B125:I125"/>
    <mergeCell ref="C79:I79"/>
    <mergeCell ref="B98:I98"/>
    <mergeCell ref="B100:I100"/>
    <mergeCell ref="B102:I102"/>
    <mergeCell ref="A104:I104"/>
    <mergeCell ref="B106:I106"/>
    <mergeCell ref="B108:I108"/>
    <mergeCell ref="B90:I90"/>
    <mergeCell ref="A92:D92"/>
    <mergeCell ref="E92:I92"/>
    <mergeCell ref="A93:D93"/>
    <mergeCell ref="E93:I93"/>
    <mergeCell ref="A96:I96"/>
    <mergeCell ref="C88:I88"/>
    <mergeCell ref="A127:I127"/>
    <mergeCell ref="A129:I129"/>
    <mergeCell ref="A110:I110"/>
    <mergeCell ref="B112:I112"/>
    <mergeCell ref="A115:D115"/>
    <mergeCell ref="E115:I115"/>
    <mergeCell ref="A116:D116"/>
    <mergeCell ref="E116:I116"/>
    <mergeCell ref="B143:I143"/>
    <mergeCell ref="B144:I144"/>
    <mergeCell ref="B145:I145"/>
    <mergeCell ref="B146:I146"/>
    <mergeCell ref="B147:I147"/>
    <mergeCell ref="B149:I149"/>
    <mergeCell ref="B148:I148"/>
    <mergeCell ref="A131:I131"/>
    <mergeCell ref="B133:I133"/>
    <mergeCell ref="B135:I135"/>
    <mergeCell ref="A138:D138"/>
    <mergeCell ref="E138:I138"/>
    <mergeCell ref="A139:D139"/>
    <mergeCell ref="E139:I139"/>
    <mergeCell ref="B160:I160"/>
    <mergeCell ref="B165:I165"/>
    <mergeCell ref="A167:I167"/>
    <mergeCell ref="A169:I169"/>
    <mergeCell ref="A171:I171"/>
    <mergeCell ref="B173:I173"/>
    <mergeCell ref="B150:I150"/>
    <mergeCell ref="B151:I151"/>
    <mergeCell ref="B153:I153"/>
    <mergeCell ref="A156:D156"/>
    <mergeCell ref="E156:I156"/>
    <mergeCell ref="A157:D157"/>
    <mergeCell ref="E157:I157"/>
    <mergeCell ref="B152:I152"/>
    <mergeCell ref="B162:I162"/>
    <mergeCell ref="B175:I175"/>
    <mergeCell ref="F198:I198"/>
    <mergeCell ref="B177:I177"/>
    <mergeCell ref="B179:I179"/>
    <mergeCell ref="B183:I183"/>
    <mergeCell ref="B185:I185"/>
    <mergeCell ref="A188:D188"/>
    <mergeCell ref="E188:I188"/>
    <mergeCell ref="A189:D189"/>
    <mergeCell ref="E189:I189"/>
    <mergeCell ref="B181:I181"/>
    <mergeCell ref="B204:E204"/>
    <mergeCell ref="F204:I204"/>
    <mergeCell ref="B208:E208"/>
    <mergeCell ref="F208:I208"/>
    <mergeCell ref="B192:I192"/>
    <mergeCell ref="B196:E196"/>
    <mergeCell ref="F196:I196"/>
    <mergeCell ref="B198:E198"/>
    <mergeCell ref="F201:I201"/>
    <mergeCell ref="F202:I202"/>
  </mergeCells>
  <printOptions horizontalCentered="1"/>
  <pageMargins left="0.75" right="0.75" top="0.68" bottom="0.19" header="0.5" footer="0.15"/>
  <pageSetup paperSize="9" scale="89" fitToHeight="0" orientation="portrait" r:id="rId31"/>
  <headerFooter alignWithMargins="0">
    <oddFooter>&amp;C&amp;A</oddFooter>
  </headerFooter>
  <rowBreaks count="7" manualBreakCount="7">
    <brk id="49" max="8" man="1"/>
    <brk id="74" max="8" man="1"/>
    <brk id="94" max="8" man="1"/>
    <brk id="117" max="8" man="1"/>
    <brk id="140" max="8" man="1"/>
    <brk id="158" max="8" man="1"/>
    <brk id="190" max="8" man="1"/>
  </rowBreaks>
  <drawing r:id="rId3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tabColor indexed="24"/>
    <pageSetUpPr fitToPage="1"/>
  </sheetPr>
  <dimension ref="A1:AE123"/>
  <sheetViews>
    <sheetView showGridLines="0" view="pageBreakPreview" zoomScale="110" zoomScaleNormal="100" zoomScaleSheetLayoutView="110" workbookViewId="0">
      <selection activeCell="E28" sqref="E28"/>
    </sheetView>
  </sheetViews>
  <sheetFormatPr defaultColWidth="9.140625" defaultRowHeight="16.5"/>
  <cols>
    <col min="1" max="1" width="12.140625" style="30" customWidth="1"/>
    <col min="2" max="2" width="36.42578125" style="30" customWidth="1"/>
    <col min="3" max="3" width="11.42578125" style="30" customWidth="1"/>
    <col min="4" max="4" width="15.42578125" style="30" customWidth="1"/>
    <col min="5" max="5" width="39.28515625" style="43" customWidth="1"/>
    <col min="6" max="7" width="9.140625" style="233"/>
    <col min="8" max="8" width="0" style="233" hidden="1" customWidth="1"/>
    <col min="9" max="11" width="9.140625" style="233"/>
    <col min="12" max="12" width="0" style="233" hidden="1" customWidth="1"/>
    <col min="13" max="13" width="35.42578125" style="233" hidden="1" customWidth="1"/>
    <col min="14" max="14" width="0" style="233" hidden="1" customWidth="1"/>
    <col min="15" max="31" width="9.140625" style="233"/>
    <col min="32" max="16384" width="9.140625" style="26"/>
  </cols>
  <sheetData>
    <row r="1" spans="1:31" ht="24" customHeight="1">
      <c r="A1" s="1267" t="str">
        <f>'Attach 3(JV)'!A1</f>
        <v>Specification No. :CC/NT/G-MISC/DOM/A02/23/01462</v>
      </c>
      <c r="B1" s="1267"/>
      <c r="C1" s="1267"/>
      <c r="D1" s="1267"/>
      <c r="E1" s="377" t="str">
        <f>"Attachment-15 " &amp; 'Attach 3(JV)'!AT1</f>
        <v xml:space="preserve">Attachment-15 </v>
      </c>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12" customHeight="1"/>
    <row r="3" spans="1:31" ht="54.75" customHeight="1">
      <c r="A3" s="1451" t="str">
        <f>Basic!B1</f>
        <v>Isolator Package ISO-02 associated with Bulk Procurement for Substation Equipment’s for implementation of Bay Extension work.</v>
      </c>
      <c r="B3" s="1452"/>
      <c r="C3" s="1452"/>
      <c r="D3" s="1452"/>
      <c r="E3" s="145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9" customHeight="1">
      <c r="A4" s="29"/>
      <c r="F4" s="232"/>
      <c r="G4" s="232"/>
      <c r="H4" s="232"/>
      <c r="I4" s="232"/>
      <c r="J4" s="232"/>
      <c r="K4" s="232"/>
      <c r="L4" s="232"/>
      <c r="M4" s="232"/>
      <c r="N4" s="232"/>
      <c r="O4" s="232"/>
      <c r="P4" s="232"/>
      <c r="Q4" s="232"/>
      <c r="R4" s="232"/>
      <c r="S4" s="232"/>
      <c r="T4" s="232"/>
      <c r="U4" s="232"/>
      <c r="V4" s="232"/>
      <c r="W4" s="232"/>
      <c r="X4" s="232"/>
      <c r="Y4" s="232"/>
      <c r="Z4" s="232"/>
      <c r="AA4" s="232"/>
      <c r="AB4" s="232"/>
      <c r="AC4" s="232"/>
      <c r="AD4" s="232"/>
      <c r="AE4" s="232"/>
    </row>
    <row r="5" spans="1:31" ht="37.9" customHeight="1">
      <c r="A5" s="1540" t="s">
        <v>1025</v>
      </c>
      <c r="B5" s="1540"/>
      <c r="C5" s="1540"/>
      <c r="D5" s="1540"/>
      <c r="E5" s="1540"/>
      <c r="F5" s="232"/>
      <c r="G5" s="232"/>
      <c r="H5" s="232"/>
      <c r="I5" s="232"/>
      <c r="J5" s="232"/>
      <c r="K5" s="232"/>
      <c r="L5" s="232"/>
      <c r="M5" s="232"/>
      <c r="N5" s="232"/>
      <c r="O5" s="232"/>
      <c r="P5" s="232"/>
      <c r="Q5" s="232"/>
      <c r="R5" s="232"/>
      <c r="S5" s="232"/>
      <c r="T5" s="232"/>
      <c r="U5" s="232"/>
      <c r="V5" s="232"/>
      <c r="W5" s="232"/>
      <c r="X5" s="232"/>
      <c r="Y5" s="232"/>
      <c r="Z5" s="232"/>
      <c r="AA5" s="232"/>
      <c r="AB5" s="232"/>
      <c r="AC5" s="232"/>
      <c r="AD5" s="232"/>
      <c r="AE5" s="232"/>
    </row>
    <row r="6" spans="1:31" ht="6" customHeight="1">
      <c r="A6" s="33"/>
      <c r="F6" s="232"/>
      <c r="G6" s="232"/>
      <c r="H6" s="232"/>
      <c r="I6" s="232"/>
      <c r="J6" s="232"/>
      <c r="K6" s="232"/>
      <c r="L6" s="232"/>
      <c r="M6" s="232"/>
      <c r="N6" s="232"/>
      <c r="O6" s="232"/>
      <c r="P6" s="232"/>
      <c r="Q6" s="232"/>
      <c r="R6" s="232"/>
      <c r="S6" s="232"/>
      <c r="T6" s="232"/>
      <c r="U6" s="232"/>
      <c r="V6" s="232"/>
      <c r="W6" s="232"/>
      <c r="X6" s="232"/>
      <c r="Y6" s="232"/>
      <c r="Z6" s="232"/>
      <c r="AA6" s="232"/>
      <c r="AB6" s="232"/>
      <c r="AC6" s="232"/>
      <c r="AD6" s="232"/>
      <c r="AE6" s="232"/>
    </row>
    <row r="7" spans="1:31" ht="20.100000000000001" customHeight="1">
      <c r="A7" s="34"/>
      <c r="F7" s="232"/>
      <c r="G7" s="232"/>
      <c r="H7" s="232"/>
      <c r="I7" s="232"/>
      <c r="J7" s="232"/>
      <c r="K7" s="232"/>
      <c r="L7" s="232"/>
      <c r="M7" s="232"/>
      <c r="N7" s="232"/>
      <c r="O7" s="232"/>
      <c r="P7" s="232"/>
      <c r="Q7" s="232"/>
      <c r="R7" s="232"/>
      <c r="S7" s="232"/>
      <c r="T7" s="232"/>
      <c r="U7" s="232"/>
      <c r="V7" s="232"/>
      <c r="W7" s="232"/>
      <c r="X7" s="232"/>
      <c r="Y7" s="232"/>
      <c r="Z7" s="232"/>
      <c r="AA7" s="232"/>
      <c r="AB7" s="232"/>
      <c r="AC7" s="232"/>
      <c r="AD7" s="232"/>
      <c r="AE7" s="232"/>
    </row>
    <row r="8" spans="1:31" ht="36" customHeight="1">
      <c r="A8" s="1041" t="str">
        <f>'Attach 3(JV)'!A7</f>
        <v>Bidder’s Name and Address :</v>
      </c>
      <c r="B8" s="1041"/>
      <c r="C8" s="1041"/>
      <c r="D8" s="1041"/>
      <c r="E8" s="16" t="str">
        <f>'Attach 3(JV)'!E7</f>
        <v>To:</v>
      </c>
      <c r="F8" s="232"/>
      <c r="G8" s="232"/>
      <c r="H8" s="232"/>
      <c r="I8" s="232"/>
      <c r="J8" s="232"/>
      <c r="K8" s="232"/>
      <c r="L8" s="232"/>
      <c r="M8" s="232"/>
      <c r="N8" s="232"/>
      <c r="O8" s="232"/>
      <c r="P8" s="232"/>
      <c r="Q8" s="232"/>
      <c r="R8" s="232"/>
      <c r="S8" s="232"/>
      <c r="T8" s="232"/>
      <c r="U8" s="232"/>
      <c r="V8" s="232"/>
      <c r="W8" s="232"/>
      <c r="X8" s="232"/>
      <c r="Y8" s="232"/>
      <c r="Z8" s="232"/>
      <c r="AA8" s="232"/>
      <c r="AB8" s="232"/>
      <c r="AC8" s="232"/>
      <c r="AD8" s="232"/>
      <c r="AE8" s="232"/>
    </row>
    <row r="9" spans="1:31" ht="36" customHeight="1">
      <c r="A9" s="1375" t="str">
        <f>'Attach 3(JV)'!A8</f>
        <v/>
      </c>
      <c r="B9" s="1375"/>
      <c r="C9" s="531"/>
      <c r="D9" s="531"/>
      <c r="E9" s="78" t="str">
        <f>'Attach 3(JV)'!E8</f>
        <v>Contract Services</v>
      </c>
      <c r="F9" s="232"/>
      <c r="G9" s="232"/>
      <c r="H9" s="232"/>
      <c r="I9" s="232"/>
      <c r="J9" s="232"/>
      <c r="K9" s="232"/>
      <c r="L9" s="232"/>
      <c r="M9" s="232"/>
      <c r="N9" s="232"/>
      <c r="O9" s="232"/>
      <c r="P9" s="232"/>
      <c r="Q9" s="232"/>
      <c r="R9" s="232"/>
      <c r="S9" s="232"/>
      <c r="T9" s="232"/>
      <c r="U9" s="232"/>
      <c r="V9" s="232"/>
      <c r="W9" s="232"/>
      <c r="X9" s="232"/>
      <c r="Y9" s="232"/>
      <c r="Z9" s="232"/>
      <c r="AA9" s="232"/>
      <c r="AB9" s="232"/>
      <c r="AC9" s="232"/>
      <c r="AD9" s="232"/>
      <c r="AE9" s="232"/>
    </row>
    <row r="10" spans="1:31" ht="20.100000000000001" customHeight="1">
      <c r="A10" s="14" t="s">
        <v>334</v>
      </c>
      <c r="B10" s="1541" t="str">
        <f>'Attach 3(JV)'!B9:D9</f>
        <v/>
      </c>
      <c r="C10" s="1541"/>
      <c r="D10" s="1541"/>
      <c r="E10" s="78" t="str">
        <f>'Attach 3(JV)'!E9</f>
        <v>Power Grid Corporation of India Ltd.,</v>
      </c>
      <c r="F10" s="232"/>
      <c r="G10" s="232"/>
      <c r="H10" s="232"/>
      <c r="I10" s="232"/>
      <c r="J10" s="232"/>
      <c r="K10" s="232"/>
      <c r="L10" s="232"/>
      <c r="M10" s="232"/>
      <c r="N10" s="232"/>
      <c r="O10" s="232"/>
      <c r="P10" s="232"/>
      <c r="Q10" s="232"/>
      <c r="R10" s="232"/>
      <c r="S10" s="232"/>
      <c r="T10" s="232"/>
      <c r="U10" s="232"/>
      <c r="V10" s="232"/>
      <c r="W10" s="232"/>
      <c r="X10" s="232"/>
      <c r="Y10" s="232"/>
      <c r="Z10" s="232"/>
      <c r="AA10" s="232"/>
      <c r="AB10" s="232"/>
      <c r="AC10" s="232"/>
      <c r="AD10" s="232"/>
      <c r="AE10" s="232"/>
    </row>
    <row r="11" spans="1:31" ht="20.100000000000001" customHeight="1">
      <c r="A11" s="14" t="s">
        <v>336</v>
      </c>
      <c r="B11" s="1371" t="str">
        <f>'Attach 3(JV)'!B10:D10</f>
        <v/>
      </c>
      <c r="C11" s="1371"/>
      <c r="D11" s="1371"/>
      <c r="E11" s="78" t="str">
        <f>'Attach 3(JV)'!E10</f>
        <v>"Saudamini", Plot No. 2, Sector 29</v>
      </c>
      <c r="F11" s="232"/>
      <c r="G11" s="232"/>
      <c r="H11" s="232"/>
      <c r="I11" s="232"/>
      <c r="J11" s="232"/>
      <c r="K11" s="232"/>
      <c r="L11" s="232"/>
      <c r="M11" s="232"/>
      <c r="N11" s="232"/>
      <c r="O11" s="232"/>
      <c r="P11" s="232"/>
      <c r="Q11" s="232"/>
      <c r="R11" s="232"/>
      <c r="S11" s="232"/>
      <c r="T11" s="232"/>
      <c r="U11" s="232"/>
      <c r="V11" s="232"/>
      <c r="W11" s="232"/>
      <c r="X11" s="232"/>
      <c r="Y11" s="232"/>
      <c r="Z11" s="232"/>
      <c r="AA11" s="232"/>
      <c r="AB11" s="232"/>
      <c r="AC11" s="232"/>
      <c r="AD11" s="232"/>
      <c r="AE11" s="232"/>
    </row>
    <row r="12" spans="1:31" ht="17.25" customHeight="1">
      <c r="B12" s="1371" t="str">
        <f>'Attach 3(JV)'!B11:D11</f>
        <v/>
      </c>
      <c r="C12" s="1371"/>
      <c r="D12" s="1371"/>
      <c r="E12" s="78" t="str">
        <f>'Attach 3(JV)'!E11</f>
        <v>Gurgaon (Haryana) - 122001</v>
      </c>
      <c r="F12" s="232"/>
      <c r="G12" s="232"/>
      <c r="H12" s="232"/>
      <c r="I12" s="232"/>
      <c r="J12" s="232"/>
      <c r="K12" s="232"/>
      <c r="L12" s="232"/>
      <c r="M12" s="232"/>
      <c r="N12" s="232"/>
      <c r="O12" s="232"/>
      <c r="P12" s="232"/>
      <c r="Q12" s="232"/>
      <c r="R12" s="232"/>
      <c r="S12" s="232"/>
      <c r="T12" s="232"/>
      <c r="U12" s="232"/>
      <c r="V12" s="232"/>
      <c r="W12" s="232"/>
      <c r="X12" s="232"/>
      <c r="Y12" s="232"/>
      <c r="Z12" s="232"/>
      <c r="AA12" s="232"/>
      <c r="AB12" s="232"/>
      <c r="AC12" s="232"/>
      <c r="AD12" s="232"/>
      <c r="AE12" s="232"/>
    </row>
    <row r="13" spans="1:31" ht="17.25" customHeight="1">
      <c r="A13" s="33"/>
      <c r="B13" s="1371" t="str">
        <f>'Attach 3(JV)'!B12</f>
        <v/>
      </c>
      <c r="C13" s="1371"/>
      <c r="D13" s="1371"/>
      <c r="E13" s="78"/>
      <c r="F13" s="232"/>
      <c r="G13" s="232"/>
      <c r="H13" s="232"/>
      <c r="I13" s="232"/>
      <c r="J13" s="232"/>
      <c r="K13" s="232"/>
      <c r="L13" s="232"/>
      <c r="M13" s="232"/>
      <c r="N13" s="232"/>
      <c r="O13" s="232"/>
      <c r="P13" s="232"/>
      <c r="Q13" s="232"/>
      <c r="R13" s="232"/>
      <c r="S13" s="232"/>
      <c r="T13" s="232"/>
      <c r="U13" s="232"/>
      <c r="V13" s="232"/>
      <c r="W13" s="232"/>
      <c r="X13" s="232"/>
      <c r="Y13" s="232"/>
      <c r="Z13" s="232"/>
      <c r="AA13" s="232"/>
      <c r="AB13" s="232"/>
      <c r="AC13" s="232"/>
      <c r="AD13" s="232"/>
      <c r="AE13" s="232"/>
    </row>
    <row r="14" spans="1:31" ht="13.5" customHeight="1">
      <c r="A14" s="33"/>
      <c r="B14" s="1371"/>
      <c r="C14" s="1371"/>
      <c r="D14" s="1371"/>
      <c r="F14" s="232"/>
      <c r="G14" s="232"/>
      <c r="H14" s="232"/>
      <c r="I14" s="232"/>
      <c r="J14" s="232"/>
      <c r="K14" s="232"/>
      <c r="L14" s="232"/>
      <c r="M14" s="232"/>
      <c r="N14" s="232"/>
      <c r="O14" s="232"/>
      <c r="P14" s="232"/>
      <c r="Q14" s="232"/>
      <c r="R14" s="232"/>
      <c r="S14" s="232"/>
      <c r="T14" s="232"/>
      <c r="U14" s="232"/>
      <c r="V14" s="232"/>
      <c r="W14" s="232"/>
      <c r="X14" s="232"/>
      <c r="Y14" s="232"/>
      <c r="Z14" s="232"/>
      <c r="AA14" s="232"/>
      <c r="AB14" s="232"/>
      <c r="AC14" s="232"/>
      <c r="AD14" s="232"/>
      <c r="AE14" s="232"/>
    </row>
    <row r="15" spans="1:31" ht="17.25" customHeight="1">
      <c r="A15" s="30" t="s">
        <v>329</v>
      </c>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row>
    <row r="16" spans="1:31" ht="13.15" customHeight="1">
      <c r="F16" s="232"/>
      <c r="G16" s="232"/>
      <c r="H16" s="232"/>
      <c r="I16" s="232"/>
      <c r="J16" s="232"/>
      <c r="K16" s="232"/>
      <c r="L16" s="232"/>
      <c r="M16" s="232"/>
      <c r="N16" s="232"/>
      <c r="O16" s="232"/>
      <c r="P16" s="232"/>
      <c r="Q16" s="232"/>
      <c r="R16" s="232"/>
      <c r="S16" s="232"/>
      <c r="T16" s="232"/>
      <c r="U16" s="232"/>
      <c r="V16" s="232"/>
      <c r="W16" s="232"/>
      <c r="X16" s="232"/>
      <c r="Y16" s="232"/>
      <c r="Z16" s="232"/>
      <c r="AA16" s="232"/>
      <c r="AB16" s="232"/>
      <c r="AC16" s="232"/>
      <c r="AD16" s="232"/>
      <c r="AE16" s="232"/>
    </row>
    <row r="17" spans="1:31" ht="56.25" hidden="1" customHeight="1">
      <c r="A17" s="234" t="s">
        <v>381</v>
      </c>
      <c r="B17" s="1453" t="s">
        <v>382</v>
      </c>
      <c r="C17" s="1453"/>
      <c r="D17" s="1453"/>
      <c r="E17" s="1453"/>
      <c r="F17" s="232"/>
      <c r="G17" s="232"/>
      <c r="H17" s="232"/>
      <c r="I17" s="232"/>
      <c r="J17" s="232"/>
      <c r="K17" s="232"/>
      <c r="L17" s="232"/>
      <c r="M17" s="232"/>
      <c r="N17" s="232"/>
      <c r="O17" s="232"/>
      <c r="P17" s="232"/>
      <c r="Q17" s="232"/>
      <c r="R17" s="232"/>
      <c r="S17" s="232"/>
      <c r="T17" s="232"/>
      <c r="U17" s="232"/>
      <c r="V17" s="232"/>
      <c r="W17" s="232"/>
      <c r="X17" s="232"/>
      <c r="Y17" s="232"/>
      <c r="Z17" s="232"/>
      <c r="AA17" s="232"/>
      <c r="AB17" s="232"/>
      <c r="AC17" s="232"/>
      <c r="AD17" s="232"/>
      <c r="AE17" s="232"/>
    </row>
    <row r="18" spans="1:31" ht="16.5" hidden="1" customHeight="1">
      <c r="A18" s="235"/>
      <c r="B18" s="1542" t="s">
        <v>1005</v>
      </c>
      <c r="C18" s="1542"/>
      <c r="D18" s="1542"/>
      <c r="E18" s="1542"/>
      <c r="F18" s="232"/>
      <c r="G18" s="232"/>
      <c r="H18" s="232"/>
      <c r="I18" s="232"/>
      <c r="J18" s="232"/>
      <c r="K18" s="232"/>
      <c r="L18" s="232"/>
      <c r="M18" s="232"/>
      <c r="N18" s="232"/>
      <c r="O18" s="232"/>
      <c r="P18" s="232"/>
      <c r="Q18" s="232"/>
      <c r="R18" s="232"/>
      <c r="S18" s="232"/>
      <c r="T18" s="232"/>
      <c r="U18" s="232"/>
      <c r="V18" s="232"/>
      <c r="W18" s="232"/>
      <c r="X18" s="232"/>
      <c r="Y18" s="232"/>
      <c r="Z18" s="232"/>
      <c r="AA18" s="232"/>
      <c r="AB18" s="232"/>
      <c r="AC18" s="232"/>
      <c r="AD18" s="232"/>
      <c r="AE18" s="232"/>
    </row>
    <row r="19" spans="1:31" ht="6.75" hidden="1" customHeight="1">
      <c r="A19" s="235"/>
      <c r="B19" s="236"/>
      <c r="C19" s="236"/>
      <c r="D19" s="236"/>
      <c r="E19" s="236"/>
      <c r="F19" s="232"/>
      <c r="G19" s="232"/>
      <c r="H19" s="232"/>
      <c r="I19" s="232"/>
      <c r="J19" s="232"/>
      <c r="K19" s="232"/>
      <c r="L19" s="232"/>
      <c r="M19" s="232"/>
      <c r="N19" s="232"/>
      <c r="O19" s="232"/>
      <c r="P19" s="232"/>
      <c r="Q19" s="232"/>
      <c r="R19" s="232"/>
      <c r="S19" s="232"/>
      <c r="T19" s="232"/>
      <c r="U19" s="232"/>
      <c r="V19" s="232"/>
      <c r="W19" s="232"/>
      <c r="X19" s="232"/>
      <c r="Y19" s="232"/>
      <c r="Z19" s="232"/>
      <c r="AA19" s="232"/>
      <c r="AB19" s="232"/>
      <c r="AC19" s="232"/>
      <c r="AD19" s="232"/>
      <c r="AE19" s="232"/>
    </row>
    <row r="20" spans="1:31" ht="26.25" hidden="1" customHeight="1">
      <c r="B20" s="329"/>
      <c r="C20" s="330"/>
      <c r="D20" s="331"/>
      <c r="E20" s="153"/>
      <c r="F20" s="232"/>
      <c r="G20" s="232"/>
      <c r="H20" s="232"/>
      <c r="I20" s="232"/>
      <c r="J20" s="232"/>
      <c r="K20" s="232"/>
      <c r="L20" s="232"/>
      <c r="M20" s="232"/>
      <c r="N20" s="232"/>
      <c r="O20" s="232"/>
      <c r="P20" s="232"/>
      <c r="Q20" s="232"/>
      <c r="R20" s="232"/>
      <c r="S20" s="232"/>
      <c r="T20" s="232"/>
      <c r="U20" s="232"/>
      <c r="V20" s="232"/>
      <c r="W20" s="232"/>
      <c r="X20" s="232"/>
      <c r="Y20" s="232"/>
      <c r="Z20" s="232"/>
      <c r="AA20" s="232"/>
      <c r="AB20" s="232"/>
      <c r="AC20" s="232"/>
      <c r="AD20" s="232"/>
      <c r="AE20" s="232"/>
    </row>
    <row r="21" spans="1:31" ht="33.75" hidden="1" customHeight="1">
      <c r="A21" s="332"/>
      <c r="B21" s="329" t="s">
        <v>383</v>
      </c>
      <c r="C21" s="330"/>
      <c r="D21" s="331"/>
      <c r="E21" s="153"/>
      <c r="F21" s="232"/>
      <c r="G21" s="232"/>
      <c r="H21" s="232"/>
      <c r="I21" s="232"/>
      <c r="J21" s="232"/>
      <c r="K21" s="232"/>
      <c r="L21" s="232"/>
      <c r="M21" s="232"/>
      <c r="N21" s="232"/>
      <c r="O21" s="232"/>
      <c r="P21" s="232"/>
      <c r="Q21" s="232"/>
      <c r="R21" s="232"/>
      <c r="S21" s="232"/>
      <c r="T21" s="232"/>
      <c r="U21" s="232"/>
      <c r="V21" s="232"/>
      <c r="W21" s="232"/>
      <c r="X21" s="232"/>
      <c r="Y21" s="232"/>
      <c r="Z21" s="232"/>
      <c r="AA21" s="232"/>
      <c r="AB21" s="232"/>
      <c r="AC21" s="232"/>
      <c r="AD21" s="232"/>
      <c r="AE21" s="232"/>
    </row>
    <row r="22" spans="1:31" ht="24" customHeight="1">
      <c r="A22" s="1535"/>
      <c r="B22" s="1536"/>
      <c r="C22" s="1536"/>
      <c r="D22" s="1536"/>
      <c r="E22" s="1536"/>
      <c r="F22" s="232"/>
      <c r="G22" s="232"/>
      <c r="H22" s="232"/>
      <c r="I22" s="232"/>
      <c r="J22" s="232"/>
      <c r="K22" s="232"/>
      <c r="L22" s="232"/>
      <c r="M22" s="232"/>
      <c r="N22" s="232"/>
      <c r="O22" s="232"/>
      <c r="P22" s="232"/>
      <c r="Q22" s="232"/>
      <c r="R22" s="232"/>
      <c r="S22" s="232"/>
      <c r="T22" s="232"/>
      <c r="U22" s="232"/>
      <c r="V22" s="232"/>
      <c r="W22" s="232"/>
      <c r="X22" s="232"/>
      <c r="Y22" s="232"/>
      <c r="Z22" s="232"/>
      <c r="AA22" s="232"/>
      <c r="AB22" s="232"/>
      <c r="AC22" s="232"/>
      <c r="AD22" s="232"/>
      <c r="AE22" s="232"/>
    </row>
    <row r="23" spans="1:31" ht="6.75" customHeight="1">
      <c r="A23" s="237"/>
      <c r="B23" s="237"/>
      <c r="C23" s="237"/>
      <c r="D23" s="237"/>
      <c r="E23" s="237"/>
      <c r="F23" s="232"/>
      <c r="G23" s="232"/>
      <c r="H23" s="232"/>
      <c r="I23" s="232"/>
      <c r="J23" s="232"/>
      <c r="K23" s="232"/>
      <c r="L23" s="232"/>
      <c r="M23" s="232"/>
      <c r="N23" s="232"/>
      <c r="O23" s="232"/>
      <c r="P23" s="232"/>
      <c r="Q23" s="232"/>
      <c r="R23" s="232"/>
      <c r="S23" s="232"/>
      <c r="T23" s="232"/>
      <c r="U23" s="232"/>
      <c r="V23" s="232"/>
      <c r="W23" s="232"/>
      <c r="X23" s="232"/>
      <c r="Y23" s="232"/>
      <c r="Z23" s="232"/>
      <c r="AA23" s="232"/>
      <c r="AB23" s="232"/>
      <c r="AC23" s="232"/>
      <c r="AD23" s="232"/>
      <c r="AE23" s="232"/>
    </row>
    <row r="24" spans="1:31" ht="16.5" customHeight="1">
      <c r="B24" s="1537"/>
      <c r="C24" s="1537"/>
      <c r="D24" s="1537"/>
      <c r="E24" s="1537"/>
      <c r="F24" s="232"/>
      <c r="G24" s="232"/>
      <c r="H24" s="232"/>
      <c r="I24" s="232"/>
      <c r="J24" s="232"/>
      <c r="K24" s="232"/>
      <c r="L24" s="232"/>
      <c r="M24" s="232"/>
      <c r="N24" s="232"/>
      <c r="O24" s="232"/>
      <c r="P24" s="232"/>
      <c r="Q24" s="232"/>
      <c r="R24" s="232"/>
      <c r="S24" s="232"/>
      <c r="T24" s="232"/>
      <c r="U24" s="232"/>
      <c r="V24" s="232"/>
      <c r="W24" s="232"/>
      <c r="X24" s="232"/>
      <c r="Y24" s="232"/>
      <c r="Z24" s="232"/>
      <c r="AA24" s="232"/>
      <c r="AB24" s="232"/>
      <c r="AC24" s="232"/>
      <c r="AD24" s="232"/>
      <c r="AE24" s="232"/>
    </row>
    <row r="25" spans="1:31" ht="35.25" customHeight="1">
      <c r="A25" s="962" t="s">
        <v>381</v>
      </c>
      <c r="B25" s="1114" t="s">
        <v>125</v>
      </c>
      <c r="C25" s="1114"/>
      <c r="D25" s="1114"/>
      <c r="E25" s="1114"/>
      <c r="F25" s="232"/>
      <c r="G25" s="232"/>
      <c r="H25" s="232"/>
      <c r="I25" s="232"/>
      <c r="J25" s="232"/>
      <c r="K25" s="232"/>
      <c r="L25" s="232"/>
      <c r="M25" s="232"/>
      <c r="N25" s="232"/>
      <c r="O25" s="232"/>
      <c r="P25" s="232"/>
      <c r="Q25" s="232"/>
      <c r="R25" s="232"/>
      <c r="S25" s="232"/>
      <c r="T25" s="232"/>
      <c r="U25" s="232"/>
      <c r="V25" s="232"/>
      <c r="W25" s="232"/>
      <c r="X25" s="232"/>
      <c r="Y25" s="232"/>
      <c r="Z25" s="232"/>
      <c r="AA25" s="232"/>
      <c r="AB25" s="232"/>
      <c r="AC25" s="232"/>
      <c r="AD25" s="232"/>
      <c r="AE25" s="232"/>
    </row>
    <row r="26" spans="1:31" ht="36" customHeight="1">
      <c r="A26" s="207" t="s">
        <v>149</v>
      </c>
      <c r="B26" s="1114" t="s">
        <v>126</v>
      </c>
      <c r="C26" s="1114"/>
      <c r="D26" s="1114"/>
      <c r="E26" s="191" t="str">
        <f>B10</f>
        <v/>
      </c>
      <c r="F26" s="232"/>
      <c r="G26" s="232"/>
      <c r="H26" s="232"/>
      <c r="I26" s="232"/>
      <c r="J26" s="232"/>
      <c r="K26" s="232"/>
      <c r="L26" s="232"/>
      <c r="M26" s="232"/>
      <c r="N26" s="232"/>
      <c r="O26" s="232"/>
      <c r="P26" s="232"/>
      <c r="Q26" s="232"/>
      <c r="R26" s="232"/>
      <c r="S26" s="232"/>
      <c r="T26" s="232"/>
      <c r="U26" s="232"/>
      <c r="V26" s="232"/>
      <c r="W26" s="232"/>
      <c r="X26" s="232"/>
      <c r="Y26" s="232"/>
      <c r="Z26" s="232"/>
      <c r="AA26" s="232"/>
      <c r="AB26" s="232"/>
      <c r="AC26" s="232"/>
      <c r="AD26" s="232"/>
      <c r="AE26" s="232"/>
    </row>
    <row r="27" spans="1:31" ht="18.95" customHeight="1">
      <c r="A27" s="208" t="s">
        <v>150</v>
      </c>
      <c r="B27" s="1534" t="s">
        <v>127</v>
      </c>
      <c r="C27" s="1534"/>
      <c r="D27" s="1534"/>
      <c r="E27" s="144"/>
      <c r="F27" s="232"/>
      <c r="G27" s="232"/>
      <c r="H27" s="232"/>
      <c r="I27" s="232"/>
      <c r="J27" s="232"/>
      <c r="K27" s="232"/>
      <c r="L27" s="232"/>
      <c r="M27" s="232"/>
      <c r="N27" s="232"/>
      <c r="O27" s="232"/>
      <c r="P27" s="232"/>
      <c r="Q27" s="232"/>
      <c r="R27" s="232"/>
      <c r="S27" s="232"/>
      <c r="T27" s="232"/>
      <c r="U27" s="232"/>
      <c r="V27" s="232"/>
      <c r="W27" s="232"/>
      <c r="X27" s="232"/>
      <c r="Y27" s="232"/>
      <c r="Z27" s="232"/>
      <c r="AA27" s="232"/>
      <c r="AB27" s="232"/>
      <c r="AC27" s="232"/>
      <c r="AD27" s="232"/>
      <c r="AE27" s="232"/>
    </row>
    <row r="28" spans="1:31" ht="18.95" customHeight="1">
      <c r="A28" s="209"/>
      <c r="B28" s="1534" t="s">
        <v>128</v>
      </c>
      <c r="C28" s="1534"/>
      <c r="D28" s="1534"/>
      <c r="E28" s="203"/>
      <c r="F28" s="232"/>
      <c r="G28" s="232"/>
      <c r="H28" s="232"/>
      <c r="I28" s="232"/>
      <c r="J28" s="232"/>
      <c r="K28" s="232"/>
      <c r="L28" s="232"/>
      <c r="M28" s="232"/>
      <c r="N28" s="232"/>
      <c r="O28" s="232"/>
      <c r="P28" s="232"/>
      <c r="Q28" s="232"/>
      <c r="R28" s="232"/>
      <c r="S28" s="232"/>
      <c r="T28" s="232"/>
      <c r="U28" s="232"/>
      <c r="V28" s="232"/>
      <c r="W28" s="232"/>
      <c r="X28" s="232"/>
      <c r="Y28" s="232"/>
      <c r="Z28" s="232"/>
      <c r="AA28" s="232"/>
      <c r="AB28" s="232"/>
      <c r="AC28" s="232"/>
      <c r="AD28" s="232"/>
      <c r="AE28" s="232"/>
    </row>
    <row r="29" spans="1:31" ht="18.95" customHeight="1">
      <c r="A29" s="209"/>
      <c r="B29" s="1534"/>
      <c r="C29" s="1534"/>
      <c r="D29" s="1534"/>
      <c r="E29" s="203"/>
      <c r="F29" s="232"/>
      <c r="G29" s="232"/>
      <c r="H29" s="232"/>
      <c r="I29" s="232"/>
      <c r="J29" s="232"/>
      <c r="K29" s="232"/>
      <c r="L29" s="232"/>
      <c r="M29" s="232"/>
      <c r="N29" s="232"/>
      <c r="O29" s="232"/>
      <c r="P29" s="232"/>
      <c r="Q29" s="232"/>
      <c r="R29" s="232"/>
      <c r="S29" s="232"/>
      <c r="T29" s="232"/>
      <c r="U29" s="232"/>
      <c r="V29" s="232"/>
      <c r="W29" s="232"/>
      <c r="X29" s="232"/>
      <c r="Y29" s="232"/>
      <c r="Z29" s="232"/>
      <c r="AA29" s="232"/>
      <c r="AB29" s="232"/>
      <c r="AC29" s="232"/>
      <c r="AD29" s="232"/>
      <c r="AE29" s="232"/>
    </row>
    <row r="30" spans="1:31" ht="18.95" customHeight="1">
      <c r="A30" s="209"/>
      <c r="B30" s="1534"/>
      <c r="C30" s="1534"/>
      <c r="D30" s="1534"/>
      <c r="E30" s="203"/>
      <c r="F30" s="232"/>
      <c r="G30" s="232"/>
      <c r="H30" s="232"/>
      <c r="I30" s="232"/>
      <c r="J30" s="232"/>
      <c r="K30" s="232"/>
      <c r="L30" s="232"/>
      <c r="M30" s="232"/>
      <c r="N30" s="232"/>
      <c r="O30" s="232"/>
      <c r="P30" s="232"/>
      <c r="Q30" s="232"/>
      <c r="R30" s="232"/>
      <c r="S30" s="232"/>
      <c r="T30" s="232"/>
      <c r="U30" s="232"/>
      <c r="V30" s="232"/>
      <c r="W30" s="232"/>
      <c r="X30" s="232"/>
      <c r="Y30" s="232"/>
      <c r="Z30" s="232"/>
      <c r="AA30" s="232"/>
      <c r="AB30" s="232"/>
      <c r="AC30" s="232"/>
      <c r="AD30" s="232"/>
      <c r="AE30" s="232"/>
    </row>
    <row r="31" spans="1:31" ht="18.95" customHeight="1">
      <c r="A31" s="209"/>
      <c r="B31" s="1534" t="s">
        <v>129</v>
      </c>
      <c r="C31" s="1534"/>
      <c r="D31" s="1534"/>
      <c r="E31" s="203"/>
      <c r="F31" s="232"/>
      <c r="G31" s="232"/>
      <c r="H31" s="232"/>
      <c r="I31" s="232"/>
      <c r="J31" s="232"/>
      <c r="K31" s="232"/>
      <c r="L31" s="232"/>
      <c r="M31" s="232"/>
      <c r="N31" s="232"/>
      <c r="O31" s="232"/>
      <c r="P31" s="232"/>
      <c r="Q31" s="232"/>
      <c r="R31" s="232"/>
      <c r="S31" s="232"/>
      <c r="T31" s="232"/>
      <c r="U31" s="232"/>
      <c r="V31" s="232"/>
      <c r="W31" s="232"/>
      <c r="X31" s="232"/>
      <c r="Y31" s="232"/>
      <c r="Z31" s="232"/>
      <c r="AA31" s="232"/>
      <c r="AB31" s="232"/>
      <c r="AC31" s="232"/>
      <c r="AD31" s="232"/>
      <c r="AE31" s="232"/>
    </row>
    <row r="32" spans="1:31" ht="18.95" customHeight="1">
      <c r="A32" s="209"/>
      <c r="B32" s="1534"/>
      <c r="C32" s="1534"/>
      <c r="D32" s="1534"/>
      <c r="E32" s="308"/>
      <c r="F32" s="232"/>
      <c r="G32" s="232"/>
      <c r="H32" s="232"/>
      <c r="I32" s="232"/>
      <c r="J32" s="232"/>
      <c r="K32" s="232"/>
      <c r="L32" s="232"/>
      <c r="M32" s="232"/>
      <c r="N32" s="232"/>
      <c r="O32" s="232"/>
      <c r="P32" s="232"/>
      <c r="Q32" s="232"/>
      <c r="R32" s="232"/>
      <c r="S32" s="232"/>
      <c r="T32" s="232"/>
      <c r="U32" s="232"/>
      <c r="V32" s="232"/>
      <c r="W32" s="232"/>
      <c r="X32" s="232"/>
      <c r="Y32" s="232"/>
      <c r="Z32" s="232"/>
      <c r="AA32" s="232"/>
      <c r="AB32" s="232"/>
      <c r="AC32" s="232"/>
      <c r="AD32" s="232"/>
      <c r="AE32" s="232"/>
    </row>
    <row r="33" spans="1:31" ht="18.95" customHeight="1">
      <c r="A33" s="209"/>
      <c r="B33" s="1534"/>
      <c r="C33" s="1534"/>
      <c r="D33" s="1534"/>
      <c r="E33" s="308"/>
      <c r="F33" s="232"/>
      <c r="G33" s="232"/>
      <c r="H33" s="232"/>
      <c r="I33" s="232"/>
      <c r="J33" s="232"/>
      <c r="K33" s="232"/>
      <c r="L33" s="232"/>
      <c r="M33" s="232"/>
      <c r="N33" s="232"/>
      <c r="O33" s="232"/>
      <c r="P33" s="232"/>
      <c r="Q33" s="232"/>
      <c r="R33" s="232"/>
      <c r="S33" s="232"/>
      <c r="T33" s="232"/>
      <c r="U33" s="232"/>
      <c r="V33" s="232"/>
      <c r="W33" s="232"/>
      <c r="X33" s="232"/>
      <c r="Y33" s="232"/>
      <c r="Z33" s="232"/>
      <c r="AA33" s="232"/>
      <c r="AB33" s="232"/>
      <c r="AC33" s="232"/>
      <c r="AD33" s="232"/>
      <c r="AE33" s="232"/>
    </row>
    <row r="34" spans="1:31" ht="18.95" customHeight="1">
      <c r="A34" s="209"/>
      <c r="B34" s="1534" t="s">
        <v>130</v>
      </c>
      <c r="C34" s="1534"/>
      <c r="D34" s="1534"/>
      <c r="E34" s="308"/>
      <c r="F34" s="232"/>
      <c r="G34" s="232"/>
      <c r="H34" s="232"/>
      <c r="I34" s="232"/>
      <c r="J34" s="232"/>
      <c r="K34" s="232"/>
      <c r="L34" s="232"/>
      <c r="M34" s="232"/>
      <c r="N34" s="232"/>
      <c r="O34" s="232"/>
      <c r="P34" s="232"/>
      <c r="Q34" s="232"/>
      <c r="R34" s="232"/>
      <c r="S34" s="232"/>
      <c r="T34" s="232"/>
      <c r="U34" s="232"/>
      <c r="V34" s="232"/>
      <c r="W34" s="232"/>
      <c r="X34" s="232"/>
      <c r="Y34" s="232"/>
      <c r="Z34" s="232"/>
      <c r="AA34" s="232"/>
      <c r="AB34" s="232"/>
      <c r="AC34" s="232"/>
      <c r="AD34" s="232"/>
      <c r="AE34" s="232"/>
    </row>
    <row r="35" spans="1:31" ht="18.95" customHeight="1">
      <c r="A35" s="209"/>
      <c r="B35" s="1534"/>
      <c r="C35" s="1534"/>
      <c r="D35" s="1534"/>
      <c r="E35" s="203"/>
      <c r="F35" s="232"/>
      <c r="G35" s="232"/>
      <c r="H35" s="232"/>
      <c r="I35" s="232"/>
      <c r="J35" s="232"/>
      <c r="K35" s="232"/>
      <c r="L35" s="232"/>
      <c r="M35" s="232"/>
      <c r="N35" s="232"/>
      <c r="O35" s="232"/>
      <c r="P35" s="232"/>
      <c r="Q35" s="232"/>
      <c r="R35" s="232"/>
      <c r="S35" s="232"/>
      <c r="T35" s="232"/>
      <c r="U35" s="232"/>
      <c r="V35" s="232"/>
      <c r="W35" s="232"/>
      <c r="X35" s="232"/>
      <c r="Y35" s="232"/>
      <c r="Z35" s="232"/>
      <c r="AA35" s="232"/>
      <c r="AB35" s="232"/>
      <c r="AC35" s="232"/>
      <c r="AD35" s="232"/>
      <c r="AE35" s="232"/>
    </row>
    <row r="36" spans="1:31" ht="18.95" customHeight="1">
      <c r="A36" s="238"/>
      <c r="B36" s="1553"/>
      <c r="C36" s="1553"/>
      <c r="D36" s="1553"/>
      <c r="E36" s="204"/>
      <c r="F36" s="232"/>
      <c r="G36" s="232"/>
      <c r="H36" s="232"/>
      <c r="I36" s="232"/>
      <c r="J36" s="232"/>
      <c r="K36" s="232"/>
      <c r="L36" s="232"/>
      <c r="M36" s="232"/>
      <c r="N36" s="232"/>
      <c r="O36" s="232"/>
      <c r="P36" s="232"/>
      <c r="Q36" s="232"/>
      <c r="R36" s="232"/>
      <c r="S36" s="232"/>
      <c r="T36" s="232"/>
      <c r="U36" s="232"/>
      <c r="V36" s="232"/>
      <c r="W36" s="232"/>
      <c r="X36" s="232"/>
      <c r="Y36" s="232"/>
      <c r="Z36" s="232"/>
      <c r="AA36" s="232"/>
      <c r="AB36" s="232"/>
      <c r="AC36" s="232"/>
      <c r="AD36" s="232"/>
      <c r="AE36" s="232"/>
    </row>
    <row r="37" spans="1:31" ht="18.95" customHeight="1">
      <c r="A37" s="208" t="s">
        <v>619</v>
      </c>
      <c r="B37" s="1560" t="s">
        <v>131</v>
      </c>
      <c r="C37" s="1560"/>
      <c r="D37" s="1560"/>
      <c r="E37" s="1538"/>
      <c r="F37" s="232"/>
      <c r="G37" s="232"/>
      <c r="H37" s="232"/>
      <c r="I37" s="232"/>
      <c r="J37" s="232"/>
      <c r="K37" s="232"/>
      <c r="L37" s="232"/>
      <c r="M37" s="232"/>
      <c r="N37" s="232"/>
      <c r="O37" s="232"/>
      <c r="P37" s="232"/>
      <c r="Q37" s="232"/>
      <c r="R37" s="232"/>
      <c r="S37" s="232"/>
      <c r="T37" s="232"/>
      <c r="U37" s="232"/>
      <c r="V37" s="232"/>
      <c r="W37" s="232"/>
      <c r="X37" s="232"/>
      <c r="Y37" s="232"/>
      <c r="Z37" s="232"/>
      <c r="AA37" s="232"/>
      <c r="AB37" s="232"/>
      <c r="AC37" s="232"/>
      <c r="AD37" s="232"/>
      <c r="AE37" s="232"/>
    </row>
    <row r="38" spans="1:31" ht="60.75" customHeight="1">
      <c r="A38" s="238"/>
      <c r="B38" s="1543" t="s">
        <v>132</v>
      </c>
      <c r="C38" s="1544"/>
      <c r="D38" s="1545"/>
      <c r="E38" s="1539"/>
      <c r="F38" s="232"/>
      <c r="G38" s="232"/>
      <c r="H38" s="232"/>
      <c r="I38" s="232"/>
      <c r="J38" s="232"/>
      <c r="K38" s="232"/>
      <c r="L38" s="232"/>
      <c r="M38" s="232"/>
      <c r="N38" s="232"/>
      <c r="O38" s="232"/>
      <c r="P38" s="232"/>
      <c r="Q38" s="232"/>
      <c r="R38" s="232"/>
      <c r="S38" s="232"/>
      <c r="T38" s="232"/>
      <c r="U38" s="232"/>
      <c r="V38" s="232"/>
      <c r="W38" s="232"/>
      <c r="X38" s="232"/>
      <c r="Y38" s="232"/>
      <c r="Z38" s="232"/>
      <c r="AA38" s="232"/>
      <c r="AB38" s="232"/>
      <c r="AC38" s="232"/>
      <c r="AD38" s="232"/>
      <c r="AE38" s="232"/>
    </row>
    <row r="39" spans="1:31" ht="93" customHeight="1">
      <c r="A39" s="1391" t="s">
        <v>620</v>
      </c>
      <c r="B39" s="1523" t="s">
        <v>622</v>
      </c>
      <c r="C39" s="1524"/>
      <c r="D39" s="1525"/>
      <c r="E39" s="545"/>
      <c r="F39" s="232"/>
      <c r="G39" s="232"/>
      <c r="H39" s="232"/>
      <c r="I39" s="232"/>
      <c r="J39" s="232"/>
      <c r="K39" s="232"/>
      <c r="L39" s="232"/>
      <c r="M39" s="232" t="str">
        <f>IF('Names of Bidder'!D15="Yes","Yes","No")</f>
        <v>No</v>
      </c>
      <c r="N39" s="232"/>
      <c r="O39" s="232"/>
      <c r="P39" s="232"/>
      <c r="Q39" s="232"/>
      <c r="R39" s="232"/>
      <c r="S39" s="232"/>
      <c r="T39" s="232"/>
      <c r="U39" s="232"/>
      <c r="V39" s="232"/>
      <c r="W39" s="232"/>
      <c r="X39" s="232"/>
      <c r="Y39" s="232"/>
      <c r="Z39" s="232"/>
      <c r="AA39" s="232"/>
      <c r="AB39" s="232"/>
      <c r="AC39" s="232"/>
      <c r="AD39" s="232"/>
      <c r="AE39" s="232"/>
    </row>
    <row r="40" spans="1:31" ht="22.5" customHeight="1">
      <c r="A40" s="1392"/>
      <c r="B40" s="1526"/>
      <c r="C40" s="1267"/>
      <c r="D40" s="1527"/>
      <c r="E40" s="541"/>
      <c r="F40" s="232"/>
      <c r="G40" s="232"/>
      <c r="H40" s="232"/>
      <c r="I40" s="232"/>
      <c r="J40" s="232"/>
      <c r="K40" s="232"/>
      <c r="L40" s="232"/>
      <c r="M40" s="232"/>
      <c r="N40" s="232"/>
      <c r="O40" s="232"/>
      <c r="P40" s="232"/>
      <c r="Q40" s="232"/>
      <c r="R40" s="232"/>
      <c r="S40" s="232"/>
      <c r="T40" s="232"/>
      <c r="U40" s="232"/>
      <c r="V40" s="232"/>
      <c r="W40" s="232"/>
      <c r="X40" s="232"/>
      <c r="Y40" s="232"/>
      <c r="Z40" s="232"/>
      <c r="AA40" s="232"/>
      <c r="AB40" s="232"/>
      <c r="AC40" s="232"/>
      <c r="AD40" s="232"/>
      <c r="AE40" s="232"/>
    </row>
    <row r="41" spans="1:31" ht="60.75" customHeight="1">
      <c r="A41" s="384" t="s">
        <v>621</v>
      </c>
      <c r="B41" s="1528" t="s">
        <v>623</v>
      </c>
      <c r="C41" s="1529"/>
      <c r="D41" s="1530"/>
      <c r="E41" s="540"/>
      <c r="F41" s="232"/>
      <c r="G41" s="232"/>
      <c r="H41" s="232"/>
      <c r="I41" s="232"/>
      <c r="J41" s="232"/>
      <c r="K41" s="232"/>
      <c r="L41" s="232"/>
      <c r="M41" s="232"/>
      <c r="N41" s="232"/>
      <c r="O41" s="232"/>
      <c r="P41" s="232"/>
      <c r="Q41" s="232"/>
      <c r="R41" s="232"/>
      <c r="S41" s="232"/>
      <c r="T41" s="232"/>
      <c r="U41" s="232"/>
      <c r="V41" s="232"/>
      <c r="W41" s="232"/>
      <c r="X41" s="232"/>
      <c r="Y41" s="232"/>
      <c r="Z41" s="232"/>
      <c r="AA41" s="232"/>
      <c r="AB41" s="232"/>
      <c r="AC41" s="232"/>
      <c r="AD41" s="232"/>
      <c r="AE41" s="232"/>
    </row>
    <row r="42" spans="1:31" ht="114.75" customHeight="1">
      <c r="A42" s="542" t="s">
        <v>753</v>
      </c>
      <c r="B42" s="1523" t="s">
        <v>754</v>
      </c>
      <c r="C42" s="1524"/>
      <c r="D42" s="1525"/>
      <c r="E42" s="545"/>
      <c r="F42" s="232"/>
      <c r="G42" s="232"/>
      <c r="H42" s="232"/>
      <c r="I42" s="232"/>
      <c r="J42" s="232"/>
      <c r="K42" s="232"/>
      <c r="L42" s="232"/>
      <c r="M42" s="232"/>
      <c r="N42" s="232"/>
      <c r="O42" s="232"/>
      <c r="P42" s="232"/>
      <c r="Q42" s="232"/>
      <c r="R42" s="232"/>
      <c r="S42" s="232"/>
      <c r="T42" s="232"/>
      <c r="U42" s="232"/>
      <c r="V42" s="232"/>
      <c r="W42" s="232"/>
      <c r="X42" s="232"/>
      <c r="Y42" s="232"/>
      <c r="Z42" s="232"/>
      <c r="AA42" s="232"/>
      <c r="AB42" s="232"/>
      <c r="AC42" s="232"/>
      <c r="AD42" s="232"/>
      <c r="AE42" s="232"/>
    </row>
    <row r="43" spans="1:31" ht="21.75" customHeight="1">
      <c r="A43" s="675" t="s">
        <v>151</v>
      </c>
      <c r="B43" s="1554" t="s">
        <v>133</v>
      </c>
      <c r="C43" s="1555"/>
      <c r="D43" s="1556"/>
      <c r="E43" s="103"/>
      <c r="F43" s="232"/>
      <c r="G43" s="232"/>
      <c r="H43" s="232"/>
      <c r="I43" s="232"/>
      <c r="J43" s="232"/>
      <c r="K43" s="232"/>
      <c r="L43" s="232"/>
      <c r="M43" s="232"/>
      <c r="N43" s="232"/>
      <c r="O43" s="232"/>
      <c r="P43" s="232"/>
      <c r="Q43" s="232"/>
      <c r="R43" s="232"/>
      <c r="S43" s="232"/>
      <c r="T43" s="232"/>
      <c r="U43" s="232"/>
      <c r="V43" s="232"/>
      <c r="W43" s="232"/>
      <c r="X43" s="232"/>
      <c r="Y43" s="232"/>
      <c r="Z43" s="232"/>
      <c r="AA43" s="232"/>
      <c r="AB43" s="232"/>
      <c r="AC43" s="232"/>
      <c r="AD43" s="232"/>
      <c r="AE43" s="232"/>
    </row>
    <row r="44" spans="1:31" ht="24.75" customHeight="1">
      <c r="A44" s="675" t="s">
        <v>152</v>
      </c>
      <c r="B44" s="1559" t="s">
        <v>498</v>
      </c>
      <c r="C44" s="1559"/>
      <c r="D44" s="1559"/>
      <c r="E44" s="103"/>
      <c r="F44" s="232"/>
      <c r="G44" s="232"/>
      <c r="H44" s="232"/>
      <c r="I44" s="232"/>
      <c r="J44" s="232"/>
      <c r="K44" s="232"/>
      <c r="L44" s="232"/>
      <c r="M44" s="232"/>
      <c r="N44" s="232"/>
      <c r="O44" s="232"/>
      <c r="P44" s="232"/>
      <c r="Q44" s="232"/>
      <c r="R44" s="232"/>
      <c r="S44" s="232"/>
      <c r="T44" s="232"/>
      <c r="U44" s="232"/>
      <c r="V44" s="232"/>
      <c r="W44" s="232"/>
      <c r="X44" s="232"/>
      <c r="Y44" s="232"/>
      <c r="Z44" s="232"/>
      <c r="AA44" s="232"/>
      <c r="AB44" s="232"/>
      <c r="AC44" s="232"/>
      <c r="AD44" s="232"/>
      <c r="AE44" s="232"/>
    </row>
    <row r="45" spans="1:31" ht="44.25" customHeight="1">
      <c r="A45" s="381" t="s">
        <v>499</v>
      </c>
      <c r="B45" s="1559" t="s">
        <v>500</v>
      </c>
      <c r="C45" s="1559"/>
      <c r="D45" s="1559"/>
      <c r="E45" s="103"/>
      <c r="F45" s="232"/>
      <c r="G45" s="232"/>
      <c r="H45" s="232"/>
      <c r="I45" s="232"/>
      <c r="J45" s="232"/>
      <c r="K45" s="232"/>
      <c r="L45" s="232"/>
      <c r="M45" s="232"/>
      <c r="N45" s="232"/>
      <c r="O45" s="232"/>
      <c r="P45" s="232"/>
      <c r="Q45" s="232"/>
      <c r="R45" s="232"/>
      <c r="S45" s="232"/>
      <c r="T45" s="232"/>
      <c r="U45" s="232"/>
      <c r="V45" s="232"/>
      <c r="W45" s="232"/>
      <c r="X45" s="232"/>
      <c r="Y45" s="232"/>
      <c r="Z45" s="232"/>
      <c r="AA45" s="232"/>
      <c r="AB45" s="232"/>
      <c r="AC45" s="232"/>
      <c r="AD45" s="232"/>
      <c r="AE45" s="232"/>
    </row>
    <row r="46" spans="1:31" ht="36.75" customHeight="1">
      <c r="A46" s="381"/>
      <c r="B46" s="1559" t="s">
        <v>501</v>
      </c>
      <c r="C46" s="1559"/>
      <c r="D46" s="1559"/>
      <c r="E46" s="382" t="s">
        <v>502</v>
      </c>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2"/>
      <c r="AE46" s="232"/>
    </row>
    <row r="47" spans="1:31" ht="17.100000000000001" customHeight="1">
      <c r="A47" s="381" t="s">
        <v>503</v>
      </c>
      <c r="B47" s="1412"/>
      <c r="C47" s="1533"/>
      <c r="D47" s="1413"/>
      <c r="E47" s="103"/>
      <c r="F47" s="232"/>
      <c r="G47" s="232"/>
      <c r="H47" s="232"/>
      <c r="I47" s="232"/>
      <c r="J47" s="232"/>
      <c r="K47" s="232"/>
      <c r="L47" s="232"/>
      <c r="M47" s="232"/>
      <c r="N47" s="232"/>
      <c r="O47" s="232"/>
      <c r="P47" s="232"/>
      <c r="Q47" s="232"/>
      <c r="R47" s="232"/>
      <c r="S47" s="232"/>
      <c r="T47" s="232"/>
      <c r="U47" s="232"/>
      <c r="V47" s="232"/>
      <c r="W47" s="232"/>
      <c r="X47" s="232"/>
      <c r="Y47" s="232"/>
      <c r="Z47" s="232"/>
      <c r="AA47" s="232"/>
      <c r="AB47" s="232"/>
      <c r="AC47" s="232"/>
      <c r="AD47" s="232"/>
      <c r="AE47" s="232"/>
    </row>
    <row r="48" spans="1:31" ht="17.100000000000001" customHeight="1">
      <c r="A48" s="381" t="s">
        <v>27</v>
      </c>
      <c r="B48" s="1412"/>
      <c r="C48" s="1533"/>
      <c r="D48" s="1413"/>
      <c r="E48" s="103"/>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c r="AE48" s="232"/>
    </row>
    <row r="49" spans="1:31" ht="17.100000000000001" customHeight="1">
      <c r="A49" s="381" t="s">
        <v>458</v>
      </c>
      <c r="B49" s="1412"/>
      <c r="C49" s="1533"/>
      <c r="D49" s="1413"/>
      <c r="E49" s="103"/>
      <c r="F49" s="232"/>
      <c r="G49" s="232"/>
      <c r="H49" s="232"/>
      <c r="I49" s="232"/>
      <c r="J49" s="232"/>
      <c r="K49" s="232"/>
      <c r="L49" s="232"/>
      <c r="M49" s="232"/>
      <c r="N49" s="232"/>
      <c r="O49" s="232"/>
      <c r="P49" s="232"/>
      <c r="Q49" s="232"/>
      <c r="R49" s="232"/>
      <c r="S49" s="232"/>
      <c r="T49" s="232"/>
      <c r="U49" s="232"/>
      <c r="V49" s="232"/>
      <c r="W49" s="232"/>
      <c r="X49" s="232"/>
      <c r="Y49" s="232"/>
      <c r="Z49" s="232"/>
      <c r="AA49" s="232"/>
      <c r="AB49" s="232"/>
      <c r="AC49" s="232"/>
      <c r="AD49" s="232"/>
      <c r="AE49" s="232"/>
    </row>
    <row r="50" spans="1:31" ht="66.75" customHeight="1">
      <c r="A50" s="381" t="s">
        <v>460</v>
      </c>
      <c r="B50" s="1559" t="s">
        <v>952</v>
      </c>
      <c r="C50" s="1559"/>
      <c r="D50" s="1559"/>
      <c r="E50" s="383"/>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row>
    <row r="51" spans="1:31" ht="17.100000000000001" customHeight="1">
      <c r="A51" s="381"/>
      <c r="B51" s="1559" t="s">
        <v>501</v>
      </c>
      <c r="C51" s="1559"/>
      <c r="D51" s="1559"/>
      <c r="E51" s="382" t="s">
        <v>502</v>
      </c>
      <c r="F51" s="232"/>
      <c r="G51" s="232"/>
      <c r="H51" s="232"/>
      <c r="I51" s="232"/>
      <c r="J51" s="232"/>
      <c r="K51" s="232"/>
      <c r="L51" s="232"/>
      <c r="M51" s="232"/>
      <c r="N51" s="232"/>
      <c r="O51" s="232"/>
      <c r="P51" s="232"/>
      <c r="Q51" s="232"/>
      <c r="R51" s="232"/>
      <c r="S51" s="232"/>
      <c r="T51" s="232"/>
      <c r="U51" s="232"/>
      <c r="V51" s="232"/>
      <c r="W51" s="232"/>
      <c r="X51" s="232"/>
      <c r="Y51" s="232"/>
      <c r="Z51" s="232"/>
      <c r="AA51" s="232"/>
      <c r="AB51" s="232"/>
      <c r="AC51" s="232"/>
      <c r="AD51" s="232"/>
      <c r="AE51" s="232"/>
    </row>
    <row r="52" spans="1:31" ht="17.100000000000001" customHeight="1">
      <c r="A52" s="381" t="s">
        <v>503</v>
      </c>
      <c r="B52" s="1412"/>
      <c r="C52" s="1533"/>
      <c r="D52" s="1413"/>
      <c r="E52" s="103"/>
      <c r="F52" s="232"/>
      <c r="G52" s="232"/>
      <c r="H52" s="232"/>
      <c r="I52" s="232"/>
      <c r="J52" s="232"/>
      <c r="K52" s="232"/>
      <c r="L52" s="232"/>
      <c r="M52" s="232"/>
      <c r="N52" s="232"/>
      <c r="O52" s="232"/>
      <c r="P52" s="232"/>
      <c r="Q52" s="232"/>
      <c r="R52" s="232"/>
      <c r="S52" s="232"/>
      <c r="T52" s="232"/>
      <c r="U52" s="232"/>
      <c r="V52" s="232"/>
      <c r="W52" s="232"/>
      <c r="X52" s="232"/>
      <c r="Y52" s="232"/>
      <c r="Z52" s="232"/>
      <c r="AA52" s="232"/>
      <c r="AB52" s="232"/>
      <c r="AC52" s="232"/>
      <c r="AD52" s="232"/>
      <c r="AE52" s="232"/>
    </row>
    <row r="53" spans="1:31" ht="17.100000000000001" customHeight="1">
      <c r="A53" s="381" t="s">
        <v>27</v>
      </c>
      <c r="B53" s="1412"/>
      <c r="C53" s="1533"/>
      <c r="D53" s="1413"/>
      <c r="E53" s="103"/>
      <c r="F53" s="232"/>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row>
    <row r="54" spans="1:31" ht="17.100000000000001" customHeight="1">
      <c r="A54" s="381" t="s">
        <v>458</v>
      </c>
      <c r="B54" s="1412"/>
      <c r="C54" s="1533"/>
      <c r="D54" s="1413"/>
      <c r="E54" s="103"/>
      <c r="F54" s="232"/>
      <c r="G54" s="232"/>
      <c r="H54" s="232"/>
      <c r="I54" s="232"/>
      <c r="J54" s="232"/>
      <c r="K54" s="232"/>
      <c r="L54" s="232"/>
      <c r="M54" s="232"/>
      <c r="N54" s="232"/>
      <c r="O54" s="232"/>
      <c r="P54" s="232"/>
      <c r="Q54" s="232"/>
      <c r="R54" s="232"/>
      <c r="S54" s="232"/>
      <c r="T54" s="232"/>
      <c r="U54" s="232"/>
      <c r="V54" s="232"/>
      <c r="W54" s="232"/>
      <c r="X54" s="232"/>
      <c r="Y54" s="232"/>
      <c r="Z54" s="232"/>
      <c r="AA54" s="232"/>
      <c r="AB54" s="232"/>
      <c r="AC54" s="232"/>
      <c r="AD54" s="232"/>
      <c r="AE54" s="232"/>
    </row>
    <row r="55" spans="1:31" ht="17.100000000000001" customHeight="1">
      <c r="A55" s="384" t="s">
        <v>504</v>
      </c>
      <c r="B55" s="1412"/>
      <c r="C55" s="1533"/>
      <c r="D55" s="1413"/>
      <c r="E55" s="103"/>
      <c r="F55" s="232"/>
      <c r="G55" s="232"/>
      <c r="H55" s="232"/>
      <c r="I55" s="232"/>
      <c r="J55" s="232"/>
      <c r="K55" s="232"/>
      <c r="L55" s="232"/>
      <c r="M55" s="232"/>
      <c r="N55" s="232"/>
      <c r="O55" s="232"/>
      <c r="P55" s="232"/>
      <c r="Q55" s="232"/>
      <c r="R55" s="232"/>
      <c r="S55" s="232"/>
      <c r="T55" s="232"/>
      <c r="U55" s="232"/>
      <c r="V55" s="232"/>
      <c r="W55" s="232"/>
      <c r="X55" s="232"/>
      <c r="Y55" s="232"/>
      <c r="Z55" s="232"/>
      <c r="AA55" s="232"/>
      <c r="AB55" s="232"/>
      <c r="AC55" s="232"/>
      <c r="AD55" s="232"/>
      <c r="AE55" s="232"/>
    </row>
    <row r="56" spans="1:31" ht="17.100000000000001" customHeight="1">
      <c r="A56" s="381" t="s">
        <v>459</v>
      </c>
      <c r="B56" s="1412"/>
      <c r="C56" s="1533"/>
      <c r="D56" s="1413"/>
      <c r="E56" s="103"/>
      <c r="F56" s="232"/>
      <c r="G56" s="232"/>
      <c r="H56" s="232"/>
      <c r="I56" s="232"/>
      <c r="J56" s="232"/>
      <c r="K56" s="232"/>
      <c r="L56" s="232"/>
      <c r="M56" s="232"/>
      <c r="N56" s="232"/>
      <c r="O56" s="232"/>
      <c r="P56" s="232"/>
      <c r="Q56" s="232"/>
      <c r="R56" s="232"/>
      <c r="S56" s="232"/>
      <c r="T56" s="232"/>
      <c r="U56" s="232"/>
      <c r="V56" s="232"/>
      <c r="W56" s="232"/>
      <c r="X56" s="232"/>
      <c r="Y56" s="232"/>
      <c r="Z56" s="232"/>
      <c r="AA56" s="232"/>
      <c r="AB56" s="232"/>
      <c r="AC56" s="232"/>
      <c r="AD56" s="232"/>
      <c r="AE56" s="232"/>
    </row>
    <row r="57" spans="1:31" ht="17.100000000000001" customHeight="1">
      <c r="A57" s="384" t="s">
        <v>462</v>
      </c>
      <c r="B57" s="1412"/>
      <c r="C57" s="1533"/>
      <c r="D57" s="1413"/>
      <c r="E57" s="103"/>
      <c r="F57" s="232"/>
      <c r="G57" s="232"/>
      <c r="H57" s="232"/>
      <c r="I57" s="232"/>
      <c r="J57" s="232"/>
      <c r="K57" s="232"/>
      <c r="L57" s="232"/>
      <c r="M57" s="232"/>
      <c r="N57" s="232"/>
      <c r="O57" s="232"/>
      <c r="P57" s="232"/>
      <c r="Q57" s="232"/>
      <c r="R57" s="232"/>
      <c r="S57" s="232"/>
      <c r="T57" s="232"/>
      <c r="U57" s="232"/>
      <c r="V57" s="232"/>
      <c r="W57" s="232"/>
      <c r="X57" s="232"/>
      <c r="Y57" s="232"/>
      <c r="Z57" s="232"/>
      <c r="AA57" s="232"/>
      <c r="AB57" s="232"/>
      <c r="AC57" s="232"/>
      <c r="AD57" s="232"/>
      <c r="AE57" s="232"/>
    </row>
    <row r="58" spans="1:31" ht="17.100000000000001" customHeight="1">
      <c r="A58" s="675">
        <v>6</v>
      </c>
      <c r="B58" s="1549" t="s">
        <v>134</v>
      </c>
      <c r="C58" s="1549"/>
      <c r="D58" s="1549"/>
      <c r="E58" s="103"/>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c r="AE58" s="232"/>
    </row>
    <row r="59" spans="1:31" ht="17.100000000000001" customHeight="1">
      <c r="A59" s="51">
        <v>7</v>
      </c>
      <c r="B59" s="1534" t="s">
        <v>135</v>
      </c>
      <c r="C59" s="1534"/>
      <c r="D59" s="1534"/>
      <c r="E59" s="103"/>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1:31" ht="17.100000000000001" customHeight="1">
      <c r="A60" s="143"/>
      <c r="B60" s="1534"/>
      <c r="C60" s="1534"/>
      <c r="D60" s="1534"/>
      <c r="E60" s="203"/>
      <c r="F60" s="232"/>
      <c r="G60" s="232"/>
      <c r="H60" s="232"/>
      <c r="I60" s="232"/>
      <c r="J60" s="232"/>
      <c r="K60" s="232"/>
      <c r="L60" s="232"/>
      <c r="M60" s="232"/>
      <c r="N60" s="232"/>
      <c r="O60" s="232"/>
      <c r="P60" s="232"/>
      <c r="Q60" s="232"/>
      <c r="R60" s="232"/>
      <c r="S60" s="232"/>
      <c r="T60" s="232"/>
      <c r="U60" s="232"/>
      <c r="V60" s="232"/>
      <c r="W60" s="232"/>
      <c r="X60" s="232"/>
      <c r="Y60" s="232"/>
      <c r="Z60" s="232"/>
      <c r="AA60" s="232"/>
      <c r="AB60" s="232"/>
      <c r="AC60" s="232"/>
      <c r="AD60" s="232"/>
      <c r="AE60" s="232"/>
    </row>
    <row r="61" spans="1:31" ht="17.100000000000001" customHeight="1">
      <c r="A61" s="136"/>
      <c r="B61" s="1553"/>
      <c r="C61" s="1553"/>
      <c r="D61" s="1553"/>
      <c r="E61" s="204"/>
      <c r="F61" s="232"/>
      <c r="G61" s="232"/>
      <c r="H61" s="232"/>
      <c r="I61" s="232"/>
      <c r="J61" s="232"/>
      <c r="K61" s="232"/>
      <c r="L61" s="232"/>
      <c r="M61" s="232"/>
      <c r="N61" s="232"/>
      <c r="O61" s="232"/>
      <c r="P61" s="232"/>
      <c r="Q61" s="232"/>
      <c r="R61" s="232"/>
      <c r="S61" s="232"/>
      <c r="T61" s="232"/>
      <c r="U61" s="232"/>
      <c r="V61" s="232"/>
      <c r="W61" s="232"/>
      <c r="X61" s="232"/>
      <c r="Y61" s="232"/>
      <c r="Z61" s="232"/>
      <c r="AA61" s="232"/>
      <c r="AB61" s="232"/>
      <c r="AC61" s="232"/>
      <c r="AD61" s="232"/>
      <c r="AE61" s="232"/>
    </row>
    <row r="62" spans="1:31" ht="17.100000000000001" customHeight="1">
      <c r="A62" s="143">
        <v>8</v>
      </c>
      <c r="B62" s="1558" t="s">
        <v>136</v>
      </c>
      <c r="C62" s="1558"/>
      <c r="D62" s="1558"/>
      <c r="E62" s="205"/>
      <c r="F62" s="232"/>
      <c r="G62" s="232"/>
      <c r="H62" s="232"/>
      <c r="I62" s="232"/>
      <c r="J62" s="232"/>
      <c r="K62" s="232"/>
      <c r="L62" s="232"/>
      <c r="M62" s="232"/>
      <c r="N62" s="232"/>
      <c r="O62" s="232"/>
      <c r="P62" s="232"/>
      <c r="Q62" s="232"/>
      <c r="R62" s="232"/>
      <c r="S62" s="232"/>
      <c r="T62" s="232"/>
      <c r="U62" s="232"/>
      <c r="V62" s="232"/>
      <c r="W62" s="232"/>
      <c r="X62" s="232"/>
      <c r="Y62" s="232"/>
      <c r="Z62" s="232"/>
      <c r="AA62" s="232"/>
      <c r="AB62" s="232"/>
      <c r="AC62" s="232"/>
      <c r="AD62" s="232"/>
      <c r="AE62" s="232"/>
    </row>
    <row r="63" spans="1:31" ht="17.100000000000001" customHeight="1">
      <c r="A63" s="143"/>
      <c r="B63" s="1534" t="s">
        <v>162</v>
      </c>
      <c r="C63" s="1534"/>
      <c r="D63" s="1534"/>
      <c r="E63" s="203"/>
      <c r="F63" s="232"/>
      <c r="G63" s="232"/>
      <c r="H63" s="232"/>
      <c r="I63" s="232"/>
      <c r="J63" s="232"/>
      <c r="K63" s="232"/>
      <c r="L63" s="232"/>
      <c r="M63" s="232"/>
      <c r="N63" s="232"/>
      <c r="O63" s="232"/>
      <c r="P63" s="232"/>
      <c r="Q63" s="232"/>
      <c r="R63" s="232"/>
      <c r="S63" s="232"/>
      <c r="T63" s="232"/>
      <c r="U63" s="232"/>
      <c r="V63" s="232"/>
      <c r="W63" s="232"/>
      <c r="X63" s="232"/>
      <c r="Y63" s="232"/>
      <c r="Z63" s="232"/>
      <c r="AA63" s="232"/>
      <c r="AB63" s="232"/>
      <c r="AC63" s="232"/>
      <c r="AD63" s="232"/>
      <c r="AE63" s="232"/>
    </row>
    <row r="64" spans="1:31" ht="17.100000000000001" customHeight="1">
      <c r="A64" s="51">
        <v>9</v>
      </c>
      <c r="B64" s="1550" t="s">
        <v>146</v>
      </c>
      <c r="C64" s="1551"/>
      <c r="D64" s="1552"/>
      <c r="E64" s="206"/>
      <c r="F64" s="232"/>
      <c r="G64" s="232"/>
      <c r="H64" s="232"/>
      <c r="I64" s="232"/>
      <c r="J64" s="232"/>
      <c r="K64" s="232"/>
      <c r="L64" s="232"/>
      <c r="M64" s="232"/>
      <c r="N64" s="232"/>
      <c r="O64" s="232"/>
      <c r="P64" s="232"/>
      <c r="Q64" s="232"/>
      <c r="R64" s="232"/>
      <c r="S64" s="232"/>
      <c r="T64" s="232"/>
      <c r="U64" s="232"/>
      <c r="V64" s="232"/>
      <c r="W64" s="232"/>
      <c r="X64" s="232"/>
      <c r="Y64" s="232"/>
      <c r="Z64" s="232"/>
      <c r="AA64" s="232"/>
      <c r="AB64" s="232"/>
      <c r="AC64" s="232"/>
      <c r="AD64" s="232"/>
      <c r="AE64" s="232"/>
    </row>
    <row r="65" spans="1:31" ht="17.100000000000001" customHeight="1">
      <c r="A65" s="143"/>
      <c r="B65" s="1534" t="s">
        <v>137</v>
      </c>
      <c r="C65" s="1534"/>
      <c r="D65" s="1534"/>
      <c r="E65" s="203"/>
      <c r="F65" s="232"/>
      <c r="G65" s="232"/>
      <c r="H65" s="232"/>
      <c r="I65" s="232"/>
      <c r="J65" s="232"/>
      <c r="K65" s="232"/>
      <c r="L65" s="232"/>
      <c r="M65" s="232"/>
      <c r="N65" s="232"/>
      <c r="O65" s="232"/>
      <c r="P65" s="232"/>
      <c r="Q65" s="232"/>
      <c r="R65" s="232"/>
      <c r="S65" s="232"/>
      <c r="T65" s="232"/>
      <c r="U65" s="232"/>
      <c r="V65" s="232"/>
      <c r="W65" s="232"/>
      <c r="X65" s="232"/>
      <c r="Y65" s="232"/>
      <c r="Z65" s="232"/>
      <c r="AA65" s="232"/>
      <c r="AB65" s="232"/>
      <c r="AC65" s="232"/>
      <c r="AD65" s="232"/>
      <c r="AE65" s="232"/>
    </row>
    <row r="66" spans="1:31" ht="17.100000000000001" customHeight="1">
      <c r="A66" s="143"/>
      <c r="B66" s="1534" t="s">
        <v>138</v>
      </c>
      <c r="C66" s="1534"/>
      <c r="D66" s="1534"/>
      <c r="E66" s="203"/>
      <c r="F66" s="232"/>
      <c r="G66" s="232"/>
      <c r="H66" s="232"/>
      <c r="I66" s="232"/>
      <c r="J66" s="232"/>
      <c r="K66" s="232"/>
      <c r="L66" s="232"/>
      <c r="M66" s="232"/>
      <c r="N66" s="232"/>
      <c r="O66" s="232"/>
      <c r="P66" s="232"/>
      <c r="Q66" s="232"/>
      <c r="R66" s="232"/>
      <c r="S66" s="232"/>
      <c r="T66" s="232"/>
      <c r="U66" s="232"/>
      <c r="V66" s="232"/>
      <c r="W66" s="232"/>
      <c r="X66" s="232"/>
      <c r="Y66" s="232"/>
      <c r="Z66" s="232"/>
      <c r="AA66" s="232"/>
      <c r="AB66" s="232"/>
      <c r="AC66" s="232"/>
      <c r="AD66" s="232"/>
      <c r="AE66" s="232"/>
    </row>
    <row r="67" spans="1:31" ht="17.100000000000001" customHeight="1">
      <c r="A67" s="136"/>
      <c r="B67" s="1553" t="s">
        <v>139</v>
      </c>
      <c r="C67" s="1553"/>
      <c r="D67" s="1553"/>
      <c r="E67" s="204"/>
      <c r="F67" s="232"/>
      <c r="G67" s="232"/>
      <c r="H67" s="232"/>
      <c r="I67" s="232"/>
      <c r="J67" s="232"/>
      <c r="K67" s="232"/>
      <c r="L67" s="232"/>
      <c r="M67" s="232"/>
      <c r="N67" s="232"/>
      <c r="O67" s="232"/>
      <c r="P67" s="232"/>
      <c r="Q67" s="232"/>
      <c r="R67" s="232"/>
      <c r="S67" s="232"/>
      <c r="T67" s="232"/>
      <c r="U67" s="232"/>
      <c r="V67" s="232"/>
      <c r="W67" s="232"/>
      <c r="X67" s="232"/>
      <c r="Y67" s="232"/>
      <c r="Z67" s="232"/>
      <c r="AA67" s="232"/>
      <c r="AB67" s="232"/>
      <c r="AC67" s="232"/>
      <c r="AD67" s="232"/>
      <c r="AE67" s="232"/>
    </row>
    <row r="68" spans="1:31" ht="17.100000000000001" customHeight="1">
      <c r="A68" s="51">
        <v>10</v>
      </c>
      <c r="B68" s="1557" t="s">
        <v>140</v>
      </c>
      <c r="C68" s="1557"/>
      <c r="D68" s="1557"/>
      <c r="E68" s="206"/>
      <c r="F68" s="232"/>
      <c r="G68" s="232"/>
      <c r="H68" s="232"/>
      <c r="I68" s="232"/>
      <c r="J68" s="232"/>
      <c r="K68" s="232"/>
      <c r="L68" s="232"/>
      <c r="M68" s="232"/>
      <c r="N68" s="232"/>
      <c r="O68" s="232"/>
      <c r="P68" s="232"/>
      <c r="Q68" s="232"/>
      <c r="R68" s="232"/>
      <c r="S68" s="232"/>
      <c r="T68" s="232"/>
      <c r="U68" s="232"/>
      <c r="V68" s="232"/>
      <c r="W68" s="232"/>
      <c r="X68" s="232"/>
      <c r="Y68" s="232"/>
      <c r="Z68" s="232"/>
      <c r="AA68" s="232"/>
      <c r="AB68" s="232"/>
      <c r="AC68" s="232"/>
      <c r="AD68" s="232"/>
      <c r="AE68" s="232"/>
    </row>
    <row r="69" spans="1:31" ht="17.100000000000001" customHeight="1">
      <c r="A69" s="143"/>
      <c r="B69" s="1534" t="s">
        <v>141</v>
      </c>
      <c r="C69" s="1534"/>
      <c r="D69" s="1534"/>
      <c r="E69" s="203"/>
      <c r="F69" s="232"/>
      <c r="G69" s="232"/>
      <c r="H69" s="232"/>
      <c r="I69" s="232"/>
      <c r="J69" s="232"/>
      <c r="K69" s="232"/>
      <c r="L69" s="232"/>
      <c r="M69" s="232"/>
      <c r="N69" s="232"/>
      <c r="O69" s="232"/>
      <c r="P69" s="232"/>
      <c r="Q69" s="232"/>
      <c r="R69" s="232"/>
      <c r="S69" s="232"/>
      <c r="T69" s="232"/>
      <c r="U69" s="232"/>
      <c r="V69" s="232"/>
      <c r="W69" s="232"/>
      <c r="X69" s="232"/>
      <c r="Y69" s="232"/>
      <c r="Z69" s="232"/>
      <c r="AA69" s="232"/>
      <c r="AB69" s="232"/>
      <c r="AC69" s="232"/>
      <c r="AD69" s="232"/>
      <c r="AE69" s="232"/>
    </row>
    <row r="70" spans="1:31" ht="17.100000000000001" customHeight="1">
      <c r="A70" s="143"/>
      <c r="B70" s="1534" t="s">
        <v>142</v>
      </c>
      <c r="C70" s="1534"/>
      <c r="D70" s="1534"/>
      <c r="E70" s="203"/>
      <c r="F70" s="232"/>
      <c r="G70" s="232"/>
      <c r="H70" s="232"/>
      <c r="I70" s="232"/>
      <c r="J70" s="232"/>
      <c r="K70" s="232"/>
      <c r="L70" s="232"/>
      <c r="M70" s="232"/>
      <c r="N70" s="232"/>
      <c r="O70" s="232"/>
      <c r="P70" s="232"/>
      <c r="Q70" s="232"/>
      <c r="R70" s="232"/>
      <c r="S70" s="232"/>
      <c r="T70" s="232"/>
      <c r="U70" s="232"/>
      <c r="V70" s="232"/>
      <c r="W70" s="232"/>
      <c r="X70" s="232"/>
      <c r="Y70" s="232"/>
      <c r="Z70" s="232"/>
      <c r="AA70" s="232"/>
      <c r="AB70" s="232"/>
      <c r="AC70" s="232"/>
      <c r="AD70" s="232"/>
      <c r="AE70" s="232"/>
    </row>
    <row r="71" spans="1:31" ht="17.100000000000001" customHeight="1">
      <c r="A71" s="143"/>
      <c r="B71" s="1534"/>
      <c r="C71" s="1534"/>
      <c r="D71" s="1534"/>
      <c r="E71" s="203"/>
      <c r="F71" s="232"/>
      <c r="G71" s="232"/>
      <c r="H71" s="232"/>
      <c r="I71" s="232"/>
      <c r="J71" s="232"/>
      <c r="K71" s="232"/>
      <c r="L71" s="232"/>
      <c r="M71" s="232"/>
      <c r="N71" s="232"/>
      <c r="O71" s="232"/>
      <c r="P71" s="232"/>
      <c r="Q71" s="232"/>
      <c r="R71" s="232"/>
      <c r="S71" s="232"/>
      <c r="T71" s="232"/>
      <c r="U71" s="232"/>
      <c r="V71" s="232"/>
      <c r="W71" s="232"/>
      <c r="X71" s="232"/>
      <c r="Y71" s="232"/>
      <c r="Z71" s="232"/>
      <c r="AA71" s="232"/>
      <c r="AB71" s="232"/>
      <c r="AC71" s="232"/>
      <c r="AD71" s="232"/>
      <c r="AE71" s="232"/>
    </row>
    <row r="72" spans="1:31" ht="17.100000000000001" customHeight="1">
      <c r="A72" s="143"/>
      <c r="B72" s="1534"/>
      <c r="C72" s="1534"/>
      <c r="D72" s="1534"/>
      <c r="E72" s="203"/>
      <c r="F72" s="232"/>
      <c r="G72" s="232"/>
      <c r="H72" s="239">
        <v>2</v>
      </c>
      <c r="I72" s="232"/>
      <c r="J72" s="232"/>
      <c r="K72" s="232"/>
      <c r="L72" s="232"/>
      <c r="M72" s="232"/>
      <c r="N72" s="232"/>
      <c r="O72" s="232"/>
      <c r="P72" s="232"/>
      <c r="Q72" s="232"/>
      <c r="R72" s="232"/>
      <c r="S72" s="232"/>
      <c r="T72" s="232"/>
      <c r="U72" s="232"/>
      <c r="V72" s="232"/>
      <c r="W72" s="232"/>
      <c r="X72" s="232"/>
      <c r="Y72" s="232"/>
      <c r="Z72" s="232"/>
      <c r="AA72" s="232"/>
      <c r="AB72" s="232"/>
      <c r="AC72" s="232"/>
      <c r="AD72" s="232"/>
      <c r="AE72" s="232"/>
    </row>
    <row r="73" spans="1:31" ht="17.100000000000001" customHeight="1">
      <c r="A73" s="143"/>
      <c r="B73" s="1534" t="s">
        <v>143</v>
      </c>
      <c r="C73" s="1534"/>
      <c r="D73" s="1534"/>
      <c r="E73" s="203"/>
      <c r="F73" s="232"/>
      <c r="G73" s="232"/>
      <c r="H73" s="232"/>
      <c r="I73" s="232"/>
      <c r="J73" s="232"/>
      <c r="K73" s="232"/>
      <c r="L73" s="232"/>
      <c r="M73" s="232"/>
      <c r="N73" s="232"/>
      <c r="O73" s="232"/>
      <c r="P73" s="232"/>
      <c r="Q73" s="232"/>
      <c r="R73" s="232"/>
      <c r="S73" s="232"/>
      <c r="T73" s="232"/>
      <c r="U73" s="232"/>
      <c r="V73" s="232"/>
      <c r="W73" s="232"/>
      <c r="X73" s="232"/>
      <c r="Y73" s="232"/>
      <c r="Z73" s="117"/>
      <c r="AA73" s="117"/>
      <c r="AB73" s="117"/>
    </row>
    <row r="74" spans="1:31" ht="17.100000000000001" customHeight="1">
      <c r="A74" s="143"/>
      <c r="B74" s="1534" t="s">
        <v>144</v>
      </c>
      <c r="C74" s="1534"/>
      <c r="D74" s="1534"/>
      <c r="E74" s="203"/>
      <c r="Z74" s="117"/>
      <c r="AA74" s="117"/>
      <c r="AB74" s="117"/>
    </row>
    <row r="75" spans="1:31" ht="18.95" customHeight="1">
      <c r="A75" s="143"/>
      <c r="B75" s="1546" t="s">
        <v>144</v>
      </c>
      <c r="C75" s="1547"/>
      <c r="D75" s="1548"/>
      <c r="E75" s="220" t="str">
        <f>IF(H72=1,"Saving Account","Current Account")</f>
        <v>Current Account</v>
      </c>
      <c r="Z75" s="117"/>
      <c r="AA75" s="117"/>
      <c r="AB75" s="117"/>
    </row>
    <row r="76" spans="1:31" ht="33" customHeight="1">
      <c r="A76" s="109">
        <v>11</v>
      </c>
      <c r="B76" s="1114" t="s">
        <v>145</v>
      </c>
      <c r="C76" s="1114"/>
      <c r="D76" s="1114"/>
      <c r="E76" s="103"/>
    </row>
    <row r="77" spans="1:31" ht="48" customHeight="1">
      <c r="A77" s="109">
        <v>12</v>
      </c>
      <c r="B77" s="1114" t="s">
        <v>154</v>
      </c>
      <c r="C77" s="1114"/>
      <c r="D77" s="1114"/>
      <c r="E77" s="103"/>
    </row>
    <row r="78" spans="1:31" ht="50.25" customHeight="1">
      <c r="A78" s="1469" t="s">
        <v>153</v>
      </c>
      <c r="B78" s="1469"/>
      <c r="C78" s="1469"/>
      <c r="D78" s="1469"/>
      <c r="E78" s="1469"/>
    </row>
    <row r="79" spans="1:31">
      <c r="A79" s="1531"/>
      <c r="B79" s="1531"/>
      <c r="C79" s="1531"/>
      <c r="D79" s="1531"/>
      <c r="E79" s="1531"/>
    </row>
    <row r="80" spans="1:31" ht="15">
      <c r="A80" s="1232" t="s">
        <v>624</v>
      </c>
      <c r="B80" s="1232"/>
      <c r="C80" s="1232"/>
      <c r="D80" s="1232"/>
      <c r="E80" s="1232"/>
    </row>
    <row r="81" spans="1:5" ht="15">
      <c r="A81" s="1522"/>
      <c r="B81" s="1522"/>
      <c r="C81" s="1522"/>
      <c r="D81" s="1522"/>
      <c r="E81" s="1522"/>
    </row>
    <row r="82" spans="1:5" ht="15">
      <c r="A82" s="1232" t="s">
        <v>625</v>
      </c>
      <c r="B82" s="1232"/>
      <c r="C82" s="1232"/>
      <c r="D82" s="1232"/>
      <c r="E82" s="1232"/>
    </row>
    <row r="83" spans="1:5" ht="15">
      <c r="A83" s="1522"/>
      <c r="B83" s="1522"/>
      <c r="C83" s="1522"/>
      <c r="D83" s="1522"/>
      <c r="E83" s="1522"/>
    </row>
    <row r="84" spans="1:5" ht="15">
      <c r="A84" s="1532" t="s">
        <v>626</v>
      </c>
      <c r="B84" s="1532"/>
      <c r="C84" s="1532"/>
      <c r="D84" s="1532"/>
      <c r="E84" s="1532"/>
    </row>
    <row r="85" spans="1:5" ht="15">
      <c r="A85" s="1532" t="s">
        <v>627</v>
      </c>
      <c r="B85" s="1532"/>
      <c r="C85" s="1532"/>
      <c r="D85" s="1532"/>
      <c r="E85" s="1532"/>
    </row>
    <row r="86" spans="1:5" ht="15">
      <c r="A86" s="1532" t="s">
        <v>628</v>
      </c>
      <c r="B86" s="1532"/>
      <c r="C86" s="1532"/>
      <c r="D86" s="1532"/>
      <c r="E86" s="1532"/>
    </row>
    <row r="87" spans="1:5" ht="15">
      <c r="A87" s="1522"/>
      <c r="B87" s="1522"/>
      <c r="C87" s="1522"/>
      <c r="D87" s="1522"/>
      <c r="E87" s="1522"/>
    </row>
    <row r="88" spans="1:5" ht="32.25" customHeight="1">
      <c r="A88" s="1232" t="s">
        <v>629</v>
      </c>
      <c r="B88" s="1232"/>
      <c r="C88" s="1232"/>
      <c r="D88" s="1232"/>
      <c r="E88" s="1232"/>
    </row>
    <row r="89" spans="1:5">
      <c r="A89" s="69"/>
      <c r="B89" s="69"/>
      <c r="C89" s="69"/>
      <c r="D89" s="543"/>
      <c r="E89" s="544"/>
    </row>
    <row r="90" spans="1:5" ht="24.95" customHeight="1">
      <c r="A90" s="37" t="s">
        <v>6</v>
      </c>
      <c r="B90" s="123">
        <f>'Attach 3(JV)'!B24</f>
        <v>0</v>
      </c>
      <c r="D90" s="62" t="s">
        <v>4</v>
      </c>
      <c r="E90" s="299">
        <f>'Attach 3(JV)'!E24</f>
        <v>0</v>
      </c>
    </row>
    <row r="91" spans="1:5" ht="34.5" customHeight="1">
      <c r="A91" s="37" t="s">
        <v>7</v>
      </c>
      <c r="B91" s="299">
        <f>'Attach 3(JV)'!B25</f>
        <v>0</v>
      </c>
      <c r="D91" s="62" t="s">
        <v>5</v>
      </c>
      <c r="E91" s="299">
        <f>'Attach 3(JV)'!E25</f>
        <v>0</v>
      </c>
    </row>
    <row r="92" spans="1:5" ht="24.95" customHeight="1">
      <c r="D92" s="62"/>
      <c r="E92" s="87"/>
    </row>
    <row r="93" spans="1:5" ht="48" customHeight="1">
      <c r="A93" s="39"/>
    </row>
    <row r="94" spans="1:5" ht="96" customHeight="1"/>
    <row r="95" spans="1:5" ht="20.100000000000001" customHeight="1">
      <c r="A95" s="39"/>
    </row>
    <row r="96" spans="1:5" ht="46.5" customHeight="1"/>
    <row r="97" spans="1:1" ht="20.100000000000001" customHeight="1">
      <c r="A97" s="39"/>
    </row>
    <row r="98" spans="1:1" ht="20.100000000000001" customHeight="1"/>
    <row r="99" spans="1:1" ht="20.100000000000001" customHeight="1">
      <c r="A99" s="39"/>
    </row>
    <row r="100" spans="1:1" ht="20.100000000000001" customHeight="1"/>
    <row r="101" spans="1:1" ht="20.100000000000001" customHeight="1"/>
    <row r="102" spans="1:1" ht="20.100000000000001" customHeight="1"/>
    <row r="103" spans="1:1" ht="20.100000000000001" customHeight="1"/>
    <row r="119" ht="62.25" customHeight="1"/>
    <row r="121" ht="57" customHeight="1"/>
    <row r="123" ht="40.5" customHeight="1"/>
  </sheetData>
  <sheetProtection password="EE0B" sheet="1" formatColumns="0" formatRows="0" selectLockedCells="1"/>
  <customSheetViews>
    <customSheetView guid="{75B14AF8-1D53-4505-AAFD-D14BA6666FCE}" scale="110" showPageBreaks="1" showGridLines="0" fitToPage="1" printArea="1" hiddenRows="1" hiddenColumns="1" view="pageBreakPreview">
      <selection activeCell="E28" sqref="E28"/>
      <rowBreaks count="1" manualBreakCount="1">
        <brk id="33" max="4" man="1"/>
      </rowBreaks>
      <pageMargins left="0.75" right="0.63" top="0.57999999999999996" bottom="0.6" header="0.34" footer="0.35"/>
      <pageSetup scale="88" fitToHeight="0" orientation="portrait" r:id="rId1"/>
      <headerFooter alignWithMargins="0">
        <oddFooter>&amp;R&amp;"Book Antiqua,Bold"&amp;8 Page &amp;P of &amp;N</oddFooter>
      </headerFooter>
    </customSheetView>
    <customSheetView guid="{A191DFDC-8ECE-4AD6-BD00-FEA0D8FB0A45}" scale="110" showPageBreaks="1" showGridLines="0" fitToPage="1" printArea="1" hiddenRows="1" hiddenColumns="1" view="pageBreakPreview" topLeftCell="A37">
      <selection activeCell="E42" sqref="E42"/>
      <rowBreaks count="1" manualBreakCount="1">
        <brk id="33" max="4" man="1"/>
      </rowBreaks>
      <pageMargins left="0.75" right="0.63" top="0.57999999999999996" bottom="0.6" header="0.34" footer="0.35"/>
      <pageSetup scale="88" fitToHeight="0" orientation="portrait" r:id="rId2"/>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
      <headerFooter alignWithMargins="0">
        <oddFooter>&amp;R&amp;"Book Antiqua,Bold"&amp;8 Page &amp;P of &amp;N</oddFooter>
      </headerFooter>
    </customSheetView>
    <customSheetView guid="{3B0AB1ED-5866-4A43-AA03-026CB8F4E20E}" scale="110" showPageBreaks="1" showGridLines="0" fitToPage="1" printArea="1" hiddenRows="1" hiddenColumns="1" view="pageBreakPreview" topLeftCell="A11">
      <selection activeCell="E28" sqref="E28"/>
      <rowBreaks count="1" manualBreakCount="1">
        <brk id="33" max="4" man="1"/>
      </rowBreaks>
      <pageMargins left="0.75" right="0.63" top="0.57999999999999996" bottom="0.6" header="0.34" footer="0.35"/>
      <pageSetup scale="88" fitToHeight="0" orientation="portrait" r:id="rId4"/>
      <headerFooter alignWithMargins="0">
        <oddFooter>&amp;R&amp;"Book Antiqua,Bold"&amp;8 Page &amp;P of &amp;N</oddFooter>
      </headerFooter>
    </customSheetView>
    <customSheetView guid="{45814E31-7EF7-46D4-AAA9-9580F481731A}" scale="110" showPageBreaks="1" showGridLines="0" fitToPage="1" printArea="1" hiddenRows="1" hiddenColumns="1" view="pageBreakPreview" topLeftCell="A17">
      <selection activeCell="E28" sqref="E28"/>
      <rowBreaks count="1" manualBreakCount="1">
        <brk id="33" max="4" man="1"/>
      </rowBreaks>
      <pageMargins left="0.75" right="0.63" top="0.57999999999999996" bottom="0.6" header="0.34" footer="0.35"/>
      <pageSetup scale="89" fitToHeight="0" orientation="portrait" r:id="rId5"/>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topLeftCell="A4">
      <selection activeCell="E28" sqref="E28"/>
      <rowBreaks count="1" manualBreakCount="1">
        <brk id="33" max="4" man="1"/>
      </rowBreaks>
      <pageMargins left="0.75" right="0.63" top="0.57999999999999996" bottom="0.6" header="0.34" footer="0.35"/>
      <pageSetup scale="88" fitToHeight="0" orientation="portrait" r:id="rId6"/>
      <headerFooter alignWithMargins="0">
        <oddFooter>&amp;R&amp;"Book Antiqua,Bold"&amp;8 Page &amp;P of &amp;N</oddFooter>
      </headerFooter>
    </customSheetView>
    <customSheetView guid="{3836A67F-51F8-4B52-B51D-937DC398CD1F}" scale="110" showPageBreaks="1" showGridLines="0" fitToPage="1" printArea="1" hiddenRows="1" hiddenColumns="1" view="pageBreakPreview" topLeftCell="A7">
      <selection activeCell="E28" sqref="E28"/>
      <rowBreaks count="1" manualBreakCount="1">
        <brk id="33" max="4" man="1"/>
      </rowBreaks>
      <pageMargins left="0.75" right="0.63" top="0.57999999999999996" bottom="0.6" header="0.34" footer="0.35"/>
      <pageSetup scale="88" fitToHeight="0" orientation="portrait" r:id="rId7"/>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75" right="0.63" top="0.57999999999999996" bottom="0.6" header="0.34" footer="0.35"/>
      <pageSetup scale="88" fitToHeight="0" orientation="portrait" r:id="rId8"/>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75" right="0.63" top="0.57999999999999996" bottom="0.6" header="0.34" footer="0.35"/>
      <pageSetup scale="99" orientation="portrait" r:id="rId9"/>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10"/>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75" right="0.63" top="0.57999999999999996" bottom="0.6" header="0.34" footer="0.35"/>
      <pageSetup scale="99" orientation="portrait" r:id="rId11"/>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2"/>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3"/>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14"/>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15"/>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16"/>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17"/>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20"/>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21"/>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2"/>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3"/>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24"/>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75" right="0.63" top="0.57999999999999996" bottom="0.6" header="0.34" footer="0.35"/>
      <pageSetup scale="99" orientation="portrait" r:id="rId25"/>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75" right="0.63" top="0.57999999999999996" bottom="0.6" header="0.34" footer="0.35"/>
      <pageSetup scale="99" orientation="portrait" r:id="rId26"/>
      <headerFooter alignWithMargins="0">
        <oddFooter>&amp;R&amp;"Book Antiqua,Bold"&amp;8 Page &amp;P of &amp;N</oddFooter>
      </headerFooter>
    </customSheetView>
    <customSheetView guid="{2CF6F19D-227C-4840-A9E1-6C944B0145DB}" scale="110" showPageBreaks="1" showGridLines="0" fitToPage="1" printArea="1" hiddenRows="1" hiddenColumns="1" view="pageBreakPreview" topLeftCell="A59">
      <selection activeCell="E20" sqref="E20"/>
      <rowBreaks count="1" manualBreakCount="1">
        <brk id="33" max="4" man="1"/>
      </rowBreaks>
      <pageMargins left="0.75" right="0.63" top="0.57999999999999996" bottom="0.6" header="0.34" footer="0.35"/>
      <pageSetup scale="88" fitToHeight="0" orientation="portrait" r:id="rId27"/>
      <headerFooter alignWithMargins="0">
        <oddFooter>&amp;R&amp;"Book Antiqua,Bold"&amp;8 Page &amp;P of &amp;N</oddFooter>
      </headerFooter>
    </customSheetView>
    <customSheetView guid="{22E98F9C-C2D1-498E-A22F-610A9D935107}" scale="110" showPageBreaks="1" showGridLines="0" fitToPage="1" printArea="1" hiddenRows="1" hiddenColumns="1" view="pageBreakPreview">
      <selection activeCell="E28" sqref="E28"/>
      <rowBreaks count="1" manualBreakCount="1">
        <brk id="33" max="4" man="1"/>
      </rowBreaks>
      <pageMargins left="0.75" right="0.63" top="0.57999999999999996" bottom="0.6" header="0.34" footer="0.35"/>
      <pageSetup scale="88" fitToHeight="0" orientation="portrait" r:id="rId28"/>
      <headerFooter alignWithMargins="0">
        <oddFooter>&amp;R&amp;"Book Antiqua,Bold"&amp;8 Page &amp;P of &amp;N</oddFooter>
      </headerFooter>
    </customSheetView>
    <customSheetView guid="{F69C7555-C61D-4F7A-9432-A1A8E6C1D167}" scale="110" showPageBreaks="1" showGridLines="0" fitToPage="1" printArea="1" hiddenRows="1" hiddenColumns="1" view="pageBreakPreview" topLeftCell="A46">
      <selection activeCell="B47" sqref="B47:D47"/>
      <rowBreaks count="1" manualBreakCount="1">
        <brk id="33" max="4" man="1"/>
      </rowBreaks>
      <pageMargins left="0.75" right="0.63" top="0.57999999999999996" bottom="0.6" header="0.34" footer="0.35"/>
      <pageSetup scale="88" fitToHeight="0" orientation="portrait" r:id="rId29"/>
      <headerFooter alignWithMargins="0">
        <oddFooter>&amp;R&amp;"Book Antiqua,Bold"&amp;8 Page &amp;P of &amp;N</oddFooter>
      </headerFooter>
    </customSheetView>
    <customSheetView guid="{1C46EBB3-B065-41C0-9C89-6B0653776FC2}" scale="110" showPageBreaks="1" showGridLines="0" fitToPage="1" printArea="1" hiddenRows="1" hiddenColumns="1" view="pageBreakPreview" topLeftCell="A11">
      <selection activeCell="E28" sqref="E28"/>
      <rowBreaks count="1" manualBreakCount="1">
        <brk id="33" max="4" man="1"/>
      </rowBreaks>
      <pageMargins left="0.75" right="0.63" top="0.57999999999999996" bottom="0.6" header="0.34" footer="0.35"/>
      <pageSetup scale="88" fitToHeight="0" orientation="portrait" r:id="rId30"/>
      <headerFooter alignWithMargins="0">
        <oddFooter>&amp;R&amp;"Book Antiqua,Bold"&amp;8 Page &amp;P of &amp;N</oddFooter>
      </headerFooter>
    </customSheetView>
    <customSheetView guid="{DADC952D-E162-4FBD-AB22-9C1A7E7CACD8}"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1"/>
      <headerFooter alignWithMargins="0">
        <oddFooter>&amp;R&amp;"Book Antiqua,Bold"&amp;8 Page &amp;P of &amp;N</oddFooter>
      </headerFooter>
    </customSheetView>
    <customSheetView guid="{ABDD40A7-66B9-43CC-B63B-09D98A5A40BE}"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2"/>
      <headerFooter alignWithMargins="0">
        <oddFooter>&amp;R&amp;"Book Antiqua,Bold"&amp;8 Page &amp;P of &amp;N</oddFooter>
      </headerFooter>
    </customSheetView>
  </customSheetViews>
  <mergeCells count="79">
    <mergeCell ref="A1:D1"/>
    <mergeCell ref="B62:D62"/>
    <mergeCell ref="B50:D50"/>
    <mergeCell ref="B51:D51"/>
    <mergeCell ref="B53:D53"/>
    <mergeCell ref="B54:D54"/>
    <mergeCell ref="B55:D55"/>
    <mergeCell ref="B56:D56"/>
    <mergeCell ref="B44:D44"/>
    <mergeCell ref="B45:D45"/>
    <mergeCell ref="B46:D46"/>
    <mergeCell ref="B60:D60"/>
    <mergeCell ref="B47:D47"/>
    <mergeCell ref="B48:D48"/>
    <mergeCell ref="B42:D42"/>
    <mergeCell ref="B37:D37"/>
    <mergeCell ref="B73:D73"/>
    <mergeCell ref="B74:D74"/>
    <mergeCell ref="B63:D63"/>
    <mergeCell ref="A78:E78"/>
    <mergeCell ref="B67:D67"/>
    <mergeCell ref="B68:D68"/>
    <mergeCell ref="B69:D69"/>
    <mergeCell ref="B70:D70"/>
    <mergeCell ref="B76:D76"/>
    <mergeCell ref="B31:D31"/>
    <mergeCell ref="B32:D32"/>
    <mergeCell ref="B27:D27"/>
    <mergeCell ref="B71:D71"/>
    <mergeCell ref="B77:D77"/>
    <mergeCell ref="B66:D66"/>
    <mergeCell ref="B75:D75"/>
    <mergeCell ref="B52:D52"/>
    <mergeCell ref="B58:D58"/>
    <mergeCell ref="B64:D64"/>
    <mergeCell ref="B65:D65"/>
    <mergeCell ref="B59:D59"/>
    <mergeCell ref="B61:D61"/>
    <mergeCell ref="B43:D43"/>
    <mergeCell ref="B35:D35"/>
    <mergeCell ref="B36:D36"/>
    <mergeCell ref="E37:E38"/>
    <mergeCell ref="A3:E3"/>
    <mergeCell ref="A5:E5"/>
    <mergeCell ref="A8:D8"/>
    <mergeCell ref="B10:D10"/>
    <mergeCell ref="B11:D11"/>
    <mergeCell ref="B18:E18"/>
    <mergeCell ref="B14:D14"/>
    <mergeCell ref="B12:D12"/>
    <mergeCell ref="A9:B9"/>
    <mergeCell ref="B38:D38"/>
    <mergeCell ref="B33:D33"/>
    <mergeCell ref="B34:D34"/>
    <mergeCell ref="B30:D30"/>
    <mergeCell ref="B25:E25"/>
    <mergeCell ref="B26:D26"/>
    <mergeCell ref="B28:D28"/>
    <mergeCell ref="B29:D29"/>
    <mergeCell ref="B13:D13"/>
    <mergeCell ref="B17:E17"/>
    <mergeCell ref="A22:E22"/>
    <mergeCell ref="B24:E24"/>
    <mergeCell ref="A88:E88"/>
    <mergeCell ref="A87:E87"/>
    <mergeCell ref="A39:A40"/>
    <mergeCell ref="B39:D40"/>
    <mergeCell ref="B41:D41"/>
    <mergeCell ref="A79:E79"/>
    <mergeCell ref="A80:E80"/>
    <mergeCell ref="A85:E85"/>
    <mergeCell ref="A86:E86"/>
    <mergeCell ref="A81:E81"/>
    <mergeCell ref="A82:E82"/>
    <mergeCell ref="A83:E83"/>
    <mergeCell ref="A84:E84"/>
    <mergeCell ref="B49:D49"/>
    <mergeCell ref="B57:D57"/>
    <mergeCell ref="B72:D72"/>
  </mergeCells>
  <dataValidations count="2">
    <dataValidation type="list" allowBlank="1" showInputMessage="1" showErrorMessage="1" sqref="E74" xr:uid="{00000000-0002-0000-1600-000000000000}">
      <formula1>$Z$73:$Z$74</formula1>
    </dataValidation>
    <dataValidation type="list" allowBlank="1" showInputMessage="1" showErrorMessage="1" sqref="E39 E42 E20" xr:uid="{00000000-0002-0000-1600-000001000000}">
      <formula1>"Yes,No"</formula1>
    </dataValidation>
  </dataValidations>
  <pageMargins left="0.75" right="0.63" top="0.57999999999999996" bottom="0.6" header="0.34" footer="0.35"/>
  <pageSetup scale="88" fitToHeight="0" orientation="portrait" r:id="rId33"/>
  <headerFooter alignWithMargins="0">
    <oddFooter>&amp;R&amp;"Book Antiqua,Bold"&amp;8 Page &amp;P of &amp;N</oddFooter>
  </headerFooter>
  <rowBreaks count="1" manualBreakCount="1">
    <brk id="33" max="4" man="1"/>
  </rowBreaks>
  <drawing r:id="rId34"/>
  <legacyDrawing r:id="rId35"/>
  <mc:AlternateContent xmlns:mc="http://schemas.openxmlformats.org/markup-compatibility/2006">
    <mc:Choice Requires="x14">
      <controls>
        <mc:AlternateContent xmlns:mc="http://schemas.openxmlformats.org/markup-compatibility/2006">
          <mc:Choice Requires="x14">
            <control shapeId="24577" r:id="rId36" name="Option Button 1">
              <controlPr defaultSize="0" autoFill="0" autoLine="0" autoPict="0">
                <anchor moveWithCells="1">
                  <from>
                    <xdr:col>1</xdr:col>
                    <xdr:colOff>1123950</xdr:colOff>
                    <xdr:row>74</xdr:row>
                    <xdr:rowOff>19050</xdr:rowOff>
                  </from>
                  <to>
                    <xdr:col>1</xdr:col>
                    <xdr:colOff>2124075</xdr:colOff>
                    <xdr:row>74</xdr:row>
                    <xdr:rowOff>228600</xdr:rowOff>
                  </to>
                </anchor>
              </controlPr>
            </control>
          </mc:Choice>
        </mc:AlternateContent>
        <mc:AlternateContent xmlns:mc="http://schemas.openxmlformats.org/markup-compatibility/2006">
          <mc:Choice Requires="x14">
            <control shapeId="24578" r:id="rId37" name="Option Button 2">
              <controlPr defaultSize="0" autoFill="0" autoLine="0" autoPict="0">
                <anchor moveWithCells="1">
                  <from>
                    <xdr:col>2</xdr:col>
                    <xdr:colOff>685800</xdr:colOff>
                    <xdr:row>74</xdr:row>
                    <xdr:rowOff>19050</xdr:rowOff>
                  </from>
                  <to>
                    <xdr:col>3</xdr:col>
                    <xdr:colOff>923925</xdr:colOff>
                    <xdr:row>74</xdr:row>
                    <xdr:rowOff>228600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9">
    <tabColor indexed="10"/>
  </sheetPr>
  <dimension ref="A1:BB93"/>
  <sheetViews>
    <sheetView showGridLines="0" showZeros="0" view="pageBreakPreview" zoomScale="115" zoomScaleSheetLayoutView="115" workbookViewId="0">
      <selection activeCell="H80" sqref="H80"/>
    </sheetView>
  </sheetViews>
  <sheetFormatPr defaultColWidth="9.140625" defaultRowHeight="16.5"/>
  <cols>
    <col min="1" max="1" width="12.140625" style="30" customWidth="1"/>
    <col min="2" max="2" width="18.140625" style="30" customWidth="1"/>
    <col min="3" max="5" width="7.42578125" style="30" customWidth="1"/>
    <col min="6" max="8" width="7.42578125" style="25" customWidth="1"/>
    <col min="9" max="12" width="7.42578125" style="26" customWidth="1"/>
    <col min="13" max="54" width="9.140625" style="100"/>
    <col min="55" max="16384" width="9.140625" style="26"/>
  </cols>
  <sheetData>
    <row r="1" spans="1:26" s="705" customFormat="1" ht="21" customHeight="1">
      <c r="A1" s="1373" t="str">
        <f>'Attach 3(JV)'!A1</f>
        <v>Specification No. :CC/NT/G-MISC/DOM/A02/23/01462</v>
      </c>
      <c r="B1" s="1373"/>
      <c r="C1" s="1373"/>
      <c r="D1" s="1373"/>
      <c r="E1" s="1373"/>
      <c r="F1" s="1373"/>
      <c r="G1" s="1373"/>
      <c r="H1" s="1384" t="str">
        <f>"Attachment-16 " &amp; 'Attach 3(JV)'!AT1</f>
        <v xml:space="preserve">Attachment-16 </v>
      </c>
      <c r="I1" s="1384"/>
      <c r="J1" s="1384"/>
      <c r="K1" s="1384"/>
      <c r="L1" s="1384"/>
    </row>
    <row r="2" spans="1:26" ht="11.25" customHeight="1">
      <c r="Z2" s="170">
        <f>'Attach 3(JV)'!Z2</f>
        <v>0</v>
      </c>
    </row>
    <row r="3" spans="1:26" ht="60.75" customHeight="1">
      <c r="A3" s="1451" t="str">
        <f>'Attach 3(JV)'!A3</f>
        <v>Isolator Package ISO-02 associated with Bulk Procurement for Substation Equipment’s for implementation of Bay Extension work.</v>
      </c>
      <c r="B3" s="1452"/>
      <c r="C3" s="1452"/>
      <c r="D3" s="1452"/>
      <c r="E3" s="1452"/>
      <c r="F3" s="1452"/>
      <c r="G3" s="1452"/>
      <c r="H3" s="1452"/>
      <c r="I3" s="1452"/>
      <c r="J3" s="1452"/>
      <c r="K3" s="1452"/>
      <c r="L3" s="1452"/>
    </row>
    <row r="4" spans="1:26" ht="15.95" customHeight="1">
      <c r="A4" s="29"/>
      <c r="H4" s="31"/>
      <c r="I4" s="11"/>
    </row>
    <row r="5" spans="1:26" ht="20.100000000000001" customHeight="1">
      <c r="A5" s="1035" t="s">
        <v>8</v>
      </c>
      <c r="B5" s="1035"/>
      <c r="C5" s="1035"/>
      <c r="D5" s="1035"/>
      <c r="E5" s="1035"/>
      <c r="F5" s="1035"/>
      <c r="G5" s="1035"/>
      <c r="H5" s="1035"/>
      <c r="I5" s="1035"/>
      <c r="J5" s="1035"/>
      <c r="K5" s="1035"/>
      <c r="L5" s="1035"/>
    </row>
    <row r="6" spans="1:26" ht="15.95" customHeight="1">
      <c r="A6" s="33"/>
      <c r="H6" s="31"/>
      <c r="I6" s="13"/>
    </row>
    <row r="7" spans="1:26" ht="20.100000000000001" customHeight="1">
      <c r="A7" s="34" t="str">
        <f>'Attach 3(JV)'!A7</f>
        <v>Bidder’s Name and Address :</v>
      </c>
      <c r="G7" s="16" t="str">
        <f>'Attach 3(JV)'!E7</f>
        <v>To:</v>
      </c>
      <c r="I7" s="13"/>
    </row>
    <row r="8" spans="1:26" ht="36" customHeight="1">
      <c r="A8" s="1041" t="str">
        <f>'Attach 3(JV)'!A8</f>
        <v/>
      </c>
      <c r="B8" s="1041"/>
      <c r="C8" s="1041"/>
      <c r="D8" s="1041"/>
      <c r="E8" s="1041"/>
      <c r="F8" s="1041"/>
      <c r="G8" s="12" t="str">
        <f>'Attach 3(JV)'!E8</f>
        <v>Contract Services</v>
      </c>
      <c r="I8" s="13"/>
    </row>
    <row r="9" spans="1:26" ht="20.100000000000001" customHeight="1">
      <c r="A9" s="14" t="s">
        <v>334</v>
      </c>
      <c r="B9" s="1371" t="str">
        <f>'Attach 3(JV)'!B9</f>
        <v/>
      </c>
      <c r="C9" s="1371"/>
      <c r="D9" s="1371"/>
      <c r="E9" s="1371"/>
      <c r="F9" s="1371"/>
      <c r="G9" s="12" t="str">
        <f>'Attach 3(JV)'!E9</f>
        <v>Power Grid Corporation of India Ltd.,</v>
      </c>
      <c r="I9" s="13"/>
    </row>
    <row r="10" spans="1:26" ht="20.100000000000001" customHeight="1">
      <c r="A10" s="14" t="s">
        <v>336</v>
      </c>
      <c r="B10" s="1371" t="str">
        <f>'Attach 3(JV)'!B10</f>
        <v/>
      </c>
      <c r="C10" s="1371"/>
      <c r="D10" s="1371"/>
      <c r="E10" s="1371"/>
      <c r="F10" s="1371"/>
      <c r="G10" s="12" t="str">
        <f>'Attach 3(JV)'!E10</f>
        <v>"Saudamini", Plot No. 2, Sector 29</v>
      </c>
      <c r="I10" s="13"/>
    </row>
    <row r="11" spans="1:26" ht="20.100000000000001" customHeight="1">
      <c r="B11" s="1371" t="str">
        <f>'Attach 3(JV)'!B11</f>
        <v/>
      </c>
      <c r="C11" s="1371"/>
      <c r="D11" s="1371"/>
      <c r="E11" s="1371"/>
      <c r="F11" s="1371"/>
      <c r="G11" s="12" t="str">
        <f>'Attach 3(JV)'!E11</f>
        <v>Gurgaon (Haryana) - 122001</v>
      </c>
    </row>
    <row r="12" spans="1:26" ht="20.100000000000001" customHeight="1">
      <c r="A12" s="33"/>
      <c r="B12" s="1371" t="str">
        <f>'Attach 3(JV)'!B12</f>
        <v/>
      </c>
      <c r="C12" s="1371"/>
      <c r="D12" s="1371"/>
      <c r="E12" s="1371"/>
      <c r="F12" s="1371"/>
      <c r="G12" s="12"/>
    </row>
    <row r="13" spans="1:26" ht="15.95" customHeight="1">
      <c r="A13" s="33"/>
      <c r="B13" s="150"/>
      <c r="C13" s="150"/>
      <c r="D13" s="150"/>
      <c r="E13" s="150"/>
      <c r="F13" s="150"/>
    </row>
    <row r="14" spans="1:26" ht="20.100000000000001" customHeight="1">
      <c r="A14" s="30" t="s">
        <v>329</v>
      </c>
    </row>
    <row r="15" spans="1:26" ht="20.100000000000001" customHeight="1">
      <c r="A15" s="33"/>
    </row>
    <row r="16" spans="1:26" ht="57.75" customHeight="1">
      <c r="A16" s="1469" t="s">
        <v>954</v>
      </c>
      <c r="B16" s="1469"/>
      <c r="C16" s="1469"/>
      <c r="D16" s="1469"/>
      <c r="E16" s="1469"/>
      <c r="F16" s="1469"/>
      <c r="G16" s="1469"/>
      <c r="H16" s="1469"/>
      <c r="I16" s="1469"/>
      <c r="J16" s="1469"/>
      <c r="K16" s="1469"/>
      <c r="L16" s="1469"/>
    </row>
    <row r="17" spans="1:12" ht="20.100000000000001" customHeight="1">
      <c r="A17" s="105">
        <v>1</v>
      </c>
      <c r="B17" s="106" t="s">
        <v>12</v>
      </c>
    </row>
    <row r="18" spans="1:12" ht="82.5" customHeight="1">
      <c r="A18" s="55"/>
      <c r="B18" s="1567" t="s">
        <v>955</v>
      </c>
      <c r="C18" s="1567"/>
      <c r="D18" s="1567"/>
      <c r="E18" s="1567"/>
      <c r="F18" s="1567"/>
      <c r="G18" s="1567"/>
      <c r="H18" s="1567"/>
      <c r="I18" s="1567"/>
      <c r="J18" s="1567"/>
      <c r="K18" s="1567"/>
      <c r="L18" s="1567"/>
    </row>
    <row r="19" spans="1:12" ht="60.75" customHeight="1">
      <c r="A19" s="56">
        <v>1.1000000000000001</v>
      </c>
      <c r="B19" s="1260" t="s">
        <v>13</v>
      </c>
      <c r="C19" s="1260"/>
      <c r="D19" s="1260"/>
      <c r="E19" s="1260"/>
      <c r="F19" s="1260"/>
      <c r="G19" s="1260"/>
      <c r="H19" s="1260"/>
      <c r="I19" s="1260"/>
      <c r="J19" s="1260"/>
      <c r="K19" s="1260"/>
      <c r="L19" s="1260"/>
    </row>
    <row r="20" spans="1:12" ht="33" customHeight="1">
      <c r="A20" s="55"/>
      <c r="B20" s="1573" t="str">
        <f>IF('Names of Bidder'!I6="Sole Bidder","Name of the Bidder (Sole Bidder)", "Name of Bidder (Lead Partner)")</f>
        <v>Name of Bidder (Lead Partner)</v>
      </c>
      <c r="C20" s="1573"/>
      <c r="D20" s="1573"/>
      <c r="E20" s="1573"/>
      <c r="F20" s="1573"/>
      <c r="G20" s="1573"/>
      <c r="H20" s="1575" t="str">
        <f>B9</f>
        <v/>
      </c>
      <c r="I20" s="1575"/>
      <c r="J20" s="1575"/>
      <c r="K20" s="1575"/>
      <c r="L20" s="1575"/>
    </row>
    <row r="21" spans="1:12" ht="33" customHeight="1">
      <c r="A21" s="36"/>
      <c r="B21" s="1573" t="s">
        <v>14</v>
      </c>
      <c r="C21" s="1573"/>
      <c r="D21" s="1573"/>
      <c r="E21" s="1573"/>
      <c r="F21" s="1573"/>
      <c r="G21" s="1573"/>
      <c r="H21" s="1574" t="s">
        <v>54</v>
      </c>
      <c r="I21" s="1574"/>
      <c r="J21" s="1574"/>
      <c r="K21" s="1574"/>
      <c r="L21" s="1574"/>
    </row>
    <row r="22" spans="1:12" ht="33" customHeight="1">
      <c r="A22" s="36"/>
      <c r="B22" s="1573" t="s">
        <v>15</v>
      </c>
      <c r="C22" s="1573"/>
      <c r="D22" s="1573"/>
      <c r="E22" s="1573"/>
      <c r="F22" s="1573"/>
      <c r="G22" s="1573"/>
      <c r="H22" s="1574"/>
      <c r="I22" s="1574"/>
      <c r="J22" s="1574"/>
      <c r="K22" s="1574"/>
      <c r="L22" s="1574"/>
    </row>
    <row r="23" spans="1:12" ht="33" customHeight="1">
      <c r="A23" s="36"/>
      <c r="B23" s="1573" t="s">
        <v>16</v>
      </c>
      <c r="C23" s="1573"/>
      <c r="D23" s="1573"/>
      <c r="E23" s="1573"/>
      <c r="F23" s="1573"/>
      <c r="G23" s="1573"/>
      <c r="H23" s="1574"/>
      <c r="I23" s="1574"/>
      <c r="J23" s="1574"/>
      <c r="K23" s="1574"/>
      <c r="L23" s="1574"/>
    </row>
    <row r="24" spans="1:12" ht="33" customHeight="1">
      <c r="A24" s="36"/>
      <c r="B24" s="1573" t="s">
        <v>17</v>
      </c>
      <c r="C24" s="1573"/>
      <c r="D24" s="1573"/>
      <c r="E24" s="1573"/>
      <c r="F24" s="1573"/>
      <c r="G24" s="1573"/>
      <c r="H24" s="1574"/>
      <c r="I24" s="1574"/>
      <c r="J24" s="1574"/>
      <c r="K24" s="1574"/>
      <c r="L24" s="1574"/>
    </row>
    <row r="25" spans="1:12" ht="6" customHeight="1">
      <c r="A25" s="36"/>
      <c r="B25" s="199"/>
      <c r="C25" s="199"/>
      <c r="D25" s="199"/>
      <c r="E25" s="199"/>
      <c r="F25" s="199"/>
      <c r="G25" s="199"/>
      <c r="H25" s="200"/>
      <c r="I25" s="200"/>
      <c r="J25" s="200"/>
      <c r="K25" s="200"/>
      <c r="L25" s="200"/>
    </row>
    <row r="26" spans="1:12" ht="18.95" customHeight="1">
      <c r="A26" s="56">
        <v>1.2</v>
      </c>
      <c r="B26" s="1572" t="s">
        <v>164</v>
      </c>
      <c r="C26" s="1572"/>
      <c r="D26" s="1572"/>
      <c r="E26" s="1572"/>
      <c r="F26" s="1572"/>
      <c r="G26" s="1572"/>
      <c r="H26" s="1572"/>
      <c r="I26" s="1572"/>
      <c r="J26" s="1572"/>
      <c r="K26" s="1572"/>
      <c r="L26" s="1572"/>
    </row>
    <row r="27" spans="1:12" ht="18.95" customHeight="1">
      <c r="A27" s="59" t="s">
        <v>18</v>
      </c>
      <c r="B27" s="104" t="s">
        <v>19</v>
      </c>
      <c r="C27" s="104"/>
      <c r="D27" s="107"/>
      <c r="E27" s="107"/>
    </row>
    <row r="28" spans="1:12" ht="18.95" customHeight="1">
      <c r="A28" s="36"/>
      <c r="B28" s="1549" t="s">
        <v>20</v>
      </c>
      <c r="C28" s="1549"/>
      <c r="D28" s="1474"/>
      <c r="E28" s="1474"/>
      <c r="F28" s="1474"/>
      <c r="G28" s="1474"/>
      <c r="H28" s="1474"/>
      <c r="I28" s="1474"/>
      <c r="J28" s="1474"/>
      <c r="K28" s="1474"/>
      <c r="L28" s="1474"/>
    </row>
    <row r="29" spans="1:12" ht="18.95" customHeight="1">
      <c r="A29" s="36"/>
      <c r="B29" s="1568" t="s">
        <v>21</v>
      </c>
      <c r="C29" s="1569"/>
      <c r="D29" s="1565"/>
      <c r="E29" s="1565"/>
      <c r="F29" s="1565"/>
      <c r="G29" s="1565"/>
      <c r="H29" s="1565"/>
      <c r="I29" s="1565"/>
      <c r="J29" s="1565"/>
      <c r="K29" s="1565"/>
      <c r="L29" s="1565"/>
    </row>
    <row r="30" spans="1:12" ht="18.95" customHeight="1">
      <c r="A30" s="36"/>
      <c r="B30" s="110"/>
      <c r="C30" s="57"/>
      <c r="D30" s="1564"/>
      <c r="E30" s="1564"/>
      <c r="F30" s="1564"/>
      <c r="G30" s="1564"/>
      <c r="H30" s="1564"/>
      <c r="I30" s="1564"/>
      <c r="J30" s="1564"/>
      <c r="K30" s="1564"/>
      <c r="L30" s="1564"/>
    </row>
    <row r="31" spans="1:12" ht="18.95" customHeight="1">
      <c r="A31" s="36"/>
      <c r="B31" s="110"/>
      <c r="C31" s="57"/>
      <c r="D31" s="1564"/>
      <c r="E31" s="1564"/>
      <c r="F31" s="1564"/>
      <c r="G31" s="1564"/>
      <c r="H31" s="1564"/>
      <c r="I31" s="1564"/>
      <c r="J31" s="1564"/>
      <c r="K31" s="1564"/>
      <c r="L31" s="1564"/>
    </row>
    <row r="32" spans="1:12" ht="18.95" customHeight="1">
      <c r="A32" s="36"/>
      <c r="B32" s="111"/>
      <c r="C32" s="58"/>
      <c r="D32" s="1566"/>
      <c r="E32" s="1566"/>
      <c r="F32" s="1566"/>
      <c r="G32" s="1566"/>
      <c r="H32" s="1566"/>
      <c r="I32" s="1566"/>
      <c r="J32" s="1566"/>
      <c r="K32" s="1566"/>
      <c r="L32" s="1566"/>
    </row>
    <row r="33" spans="1:54" ht="18.95" customHeight="1">
      <c r="A33" s="36"/>
      <c r="B33" s="1549" t="s">
        <v>22</v>
      </c>
      <c r="C33" s="1549"/>
      <c r="D33" s="1474"/>
      <c r="E33" s="1474"/>
      <c r="F33" s="1474"/>
      <c r="G33" s="1474"/>
      <c r="H33" s="1474"/>
      <c r="I33" s="1474"/>
      <c r="J33" s="1474"/>
      <c r="K33" s="1474"/>
      <c r="L33" s="1474"/>
    </row>
    <row r="34" spans="1:54" ht="18.95" customHeight="1">
      <c r="A34" s="36"/>
      <c r="B34" s="1549" t="s">
        <v>23</v>
      </c>
      <c r="C34" s="1549"/>
      <c r="D34" s="1474"/>
      <c r="E34" s="1474"/>
      <c r="F34" s="1474"/>
      <c r="G34" s="1474"/>
      <c r="H34" s="1474"/>
      <c r="I34" s="1474"/>
      <c r="J34" s="1474"/>
      <c r="K34" s="1474"/>
      <c r="L34" s="1474"/>
    </row>
    <row r="35" spans="1:54" ht="18.95" customHeight="1">
      <c r="A35" s="36"/>
      <c r="B35" s="1549" t="s">
        <v>24</v>
      </c>
      <c r="C35" s="1549"/>
      <c r="D35" s="1474"/>
      <c r="E35" s="1474"/>
      <c r="F35" s="1474"/>
      <c r="G35" s="1474"/>
      <c r="H35" s="1474"/>
      <c r="I35" s="1474"/>
      <c r="J35" s="1474"/>
      <c r="K35" s="1474"/>
      <c r="L35" s="1474"/>
    </row>
    <row r="36" spans="1:54" ht="18.95" customHeight="1">
      <c r="A36" s="36"/>
      <c r="B36" s="1549" t="s">
        <v>25</v>
      </c>
      <c r="C36" s="1549"/>
      <c r="D36" s="1474"/>
      <c r="E36" s="1474"/>
      <c r="F36" s="1474"/>
      <c r="G36" s="1474"/>
      <c r="H36" s="1474"/>
      <c r="I36" s="1474"/>
      <c r="J36" s="1474"/>
      <c r="K36" s="1474"/>
      <c r="L36" s="1474"/>
    </row>
    <row r="37" spans="1:54" ht="8.1" customHeight="1">
      <c r="A37" s="36"/>
      <c r="B37" s="112"/>
      <c r="C37" s="112"/>
      <c r="D37" s="113"/>
      <c r="E37" s="113"/>
      <c r="F37" s="113"/>
      <c r="G37" s="113"/>
      <c r="H37" s="113"/>
      <c r="I37" s="113"/>
      <c r="J37" s="113"/>
      <c r="K37" s="113"/>
      <c r="L37" s="113"/>
    </row>
    <row r="38" spans="1:54" ht="61.5" customHeight="1">
      <c r="A38" s="60" t="s">
        <v>27</v>
      </c>
      <c r="B38" s="1567" t="s">
        <v>26</v>
      </c>
      <c r="C38" s="1567"/>
      <c r="D38" s="1567"/>
      <c r="E38" s="1567"/>
      <c r="F38" s="1567"/>
      <c r="G38" s="1567"/>
      <c r="H38" s="1567"/>
      <c r="I38" s="1567"/>
      <c r="J38" s="1567"/>
      <c r="K38" s="1567"/>
      <c r="L38" s="1567"/>
    </row>
    <row r="39" spans="1:54" ht="33.75" customHeight="1">
      <c r="A39" s="36"/>
      <c r="B39" s="109" t="s">
        <v>332</v>
      </c>
      <c r="C39" s="1571" t="s">
        <v>28</v>
      </c>
      <c r="D39" s="1571"/>
      <c r="E39" s="1571"/>
      <c r="F39" s="1571"/>
      <c r="G39" s="1571" t="s">
        <v>29</v>
      </c>
      <c r="H39" s="1571"/>
      <c r="I39" s="1571" t="s">
        <v>30</v>
      </c>
      <c r="J39" s="1571"/>
      <c r="K39" s="1571"/>
      <c r="L39" s="1571"/>
    </row>
    <row r="40" spans="1:54" ht="38.1" customHeight="1">
      <c r="B40" s="120"/>
      <c r="C40" s="1474"/>
      <c r="D40" s="1474"/>
      <c r="E40" s="1474"/>
      <c r="F40" s="1474"/>
      <c r="G40" s="1570"/>
      <c r="H40" s="1570"/>
      <c r="I40" s="1474"/>
      <c r="J40" s="1474"/>
      <c r="K40" s="1474"/>
      <c r="L40" s="1474"/>
    </row>
    <row r="41" spans="1:54" ht="38.1" customHeight="1">
      <c r="A41" s="36"/>
      <c r="B41" s="120"/>
      <c r="C41" s="1474"/>
      <c r="D41" s="1474"/>
      <c r="E41" s="1474"/>
      <c r="F41" s="1474"/>
      <c r="G41" s="1570"/>
      <c r="H41" s="1570"/>
      <c r="I41" s="1474"/>
      <c r="J41" s="1474"/>
      <c r="K41" s="1474"/>
      <c r="L41" s="1474"/>
    </row>
    <row r="42" spans="1:54" ht="20.100000000000001" customHeight="1">
      <c r="A42" s="105">
        <v>2</v>
      </c>
      <c r="B42" s="114" t="s">
        <v>31</v>
      </c>
    </row>
    <row r="43" spans="1:54" ht="78.75" customHeight="1">
      <c r="B43" s="1567" t="s">
        <v>956</v>
      </c>
      <c r="C43" s="1567"/>
      <c r="D43" s="1567"/>
      <c r="E43" s="1567"/>
      <c r="F43" s="1567"/>
      <c r="G43" s="1567"/>
      <c r="H43" s="1567"/>
      <c r="I43" s="1567"/>
      <c r="J43" s="1567"/>
      <c r="K43" s="1567"/>
      <c r="L43" s="1567"/>
    </row>
    <row r="44" spans="1:54" s="25" customFormat="1" ht="34.5" customHeight="1">
      <c r="A44" s="56">
        <v>2.1</v>
      </c>
      <c r="B44" s="1567" t="s">
        <v>32</v>
      </c>
      <c r="C44" s="1567"/>
      <c r="D44" s="1567"/>
      <c r="E44" s="1567"/>
      <c r="F44" s="1567"/>
      <c r="G44" s="1567"/>
      <c r="H44" s="1567"/>
      <c r="I44" s="1567"/>
      <c r="J44" s="1567"/>
      <c r="K44" s="1567"/>
      <c r="L44" s="1567"/>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row>
    <row r="45" spans="1:54" ht="51" customHeight="1">
      <c r="A45" s="36"/>
      <c r="B45" s="917" t="s">
        <v>33</v>
      </c>
      <c r="C45" s="1576" t="s">
        <v>34</v>
      </c>
      <c r="D45" s="1576"/>
      <c r="E45" s="1576"/>
      <c r="F45" s="1576"/>
      <c r="G45" s="1576" t="s">
        <v>35</v>
      </c>
      <c r="H45" s="1576"/>
      <c r="I45" s="1576" t="s">
        <v>109</v>
      </c>
      <c r="J45" s="1576"/>
      <c r="K45" s="1576" t="s">
        <v>110</v>
      </c>
      <c r="L45" s="1576"/>
    </row>
    <row r="46" spans="1:54" ht="27.95" customHeight="1">
      <c r="A46" s="36"/>
      <c r="B46" s="120">
        <v>1</v>
      </c>
      <c r="C46" s="1474"/>
      <c r="D46" s="1474"/>
      <c r="E46" s="1474"/>
      <c r="F46" s="1474"/>
      <c r="G46" s="1570"/>
      <c r="H46" s="1570"/>
      <c r="I46" s="1570"/>
      <c r="J46" s="1570"/>
      <c r="K46" s="1577"/>
      <c r="L46" s="1577"/>
    </row>
    <row r="47" spans="1:54" ht="27.95" customHeight="1">
      <c r="A47" s="36"/>
      <c r="B47" s="120">
        <v>2</v>
      </c>
      <c r="C47" s="1474"/>
      <c r="D47" s="1474"/>
      <c r="E47" s="1474"/>
      <c r="F47" s="1474"/>
      <c r="G47" s="1570"/>
      <c r="H47" s="1570"/>
      <c r="I47" s="1570"/>
      <c r="J47" s="1570"/>
      <c r="K47" s="1577"/>
      <c r="L47" s="1577"/>
    </row>
    <row r="48" spans="1:54" ht="27.95" customHeight="1">
      <c r="A48" s="36"/>
      <c r="B48" s="120">
        <v>3</v>
      </c>
      <c r="C48" s="1474"/>
      <c r="D48" s="1474"/>
      <c r="E48" s="1474"/>
      <c r="F48" s="1474"/>
      <c r="G48" s="1570"/>
      <c r="H48" s="1570"/>
      <c r="I48" s="1570"/>
      <c r="J48" s="1570"/>
      <c r="K48" s="1577"/>
      <c r="L48" s="1577"/>
    </row>
    <row r="49" spans="1:12" ht="27.95" customHeight="1">
      <c r="A49" s="36"/>
      <c r="B49" s="120">
        <v>4</v>
      </c>
      <c r="C49" s="1474"/>
      <c r="D49" s="1474"/>
      <c r="E49" s="1474"/>
      <c r="F49" s="1474"/>
      <c r="G49" s="1570"/>
      <c r="H49" s="1570"/>
      <c r="I49" s="1570"/>
      <c r="J49" s="1570"/>
      <c r="K49" s="1577"/>
      <c r="L49" s="1577"/>
    </row>
    <row r="50" spans="1:12" ht="27.95" customHeight="1">
      <c r="A50" s="36"/>
      <c r="B50" s="120">
        <v>5</v>
      </c>
      <c r="C50" s="1474"/>
      <c r="D50" s="1474"/>
      <c r="E50" s="1474"/>
      <c r="F50" s="1474"/>
      <c r="G50" s="1570"/>
      <c r="H50" s="1570"/>
      <c r="I50" s="1570"/>
      <c r="J50" s="1570"/>
      <c r="K50" s="1577"/>
      <c r="L50" s="1577"/>
    </row>
    <row r="51" spans="1:12" ht="27.95" customHeight="1">
      <c r="A51" s="36"/>
      <c r="B51" s="100"/>
      <c r="C51" s="100"/>
      <c r="D51" s="100"/>
      <c r="E51" s="100"/>
      <c r="F51" s="100"/>
      <c r="G51" s="100"/>
      <c r="H51" s="100"/>
      <c r="I51" s="100"/>
      <c r="J51" s="100"/>
      <c r="K51" s="100"/>
      <c r="L51" s="100"/>
    </row>
    <row r="52" spans="1:12" ht="27.95" customHeight="1">
      <c r="A52" s="64">
        <v>3</v>
      </c>
      <c r="B52" s="1578" t="s">
        <v>934</v>
      </c>
      <c r="C52" s="1578"/>
      <c r="D52" s="1578"/>
      <c r="E52" s="1578"/>
      <c r="F52" s="1578"/>
      <c r="G52" s="1578"/>
      <c r="H52" s="1578"/>
      <c r="I52" s="1578"/>
      <c r="J52" s="1578"/>
      <c r="K52" s="1578"/>
      <c r="L52" s="1578"/>
    </row>
    <row r="53" spans="1:12" ht="54.75" customHeight="1">
      <c r="A53" s="36"/>
      <c r="B53" s="1537" t="s">
        <v>935</v>
      </c>
      <c r="C53" s="1537"/>
      <c r="D53" s="1537"/>
      <c r="E53" s="1537"/>
      <c r="F53" s="1537"/>
      <c r="G53" s="1537"/>
      <c r="H53" s="1537"/>
      <c r="I53" s="1537"/>
      <c r="J53" s="1537"/>
      <c r="K53" s="1537"/>
      <c r="L53" s="1537"/>
    </row>
    <row r="54" spans="1:12" ht="27.95" customHeight="1">
      <c r="A54" s="64">
        <v>3.1</v>
      </c>
      <c r="B54" s="1579" t="s">
        <v>936</v>
      </c>
      <c r="C54" s="1579"/>
      <c r="D54" s="1579"/>
      <c r="E54" s="1579"/>
      <c r="F54" s="1579"/>
      <c r="G54" s="1579"/>
      <c r="H54" s="1579"/>
      <c r="I54" s="1579"/>
      <c r="J54" s="1579"/>
      <c r="K54" s="1579"/>
      <c r="L54" s="1579"/>
    </row>
    <row r="55" spans="1:12" ht="36.75" customHeight="1">
      <c r="A55" s="36"/>
      <c r="B55" s="917" t="s">
        <v>33</v>
      </c>
      <c r="C55" s="1580" t="s">
        <v>937</v>
      </c>
      <c r="D55" s="1251"/>
      <c r="E55" s="1251"/>
      <c r="F55" s="1252"/>
      <c r="G55" s="1580" t="s">
        <v>938</v>
      </c>
      <c r="H55" s="1251"/>
      <c r="I55" s="1251"/>
      <c r="J55" s="1251"/>
      <c r="K55" s="1251"/>
      <c r="L55" s="1252"/>
    </row>
    <row r="56" spans="1:12" ht="27.95" customHeight="1">
      <c r="A56" s="36"/>
      <c r="B56" s="908">
        <v>1</v>
      </c>
      <c r="C56" s="1561"/>
      <c r="D56" s="1562"/>
      <c r="E56" s="1562"/>
      <c r="F56" s="1563"/>
      <c r="G56" s="1561"/>
      <c r="H56" s="1562"/>
      <c r="I56" s="1562"/>
      <c r="J56" s="1562"/>
      <c r="K56" s="1562"/>
      <c r="L56" s="1563"/>
    </row>
    <row r="57" spans="1:12" ht="27.95" customHeight="1">
      <c r="A57" s="36"/>
      <c r="B57" s="908">
        <v>2</v>
      </c>
      <c r="C57" s="1561"/>
      <c r="D57" s="1562"/>
      <c r="E57" s="1562"/>
      <c r="F57" s="1563"/>
      <c r="G57" s="1561"/>
      <c r="H57" s="1562"/>
      <c r="I57" s="1562"/>
      <c r="J57" s="1562"/>
      <c r="K57" s="1562"/>
      <c r="L57" s="1563"/>
    </row>
    <row r="58" spans="1:12" ht="27.95" customHeight="1">
      <c r="A58" s="36"/>
      <c r="B58" s="908">
        <v>3</v>
      </c>
      <c r="C58" s="1561"/>
      <c r="D58" s="1562"/>
      <c r="E58" s="1562"/>
      <c r="F58" s="1563"/>
      <c r="G58" s="1561"/>
      <c r="H58" s="1562"/>
      <c r="I58" s="1562"/>
      <c r="J58" s="1562"/>
      <c r="K58" s="1562"/>
      <c r="L58" s="1563"/>
    </row>
    <row r="59" spans="1:12" ht="27.95" customHeight="1">
      <c r="A59" s="36"/>
      <c r="B59" s="916">
        <v>4</v>
      </c>
      <c r="C59" s="1561"/>
      <c r="D59" s="1562"/>
      <c r="E59" s="1562"/>
      <c r="F59" s="1563"/>
      <c r="G59" s="1561"/>
      <c r="H59" s="1562"/>
      <c r="I59" s="1562"/>
      <c r="J59" s="1562"/>
      <c r="K59" s="1562"/>
      <c r="L59" s="1563"/>
    </row>
    <row r="60" spans="1:12" ht="27.95" customHeight="1">
      <c r="A60" s="36"/>
      <c r="B60" s="916">
        <v>5</v>
      </c>
      <c r="C60" s="1561"/>
      <c r="D60" s="1562"/>
      <c r="E60" s="1562"/>
      <c r="F60" s="1563"/>
      <c r="G60" s="1561"/>
      <c r="H60" s="1562"/>
      <c r="I60" s="1562"/>
      <c r="J60" s="1562"/>
      <c r="K60" s="1562"/>
      <c r="L60" s="1563"/>
    </row>
    <row r="61" spans="1:12" ht="27.95" customHeight="1">
      <c r="A61" s="36"/>
      <c r="B61" s="916">
        <v>6</v>
      </c>
      <c r="C61" s="1561"/>
      <c r="D61" s="1562"/>
      <c r="E61" s="1562"/>
      <c r="F61" s="1563"/>
      <c r="G61" s="1561"/>
      <c r="H61" s="1562"/>
      <c r="I61" s="1562"/>
      <c r="J61" s="1562"/>
      <c r="K61" s="1562"/>
      <c r="L61" s="1563"/>
    </row>
    <row r="62" spans="1:12" ht="27.95" customHeight="1">
      <c r="A62" s="36"/>
      <c r="B62" s="916">
        <v>7</v>
      </c>
      <c r="C62" s="1561"/>
      <c r="D62" s="1562"/>
      <c r="E62" s="1562"/>
      <c r="F62" s="1563"/>
      <c r="G62" s="1561"/>
      <c r="H62" s="1562"/>
      <c r="I62" s="1562"/>
      <c r="J62" s="1562"/>
      <c r="K62" s="1562"/>
      <c r="L62" s="1563"/>
    </row>
    <row r="63" spans="1:12" ht="27.95" customHeight="1">
      <c r="A63" s="36"/>
      <c r="B63" s="916">
        <v>8</v>
      </c>
      <c r="C63" s="1561"/>
      <c r="D63" s="1562"/>
      <c r="E63" s="1562"/>
      <c r="F63" s="1563"/>
      <c r="G63" s="1561"/>
      <c r="H63" s="1562"/>
      <c r="I63" s="1562"/>
      <c r="J63" s="1562"/>
      <c r="K63" s="1562"/>
      <c r="L63" s="1563"/>
    </row>
    <row r="64" spans="1:12" ht="27.95" customHeight="1">
      <c r="A64" s="36"/>
      <c r="B64" s="916">
        <v>9</v>
      </c>
      <c r="C64" s="1561"/>
      <c r="D64" s="1562"/>
      <c r="E64" s="1562"/>
      <c r="F64" s="1563"/>
      <c r="G64" s="1561"/>
      <c r="H64" s="1562"/>
      <c r="I64" s="1562"/>
      <c r="J64" s="1562"/>
      <c r="K64" s="1562"/>
      <c r="L64" s="1563"/>
    </row>
    <row r="65" spans="1:54" ht="27.95" customHeight="1">
      <c r="A65" s="36"/>
      <c r="B65" s="916">
        <v>10</v>
      </c>
      <c r="C65" s="1561"/>
      <c r="D65" s="1562"/>
      <c r="E65" s="1562"/>
      <c r="F65" s="1563"/>
      <c r="G65" s="1561"/>
      <c r="H65" s="1562"/>
      <c r="I65" s="1562"/>
      <c r="J65" s="1562"/>
      <c r="K65" s="1562"/>
      <c r="L65" s="1563"/>
    </row>
    <row r="66" spans="1:54" ht="27.95" customHeight="1">
      <c r="A66" s="36"/>
      <c r="B66" s="909"/>
      <c r="C66" s="910"/>
      <c r="D66" s="910"/>
      <c r="E66" s="910"/>
      <c r="F66" s="910"/>
      <c r="G66" s="909"/>
      <c r="H66" s="909"/>
      <c r="I66" s="909"/>
      <c r="J66" s="909"/>
      <c r="K66" s="911"/>
      <c r="L66" s="911"/>
    </row>
    <row r="67" spans="1:54" ht="21" customHeight="1">
      <c r="A67" s="105">
        <v>4</v>
      </c>
      <c r="B67" s="115" t="s">
        <v>36</v>
      </c>
      <c r="C67" s="104"/>
      <c r="D67" s="905"/>
      <c r="E67" s="113"/>
      <c r="F67" s="113"/>
      <c r="G67" s="61"/>
    </row>
    <row r="68" spans="1:54" ht="18" customHeight="1">
      <c r="A68" s="116">
        <v>4.0999999999999996</v>
      </c>
      <c r="B68" s="1587" t="s">
        <v>37</v>
      </c>
      <c r="C68" s="1587"/>
      <c r="D68" s="1587"/>
      <c r="E68" s="1587"/>
      <c r="F68" s="113"/>
      <c r="G68" s="61"/>
    </row>
    <row r="69" spans="1:54" ht="67.5" customHeight="1">
      <c r="A69" s="36"/>
      <c r="B69" s="1567" t="s">
        <v>38</v>
      </c>
      <c r="C69" s="1567"/>
      <c r="D69" s="1567"/>
      <c r="E69" s="1567"/>
      <c r="F69" s="1567"/>
      <c r="G69" s="1567"/>
      <c r="H69" s="1567"/>
      <c r="I69" s="1567"/>
      <c r="J69" s="1567"/>
      <c r="K69" s="1567"/>
      <c r="L69" s="1567"/>
    </row>
    <row r="70" spans="1:54" s="25" customFormat="1" ht="35.25" customHeight="1">
      <c r="A70" s="36"/>
      <c r="B70" s="1414" t="s">
        <v>39</v>
      </c>
      <c r="C70" s="1414"/>
      <c r="D70" s="1414"/>
      <c r="E70" s="1381" t="s">
        <v>40</v>
      </c>
      <c r="F70" s="1582"/>
      <c r="G70" s="1582"/>
      <c r="H70" s="1382"/>
      <c r="I70" s="1414" t="s">
        <v>41</v>
      </c>
      <c r="J70" s="1414"/>
      <c r="K70" s="1414"/>
      <c r="L70" s="1414"/>
      <c r="M70" s="101"/>
      <c r="N70" s="101"/>
      <c r="O70" s="101"/>
      <c r="P70" s="101"/>
      <c r="Q70" s="101"/>
      <c r="R70" s="101"/>
      <c r="S70" s="101"/>
      <c r="T70" s="101"/>
      <c r="U70" s="101"/>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1"/>
      <c r="AW70" s="101"/>
      <c r="AX70" s="101"/>
      <c r="AY70" s="101"/>
      <c r="AZ70" s="101"/>
      <c r="BA70" s="101"/>
      <c r="BB70" s="101"/>
    </row>
    <row r="71" spans="1:54" ht="20.100000000000001" customHeight="1">
      <c r="A71" s="36"/>
      <c r="B71" s="1474"/>
      <c r="C71" s="1474"/>
      <c r="D71" s="1474"/>
      <c r="E71" s="1570"/>
      <c r="F71" s="1570"/>
      <c r="G71" s="1570"/>
      <c r="H71" s="1570"/>
      <c r="I71" s="1570"/>
      <c r="J71" s="1570"/>
      <c r="K71" s="1570"/>
      <c r="L71" s="1570"/>
    </row>
    <row r="72" spans="1:54" ht="20.100000000000001" customHeight="1">
      <c r="A72" s="36"/>
      <c r="B72" s="1474"/>
      <c r="C72" s="1474"/>
      <c r="D72" s="1474"/>
      <c r="E72" s="1570"/>
      <c r="F72" s="1570"/>
      <c r="G72" s="1570"/>
      <c r="H72" s="1570"/>
      <c r="I72" s="1570"/>
      <c r="J72" s="1570"/>
      <c r="K72" s="1570"/>
      <c r="L72" s="1570"/>
    </row>
    <row r="73" spans="1:54" ht="20.100000000000001" customHeight="1">
      <c r="A73" s="36"/>
      <c r="B73" s="1474"/>
      <c r="C73" s="1474"/>
      <c r="D73" s="1474"/>
      <c r="E73" s="1570"/>
      <c r="F73" s="1570"/>
      <c r="G73" s="1570"/>
      <c r="H73" s="1570"/>
      <c r="I73" s="1570"/>
      <c r="J73" s="1570"/>
      <c r="K73" s="1570"/>
      <c r="L73" s="1570"/>
    </row>
    <row r="74" spans="1:54" ht="20.100000000000001" customHeight="1">
      <c r="A74" s="36"/>
      <c r="B74" s="1474"/>
      <c r="C74" s="1474"/>
      <c r="D74" s="1474"/>
      <c r="E74" s="1570"/>
      <c r="F74" s="1570"/>
      <c r="G74" s="1570"/>
      <c r="H74" s="1570"/>
      <c r="I74" s="1570"/>
      <c r="J74" s="1570"/>
      <c r="K74" s="1570"/>
      <c r="L74" s="1570"/>
    </row>
    <row r="75" spans="1:54" ht="20.100000000000001" customHeight="1">
      <c r="A75" s="36"/>
      <c r="B75" s="1474"/>
      <c r="C75" s="1474"/>
      <c r="D75" s="1474"/>
      <c r="E75" s="1570"/>
      <c r="F75" s="1570"/>
      <c r="G75" s="1570"/>
      <c r="H75" s="1570"/>
      <c r="I75" s="1570"/>
      <c r="J75" s="1570"/>
      <c r="K75" s="1570"/>
      <c r="L75" s="1570"/>
    </row>
    <row r="76" spans="1:54" ht="20.100000000000001" customHeight="1">
      <c r="A76" s="36"/>
      <c r="B76" s="1474"/>
      <c r="C76" s="1474"/>
      <c r="D76" s="1474"/>
      <c r="E76" s="1570"/>
      <c r="F76" s="1570"/>
      <c r="G76" s="1570"/>
      <c r="H76" s="1570"/>
      <c r="I76" s="1570"/>
      <c r="J76" s="1570"/>
      <c r="K76" s="1570"/>
      <c r="L76" s="1570"/>
    </row>
    <row r="77" spans="1:54" s="25" customFormat="1" ht="20.100000000000001" customHeight="1">
      <c r="A77" s="907">
        <v>4.2</v>
      </c>
      <c r="B77" s="33" t="s">
        <v>42</v>
      </c>
      <c r="C77" s="117"/>
      <c r="D77" s="117"/>
      <c r="E77" s="117"/>
      <c r="F77" s="117"/>
      <c r="G77" s="61"/>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1"/>
      <c r="AW77" s="101"/>
      <c r="AX77" s="101"/>
      <c r="AY77" s="101"/>
      <c r="AZ77" s="101"/>
      <c r="BA77" s="101"/>
      <c r="BB77" s="101"/>
    </row>
    <row r="78" spans="1:54" s="25" customFormat="1" ht="20.100000000000001" customHeight="1">
      <c r="A78" s="33"/>
      <c r="B78" s="33"/>
      <c r="C78" s="117"/>
      <c r="D78" s="117"/>
      <c r="E78" s="117"/>
      <c r="F78" s="117"/>
      <c r="G78" s="61"/>
      <c r="K78" s="121" t="s">
        <v>113</v>
      </c>
      <c r="L78" s="122"/>
      <c r="M78" s="101"/>
      <c r="N78" s="101"/>
      <c r="O78" s="101"/>
      <c r="P78" s="101"/>
      <c r="Q78" s="101"/>
      <c r="R78" s="101"/>
      <c r="S78" s="101"/>
      <c r="T78" s="101"/>
      <c r="U78" s="101"/>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1"/>
      <c r="AW78" s="101"/>
      <c r="AX78" s="101"/>
      <c r="AY78" s="101"/>
      <c r="AZ78" s="101"/>
      <c r="BA78" s="101"/>
      <c r="BB78" s="101"/>
    </row>
    <row r="79" spans="1:54" s="25" customFormat="1" ht="20.100000000000001" customHeight="1">
      <c r="A79" s="33"/>
      <c r="B79" s="49" t="s">
        <v>111</v>
      </c>
      <c r="C79" s="1414" t="s">
        <v>112</v>
      </c>
      <c r="D79" s="1414"/>
      <c r="E79" s="1414"/>
      <c r="F79" s="1414"/>
      <c r="G79" s="1414"/>
      <c r="H79" s="1381" t="s">
        <v>43</v>
      </c>
      <c r="I79" s="1582"/>
      <c r="J79" s="1582"/>
      <c r="K79" s="1582"/>
      <c r="L79" s="1382"/>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1"/>
      <c r="AY79" s="101"/>
      <c r="AZ79" s="101"/>
      <c r="BA79" s="101"/>
      <c r="BB79" s="101"/>
    </row>
    <row r="80" spans="1:54" s="193" customFormat="1" ht="33" customHeight="1">
      <c r="A80" s="39"/>
      <c r="B80" s="108"/>
      <c r="C80" s="103" t="s">
        <v>487</v>
      </c>
      <c r="D80" s="103" t="s">
        <v>491</v>
      </c>
      <c r="E80" s="103" t="s">
        <v>492</v>
      </c>
      <c r="F80" s="103" t="s">
        <v>514</v>
      </c>
      <c r="G80" s="103" t="s">
        <v>618</v>
      </c>
      <c r="H80" s="103" t="s">
        <v>948</v>
      </c>
      <c r="I80" s="103" t="s">
        <v>997</v>
      </c>
      <c r="J80" s="103" t="s">
        <v>998</v>
      </c>
      <c r="K80" s="103" t="s">
        <v>998</v>
      </c>
      <c r="L80" s="103" t="s">
        <v>1007</v>
      </c>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92"/>
      <c r="AR80" s="192"/>
      <c r="AS80" s="192"/>
      <c r="AT80" s="192"/>
      <c r="AU80" s="192"/>
      <c r="AV80" s="192"/>
      <c r="AW80" s="192"/>
      <c r="AX80" s="192"/>
      <c r="AY80" s="192"/>
      <c r="AZ80" s="192"/>
      <c r="BA80" s="192"/>
      <c r="BB80" s="192"/>
    </row>
    <row r="81" spans="1:54" s="25" customFormat="1" ht="33" customHeight="1">
      <c r="A81" s="33"/>
      <c r="B81" s="108" t="s">
        <v>114</v>
      </c>
      <c r="C81" s="194"/>
      <c r="D81" s="194"/>
      <c r="E81" s="194"/>
      <c r="F81" s="194"/>
      <c r="G81" s="194"/>
      <c r="H81" s="194"/>
      <c r="I81" s="194"/>
      <c r="J81" s="194"/>
      <c r="K81" s="194"/>
      <c r="L81" s="194"/>
      <c r="M81" s="101"/>
      <c r="N81" s="101"/>
      <c r="O81" s="101"/>
      <c r="P81" s="101"/>
      <c r="Q81" s="101"/>
      <c r="R81" s="101"/>
      <c r="S81" s="101"/>
      <c r="T81" s="101"/>
      <c r="U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1"/>
      <c r="AW81" s="101"/>
      <c r="AX81" s="101"/>
      <c r="AY81" s="101"/>
      <c r="AZ81" s="101"/>
      <c r="BA81" s="101"/>
      <c r="BB81" s="101"/>
    </row>
    <row r="82" spans="1:54" s="25" customFormat="1" ht="33" customHeight="1">
      <c r="A82" s="33"/>
      <c r="B82" s="108" t="s">
        <v>115</v>
      </c>
      <c r="C82" s="194"/>
      <c r="D82" s="194"/>
      <c r="E82" s="194"/>
      <c r="F82" s="194"/>
      <c r="G82" s="194"/>
      <c r="H82" s="194"/>
      <c r="I82" s="194"/>
      <c r="J82" s="194"/>
      <c r="K82" s="194"/>
      <c r="L82" s="194"/>
      <c r="M82" s="101"/>
      <c r="N82" s="101"/>
      <c r="O82" s="101"/>
      <c r="P82" s="101"/>
      <c r="Q82" s="101"/>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c r="AX82" s="101"/>
      <c r="AY82" s="101"/>
      <c r="AZ82" s="101"/>
      <c r="BA82" s="101"/>
      <c r="BB82" s="101"/>
    </row>
    <row r="83" spans="1:54" s="25" customFormat="1" ht="33" customHeight="1">
      <c r="A83" s="33"/>
      <c r="B83" s="108" t="s">
        <v>118</v>
      </c>
      <c r="C83" s="194"/>
      <c r="D83" s="194"/>
      <c r="E83" s="194"/>
      <c r="F83" s="194"/>
      <c r="G83" s="194"/>
      <c r="H83" s="194"/>
      <c r="I83" s="194"/>
      <c r="J83" s="194"/>
      <c r="K83" s="194"/>
      <c r="L83" s="194"/>
      <c r="M83" s="101"/>
      <c r="N83" s="101"/>
      <c r="O83" s="101"/>
      <c r="P83" s="101"/>
      <c r="Q83" s="101"/>
      <c r="R83" s="101"/>
      <c r="S83" s="101"/>
      <c r="T83" s="101"/>
      <c r="U83" s="101"/>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1"/>
      <c r="AW83" s="101"/>
      <c r="AX83" s="101"/>
      <c r="AY83" s="101"/>
      <c r="AZ83" s="101"/>
      <c r="BA83" s="101"/>
      <c r="BB83" s="101"/>
    </row>
    <row r="84" spans="1:54" s="25" customFormat="1" ht="33" customHeight="1">
      <c r="A84" s="33"/>
      <c r="B84" s="108" t="s">
        <v>119</v>
      </c>
      <c r="C84" s="194"/>
      <c r="D84" s="194"/>
      <c r="E84" s="194"/>
      <c r="F84" s="194"/>
      <c r="G84" s="194"/>
      <c r="H84" s="194"/>
      <c r="I84" s="194"/>
      <c r="J84" s="194"/>
      <c r="K84" s="194"/>
      <c r="L84" s="194"/>
      <c r="M84" s="101"/>
      <c r="N84" s="101"/>
      <c r="O84" s="101"/>
      <c r="P84" s="101"/>
      <c r="Q84" s="101"/>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c r="AW84" s="101"/>
      <c r="AX84" s="101"/>
      <c r="AY84" s="101"/>
      <c r="AZ84" s="101"/>
      <c r="BA84" s="101"/>
      <c r="BB84" s="101"/>
    </row>
    <row r="85" spans="1:54" s="25" customFormat="1" ht="33" customHeight="1">
      <c r="A85" s="33"/>
      <c r="B85" s="108" t="s">
        <v>120</v>
      </c>
      <c r="C85" s="194"/>
      <c r="D85" s="194"/>
      <c r="E85" s="194"/>
      <c r="F85" s="194"/>
      <c r="G85" s="194"/>
      <c r="H85" s="194"/>
      <c r="I85" s="194"/>
      <c r="J85" s="194"/>
      <c r="K85" s="194"/>
      <c r="L85" s="194"/>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c r="AX85" s="101"/>
      <c r="AY85" s="101"/>
      <c r="AZ85" s="101"/>
      <c r="BA85" s="101"/>
      <c r="BB85" s="101"/>
    </row>
    <row r="86" spans="1:54" s="25" customFormat="1" ht="33" customHeight="1">
      <c r="A86" s="33"/>
      <c r="B86" s="108" t="s">
        <v>121</v>
      </c>
      <c r="C86" s="194"/>
      <c r="D86" s="194"/>
      <c r="E86" s="194"/>
      <c r="F86" s="194"/>
      <c r="G86" s="194"/>
      <c r="H86" s="194"/>
      <c r="I86" s="194"/>
      <c r="J86" s="194"/>
      <c r="K86" s="194"/>
      <c r="L86" s="194"/>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1"/>
      <c r="AW86" s="101"/>
      <c r="AX86" s="101"/>
      <c r="AY86" s="101"/>
      <c r="AZ86" s="101"/>
      <c r="BA86" s="101"/>
      <c r="BB86" s="101"/>
    </row>
    <row r="87" spans="1:54" ht="20.100000000000001" customHeight="1">
      <c r="A87" s="118"/>
      <c r="B87" s="118"/>
      <c r="C87" s="119"/>
      <c r="D87" s="119"/>
      <c r="E87" s="119"/>
      <c r="F87" s="119"/>
      <c r="G87" s="61"/>
    </row>
    <row r="88" spans="1:54" ht="45.75" customHeight="1">
      <c r="A88" s="380">
        <v>5</v>
      </c>
      <c r="B88" s="1585" t="s">
        <v>490</v>
      </c>
      <c r="C88" s="1585"/>
      <c r="D88" s="1585"/>
      <c r="E88" s="1585"/>
      <c r="F88" s="1585"/>
      <c r="G88" s="1585"/>
      <c r="H88" s="1586" t="s">
        <v>54</v>
      </c>
      <c r="I88" s="1574"/>
      <c r="J88" s="1574"/>
      <c r="K88" s="1574"/>
      <c r="L88" s="1574"/>
    </row>
    <row r="89" spans="1:54">
      <c r="A89" s="55"/>
      <c r="B89" s="1567"/>
      <c r="C89" s="1567"/>
      <c r="D89" s="1567"/>
      <c r="E89" s="1567"/>
      <c r="F89" s="1567"/>
      <c r="G89" s="1567"/>
      <c r="H89" s="1567"/>
      <c r="I89" s="1567"/>
      <c r="J89" s="1567"/>
      <c r="K89" s="1567"/>
      <c r="L89" s="1567"/>
    </row>
    <row r="90" spans="1:54" ht="20.100000000000001" customHeight="1">
      <c r="A90" s="118"/>
      <c r="B90" s="118"/>
      <c r="C90" s="119"/>
      <c r="D90" s="119"/>
      <c r="E90" s="119"/>
      <c r="F90" s="119"/>
      <c r="G90" s="61"/>
    </row>
    <row r="91" spans="1:54" ht="24" customHeight="1">
      <c r="A91" s="118"/>
      <c r="B91" s="118"/>
      <c r="C91" s="119"/>
      <c r="D91" s="119"/>
      <c r="E91" s="119"/>
      <c r="F91" s="26"/>
      <c r="G91" s="62"/>
    </row>
    <row r="92" spans="1:54" ht="24" customHeight="1">
      <c r="A92" s="37" t="s">
        <v>6</v>
      </c>
      <c r="B92" s="1581">
        <f>'Attach 3(JV)'!B24</f>
        <v>0</v>
      </c>
      <c r="C92" s="1581"/>
      <c r="D92" s="1581"/>
      <c r="E92" s="26"/>
      <c r="G92" s="62" t="s">
        <v>4</v>
      </c>
      <c r="H92" s="1583">
        <f>'Attach 3(JV)'!E24</f>
        <v>0</v>
      </c>
      <c r="I92" s="1584"/>
      <c r="J92" s="1584"/>
      <c r="K92" s="1584"/>
      <c r="L92" s="1584"/>
    </row>
    <row r="93" spans="1:54" ht="24" customHeight="1">
      <c r="A93" s="37" t="s">
        <v>7</v>
      </c>
      <c r="B93" s="1375">
        <f>'Attach 3(JV)'!B25</f>
        <v>0</v>
      </c>
      <c r="C93" s="1375"/>
      <c r="D93" s="1375"/>
      <c r="E93" s="26"/>
      <c r="G93" s="62" t="s">
        <v>5</v>
      </c>
      <c r="H93" s="1583">
        <f>'Attach 3(JV)'!E25</f>
        <v>0</v>
      </c>
      <c r="I93" s="1584"/>
      <c r="J93" s="1584"/>
      <c r="K93" s="1584"/>
      <c r="L93" s="1584"/>
    </row>
  </sheetData>
  <sheetProtection password="CC69" sheet="1" objects="1" scenarios="1" formatColumns="0" formatRows="0" selectLockedCells="1"/>
  <customSheetViews>
    <customSheetView guid="{75B14AF8-1D53-4505-AAFD-D14BA6666FCE}" scale="115" showPageBreaks="1" showGridLines="0" zeroValues="0" printArea="1" view="pageBreakPreview">
      <selection activeCell="H80" sqref="H80"/>
      <rowBreaks count="2" manualBreakCount="2">
        <brk id="23" max="11" man="1"/>
        <brk id="49" max="11" man="1"/>
      </rowBreaks>
      <pageMargins left="0.63" right="0.42" top="0.57999999999999996" bottom="0.6" header="0.34" footer="0.35"/>
      <pageSetup scale="95" orientation="portrait" r:id="rId1"/>
      <headerFooter alignWithMargins="0">
        <oddFooter>&amp;R&amp;"Book Antiqua,Bold"&amp;8 Page &amp;P of &amp;N</oddFooter>
      </headerFooter>
    </customSheetView>
    <customSheetView guid="{A191DFDC-8ECE-4AD6-BD00-FEA0D8FB0A45}" scale="115" showPageBreaks="1" showGridLines="0" zeroValues="0" printArea="1" view="pageBreakPreview" topLeftCell="A82">
      <selection activeCell="I85" sqref="I85"/>
      <rowBreaks count="2" manualBreakCount="2">
        <brk id="23" max="11" man="1"/>
        <brk id="49" max="11" man="1"/>
      </rowBreaks>
      <pageMargins left="0.63" right="0.42" top="0.57999999999999996" bottom="0.6" header="0.34" footer="0.35"/>
      <pageSetup scale="95" orientation="portrait" r:id="rId2"/>
      <headerFooter alignWithMargins="0">
        <oddFooter>&amp;R&amp;"Book Antiqua,Bold"&amp;8 Page &amp;P of &amp;N</oddFooter>
      </headerFooter>
    </customSheetView>
    <customSheetView guid="{5476C51C-4037-4B28-A818-10D7CDF0C66A}" scale="115" showPageBreaks="1" showGridLines="0" zeroValues="0" printArea="1" view="pageBreakPreview">
      <selection activeCell="H21" sqref="H21:L21"/>
      <rowBreaks count="2" manualBreakCount="2">
        <brk id="23" max="11" man="1"/>
        <brk id="49" max="11" man="1"/>
      </rowBreaks>
      <pageMargins left="0.63" right="0.42" top="0.57999999999999996" bottom="0.6" header="0.34" footer="0.35"/>
      <pageSetup scale="95" orientation="portrait" r:id="rId3"/>
      <headerFooter alignWithMargins="0">
        <oddFooter>&amp;R&amp;"Book Antiqua,Bold"&amp;8 Page &amp;P of &amp;N</oddFooter>
      </headerFooter>
    </customSheetView>
    <customSheetView guid="{3B0AB1ED-5866-4A43-AA03-026CB8F4E20E}" scale="115" showPageBreaks="1" showGridLines="0" zeroValues="0" printArea="1" view="pageBreakPreview" topLeftCell="A73">
      <selection activeCell="H21" sqref="H21:L21"/>
      <rowBreaks count="2" manualBreakCount="2">
        <brk id="23" max="11" man="1"/>
        <brk id="49" max="11" man="1"/>
      </rowBreaks>
      <pageMargins left="0.63" right="0.42" top="0.57999999999999996" bottom="0.6" header="0.34" footer="0.35"/>
      <pageSetup scale="95" orientation="portrait" r:id="rId4"/>
      <headerFooter alignWithMargins="0">
        <oddFooter>&amp;R&amp;"Book Antiqua,Bold"&amp;8 Page &amp;P of &amp;N</oddFooter>
      </headerFooter>
    </customSheetView>
    <customSheetView guid="{45814E31-7EF7-46D4-AAA9-9580F481731A}" scale="115" showPageBreaks="1" showGridLines="0" zeroValues="0" printArea="1" view="pageBreakPreview" topLeftCell="A7">
      <selection activeCell="H21" sqref="H21:L21"/>
      <rowBreaks count="2" manualBreakCount="2">
        <brk id="23" max="11" man="1"/>
        <brk id="49" max="11" man="1"/>
      </rowBreaks>
      <pageMargins left="0.63" right="0.42" top="0.57999999999999996" bottom="0.6" header="0.34" footer="0.35"/>
      <pageSetup scale="95" orientation="portrait" r:id="rId5"/>
      <headerFooter alignWithMargins="0">
        <oddFooter>&amp;R&amp;"Book Antiqua,Bold"&amp;8 Page &amp;P of &amp;N</oddFooter>
      </headerFooter>
    </customSheetView>
    <customSheetView guid="{A8583C01-5E6A-4469-ADCA-440E12AA8084}" scale="115" showPageBreaks="1" showGridLines="0" zeroValues="0" printArea="1" view="pageBreakPreview" topLeftCell="A70">
      <selection activeCell="H21" sqref="H21:L21"/>
      <rowBreaks count="2" manualBreakCount="2">
        <brk id="23" max="11" man="1"/>
        <brk id="49" max="11" man="1"/>
      </rowBreaks>
      <pageMargins left="0.63" right="0.42" top="0.57999999999999996" bottom="0.6" header="0.34" footer="0.35"/>
      <pageSetup scale="95" orientation="portrait" r:id="rId6"/>
      <headerFooter alignWithMargins="0">
        <oddFooter>&amp;R&amp;"Book Antiqua,Bold"&amp;8 Page &amp;P of &amp;N</oddFooter>
      </headerFooter>
    </customSheetView>
    <customSheetView guid="{3836A67F-51F8-4B52-B51D-937DC398CD1F}" scale="140" showPageBreaks="1" showGridLines="0" zeroValues="0" printArea="1" view="pageBreakPreview" topLeftCell="C22">
      <selection activeCell="H22" sqref="H22:L22"/>
      <rowBreaks count="2" manualBreakCount="2">
        <brk id="23" max="11" man="1"/>
        <brk id="49" max="11" man="1"/>
      </rowBreaks>
      <pageMargins left="0.63" right="0.42" top="0.57999999999999996" bottom="0.6" header="0.34" footer="0.35"/>
      <pageSetup scale="95" orientation="portrait" r:id="rId7"/>
      <headerFooter alignWithMargins="0">
        <oddFooter>&amp;R&amp;"Book Antiqua,Bold"&amp;8 Page &amp;P of &amp;N</oddFooter>
      </headerFooter>
    </customSheetView>
    <customSheetView guid="{05855B4F-D61E-4C97-B759-B2F96767F6F8}" showPageBreaks="1" showGridLines="0" zeroValues="0" printArea="1" view="pageBreakPreview">
      <selection activeCell="H21" sqref="H21:L21"/>
      <rowBreaks count="3" manualBreakCount="3">
        <brk id="21" max="11" man="1"/>
        <brk id="23" max="11" man="1"/>
        <brk id="49" max="11" man="1"/>
      </rowBreaks>
      <pageMargins left="0.63" right="0.42" top="0.57999999999999996" bottom="0.6" header="0.34" footer="0.35"/>
      <pageSetup scale="95" orientation="portrait" r:id="rId8"/>
      <headerFooter alignWithMargins="0">
        <oddFooter>&amp;R&amp;"Book Antiqua,Bold"&amp;8 Page &amp;P of &amp;N</oddFooter>
      </headerFooter>
    </customSheetView>
    <customSheetView guid="{82E8A0F5-0020-4355-95CF-28601763A783}" showPageBreaks="1" showGridLines="0" zeroValues="0" printArea="1" view="pageBreakPreview" topLeftCell="A58">
      <selection activeCell="C66" sqref="C66"/>
      <rowBreaks count="3" manualBreakCount="3">
        <brk id="23" max="11" man="1"/>
        <brk id="25" max="11" man="1"/>
        <brk id="50" max="16383" man="1"/>
      </rowBreaks>
      <pageMargins left="0.63" right="0.42" top="0.57999999999999996" bottom="0.6" header="0.34" footer="0.35"/>
      <pageSetup scale="98" orientation="portrait" r:id="rId9"/>
      <headerFooter alignWithMargins="0">
        <oddFooter>&amp;R&amp;"Book Antiqua,Bold"&amp;8 Page &amp;P of &amp;N</oddFooter>
      </headerFooter>
    </customSheetView>
    <customSheetView guid="{340562B9-6CEE-4962-8D7D-CA1C6778F52C}"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10"/>
      <headerFooter alignWithMargins="0">
        <oddFooter>&amp;R&amp;"Book Antiqua,Bold"&amp;8 Page &amp;P of &amp;N</oddFooter>
      </headerFooter>
    </customSheetView>
    <customSheetView guid="{38BECF6E-1A53-4F98-87B9-44F2C5F77E08}" showPageBreaks="1" showGridLines="0" zeroValues="0" printArea="1" view="pageBreakPreview" topLeftCell="A19">
      <selection activeCell="D28" sqref="D28:L28"/>
      <rowBreaks count="2" manualBreakCount="2">
        <brk id="25" max="11" man="1"/>
        <brk id="50" max="16383" man="1"/>
      </rowBreaks>
      <pageMargins left="0.63" right="0.42" top="0.57999999999999996" bottom="0.6" header="0.34" footer="0.35"/>
      <pageSetup scale="98" orientation="portrait" r:id="rId11"/>
      <headerFooter alignWithMargins="0">
        <oddFooter>&amp;R&amp;"Book Antiqua,Bold"&amp;8 Page &amp;P of &amp;N</oddFooter>
      </headerFooter>
    </customSheetView>
    <customSheetView guid="{8E3ED18F-7B8F-4A1C-969D-A70DC3B696C3}"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12"/>
      <headerFooter alignWithMargins="0">
        <oddFooter>&amp;R&amp;"Book Antiqua,Bold"&amp;8 Page &amp;P of &amp;N</oddFooter>
      </headerFooter>
    </customSheetView>
    <customSheetView guid="{477F7E43-D393-45BA-B99B-D838E4629B5D}"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13"/>
      <headerFooter alignWithMargins="0">
        <oddFooter>&amp;R&amp;"Book Antiqua,Bold"&amp;8 Page &amp;P of &amp;N</oddFooter>
      </headerFooter>
    </customSheetView>
    <customSheetView guid="{240327DD-375F-45D4-BA52-89AFD79FE6A1}" showPageBreaks="1" showGridLines="0" zeroValues="0" printArea="1" view="pageBreakPreview" topLeftCell="A16">
      <selection activeCell="D68" sqref="D68"/>
      <rowBreaks count="2" manualBreakCount="2">
        <brk id="25" max="11" man="1"/>
        <brk id="50" max="16383" man="1"/>
      </rowBreaks>
      <pageMargins left="0.63" right="0.42" top="0.57999999999999996" bottom="0.6" header="0.34" footer="0.35"/>
      <pageSetup scale="98" orientation="portrait" r:id="rId14"/>
      <headerFooter alignWithMargins="0">
        <oddFooter>&amp;R&amp;"Book Antiqua,Bold"&amp;8 Page &amp;P of &amp;N</oddFooter>
      </headerFooter>
    </customSheetView>
    <customSheetView guid="{DC28ED1E-3E35-4094-9C2B-5C0A1C1D459C}" showGridLines="0" zeroValues="0">
      <selection activeCell="D36" sqref="D36:L36"/>
      <rowBreaks count="4" manualBreakCount="4">
        <brk id="24" max="16383" man="1"/>
        <brk id="50" max="16383" man="1"/>
        <brk id="76" max="16383" man="1"/>
        <brk id="153" max="16383" man="1"/>
      </rowBreaks>
      <pageMargins left="0.63" right="0.42" top="0.57999999999999996" bottom="0.6" header="0.34" footer="0.35"/>
      <pageSetup orientation="portrait" r:id="rId15"/>
      <headerFooter alignWithMargins="0">
        <oddFooter>&amp;R&amp;"Book Antiqua,Bold"&amp;8 Page &amp;P of &amp;N</oddFooter>
      </headerFooter>
    </customSheetView>
    <customSheetView guid="{7A9EA6D6-4DDF-43D9-92E6-C6AFAD14E266}" showGridLines="0" zeroValues="0">
      <selection activeCell="B55" sqref="B55:D55"/>
      <rowBreaks count="4" manualBreakCount="4">
        <brk id="24" max="16383" man="1"/>
        <brk id="50" max="16383" man="1"/>
        <brk id="76" max="16383" man="1"/>
        <brk id="153" max="16383" man="1"/>
      </rowBreaks>
      <pageMargins left="0.63" right="0.42" top="0.57999999999999996" bottom="0.6" header="0.34" footer="0.35"/>
      <pageSetup orientation="portrait" r:id="rId16"/>
      <headerFooter alignWithMargins="0">
        <oddFooter>&amp;R&amp;"Book Antiqua,Bold"&amp;8 Page &amp;P of &amp;N</oddFooter>
      </headerFooter>
    </customSheetView>
    <customSheetView guid="{43BCBF1E-CDCF-4541-8D79-87EDCECBC1FD}" showGridLines="0" zeroValues="0">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7"/>
      <headerFooter alignWithMargins="0">
        <oddFooter>&amp;R&amp;"Book Antiqua,Bold"&amp;8 Page &amp;P of &amp;N</oddFooter>
      </headerFooter>
    </customSheetView>
    <customSheetView guid="{ECEBABD0-566A-41C4-AA9A-38EA30EFEDA8}" showGridLines="0" zeroValues="0" showRuler="0">
      <rowBreaks count="1" manualBreakCount="1">
        <brk id="146" max="16383" man="1"/>
      </rowBreaks>
      <pageMargins left="0.75" right="0.63" top="0.55000000000000004" bottom="0.64" header="0.34" footer="0.38"/>
      <pageSetup scale="95" orientation="portrait" r:id="rId18"/>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H21" sqref="H21:L21"/>
      <rowBreaks count="1" manualBreakCount="1">
        <brk id="147" max="16383" man="1"/>
      </rowBreaks>
      <pageMargins left="0.7" right="0.45" top="0.56999999999999995" bottom="0.63" header="0.34" footer="0.35"/>
      <pageSetup orientation="portrait" r:id="rId19"/>
      <headerFooter alignWithMargins="0">
        <oddFooter xml:space="preserve">&amp;L&amp;8Tower Package-P238-TW04, TL associated with Phase-I Generation Project in Orissa (Part-C)&amp;R&amp;"Book Antiqua,Bold"&amp;8Attachment-16 TW04  / Page &amp;P </oddFooter>
      </headerFooter>
    </customSheetView>
    <customSheetView guid="{8E7B022F-1113-4BA2-B2BA-8EDBE02A2557}" showPageBreaks="1" showGridLines="0" zeroValues="0" printArea="1" showRuler="0">
      <selection activeCell="A5" sqref="A5:L5"/>
      <rowBreaks count="4" manualBreakCount="4">
        <brk id="24" max="16383" man="1"/>
        <brk id="49" max="16383" man="1"/>
        <brk id="75" max="16383" man="1"/>
        <brk id="151" max="16383" man="1"/>
      </rowBreaks>
      <pageMargins left="0.63" right="0.42"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topLeftCell="A13">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21"/>
      <headerFooter alignWithMargins="0">
        <oddFooter>&amp;R&amp;"Book Antiqua,Bold"&amp;8 Page &amp;P of &amp;N</oddFooter>
      </headerFooter>
    </customSheetView>
    <customSheetView guid="{494F6778-23FE-4AAC-B37D-6C7543FC13B9}" showGridLines="0" zeroValues="0" topLeftCell="A19">
      <selection activeCell="H24" sqref="H24:L24"/>
      <rowBreaks count="4" manualBreakCount="4">
        <brk id="24" max="16383" man="1"/>
        <brk id="50" max="16383" man="1"/>
        <brk id="76" max="16383" man="1"/>
        <brk id="153" max="16383" man="1"/>
      </rowBreaks>
      <pageMargins left="0.63" right="0.42" top="0.57999999999999996" bottom="0.6" header="0.34" footer="0.35"/>
      <pageSetup orientation="portrait" r:id="rId22"/>
      <headerFooter alignWithMargins="0">
        <oddFooter>&amp;R&amp;"Book Antiqua,Bold"&amp;8 Page &amp;P of &amp;N</oddFooter>
      </headerFooter>
    </customSheetView>
    <customSheetView guid="{F9FE2C60-2849-4C32-B532-2B1A89FFA9CD}" showGridLines="0" zeroValues="0" topLeftCell="A64">
      <selection activeCell="D68" sqref="D68"/>
      <rowBreaks count="2" manualBreakCount="2">
        <brk id="24" max="16383" man="1"/>
        <brk id="50" max="16383" man="1"/>
      </rowBreaks>
      <pageMargins left="0.63" right="0.42" top="0.57999999999999996" bottom="0.6" header="0.34" footer="0.35"/>
      <pageSetup orientation="portrait" r:id="rId23"/>
      <headerFooter alignWithMargins="0">
        <oddFooter>&amp;R&amp;"Book Antiqua,Bold"&amp;8 Page &amp;P of &amp;N</oddFooter>
      </headerFooter>
    </customSheetView>
    <customSheetView guid="{FE4EC9C4-31B9-4D40-8323-5B16C3BC840F}" showPageBreaks="1" showGridLines="0" zeroValues="0" printArea="1" view="pageBreakPreview" topLeftCell="A67">
      <selection activeCell="D68" sqref="D68"/>
      <rowBreaks count="2" manualBreakCount="2">
        <brk id="25" max="11" man="1"/>
        <brk id="50" max="16383" man="1"/>
      </rowBreaks>
      <pageMargins left="0.63" right="0.42" top="0.57999999999999996" bottom="0.6" header="0.34" footer="0.35"/>
      <pageSetup scale="98" orientation="portrait" r:id="rId24"/>
      <headerFooter alignWithMargins="0">
        <oddFooter>&amp;R&amp;"Book Antiqua,Bold"&amp;8 Page &amp;P of &amp;N</oddFooter>
      </headerFooter>
    </customSheetView>
    <customSheetView guid="{C5EDD9E3-0801-4479-8600-A80B0FCFDF0B}" showPageBreaks="1" showGridLines="0" zeroValues="0" printArea="1" view="pageBreakPreview" topLeftCell="A76">
      <selection activeCell="B17" sqref="B17"/>
      <rowBreaks count="2" manualBreakCount="2">
        <brk id="25" max="11" man="1"/>
        <brk id="50" max="16383" man="1"/>
      </rowBreaks>
      <pageMargins left="0.63" right="0.42" top="0.57999999999999996" bottom="0.6" header="0.34" footer="0.35"/>
      <pageSetup scale="98" orientation="portrait" r:id="rId25"/>
      <headerFooter alignWithMargins="0">
        <oddFooter>&amp;R&amp;"Book Antiqua,Bold"&amp;8 Page &amp;P of &amp;N</oddFooter>
      </headerFooter>
    </customSheetView>
    <customSheetView guid="{15A19D23-A9FD-4FC1-B7B0-F2D16BDFC729}"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26"/>
      <headerFooter alignWithMargins="0">
        <oddFooter>&amp;R&amp;"Book Antiqua,Bold"&amp;8 Page &amp;P of &amp;N</oddFooter>
      </headerFooter>
    </customSheetView>
    <customSheetView guid="{97C0FC0E-800C-45C9-895E-E91A3F1ADBA4}"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27"/>
      <headerFooter alignWithMargins="0">
        <oddFooter>&amp;R&amp;"Book Antiqua,Bold"&amp;8 Page &amp;P of &amp;N</oddFooter>
      </headerFooter>
    </customSheetView>
    <customSheetView guid="{CB7992C9-ABA5-4C7D-8C49-1E1D8E8875C7}" showPageBreaks="1" showGridLines="0" zeroValues="0" printArea="1" view="pageBreakPreview" topLeftCell="A12">
      <selection activeCell="H21" sqref="H21:L21"/>
      <rowBreaks count="2" manualBreakCount="2">
        <brk id="25" max="11" man="1"/>
        <brk id="50" max="16383" man="1"/>
      </rowBreaks>
      <pageMargins left="0.63" right="0.42" top="0.57999999999999996" bottom="0.6" header="0.34" footer="0.35"/>
      <pageSetup scale="98" orientation="portrait" r:id="rId28"/>
      <headerFooter alignWithMargins="0">
        <oddFooter>&amp;R&amp;"Book Antiqua,Bold"&amp;8 Page &amp;P of &amp;N</oddFooter>
      </headerFooter>
    </customSheetView>
    <customSheetView guid="{E51D3662-FFCE-4FD6-A590-7DDC9E38C41F}" showPageBreaks="1" showGridLines="0" zeroValues="0" printArea="1" view="pageBreakPreview">
      <selection activeCell="H21" sqref="H21:L21"/>
      <rowBreaks count="3" manualBreakCount="3">
        <brk id="23" max="11" man="1"/>
        <brk id="25" max="11" man="1"/>
        <brk id="50" max="16383" man="1"/>
      </rowBreaks>
      <pageMargins left="0.63" right="0.42" top="0.57999999999999996" bottom="0.6" header="0.34" footer="0.35"/>
      <pageSetup scale="98" orientation="portrait" r:id="rId29"/>
      <headerFooter alignWithMargins="0">
        <oddFooter>&amp;R&amp;"Book Antiqua,Bold"&amp;8 Page &amp;P of &amp;N</oddFooter>
      </headerFooter>
    </customSheetView>
    <customSheetView guid="{2CF6F19D-227C-4840-A9E1-6C944B0145DB}" showPageBreaks="1" showGridLines="0" zeroValues="0" printArea="1" view="pageBreakPreview" topLeftCell="A61">
      <selection activeCell="H81" sqref="H81:L81"/>
      <rowBreaks count="2" manualBreakCount="2">
        <brk id="23" max="11" man="1"/>
        <brk id="49" max="11" man="1"/>
      </rowBreaks>
      <pageMargins left="0.63" right="0.42" top="0.57999999999999996" bottom="0.6" header="0.34" footer="0.35"/>
      <pageSetup scale="95" orientation="portrait" r:id="rId30"/>
      <headerFooter alignWithMargins="0">
        <oddFooter>&amp;R&amp;"Book Antiqua,Bold"&amp;8 Page &amp;P of &amp;N</oddFooter>
      </headerFooter>
    </customSheetView>
    <customSheetView guid="{22E98F9C-C2D1-498E-A22F-610A9D935107}" scale="115" showPageBreaks="1" showGridLines="0" zeroValues="0" printArea="1" view="pageBreakPreview" topLeftCell="A7">
      <selection activeCell="H21" sqref="H21:L21"/>
      <rowBreaks count="2" manualBreakCount="2">
        <brk id="23" max="11" man="1"/>
        <brk id="49" max="11" man="1"/>
      </rowBreaks>
      <pageMargins left="0.63" right="0.42" top="0.57999999999999996" bottom="0.6" header="0.34" footer="0.35"/>
      <pageSetup scale="95" orientation="portrait" r:id="rId31"/>
      <headerFooter alignWithMargins="0">
        <oddFooter>&amp;R&amp;"Book Antiqua,Bold"&amp;8 Page &amp;P of &amp;N</oddFooter>
      </headerFooter>
    </customSheetView>
    <customSheetView guid="{F69C7555-C61D-4F7A-9432-A1A8E6C1D167}" scale="115" showPageBreaks="1" showGridLines="0" zeroValues="0" printArea="1" view="pageBreakPreview" topLeftCell="A21">
      <selection activeCell="H21" sqref="H21:L21"/>
      <rowBreaks count="2" manualBreakCount="2">
        <brk id="23" max="11" man="1"/>
        <brk id="49" max="11" man="1"/>
      </rowBreaks>
      <pageMargins left="0.63" right="0.42" top="0.57999999999999996" bottom="0.6" header="0.34" footer="0.35"/>
      <pageSetup scale="95" orientation="portrait" r:id="rId32"/>
      <headerFooter alignWithMargins="0">
        <oddFooter>&amp;R&amp;"Book Antiqua,Bold"&amp;8 Page &amp;P of &amp;N</oddFooter>
      </headerFooter>
    </customSheetView>
    <customSheetView guid="{1C46EBB3-B065-41C0-9C89-6B0653776FC2}" scale="115" showPageBreaks="1" showGridLines="0" zeroValues="0" printArea="1" view="pageBreakPreview" topLeftCell="A73">
      <selection activeCell="H21" sqref="H21:L21"/>
      <rowBreaks count="2" manualBreakCount="2">
        <brk id="23" max="11" man="1"/>
        <brk id="49" max="11" man="1"/>
      </rowBreaks>
      <pageMargins left="0.63" right="0.42" top="0.57999999999999996" bottom="0.6" header="0.34" footer="0.35"/>
      <pageSetup scale="95" orientation="portrait" r:id="rId33"/>
      <headerFooter alignWithMargins="0">
        <oddFooter>&amp;R&amp;"Book Antiqua,Bold"&amp;8 Page &amp;P of &amp;N</oddFooter>
      </headerFooter>
    </customSheetView>
    <customSheetView guid="{DADC952D-E162-4FBD-AB22-9C1A7E7CACD8}" scale="115" showPageBreaks="1" showGridLines="0" zeroValues="0" printArea="1" view="pageBreakPreview">
      <selection activeCell="H21" sqref="H21:L21"/>
      <rowBreaks count="2" manualBreakCount="2">
        <brk id="23" max="11" man="1"/>
        <brk id="49" max="11" man="1"/>
      </rowBreaks>
      <pageMargins left="0.63" right="0.42" top="0.57999999999999996" bottom="0.6" header="0.34" footer="0.35"/>
      <pageSetup scale="95" orientation="portrait" r:id="rId34"/>
      <headerFooter alignWithMargins="0">
        <oddFooter>&amp;R&amp;"Book Antiqua,Bold"&amp;8 Page &amp;P of &amp;N</oddFooter>
      </headerFooter>
    </customSheetView>
    <customSheetView guid="{ABDD40A7-66B9-43CC-B63B-09D98A5A40BE}" scale="115" showPageBreaks="1" showGridLines="0" zeroValues="0" printArea="1" view="pageBreakPreview">
      <selection activeCell="H21" sqref="H21:L21"/>
      <rowBreaks count="2" manualBreakCount="2">
        <brk id="23" max="11" man="1"/>
        <brk id="49" max="11" man="1"/>
      </rowBreaks>
      <pageMargins left="0.63" right="0.42" top="0.57999999999999996" bottom="0.6" header="0.34" footer="0.35"/>
      <pageSetup scale="95" orientation="portrait" r:id="rId35"/>
      <headerFooter alignWithMargins="0">
        <oddFooter>&amp;R&amp;"Book Antiqua,Bold"&amp;8 Page &amp;P of &amp;N</oddFooter>
      </headerFooter>
    </customSheetView>
  </customSheetViews>
  <mergeCells count="131">
    <mergeCell ref="H1:L1"/>
    <mergeCell ref="A1:G1"/>
    <mergeCell ref="E75:H75"/>
    <mergeCell ref="E73:H73"/>
    <mergeCell ref="C79:G79"/>
    <mergeCell ref="I73:L73"/>
    <mergeCell ref="C47:F47"/>
    <mergeCell ref="I49:J49"/>
    <mergeCell ref="E74:H74"/>
    <mergeCell ref="I71:L71"/>
    <mergeCell ref="I47:J47"/>
    <mergeCell ref="G50:H50"/>
    <mergeCell ref="I48:J48"/>
    <mergeCell ref="C48:F48"/>
    <mergeCell ref="B68:E68"/>
    <mergeCell ref="G48:H48"/>
    <mergeCell ref="C49:F49"/>
    <mergeCell ref="G49:H49"/>
    <mergeCell ref="K50:L50"/>
    <mergeCell ref="K49:L49"/>
    <mergeCell ref="K47:L47"/>
    <mergeCell ref="G45:H45"/>
    <mergeCell ref="C45:F45"/>
    <mergeCell ref="I45:J45"/>
    <mergeCell ref="B92:D92"/>
    <mergeCell ref="B93:D93"/>
    <mergeCell ref="I76:L76"/>
    <mergeCell ref="H79:L79"/>
    <mergeCell ref="B69:L69"/>
    <mergeCell ref="H92:L92"/>
    <mergeCell ref="H93:L93"/>
    <mergeCell ref="B72:D72"/>
    <mergeCell ref="E72:H72"/>
    <mergeCell ref="B74:D74"/>
    <mergeCell ref="B75:D75"/>
    <mergeCell ref="B89:L89"/>
    <mergeCell ref="B76:D76"/>
    <mergeCell ref="E76:H76"/>
    <mergeCell ref="I72:L72"/>
    <mergeCell ref="I70:L70"/>
    <mergeCell ref="B70:D70"/>
    <mergeCell ref="I75:L75"/>
    <mergeCell ref="B88:G88"/>
    <mergeCell ref="H88:L88"/>
    <mergeCell ref="I74:L74"/>
    <mergeCell ref="B71:D71"/>
    <mergeCell ref="E71:H71"/>
    <mergeCell ref="E70:H70"/>
    <mergeCell ref="K45:L45"/>
    <mergeCell ref="B44:L44"/>
    <mergeCell ref="B73:D73"/>
    <mergeCell ref="C50:F50"/>
    <mergeCell ref="G47:H47"/>
    <mergeCell ref="I50:J50"/>
    <mergeCell ref="K48:L48"/>
    <mergeCell ref="C46:F46"/>
    <mergeCell ref="G46:H46"/>
    <mergeCell ref="I46:J46"/>
    <mergeCell ref="K46:L46"/>
    <mergeCell ref="B52:L52"/>
    <mergeCell ref="B53:L53"/>
    <mergeCell ref="B54:L54"/>
    <mergeCell ref="G55:L55"/>
    <mergeCell ref="C55:F55"/>
    <mergeCell ref="C56:F56"/>
    <mergeCell ref="C57:F57"/>
    <mergeCell ref="C58:F58"/>
    <mergeCell ref="G56:L56"/>
    <mergeCell ref="G57:L57"/>
    <mergeCell ref="G58:L58"/>
    <mergeCell ref="C59:F59"/>
    <mergeCell ref="G59:L59"/>
    <mergeCell ref="A3:L3"/>
    <mergeCell ref="B9:F9"/>
    <mergeCell ref="A16:L16"/>
    <mergeCell ref="B10:F10"/>
    <mergeCell ref="B11:F11"/>
    <mergeCell ref="B12:F12"/>
    <mergeCell ref="A8:F8"/>
    <mergeCell ref="B28:C28"/>
    <mergeCell ref="B26:L26"/>
    <mergeCell ref="B21:G21"/>
    <mergeCell ref="B22:G22"/>
    <mergeCell ref="B23:G23"/>
    <mergeCell ref="B24:G24"/>
    <mergeCell ref="H24:L24"/>
    <mergeCell ref="D28:L28"/>
    <mergeCell ref="B19:L19"/>
    <mergeCell ref="A5:L5"/>
    <mergeCell ref="H20:L20"/>
    <mergeCell ref="H21:L21"/>
    <mergeCell ref="H22:L22"/>
    <mergeCell ref="H23:L23"/>
    <mergeCell ref="B20:G20"/>
    <mergeCell ref="B18:L18"/>
    <mergeCell ref="D30:L30"/>
    <mergeCell ref="D31:L31"/>
    <mergeCell ref="D29:L29"/>
    <mergeCell ref="D32:L32"/>
    <mergeCell ref="D33:L33"/>
    <mergeCell ref="D34:L34"/>
    <mergeCell ref="B33:C33"/>
    <mergeCell ref="B34:C34"/>
    <mergeCell ref="B43:L43"/>
    <mergeCell ref="B29:C29"/>
    <mergeCell ref="C40:F40"/>
    <mergeCell ref="G40:H40"/>
    <mergeCell ref="I40:L40"/>
    <mergeCell ref="C41:F41"/>
    <mergeCell ref="G41:H41"/>
    <mergeCell ref="I41:L41"/>
    <mergeCell ref="B38:L38"/>
    <mergeCell ref="B35:C35"/>
    <mergeCell ref="B36:C36"/>
    <mergeCell ref="D35:L35"/>
    <mergeCell ref="D36:L36"/>
    <mergeCell ref="G39:H39"/>
    <mergeCell ref="I39:L39"/>
    <mergeCell ref="C39:F39"/>
    <mergeCell ref="C65:F65"/>
    <mergeCell ref="G65:L65"/>
    <mergeCell ref="C60:F60"/>
    <mergeCell ref="G60:L60"/>
    <mergeCell ref="C61:F61"/>
    <mergeCell ref="G61:L61"/>
    <mergeCell ref="C62:F62"/>
    <mergeCell ref="G62:L62"/>
    <mergeCell ref="C63:F63"/>
    <mergeCell ref="G63:L63"/>
    <mergeCell ref="C64:F64"/>
    <mergeCell ref="G64:L64"/>
  </mergeCells>
  <phoneticPr fontId="7" type="noConversion"/>
  <dataValidations disablePrompts="1" count="1">
    <dataValidation type="list" allowBlank="1" showInputMessage="1" showErrorMessage="1" error="Enter Yes or No from drop down menu." sqref="H23:L24" xr:uid="{00000000-0002-0000-1700-000000000000}">
      <formula1>"Yes, No"</formula1>
    </dataValidation>
  </dataValidations>
  <pageMargins left="0.63" right="0.42" top="0.57999999999999996" bottom="0.6" header="0.34" footer="0.35"/>
  <pageSetup scale="95" orientation="portrait" r:id="rId36"/>
  <headerFooter alignWithMargins="0">
    <oddFooter>&amp;R&amp;"Book Antiqua,Bold"&amp;8 Page &amp;P of &amp;N</oddFooter>
  </headerFooter>
  <rowBreaks count="2" manualBreakCount="2">
    <brk id="23" max="11" man="1"/>
    <brk id="49" max="11" man="1"/>
  </rowBreaks>
  <drawing r:id="rId37"/>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0000"/>
    <pageSetUpPr fitToPage="1"/>
  </sheetPr>
  <dimension ref="A1:Z209"/>
  <sheetViews>
    <sheetView view="pageBreakPreview" zoomScaleSheetLayoutView="100" workbookViewId="0">
      <selection activeCell="A19" sqref="A19"/>
    </sheetView>
  </sheetViews>
  <sheetFormatPr defaultColWidth="9.140625" defaultRowHeight="16.5"/>
  <cols>
    <col min="1" max="1" width="16.28515625" style="342" customWidth="1"/>
    <col min="2" max="2" width="31.28515625" style="342" customWidth="1"/>
    <col min="3" max="3" width="34.85546875" style="342" customWidth="1"/>
    <col min="4" max="4" width="18.85546875" style="342" customWidth="1"/>
    <col min="5" max="5" width="21.28515625" style="342" customWidth="1"/>
    <col min="6" max="8" width="9.140625" style="340"/>
    <col min="9" max="16384" width="9.140625" style="341"/>
  </cols>
  <sheetData>
    <row r="1" spans="1:26" s="708" customFormat="1" ht="15">
      <c r="A1" s="1596" t="str">
        <f>'Attach 3(JV)'!A1</f>
        <v>Specification No. :CC/NT/G-MISC/DOM/A02/23/01462</v>
      </c>
      <c r="B1" s="1596"/>
      <c r="C1" s="1596"/>
      <c r="D1" s="1595" t="str">
        <f>"Attachment-17 "&amp;'Attach 3(JV)'!AT1</f>
        <v xml:space="preserve">Attachment-17 </v>
      </c>
      <c r="E1" s="1595"/>
      <c r="F1" s="707"/>
      <c r="G1" s="707"/>
      <c r="H1" s="707"/>
    </row>
    <row r="2" spans="1:26" ht="10.5" customHeight="1">
      <c r="Z2" s="343">
        <f>'[7]Attach 3(JV)'!Z2</f>
        <v>0</v>
      </c>
    </row>
    <row r="3" spans="1:26" ht="60.75" customHeight="1">
      <c r="A3" s="1451" t="str">
        <f>'Attach 3(JV)'!A3</f>
        <v>Isolator Package ISO-02 associated with Bulk Procurement for Substation Equipment’s for implementation of Bay Extension work.</v>
      </c>
      <c r="B3" s="1452"/>
      <c r="C3" s="1452"/>
      <c r="D3" s="1452"/>
      <c r="E3" s="1452"/>
      <c r="F3" s="344"/>
      <c r="G3" s="345"/>
      <c r="H3" s="344"/>
    </row>
    <row r="4" spans="1:26" ht="6.75" customHeight="1">
      <c r="A4" s="346"/>
      <c r="H4" s="31"/>
      <c r="I4" s="11"/>
    </row>
    <row r="5" spans="1:26" ht="19.5" customHeight="1">
      <c r="A5" s="1475" t="s">
        <v>475</v>
      </c>
      <c r="B5" s="1475"/>
      <c r="C5" s="1475"/>
      <c r="D5" s="1475"/>
      <c r="E5" s="1475"/>
      <c r="F5" s="347"/>
      <c r="H5" s="31"/>
      <c r="I5" s="13"/>
    </row>
    <row r="6" spans="1:26" ht="7.5" customHeight="1">
      <c r="A6" s="348"/>
      <c r="H6" s="31"/>
      <c r="I6" s="13"/>
    </row>
    <row r="7" spans="1:26" ht="19.5" customHeight="1">
      <c r="A7" s="349" t="str">
        <f>'Attach 3(JV)'!A7</f>
        <v>Bidder’s Name and Address :</v>
      </c>
      <c r="B7" s="348"/>
      <c r="C7" s="348"/>
      <c r="D7" s="16" t="str">
        <f>'[7]Attach 3(JV)'!E7</f>
        <v>To:</v>
      </c>
      <c r="H7" s="31"/>
      <c r="I7" s="13"/>
    </row>
    <row r="8" spans="1:26" ht="26.25" customHeight="1">
      <c r="A8" s="1476" t="str">
        <f>'Attach 3(JV)'!A8</f>
        <v/>
      </c>
      <c r="B8" s="1476"/>
      <c r="C8" s="1476"/>
      <c r="D8" s="12" t="str">
        <f>'[7]Attach 3(JV)'!E8</f>
        <v>Contract Services</v>
      </c>
      <c r="H8" s="31"/>
      <c r="I8" s="13"/>
    </row>
    <row r="9" spans="1:26" ht="19.5" customHeight="1">
      <c r="A9" s="14" t="s">
        <v>334</v>
      </c>
      <c r="B9" s="1371" t="str">
        <f>'Attach 3(JV)'!B9</f>
        <v/>
      </c>
      <c r="C9" s="1371"/>
      <c r="D9" s="12" t="str">
        <f>'[7]Attach 3(JV)'!E9</f>
        <v>Power Grid Corporation of India Ltd.,</v>
      </c>
      <c r="H9" s="31"/>
      <c r="I9" s="13"/>
    </row>
    <row r="10" spans="1:26" ht="19.5" customHeight="1">
      <c r="A10" s="14" t="s">
        <v>336</v>
      </c>
      <c r="B10" s="1371" t="str">
        <f>'Attach 3(JV)'!B10</f>
        <v/>
      </c>
      <c r="C10" s="1371"/>
      <c r="D10" s="12" t="str">
        <f>'[7]Attach 3(JV)'!E10</f>
        <v>"Saudamini", Plot No. 2, Sector 29</v>
      </c>
      <c r="H10" s="31"/>
      <c r="I10" s="13"/>
    </row>
    <row r="11" spans="1:26" ht="19.5" customHeight="1">
      <c r="B11" s="1371" t="str">
        <f>'Attach 3(JV)'!B11</f>
        <v/>
      </c>
      <c r="C11" s="1371"/>
      <c r="D11" s="12" t="str">
        <f>'[7]Attach 3(JV)'!E11</f>
        <v>Gurgaon (Haryana) - 122001</v>
      </c>
    </row>
    <row r="12" spans="1:26" ht="14.25" customHeight="1">
      <c r="A12" s="348"/>
      <c r="B12" s="1371" t="str">
        <f>'Attach 3(JV)'!B12</f>
        <v/>
      </c>
      <c r="C12" s="1371"/>
      <c r="D12" s="12"/>
    </row>
    <row r="13" spans="1:26" ht="19.5" customHeight="1">
      <c r="A13" s="342" t="s">
        <v>329</v>
      </c>
      <c r="D13" s="350"/>
    </row>
    <row r="14" spans="1:26" ht="9.9499999999999993" customHeight="1">
      <c r="A14" s="348"/>
    </row>
    <row r="15" spans="1:26" ht="113.25" customHeight="1">
      <c r="A15" s="351">
        <v>1</v>
      </c>
      <c r="B15" s="1593" t="s">
        <v>476</v>
      </c>
      <c r="C15" s="1593"/>
      <c r="D15" s="1593"/>
      <c r="E15" s="1593"/>
      <c r="F15" s="352"/>
      <c r="G15" s="352"/>
      <c r="H15" s="352"/>
    </row>
    <row r="16" spans="1:26" ht="51.75" customHeight="1">
      <c r="A16" s="351">
        <v>2</v>
      </c>
      <c r="B16" s="1593" t="s">
        <v>477</v>
      </c>
      <c r="C16" s="1593"/>
      <c r="D16" s="1593"/>
      <c r="E16" s="1593"/>
      <c r="F16" s="352"/>
      <c r="G16" s="352"/>
      <c r="H16" s="352"/>
    </row>
    <row r="17" spans="1:8" ht="9" customHeight="1">
      <c r="A17" s="348"/>
      <c r="B17" s="348"/>
      <c r="C17" s="348"/>
      <c r="D17" s="348"/>
      <c r="E17" s="348"/>
      <c r="F17" s="352"/>
      <c r="G17" s="352"/>
      <c r="H17" s="352"/>
    </row>
    <row r="18" spans="1:8" s="340" customFormat="1" ht="97.5" customHeight="1">
      <c r="A18" s="353" t="s">
        <v>478</v>
      </c>
      <c r="B18" s="354" t="s">
        <v>332</v>
      </c>
      <c r="C18" s="354" t="s">
        <v>479</v>
      </c>
      <c r="D18" s="353" t="s">
        <v>480</v>
      </c>
      <c r="E18" s="353" t="s">
        <v>481</v>
      </c>
      <c r="G18" s="352"/>
      <c r="H18" s="352"/>
    </row>
    <row r="19" spans="1:8">
      <c r="A19" s="355"/>
      <c r="B19" s="356"/>
      <c r="C19" s="356"/>
      <c r="D19" s="357"/>
      <c r="E19" s="357"/>
      <c r="F19" s="352"/>
      <c r="G19" s="352"/>
      <c r="H19" s="352"/>
    </row>
    <row r="20" spans="1:8">
      <c r="A20" s="355"/>
      <c r="B20" s="356"/>
      <c r="C20" s="356"/>
      <c r="D20" s="357"/>
      <c r="E20" s="357"/>
      <c r="F20" s="352"/>
      <c r="G20" s="352"/>
      <c r="H20" s="352"/>
    </row>
    <row r="21" spans="1:8">
      <c r="A21" s="355"/>
      <c r="B21" s="356"/>
      <c r="C21" s="356"/>
      <c r="D21" s="357"/>
      <c r="E21" s="357"/>
      <c r="F21" s="352"/>
      <c r="G21" s="352"/>
      <c r="H21" s="352"/>
    </row>
    <row r="22" spans="1:8">
      <c r="A22" s="355"/>
      <c r="B22" s="356"/>
      <c r="C22" s="356"/>
      <c r="D22" s="357"/>
      <c r="E22" s="357"/>
      <c r="F22" s="352"/>
      <c r="G22" s="352"/>
      <c r="H22" s="352"/>
    </row>
    <row r="23" spans="1:8">
      <c r="A23" s="355"/>
      <c r="B23" s="356"/>
      <c r="C23" s="356"/>
      <c r="D23" s="357"/>
      <c r="E23" s="357"/>
      <c r="F23" s="352"/>
      <c r="G23" s="352"/>
      <c r="H23" s="352"/>
    </row>
    <row r="24" spans="1:8">
      <c r="A24" s="355"/>
      <c r="B24" s="356"/>
      <c r="C24" s="356"/>
      <c r="D24" s="357"/>
      <c r="E24" s="357"/>
      <c r="F24" s="352"/>
      <c r="G24" s="352"/>
      <c r="H24" s="352"/>
    </row>
    <row r="25" spans="1:8" ht="6" customHeight="1">
      <c r="A25" s="358"/>
      <c r="B25" s="359"/>
      <c r="C25" s="359"/>
      <c r="D25" s="360"/>
      <c r="E25" s="360"/>
      <c r="F25" s="352"/>
      <c r="G25" s="352"/>
      <c r="H25" s="352"/>
    </row>
    <row r="26" spans="1:8" ht="0.6" hidden="1" customHeight="1">
      <c r="A26" s="361"/>
      <c r="B26" s="362"/>
      <c r="C26" s="362"/>
      <c r="D26" s="363"/>
      <c r="E26" s="363"/>
      <c r="F26" s="352"/>
      <c r="G26" s="352"/>
      <c r="H26" s="352"/>
    </row>
    <row r="27" spans="1:8" ht="30" customHeight="1">
      <c r="A27" s="1594" t="s">
        <v>482</v>
      </c>
      <c r="B27" s="1594"/>
      <c r="C27" s="1594"/>
      <c r="D27" s="1594"/>
      <c r="E27" s="1594"/>
      <c r="F27" s="352"/>
      <c r="G27" s="352"/>
      <c r="H27" s="352"/>
    </row>
    <row r="28" spans="1:8">
      <c r="C28" s="364"/>
    </row>
    <row r="29" spans="1:8">
      <c r="A29" s="365" t="s">
        <v>6</v>
      </c>
      <c r="B29" s="366">
        <f>'Attach 3(JV)'!B24</f>
        <v>0</v>
      </c>
      <c r="C29" s="364" t="s">
        <v>4</v>
      </c>
      <c r="D29" s="367">
        <f>'Attach 3(JV)'!E24</f>
        <v>0</v>
      </c>
    </row>
    <row r="30" spans="1:8">
      <c r="A30" s="365" t="s">
        <v>7</v>
      </c>
      <c r="B30" s="367">
        <f>'Attach 3(JV)'!B25</f>
        <v>0</v>
      </c>
      <c r="C30" s="364" t="s">
        <v>5</v>
      </c>
      <c r="D30" s="367">
        <f>'Attach 3(JV)'!E25</f>
        <v>0</v>
      </c>
    </row>
    <row r="31" spans="1:8">
      <c r="B31" s="368"/>
      <c r="C31" s="364"/>
      <c r="D31" s="364"/>
      <c r="E31" s="368"/>
    </row>
    <row r="32" spans="1:8" hidden="1">
      <c r="A32" s="337" t="str">
        <f>A1</f>
        <v>Specification No. :CC/NT/G-MISC/DOM/A02/23/01462</v>
      </c>
      <c r="B32" s="338"/>
      <c r="C32" s="338"/>
      <c r="D32" s="338"/>
      <c r="E32" s="339" t="str">
        <f>D1</f>
        <v xml:space="preserve">Attachment-17 </v>
      </c>
    </row>
    <row r="33" spans="1:8" hidden="1"/>
    <row r="34" spans="1:8" ht="15" hidden="1">
      <c r="A34" s="1591" t="str">
        <f>A3</f>
        <v>Isolator Package ISO-02 associated with Bulk Procurement for Substation Equipment’s for implementation of Bay Extension work.</v>
      </c>
      <c r="B34" s="1591"/>
      <c r="C34" s="1591"/>
      <c r="D34" s="1591"/>
      <c r="E34" s="1591"/>
    </row>
    <row r="35" spans="1:8" hidden="1">
      <c r="A35" s="346"/>
    </row>
    <row r="36" spans="1:8" ht="15" hidden="1">
      <c r="A36" s="1592" t="s">
        <v>374</v>
      </c>
      <c r="B36" s="1592"/>
      <c r="C36" s="1592"/>
      <c r="D36" s="1592"/>
      <c r="E36" s="1592"/>
      <c r="F36" s="341"/>
      <c r="G36" s="341"/>
      <c r="H36" s="341"/>
    </row>
    <row r="37" spans="1:8" hidden="1">
      <c r="A37" s="348"/>
      <c r="F37" s="341"/>
      <c r="G37" s="341"/>
      <c r="H37" s="341"/>
    </row>
    <row r="38" spans="1:8" hidden="1">
      <c r="A38" s="349" t="str">
        <f>'[7]Attach 3(JV)'!A15</f>
        <v>Name(s) and Addresse(s) of other partner(s)</v>
      </c>
      <c r="B38" s="348"/>
      <c r="C38" s="348"/>
      <c r="D38" s="16" t="str">
        <f>D7</f>
        <v>To:</v>
      </c>
      <c r="F38" s="341"/>
      <c r="G38" s="341"/>
      <c r="H38" s="341"/>
    </row>
    <row r="39" spans="1:8" hidden="1">
      <c r="A39" s="349" t="str">
        <f>'[7]Attach 3(JV)'!B16</f>
        <v/>
      </c>
      <c r="B39" s="348"/>
      <c r="C39" s="348"/>
      <c r="D39" s="12" t="str">
        <f>D8</f>
        <v>Contract Services</v>
      </c>
      <c r="F39" s="341"/>
      <c r="G39" s="341"/>
      <c r="H39" s="341"/>
    </row>
    <row r="40" spans="1:8" hidden="1">
      <c r="A40" s="14" t="s">
        <v>334</v>
      </c>
      <c r="B40" s="1371" t="str">
        <f>'[7]Attach 3(JV)'!B17:D17</f>
        <v xml:space="preserve">…… ……. …….. …… ……. …….. </v>
      </c>
      <c r="C40" s="1371"/>
      <c r="D40" s="12" t="str">
        <f>D9</f>
        <v>Power Grid Corporation of India Ltd.,</v>
      </c>
      <c r="F40" s="341"/>
      <c r="G40" s="341"/>
      <c r="H40" s="341"/>
    </row>
    <row r="41" spans="1:8" hidden="1">
      <c r="A41" s="14" t="s">
        <v>336</v>
      </c>
      <c r="B41" s="1371" t="str">
        <f>'[7]Attach 3(JV)'!B18:D18</f>
        <v xml:space="preserve">…… ……. …….. …… ……. …….. </v>
      </c>
      <c r="C41" s="1371"/>
      <c r="D41" s="12" t="str">
        <f>D10</f>
        <v>"Saudamini", Plot No. 2, Sector 29</v>
      </c>
      <c r="F41" s="341"/>
      <c r="G41" s="341"/>
      <c r="H41" s="341"/>
    </row>
    <row r="42" spans="1:8" hidden="1">
      <c r="B42" s="1371" t="str">
        <f>'[7]Attach 3(JV)'!B19:D19</f>
        <v xml:space="preserve">…… ……. …….. …… ……. …….. </v>
      </c>
      <c r="C42" s="1371"/>
      <c r="D42" s="12" t="str">
        <f>D11</f>
        <v>Gurgaon (Haryana) - 122001</v>
      </c>
      <c r="F42" s="341"/>
      <c r="G42" s="341"/>
      <c r="H42" s="341"/>
    </row>
    <row r="43" spans="1:8" hidden="1">
      <c r="A43" s="348"/>
      <c r="B43" s="1371" t="str">
        <f>'[7]Attach 3(JV)'!B20:D20</f>
        <v xml:space="preserve">…… ……. …….. …… ……. …….. </v>
      </c>
      <c r="C43" s="1371"/>
      <c r="D43" s="12"/>
      <c r="F43" s="341"/>
      <c r="G43" s="341"/>
      <c r="H43" s="341"/>
    </row>
    <row r="44" spans="1:8" hidden="1">
      <c r="A44" s="342" t="s">
        <v>329</v>
      </c>
      <c r="D44" s="350"/>
      <c r="F44" s="341"/>
      <c r="G44" s="341"/>
      <c r="H44" s="341"/>
    </row>
    <row r="45" spans="1:8" hidden="1">
      <c r="A45" s="348"/>
      <c r="F45" s="341"/>
      <c r="G45" s="341"/>
      <c r="H45" s="341"/>
    </row>
    <row r="46" spans="1:8" hidden="1">
      <c r="A46" s="1589" t="s">
        <v>375</v>
      </c>
      <c r="B46" s="1589"/>
      <c r="C46" s="1589"/>
      <c r="D46" s="1589"/>
      <c r="E46" s="1589"/>
      <c r="F46" s="341"/>
      <c r="G46" s="341"/>
      <c r="H46" s="341"/>
    </row>
    <row r="47" spans="1:8" hidden="1">
      <c r="A47" s="348"/>
      <c r="B47" s="348"/>
      <c r="C47" s="348"/>
      <c r="D47" s="348"/>
      <c r="E47" s="348"/>
      <c r="F47" s="341"/>
      <c r="G47" s="341"/>
      <c r="H47" s="341"/>
    </row>
    <row r="48" spans="1:8" ht="66" hidden="1">
      <c r="A48" s="353" t="s">
        <v>332</v>
      </c>
      <c r="B48" s="1590" t="s">
        <v>106</v>
      </c>
      <c r="C48" s="1590"/>
      <c r="D48" s="353" t="s">
        <v>107</v>
      </c>
      <c r="E48" s="353" t="s">
        <v>108</v>
      </c>
      <c r="F48" s="341"/>
      <c r="G48" s="341"/>
      <c r="H48" s="341"/>
    </row>
    <row r="49" spans="1:8" hidden="1">
      <c r="A49" s="369">
        <v>1</v>
      </c>
      <c r="B49" s="1588"/>
      <c r="C49" s="1588"/>
      <c r="D49" s="370"/>
      <c r="E49" s="370"/>
      <c r="F49" s="341"/>
      <c r="G49" s="341"/>
      <c r="H49" s="341"/>
    </row>
    <row r="50" spans="1:8" hidden="1">
      <c r="A50" s="369">
        <v>2</v>
      </c>
      <c r="B50" s="1588"/>
      <c r="C50" s="1588"/>
      <c r="D50" s="370"/>
      <c r="E50" s="370"/>
      <c r="F50" s="341"/>
      <c r="G50" s="341"/>
      <c r="H50" s="341"/>
    </row>
    <row r="51" spans="1:8" hidden="1">
      <c r="A51" s="369">
        <v>3</v>
      </c>
      <c r="B51" s="1588"/>
      <c r="C51" s="1588"/>
      <c r="D51" s="370"/>
      <c r="E51" s="370"/>
      <c r="F51" s="341"/>
      <c r="G51" s="341"/>
      <c r="H51" s="341"/>
    </row>
    <row r="52" spans="1:8" hidden="1">
      <c r="A52" s="369">
        <v>4</v>
      </c>
      <c r="B52" s="1588"/>
      <c r="C52" s="1588"/>
      <c r="D52" s="370"/>
      <c r="E52" s="370"/>
      <c r="F52" s="341"/>
      <c r="G52" s="341"/>
      <c r="H52" s="341"/>
    </row>
    <row r="53" spans="1:8" hidden="1">
      <c r="A53" s="369">
        <v>5</v>
      </c>
      <c r="B53" s="1588"/>
      <c r="C53" s="1588"/>
      <c r="D53" s="370"/>
      <c r="E53" s="370"/>
      <c r="F53" s="341"/>
      <c r="G53" s="341"/>
      <c r="H53" s="341"/>
    </row>
    <row r="54" spans="1:8" hidden="1">
      <c r="A54" s="369">
        <v>6</v>
      </c>
      <c r="B54" s="1588"/>
      <c r="C54" s="1588"/>
      <c r="D54" s="370"/>
      <c r="E54" s="370"/>
      <c r="F54" s="341"/>
      <c r="G54" s="341"/>
      <c r="H54" s="341"/>
    </row>
    <row r="55" spans="1:8" hidden="1">
      <c r="A55" s="348"/>
      <c r="B55" s="348"/>
      <c r="C55" s="348"/>
      <c r="D55" s="348"/>
      <c r="E55" s="348"/>
      <c r="F55" s="341"/>
      <c r="G55" s="341"/>
      <c r="H55" s="341"/>
    </row>
    <row r="56" spans="1:8" ht="15" hidden="1">
      <c r="A56" s="371"/>
      <c r="B56" s="371"/>
      <c r="C56" s="371"/>
      <c r="D56" s="371"/>
      <c r="E56" s="371"/>
      <c r="F56" s="341"/>
      <c r="G56" s="341"/>
      <c r="H56" s="341"/>
    </row>
    <row r="57" spans="1:8" ht="15" hidden="1">
      <c r="A57" s="371" t="s">
        <v>6</v>
      </c>
      <c r="B57" s="366">
        <f>B29</f>
        <v>0</v>
      </c>
      <c r="C57" s="371" t="s">
        <v>4</v>
      </c>
      <c r="D57" s="371">
        <f>D29</f>
        <v>0</v>
      </c>
      <c r="E57" s="371"/>
      <c r="F57" s="341"/>
      <c r="G57" s="341"/>
      <c r="H57" s="341"/>
    </row>
    <row r="58" spans="1:8" ht="15" hidden="1">
      <c r="A58" s="371" t="s">
        <v>7</v>
      </c>
      <c r="B58" s="371">
        <f>B30</f>
        <v>0</v>
      </c>
      <c r="C58" s="371" t="s">
        <v>5</v>
      </c>
      <c r="D58" s="371">
        <f>D30</f>
        <v>0</v>
      </c>
      <c r="E58" s="371"/>
      <c r="F58" s="341"/>
      <c r="G58" s="341"/>
      <c r="H58" s="341"/>
    </row>
    <row r="59" spans="1:8" ht="15" hidden="1">
      <c r="A59" s="371"/>
      <c r="B59" s="371"/>
      <c r="C59" s="371"/>
      <c r="D59" s="371"/>
      <c r="E59" s="371"/>
      <c r="F59" s="341"/>
      <c r="G59" s="341"/>
      <c r="H59" s="341"/>
    </row>
    <row r="60" spans="1:8" hidden="1">
      <c r="A60" s="337" t="str">
        <f>A32</f>
        <v>Specification No. :CC/NT/G-MISC/DOM/A02/23/01462</v>
      </c>
      <c r="B60" s="338"/>
      <c r="C60" s="338"/>
      <c r="D60" s="338"/>
      <c r="E60" s="339" t="str">
        <f>E32</f>
        <v xml:space="preserve">Attachment-17 </v>
      </c>
      <c r="F60" s="341"/>
      <c r="G60" s="341"/>
      <c r="H60" s="341"/>
    </row>
    <row r="61" spans="1:8" hidden="1">
      <c r="F61" s="341"/>
      <c r="G61" s="341"/>
      <c r="H61" s="341"/>
    </row>
    <row r="62" spans="1:8" ht="15" hidden="1">
      <c r="A62" s="1591" t="str">
        <f>A34</f>
        <v>Isolator Package ISO-02 associated with Bulk Procurement for Substation Equipment’s for implementation of Bay Extension work.</v>
      </c>
      <c r="B62" s="1591"/>
      <c r="C62" s="1591"/>
      <c r="D62" s="1591"/>
      <c r="E62" s="1591"/>
      <c r="F62" s="341"/>
      <c r="G62" s="341"/>
      <c r="H62" s="341"/>
    </row>
    <row r="63" spans="1:8" hidden="1">
      <c r="A63" s="346"/>
      <c r="F63" s="341"/>
      <c r="G63" s="341"/>
      <c r="H63" s="341"/>
    </row>
    <row r="64" spans="1:8" ht="15" hidden="1">
      <c r="A64" s="1592" t="s">
        <v>374</v>
      </c>
      <c r="B64" s="1592"/>
      <c r="C64" s="1592"/>
      <c r="D64" s="1592"/>
      <c r="E64" s="1592"/>
      <c r="F64" s="341"/>
      <c r="G64" s="341"/>
      <c r="H64" s="341"/>
    </row>
    <row r="65" spans="1:8" hidden="1">
      <c r="A65" s="348"/>
      <c r="F65" s="341"/>
      <c r="G65" s="341"/>
      <c r="H65" s="341"/>
    </row>
    <row r="66" spans="1:8" hidden="1">
      <c r="A66" s="349" t="str">
        <f>'[7]Attach 3(JV)'!A15</f>
        <v>Name(s) and Addresse(s) of other partner(s)</v>
      </c>
      <c r="B66" s="348"/>
      <c r="C66" s="348"/>
      <c r="D66" s="16" t="str">
        <f>D7</f>
        <v>To:</v>
      </c>
      <c r="F66" s="341"/>
      <c r="G66" s="341"/>
      <c r="H66" s="341"/>
    </row>
    <row r="67" spans="1:8" hidden="1">
      <c r="A67" s="349" t="str">
        <f>'[7]Attach 3(JV)'!E16</f>
        <v/>
      </c>
      <c r="B67" s="348"/>
      <c r="C67" s="348"/>
      <c r="D67" s="12" t="str">
        <f>D8</f>
        <v>Contract Services</v>
      </c>
      <c r="F67" s="341"/>
      <c r="G67" s="341"/>
      <c r="H67" s="341"/>
    </row>
    <row r="68" spans="1:8" hidden="1">
      <c r="A68" s="14" t="s">
        <v>334</v>
      </c>
      <c r="B68" s="1371" t="str">
        <f>'[7]Attach 3(JV)'!E17</f>
        <v/>
      </c>
      <c r="C68" s="1371"/>
      <c r="D68" s="12" t="str">
        <f>D9</f>
        <v>Power Grid Corporation of India Ltd.,</v>
      </c>
      <c r="F68" s="341"/>
      <c r="G68" s="341"/>
      <c r="H68" s="341"/>
    </row>
    <row r="69" spans="1:8" hidden="1">
      <c r="A69" s="14" t="s">
        <v>336</v>
      </c>
      <c r="B69" s="1371" t="str">
        <f>'[7]Attach 3(JV)'!E18</f>
        <v/>
      </c>
      <c r="C69" s="1371"/>
      <c r="D69" s="12" t="str">
        <f>D10</f>
        <v>"Saudamini", Plot No. 2, Sector 29</v>
      </c>
      <c r="F69" s="341"/>
      <c r="G69" s="341"/>
      <c r="H69" s="341"/>
    </row>
    <row r="70" spans="1:8" hidden="1">
      <c r="B70" s="1371" t="str">
        <f>'[7]Attach 3(JV)'!E19</f>
        <v/>
      </c>
      <c r="C70" s="1371"/>
      <c r="D70" s="12" t="str">
        <f>D11</f>
        <v>Gurgaon (Haryana) - 122001</v>
      </c>
      <c r="F70" s="341"/>
      <c r="G70" s="341"/>
      <c r="H70" s="341"/>
    </row>
    <row r="71" spans="1:8" hidden="1">
      <c r="A71" s="348"/>
      <c r="B71" s="1371" t="str">
        <f>'[7]Attach 3(JV)'!E20</f>
        <v/>
      </c>
      <c r="C71" s="1371"/>
      <c r="D71" s="12"/>
      <c r="F71" s="341"/>
      <c r="G71" s="341"/>
      <c r="H71" s="341"/>
    </row>
    <row r="72" spans="1:8" hidden="1">
      <c r="A72" s="342" t="s">
        <v>329</v>
      </c>
      <c r="D72" s="350"/>
      <c r="F72" s="341"/>
      <c r="G72" s="341"/>
      <c r="H72" s="341"/>
    </row>
    <row r="73" spans="1:8" hidden="1">
      <c r="A73" s="348"/>
      <c r="F73" s="341"/>
      <c r="G73" s="341"/>
      <c r="H73" s="341"/>
    </row>
    <row r="74" spans="1:8" hidden="1">
      <c r="A74" s="1589" t="s">
        <v>375</v>
      </c>
      <c r="B74" s="1589"/>
      <c r="C74" s="1589"/>
      <c r="D74" s="1589"/>
      <c r="E74" s="1589"/>
      <c r="F74" s="341"/>
      <c r="G74" s="341"/>
      <c r="H74" s="341"/>
    </row>
    <row r="75" spans="1:8" hidden="1">
      <c r="A75" s="348"/>
      <c r="B75" s="348"/>
      <c r="C75" s="348"/>
      <c r="D75" s="348"/>
      <c r="E75" s="348"/>
      <c r="F75" s="341"/>
      <c r="G75" s="341"/>
      <c r="H75" s="341"/>
    </row>
    <row r="76" spans="1:8" ht="66" hidden="1">
      <c r="A76" s="353" t="s">
        <v>332</v>
      </c>
      <c r="B76" s="1590" t="s">
        <v>106</v>
      </c>
      <c r="C76" s="1590"/>
      <c r="D76" s="353" t="s">
        <v>107</v>
      </c>
      <c r="E76" s="353" t="s">
        <v>108</v>
      </c>
      <c r="F76" s="341"/>
      <c r="G76" s="341"/>
      <c r="H76" s="341"/>
    </row>
    <row r="77" spans="1:8" hidden="1">
      <c r="A77" s="369">
        <v>1</v>
      </c>
      <c r="B77" s="1588"/>
      <c r="C77" s="1588"/>
      <c r="D77" s="370"/>
      <c r="E77" s="370"/>
      <c r="F77" s="341"/>
      <c r="G77" s="341"/>
      <c r="H77" s="341"/>
    </row>
    <row r="78" spans="1:8" hidden="1">
      <c r="A78" s="369">
        <v>2</v>
      </c>
      <c r="B78" s="1588"/>
      <c r="C78" s="1588"/>
      <c r="D78" s="370"/>
      <c r="E78" s="370"/>
      <c r="F78" s="341"/>
      <c r="G78" s="341"/>
      <c r="H78" s="341"/>
    </row>
    <row r="79" spans="1:8" hidden="1">
      <c r="A79" s="369">
        <v>3</v>
      </c>
      <c r="B79" s="1588"/>
      <c r="C79" s="1588"/>
      <c r="D79" s="370"/>
      <c r="E79" s="370"/>
      <c r="F79" s="341"/>
      <c r="G79" s="341"/>
      <c r="H79" s="341"/>
    </row>
    <row r="80" spans="1:8" hidden="1">
      <c r="A80" s="369">
        <v>4</v>
      </c>
      <c r="B80" s="1588"/>
      <c r="C80" s="1588"/>
      <c r="D80" s="370"/>
      <c r="E80" s="370"/>
      <c r="F80" s="341"/>
      <c r="G80" s="341"/>
      <c r="H80" s="341"/>
    </row>
    <row r="81" spans="1:8" hidden="1">
      <c r="A81" s="369">
        <v>5</v>
      </c>
      <c r="B81" s="1588"/>
      <c r="C81" s="1588"/>
      <c r="D81" s="370"/>
      <c r="E81" s="370"/>
      <c r="F81" s="341"/>
      <c r="G81" s="341"/>
      <c r="H81" s="341"/>
    </row>
    <row r="82" spans="1:8" hidden="1">
      <c r="A82" s="369">
        <v>6</v>
      </c>
      <c r="B82" s="1588"/>
      <c r="C82" s="1588"/>
      <c r="D82" s="370"/>
      <c r="E82" s="370"/>
      <c r="F82" s="341"/>
      <c r="G82" s="341"/>
      <c r="H82" s="341"/>
    </row>
    <row r="83" spans="1:8" hidden="1">
      <c r="A83" s="348"/>
      <c r="B83" s="348"/>
      <c r="C83" s="348"/>
      <c r="D83" s="348"/>
      <c r="E83" s="348"/>
      <c r="F83" s="341"/>
      <c r="G83" s="341"/>
      <c r="H83" s="341"/>
    </row>
    <row r="84" spans="1:8" ht="15" hidden="1">
      <c r="A84" s="371"/>
      <c r="B84" s="371"/>
      <c r="C84" s="371"/>
      <c r="D84" s="371"/>
      <c r="E84" s="371"/>
      <c r="F84" s="341"/>
      <c r="G84" s="341"/>
      <c r="H84" s="341"/>
    </row>
    <row r="85" spans="1:8" ht="15" hidden="1">
      <c r="A85" s="371" t="s">
        <v>6</v>
      </c>
      <c r="B85" s="366">
        <f>B57</f>
        <v>0</v>
      </c>
      <c r="C85" s="371" t="s">
        <v>4</v>
      </c>
      <c r="D85" s="371">
        <f>D57</f>
        <v>0</v>
      </c>
      <c r="E85" s="371"/>
      <c r="F85" s="341"/>
      <c r="G85" s="341"/>
      <c r="H85" s="341"/>
    </row>
    <row r="86" spans="1:8" ht="15" hidden="1">
      <c r="A86" s="371" t="s">
        <v>7</v>
      </c>
      <c r="B86" s="371">
        <f>B58</f>
        <v>0</v>
      </c>
      <c r="C86" s="371" t="s">
        <v>5</v>
      </c>
      <c r="D86" s="371">
        <f>D58</f>
        <v>0</v>
      </c>
      <c r="E86" s="371"/>
      <c r="F86" s="341"/>
      <c r="G86" s="341"/>
      <c r="H86" s="341"/>
    </row>
    <row r="87" spans="1:8" ht="15" hidden="1">
      <c r="A87" s="371"/>
      <c r="B87" s="371"/>
      <c r="C87" s="371"/>
      <c r="D87" s="371"/>
      <c r="E87" s="371"/>
      <c r="F87" s="341"/>
      <c r="G87" s="341"/>
      <c r="H87" s="341"/>
    </row>
    <row r="88" spans="1:8" hidden="1">
      <c r="A88" s="372"/>
      <c r="B88" s="372"/>
      <c r="C88" s="372"/>
      <c r="D88" s="372"/>
      <c r="E88" s="372"/>
      <c r="F88" s="341"/>
      <c r="G88" s="341"/>
      <c r="H88" s="341"/>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password="EDA3" sheet="1" objects="1" scenarios="1" formatColumns="0" formatRows="0" selectLockedCells="1"/>
  <customSheetViews>
    <customSheetView guid="{75B14AF8-1D53-4505-AAFD-D14BA6666FCE}" showPageBreaks="1" fitToPage="1" printArea="1" hiddenRows="1" view="pageBreakPreview">
      <selection activeCell="A19" sqref="A19"/>
      <pageMargins left="0.7" right="0.7" top="0.44" bottom="0.2" header="0.25" footer="0.2"/>
      <pageSetup scale="82" fitToHeight="0" orientation="portrait" r:id="rId1"/>
    </customSheetView>
    <customSheetView guid="{A191DFDC-8ECE-4AD6-BD00-FEA0D8FB0A45}" showPageBreaks="1" fitToPage="1" printArea="1" hiddenRows="1" view="pageBreakPreview">
      <selection activeCell="A19" sqref="A19"/>
      <pageMargins left="0.7" right="0.7" top="0.44" bottom="0.2" header="0.25" footer="0.2"/>
      <pageSetup scale="82" fitToHeight="0" orientation="portrait" r:id="rId2"/>
    </customSheetView>
    <customSheetView guid="{5476C51C-4037-4B28-A818-10D7CDF0C66A}" showPageBreaks="1" fitToPage="1" printArea="1" hiddenRows="1" view="pageBreakPreview" topLeftCell="A4">
      <selection activeCell="A19" sqref="A19"/>
      <pageMargins left="0.7" right="0.7" top="0.44" bottom="0.2" header="0.25" footer="0.2"/>
      <pageSetup scale="82" fitToHeight="0" orientation="portrait" r:id="rId3"/>
    </customSheetView>
    <customSheetView guid="{3B0AB1ED-5866-4A43-AA03-026CB8F4E20E}" showPageBreaks="1" fitToPage="1" printArea="1" hiddenRows="1" view="pageBreakPreview">
      <selection activeCell="A19" sqref="A19"/>
      <pageMargins left="0.7" right="0.7" top="0.44" bottom="0.2" header="0.25" footer="0.2"/>
      <pageSetup scale="82" fitToHeight="0" orientation="portrait" r:id="rId4"/>
    </customSheetView>
    <customSheetView guid="{45814E31-7EF7-46D4-AAA9-9580F481731A}" showPageBreaks="1" fitToPage="1" printArea="1" hiddenRows="1" view="pageBreakPreview">
      <selection activeCell="A19" sqref="A19"/>
      <pageMargins left="0.7" right="0.7" top="0.44" bottom="0.2" header="0.25" footer="0.2"/>
      <pageSetup scale="82" fitToHeight="0" orientation="portrait" r:id="rId5"/>
    </customSheetView>
    <customSheetView guid="{A8583C01-5E6A-4469-ADCA-440E12AA8084}" showPageBreaks="1" fitToPage="1" printArea="1" hiddenRows="1" view="pageBreakPreview">
      <selection activeCell="A19" sqref="A19"/>
      <pageMargins left="0.7" right="0.7" top="0.44" bottom="0.2" header="0.25" footer="0.2"/>
      <pageSetup scale="82" fitToHeight="0" orientation="portrait" r:id="rId6"/>
    </customSheetView>
    <customSheetView guid="{3836A67F-51F8-4B52-B51D-937DC398CD1F}" showPageBreaks="1" fitToPage="1" printArea="1" hiddenRows="1" view="pageBreakPreview" topLeftCell="A13">
      <selection activeCell="A19" sqref="A19"/>
      <pageMargins left="0.7" right="0.7" top="0.44" bottom="0.2" header="0.25" footer="0.2"/>
      <pageSetup scale="82" fitToHeight="0" orientation="portrait" r:id="rId7"/>
    </customSheetView>
    <customSheetView guid="{05855B4F-D61E-4C97-B759-B2F96767F6F8}" showPageBreaks="1" fitToPage="1" printArea="1" hiddenRows="1" view="pageBreakPreview">
      <selection activeCell="A19" sqref="A19"/>
      <pageMargins left="0.7" right="0.7" top="0.44" bottom="0.2" header="0.25" footer="0.2"/>
      <pageSetup scale="82" fitToHeight="0" orientation="portrait" r:id="rId8"/>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7" right="0.7" top="0.44" bottom="0.2" header="0.25" footer="0.2"/>
      <pageSetup fitToHeight="0" orientation="portrait" r:id="rId9"/>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10"/>
    </customSheetView>
    <customSheetView guid="{38BECF6E-1A53-4F98-87B9-44F2C5F77E08}" showPageBreaks="1" fitToPage="1" printArea="1" hiddenRows="1" view="pageBreakPreview" topLeftCell="A17">
      <selection activeCell="A19" sqref="A19"/>
      <rowBreaks count="1" manualBreakCount="1">
        <brk id="31" max="4" man="1"/>
      </rowBreaks>
      <pageMargins left="0.7" right="0.7" top="0.44" bottom="0.2" header="0.25" footer="0.2"/>
      <pageSetup fitToHeight="0" orientation="portrait" r:id="rId11"/>
    </customSheetView>
    <customSheetView guid="{8E3ED18F-7B8F-4A1C-969D-A70DC3B696C3}"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2"/>
    </customSheetView>
    <customSheetView guid="{477F7E43-D393-45BA-B99B-D838E4629B5D}"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3"/>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14"/>
    </customSheetView>
    <customSheetView guid="{DC28ED1E-3E35-4094-9C2B-5C0A1C1D459C}" showPageBreaks="1" fitToPage="1" printArea="1" hiddenRows="1">
      <selection activeCell="A19" sqref="A19"/>
      <pageMargins left="0.7" right="0.7" top="0.44" bottom="0.2" header="0.25" footer="0.2"/>
      <pageSetup paperSize="9" fitToHeight="0" orientation="portrait" r:id="rId15"/>
    </customSheetView>
    <customSheetView guid="{7A9EA6D6-4DDF-43D9-92E6-C6AFAD14E266}" fitToPage="1" hiddenRows="1" topLeftCell="A11">
      <selection activeCell="A19" sqref="A19"/>
      <pageMargins left="0.7" right="0.7" top="0.44" bottom="0.2" header="0.25" footer="0.2"/>
      <pageSetup paperSize="9" fitToHeight="0" orientation="portrait" r:id="rId16"/>
    </customSheetView>
    <customSheetView guid="{F9FE2C60-2849-4C32-B532-2B1A89FFA9CD}" fitToPage="1" hiddenRows="1" topLeftCell="A19">
      <selection activeCell="A19" sqref="A19"/>
      <pageMargins left="0.7" right="0.7" top="0.44" bottom="0.2" header="0.25" footer="0.2"/>
      <pageSetup paperSize="9" fitToHeight="0" orientation="portrait" r:id="rId17"/>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18"/>
    </customSheetView>
    <customSheetView guid="{C5EDD9E3-0801-4479-8600-A80B0FCFDF0B}" showPageBreaks="1" fitToPage="1" printArea="1" hiddenRows="1" view="pageBreakPreview">
      <selection activeCell="B17" sqref="B17"/>
      <rowBreaks count="1" manualBreakCount="1">
        <brk id="31" max="4" man="1"/>
      </rowBreaks>
      <pageMargins left="0.7" right="0.7" top="0.44" bottom="0.2" header="0.25" footer="0.2"/>
      <pageSetup fitToHeight="0" orientation="portrait" r:id="rId19"/>
    </customSheetView>
    <customSheetView guid="{15A19D23-A9FD-4FC1-B7B0-F2D16BDFC729}"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20"/>
    </customSheetView>
    <customSheetView guid="{97C0FC0E-800C-45C9-895E-E91A3F1ADBA4}" showPageBreaks="1" fitToPage="1" printArea="1" hiddenRows="1" view="pageBreakPreview" topLeftCell="A13">
      <selection activeCell="A19" sqref="A19"/>
      <rowBreaks count="1" manualBreakCount="1">
        <brk id="31" max="4" man="1"/>
      </rowBreaks>
      <pageMargins left="0.7" right="0.7" top="0.44" bottom="0.2" header="0.25" footer="0.2"/>
      <pageSetup fitToHeight="0" orientation="portrait" r:id="rId21"/>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22"/>
    </customSheetView>
    <customSheetView guid="{E51D3662-FFCE-4FD6-A590-7DDC9E38C41F}" showPageBreaks="1" fitToPage="1" printArea="1" hiddenRows="1" view="pageBreakPreview">
      <selection activeCell="A19" sqref="A19"/>
      <rowBreaks count="2" manualBreakCount="2">
        <brk id="28" max="4" man="1"/>
        <brk id="31" max="4" man="1"/>
      </rowBreaks>
      <pageMargins left="0.7" right="0.7" top="0.44" bottom="0.2" header="0.25" footer="0.2"/>
      <pageSetup fitToHeight="0" orientation="portrait" r:id="rId23"/>
    </customSheetView>
    <customSheetView guid="{2CF6F19D-227C-4840-A9E1-6C944B0145DB}" showPageBreaks="1" fitToPage="1" printArea="1" hiddenRows="1" view="pageBreakPreview" topLeftCell="A4">
      <selection activeCell="A19" sqref="A19"/>
      <pageMargins left="0.7" right="0.7" top="0.44" bottom="0.2" header="0.25" footer="0.2"/>
      <pageSetup scale="82" fitToHeight="0" orientation="portrait" r:id="rId24"/>
    </customSheetView>
    <customSheetView guid="{22E98F9C-C2D1-498E-A22F-610A9D935107}" showPageBreaks="1" fitToPage="1" printArea="1" hiddenRows="1" view="pageBreakPreview">
      <selection activeCell="A19" sqref="A19"/>
      <pageMargins left="0.7" right="0.7" top="0.44" bottom="0.2" header="0.25" footer="0.2"/>
      <pageSetup scale="82" fitToHeight="0" orientation="portrait" r:id="rId25"/>
    </customSheetView>
    <customSheetView guid="{F69C7555-C61D-4F7A-9432-A1A8E6C1D167}" showPageBreaks="1" fitToPage="1" printArea="1" hiddenRows="1" view="pageBreakPreview" topLeftCell="A10">
      <selection activeCell="A19" sqref="A19"/>
      <pageMargins left="0.7" right="0.7" top="0.44" bottom="0.2" header="0.25" footer="0.2"/>
      <pageSetup scale="82" fitToHeight="0" orientation="portrait" r:id="rId26"/>
    </customSheetView>
    <customSheetView guid="{1C46EBB3-B065-41C0-9C89-6B0653776FC2}" showPageBreaks="1" fitToPage="1" printArea="1" hiddenRows="1" view="pageBreakPreview">
      <selection activeCell="A19" sqref="A19"/>
      <pageMargins left="0.7" right="0.7" top="0.44" bottom="0.2" header="0.25" footer="0.2"/>
      <pageSetup scale="82" fitToHeight="0" orientation="portrait" r:id="rId27"/>
    </customSheetView>
    <customSheetView guid="{DADC952D-E162-4FBD-AB22-9C1A7E7CACD8}" showPageBreaks="1" fitToPage="1" printArea="1" hiddenRows="1" view="pageBreakPreview">
      <selection activeCell="A19" sqref="A19"/>
      <pageMargins left="0.7" right="0.7" top="0.44" bottom="0.2" header="0.25" footer="0.2"/>
      <pageSetup scale="82" fitToHeight="0" orientation="portrait" r:id="rId28"/>
    </customSheetView>
    <customSheetView guid="{ABDD40A7-66B9-43CC-B63B-09D98A5A40BE}" showPageBreaks="1" fitToPage="1" printArea="1" hiddenRows="1" view="pageBreakPreview" topLeftCell="A4">
      <selection activeCell="A19" sqref="A19"/>
      <pageMargins left="0.7" right="0.7" top="0.44" bottom="0.2" header="0.25" footer="0.2"/>
      <pageSetup scale="82" fitToHeight="0" orientation="portrait" r:id="rId29"/>
    </customSheetView>
  </customSheetViews>
  <mergeCells count="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 ref="B16:E16"/>
    <mergeCell ref="A27:E27"/>
    <mergeCell ref="A34:E34"/>
    <mergeCell ref="A46:E46"/>
    <mergeCell ref="A36:E36"/>
    <mergeCell ref="B40:C40"/>
    <mergeCell ref="B51:C51"/>
    <mergeCell ref="B52:C52"/>
    <mergeCell ref="B53:C53"/>
    <mergeCell ref="B69:C69"/>
    <mergeCell ref="B70:C70"/>
    <mergeCell ref="B54:C54"/>
    <mergeCell ref="A62:E62"/>
    <mergeCell ref="A64:E64"/>
    <mergeCell ref="B68:C68"/>
    <mergeCell ref="B71:C71"/>
    <mergeCell ref="B81:C81"/>
    <mergeCell ref="B82:C82"/>
    <mergeCell ref="A74:E74"/>
    <mergeCell ref="B76:C76"/>
    <mergeCell ref="B77:C77"/>
    <mergeCell ref="B78:C78"/>
    <mergeCell ref="B79:C79"/>
    <mergeCell ref="B80:C80"/>
  </mergeCells>
  <conditionalFormatting sqref="B58:B59 A32:A59 C32:E59 B32:B56 A84:A88 C84:E88 B84 B86:B88">
    <cfRule type="expression" dxfId="14" priority="2" stopIfTrue="1">
      <formula>$Z$2&lt;1</formula>
    </cfRule>
  </conditionalFormatting>
  <conditionalFormatting sqref="A60:E83">
    <cfRule type="expression" dxfId="13" priority="1" stopIfTrue="1">
      <formula>$Z$2&lt;2</formula>
    </cfRule>
  </conditionalFormatting>
  <pageMargins left="0.7" right="0.7" top="0.44" bottom="0.2" header="0.25" footer="0.2"/>
  <pageSetup scale="82" fitToHeight="0" orientation="portrait" r:id="rId30"/>
  <drawing r:id="rId3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FF0000"/>
    <pageSetUpPr fitToPage="1"/>
  </sheetPr>
  <dimension ref="A1:I34"/>
  <sheetViews>
    <sheetView showGridLines="0" view="pageBreakPreview" zoomScale="130" zoomScaleSheetLayoutView="130" workbookViewId="0">
      <selection activeCell="A16" sqref="A16:E16"/>
    </sheetView>
  </sheetViews>
  <sheetFormatPr defaultColWidth="9.140625" defaultRowHeight="16.5"/>
  <cols>
    <col min="1" max="1" width="12.140625" style="30" customWidth="1"/>
    <col min="2" max="2" width="20.5703125" style="30" customWidth="1"/>
    <col min="3" max="3" width="15.28515625" style="30" customWidth="1"/>
    <col min="4" max="4" width="15.42578125" style="30" customWidth="1"/>
    <col min="5" max="5" width="39.28515625" style="30" customWidth="1"/>
    <col min="6" max="8" width="9.140625" style="25"/>
    <col min="9" max="16384" width="9.140625" style="26"/>
  </cols>
  <sheetData>
    <row r="1" spans="1:9" s="705" customFormat="1" ht="14.25">
      <c r="A1" s="1373" t="str">
        <f>'Attach 3(JV)'!A1</f>
        <v>Specification No. :CC/NT/G-MISC/DOM/A02/23/01462</v>
      </c>
      <c r="B1" s="1373"/>
      <c r="C1" s="1373"/>
      <c r="D1" s="1373"/>
      <c r="E1" s="718" t="str">
        <f>"Attachment-18 " &amp; 'Attach 3(JV)'!AT1</f>
        <v xml:space="preserve">Attachment-18 </v>
      </c>
      <c r="F1" s="704"/>
      <c r="G1" s="704"/>
      <c r="H1" s="704"/>
    </row>
    <row r="3" spans="1:9" ht="57" customHeight="1">
      <c r="A3" s="1598" t="str">
        <f>'Attach 3(JV)'!A3</f>
        <v>Isolator Package ISO-02 associated with Bulk Procurement for Substation Equipment’s for implementation of Bay Extension work.</v>
      </c>
      <c r="B3" s="1599"/>
      <c r="C3" s="1599"/>
      <c r="D3" s="1599"/>
      <c r="E3" s="1599"/>
      <c r="F3" s="27"/>
      <c r="G3" s="28"/>
      <c r="H3" s="27"/>
    </row>
    <row r="4" spans="1:9" ht="20.100000000000001" customHeight="1">
      <c r="A4" s="29"/>
      <c r="H4" s="31"/>
      <c r="I4" s="11"/>
    </row>
    <row r="5" spans="1:9" ht="20.100000000000001" customHeight="1">
      <c r="A5" s="1035" t="s">
        <v>947</v>
      </c>
      <c r="B5" s="1035"/>
      <c r="C5" s="1035"/>
      <c r="D5" s="1035"/>
      <c r="E5" s="1035"/>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41" t="str">
        <f>'Attach 3(JV)'!A8</f>
        <v/>
      </c>
      <c r="B8" s="1041"/>
      <c r="C8" s="1041"/>
      <c r="D8" s="1041"/>
      <c r="E8" s="12" t="str">
        <f>'Attach 3(JV)'!E8</f>
        <v>Contract Services</v>
      </c>
      <c r="H8" s="31"/>
      <c r="I8" s="13"/>
    </row>
    <row r="9" spans="1:9" ht="20.100000000000001" customHeight="1">
      <c r="A9" s="14" t="s">
        <v>334</v>
      </c>
      <c r="B9" s="1371" t="str">
        <f>'Attach 3(JV)'!B9</f>
        <v/>
      </c>
      <c r="C9" s="1371"/>
      <c r="D9" s="1371"/>
      <c r="E9" s="12" t="str">
        <f>'Attach 3(JV)'!E9</f>
        <v>Power Grid Corporation of India Ltd.,</v>
      </c>
      <c r="H9" s="31"/>
      <c r="I9" s="13"/>
    </row>
    <row r="10" spans="1:9" ht="20.100000000000001" customHeight="1">
      <c r="A10" s="14" t="s">
        <v>336</v>
      </c>
      <c r="B10" s="1371" t="str">
        <f>'Attach 3(JV)'!B10</f>
        <v/>
      </c>
      <c r="C10" s="1371"/>
      <c r="D10" s="1371"/>
      <c r="E10" s="12" t="str">
        <f>'Attach 3(JV)'!E10</f>
        <v>"Saudamini", Plot No. 2, Sector 29</v>
      </c>
      <c r="H10" s="31"/>
      <c r="I10" s="13"/>
    </row>
    <row r="11" spans="1:9" ht="20.100000000000001" customHeight="1">
      <c r="B11" s="1371" t="str">
        <f>'Attach 3(JV)'!B11</f>
        <v/>
      </c>
      <c r="C11" s="1371"/>
      <c r="D11" s="1371"/>
      <c r="E11" s="12" t="str">
        <f>'Attach 3(JV)'!E11</f>
        <v>Gurgaon (Haryana) - 122001</v>
      </c>
    </row>
    <row r="12" spans="1:9" ht="20.100000000000001" customHeight="1">
      <c r="A12" s="33"/>
      <c r="B12" s="1371" t="str">
        <f>'Attach 3(JV)'!B12</f>
        <v/>
      </c>
      <c r="C12" s="1371"/>
      <c r="D12" s="1371"/>
      <c r="E12" s="12"/>
    </row>
    <row r="13" spans="1:9" ht="20.100000000000001" customHeight="1">
      <c r="A13" s="30" t="s">
        <v>329</v>
      </c>
    </row>
    <row r="14" spans="1:9" ht="20.100000000000001" customHeight="1">
      <c r="A14" s="912"/>
    </row>
    <row r="15" spans="1:9" ht="48" customHeight="1">
      <c r="A15" s="1270" t="s">
        <v>3</v>
      </c>
      <c r="B15" s="1270"/>
      <c r="C15" s="1270"/>
      <c r="D15" s="1270"/>
      <c r="E15" s="1270"/>
    </row>
    <row r="16" spans="1:9" ht="41.25" customHeight="1">
      <c r="A16" s="1597" t="s">
        <v>484</v>
      </c>
      <c r="B16" s="1597"/>
      <c r="C16" s="1597"/>
      <c r="D16" s="1597"/>
      <c r="E16" s="1597"/>
    </row>
    <row r="17" spans="1:5" ht="201.75" customHeight="1">
      <c r="A17" s="1597" t="s">
        <v>483</v>
      </c>
      <c r="B17" s="1597"/>
      <c r="C17" s="1597"/>
      <c r="D17" s="1597"/>
      <c r="E17" s="1597"/>
    </row>
    <row r="18" spans="1:5" ht="20.100000000000001" customHeight="1">
      <c r="A18" s="33"/>
    </row>
    <row r="19" spans="1:5">
      <c r="A19" s="37" t="s">
        <v>6</v>
      </c>
      <c r="B19" s="73">
        <f>'Attach 3(JV)'!B24</f>
        <v>0</v>
      </c>
      <c r="C19" s="41"/>
      <c r="D19" s="38" t="s">
        <v>4</v>
      </c>
      <c r="E19" s="300">
        <f>'Attach 3(JV)'!E24</f>
        <v>0</v>
      </c>
    </row>
    <row r="20" spans="1:5">
      <c r="A20" s="37" t="s">
        <v>7</v>
      </c>
      <c r="B20" s="300">
        <f>'Attach 3(JV)'!B25</f>
        <v>0</v>
      </c>
      <c r="C20" s="41"/>
      <c r="D20" s="38" t="s">
        <v>5</v>
      </c>
      <c r="E20" s="300">
        <f>'Attach 3(JV)'!E25</f>
        <v>0</v>
      </c>
    </row>
    <row r="21" spans="1:5" ht="33" customHeight="1">
      <c r="D21" s="38"/>
    </row>
    <row r="22" spans="1:5" ht="20.100000000000001" customHeight="1"/>
    <row r="23" spans="1:5" ht="20.100000000000001" customHeight="1">
      <c r="A23" s="39"/>
    </row>
    <row r="24" spans="1:5" ht="20.100000000000001" customHeight="1"/>
    <row r="25" spans="1:5" ht="20.100000000000001" customHeight="1"/>
    <row r="26" spans="1:5" ht="20.100000000000001" customHeight="1">
      <c r="A26" s="39"/>
    </row>
    <row r="27" spans="1:5" ht="20.100000000000001" customHeight="1"/>
    <row r="28" spans="1:5" ht="20.100000000000001" customHeight="1">
      <c r="A28" s="39"/>
    </row>
    <row r="29" spans="1:5" ht="20.100000000000001" customHeight="1"/>
    <row r="30" spans="1:5" ht="20.100000000000001" customHeight="1">
      <c r="A30" s="39"/>
    </row>
    <row r="31" spans="1:5" ht="20.100000000000001" customHeight="1"/>
    <row r="32" spans="1:5" ht="20.100000000000001" customHeight="1"/>
    <row r="33" ht="20.100000000000001" customHeight="1"/>
    <row r="34" ht="20.100000000000001" customHeight="1"/>
  </sheetData>
  <sheetProtection password="CC69" sheet="1" objects="1" scenarios="1" formatColumns="0" formatRows="0" selectLockedCells="1"/>
  <customSheetViews>
    <customSheetView guid="{75B14AF8-1D53-4505-AAFD-D14BA6666FCE}" scale="130" showPageBreaks="1" showGridLines="0" fitToPage="1" printArea="1" view="pageBreakPreview">
      <selection activeCell="A16" sqref="A16:E16"/>
      <pageMargins left="0.75" right="0.63" top="0.57999999999999996" bottom="0.6" header="0.34" footer="0.35"/>
      <pageSetup scale="98" orientation="portrait" r:id="rId1"/>
      <headerFooter alignWithMargins="0">
        <oddFooter>&amp;R&amp;"Book Antiqua,Bold"&amp;8 Page &amp;P of &amp;N</oddFooter>
      </headerFooter>
    </customSheetView>
    <customSheetView guid="{A191DFDC-8ECE-4AD6-BD00-FEA0D8FB0A45}" scale="130" showPageBreaks="1" showGridLines="0" fitToPage="1" printArea="1" view="pageBreakPreview" topLeftCell="A7">
      <selection activeCell="A16" sqref="A16:E16"/>
      <pageMargins left="0.75" right="0.63" top="0.57999999999999996" bottom="0.6" header="0.34" footer="0.35"/>
      <pageSetup scale="98" orientation="portrait" r:id="rId2"/>
      <headerFooter alignWithMargins="0">
        <oddFooter>&amp;R&amp;"Book Antiqua,Bold"&amp;8 Page &amp;P of &amp;N</oddFooter>
      </headerFooter>
    </customSheetView>
    <customSheetView guid="{5476C51C-4037-4B28-A818-10D7CDF0C66A}" scale="130" showPageBreaks="1" showGridLines="0" fitToPage="1" printArea="1" view="pageBreakPreview" topLeftCell="A16">
      <selection activeCell="A16" sqref="A16:E16"/>
      <pageMargins left="0.75" right="0.63" top="0.57999999999999996" bottom="0.6" header="0.34" footer="0.35"/>
      <pageSetup scale="98" orientation="portrait" r:id="rId3"/>
      <headerFooter alignWithMargins="0">
        <oddFooter>&amp;R&amp;"Book Antiqua,Bold"&amp;8 Page &amp;P of &amp;N</oddFooter>
      </headerFooter>
    </customSheetView>
    <customSheetView guid="{3B0AB1ED-5866-4A43-AA03-026CB8F4E20E}" scale="130" showPageBreaks="1" showGridLines="0" fitToPage="1" printArea="1" view="pageBreakPreview">
      <selection activeCell="A16" sqref="A16:E16"/>
      <pageMargins left="0.75" right="0.63" top="0.57999999999999996" bottom="0.6" header="0.34" footer="0.35"/>
      <pageSetup scale="98" orientation="portrait" r:id="rId4"/>
      <headerFooter alignWithMargins="0">
        <oddFooter>&amp;R&amp;"Book Antiqua,Bold"&amp;8 Page &amp;P of &amp;N</oddFooter>
      </headerFooter>
    </customSheetView>
    <customSheetView guid="{45814E31-7EF7-46D4-AAA9-9580F481731A}" scale="130" showPageBreaks="1" showGridLines="0" fitToPage="1" printArea="1" view="pageBreakPreview">
      <selection activeCell="A16" sqref="A16:E16"/>
      <pageMargins left="0.75" right="0.63" top="0.57999999999999996" bottom="0.6" header="0.34" footer="0.35"/>
      <pageSetup scale="98" orientation="portrait" r:id="rId5"/>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L12" sqref="L12"/>
      <pageMargins left="0.75" right="0.63" top="0.57999999999999996" bottom="0.6" header="0.34" footer="0.35"/>
      <pageSetup scale="98" orientation="portrait" r:id="rId6"/>
      <headerFooter alignWithMargins="0">
        <oddFooter>&amp;R&amp;"Book Antiqua,Bold"&amp;8 Page &amp;P of &amp;N</oddFooter>
      </headerFooter>
    </customSheetView>
    <customSheetView guid="{3836A67F-51F8-4B52-B51D-937DC398CD1F}" scale="130" showPageBreaks="1" showGridLines="0" fitToPage="1" printArea="1" view="pageBreakPreview" topLeftCell="A4">
      <selection activeCell="A22" sqref="A22:E22"/>
      <pageMargins left="0.75" right="0.63" top="0.57999999999999996" bottom="0.6" header="0.34" footer="0.35"/>
      <pageSetup scale="98" orientation="portrait" r:id="rId7"/>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98" orientation="portrait" r:id="rId8"/>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75" right="0.63" top="0.57999999999999996" bottom="0.6" header="0.34" footer="0.35"/>
      <pageSetup scale="96" orientation="portrait" r:id="rId9"/>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75" right="0.63" top="0.57999999999999996" bottom="0.6" header="0.34" footer="0.35"/>
      <pageSetup scale="99" orientation="portrait" r:id="rId10"/>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75" right="0.63" top="0.57999999999999996" bottom="0.6" header="0.34" footer="0.35"/>
      <pageSetup scale="99" orientation="portrait" r:id="rId11"/>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75" right="0.63" top="0.57999999999999996" bottom="0.6" header="0.34" footer="0.35"/>
      <pageSetup scale="99" orientation="portrait" r:id="rId12"/>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75" right="0.63" top="0.57999999999999996" bottom="0.6" header="0.34" footer="0.35"/>
      <pageSetup scale="99" orientation="portrait" r:id="rId13"/>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75" right="0.63" top="0.57999999999999996" bottom="0.6" header="0.34" footer="0.35"/>
      <pageSetup scale="98" orientation="portrait" r:id="rId14"/>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A7" sqref="A7"/>
      <pageMargins left="0.75" right="0.63" top="0.57999999999999996" bottom="0.6" header="0.34" footer="0.35"/>
      <pageSetup scale="98" orientation="portrait" r:id="rId15"/>
      <headerFooter alignWithMargins="0">
        <oddFooter>&amp;R&amp;"Book Antiqua,Bold"&amp;8 Page &amp;P of &amp;N</oddFooter>
      </headerFooter>
    </customSheetView>
    <customSheetView guid="{22E98F9C-C2D1-498E-A22F-610A9D935107}" scale="130" showPageBreaks="1" showGridLines="0" fitToPage="1" printArea="1" view="pageBreakPreview">
      <selection activeCell="A16" sqref="A16:E16"/>
      <pageMargins left="0.75" right="0.63" top="0.57999999999999996" bottom="0.6" header="0.34" footer="0.35"/>
      <pageSetup scale="98" orientation="portrait" r:id="rId16"/>
      <headerFooter alignWithMargins="0">
        <oddFooter>&amp;R&amp;"Book Antiqua,Bold"&amp;8 Page &amp;P of &amp;N</oddFooter>
      </headerFooter>
    </customSheetView>
    <customSheetView guid="{F69C7555-C61D-4F7A-9432-A1A8E6C1D167}" scale="130" showPageBreaks="1" showGridLines="0" fitToPage="1" printArea="1" view="pageBreakPreview" topLeftCell="A10">
      <selection activeCell="A16" sqref="A16:E16"/>
      <pageMargins left="0.75" right="0.63" top="0.57999999999999996" bottom="0.6" header="0.34" footer="0.35"/>
      <pageSetup scale="98" orientation="portrait" r:id="rId17"/>
      <headerFooter alignWithMargins="0">
        <oddFooter>&amp;R&amp;"Book Antiqua,Bold"&amp;8 Page &amp;P of &amp;N</oddFooter>
      </headerFooter>
    </customSheetView>
    <customSheetView guid="{1C46EBB3-B065-41C0-9C89-6B0653776FC2}" scale="130" showPageBreaks="1" showGridLines="0" fitToPage="1" printArea="1" view="pageBreakPreview">
      <selection activeCell="A16" sqref="A16:E16"/>
      <pageMargins left="0.75" right="0.63" top="0.57999999999999996" bottom="0.6" header="0.34" footer="0.35"/>
      <pageSetup scale="98" orientation="portrait" r:id="rId18"/>
      <headerFooter alignWithMargins="0">
        <oddFooter>&amp;R&amp;"Book Antiqua,Bold"&amp;8 Page &amp;P of &amp;N</oddFooter>
      </headerFooter>
    </customSheetView>
    <customSheetView guid="{DADC952D-E162-4FBD-AB22-9C1A7E7CACD8}" scale="130" showPageBreaks="1" showGridLines="0" fitToPage="1" printArea="1" view="pageBreakPreview" topLeftCell="A16">
      <selection activeCell="A16" sqref="A16:E16"/>
      <pageMargins left="0.75" right="0.63" top="0.57999999999999996" bottom="0.6" header="0.34" footer="0.35"/>
      <pageSetup scale="98" orientation="portrait" r:id="rId19"/>
      <headerFooter alignWithMargins="0">
        <oddFooter>&amp;R&amp;"Book Antiqua,Bold"&amp;8 Page &amp;P of &amp;N</oddFooter>
      </headerFooter>
    </customSheetView>
    <customSheetView guid="{ABDD40A7-66B9-43CC-B63B-09D98A5A40BE}" scale="130" showPageBreaks="1" showGridLines="0" fitToPage="1" printArea="1" view="pageBreakPreview" topLeftCell="A16">
      <selection activeCell="A16" sqref="A16:E16"/>
      <pageMargins left="0.75" right="0.63" top="0.57999999999999996" bottom="0.6" header="0.34" footer="0.35"/>
      <pageSetup scale="98" orientation="portrait" r:id="rId20"/>
      <headerFooter alignWithMargins="0">
        <oddFooter>&amp;R&amp;"Book Antiqua,Bold"&amp;8 Page &amp;P of &amp;N</oddFooter>
      </headerFooter>
    </customSheetView>
  </customSheetViews>
  <mergeCells count="11">
    <mergeCell ref="A17:E17"/>
    <mergeCell ref="A16:E16"/>
    <mergeCell ref="A1:D1"/>
    <mergeCell ref="B12:D12"/>
    <mergeCell ref="A3:E3"/>
    <mergeCell ref="A5:E5"/>
    <mergeCell ref="A8:D8"/>
    <mergeCell ref="B9:D9"/>
    <mergeCell ref="B10:D10"/>
    <mergeCell ref="B11:D11"/>
    <mergeCell ref="A15:E15"/>
  </mergeCells>
  <pageMargins left="0.75" right="0.63" top="0.57999999999999996" bottom="0.6" header="0.34" footer="0.35"/>
  <pageSetup scale="98" orientation="portrait" r:id="rId21"/>
  <headerFooter alignWithMargins="0">
    <oddFooter>&amp;R&amp;"Book Antiqua,Bold"&amp;8 Page &amp;P of &amp;N</oddFooter>
  </headerFooter>
  <drawing r:id="rId2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6"/>
  <dimension ref="A1:P184"/>
  <sheetViews>
    <sheetView view="pageBreakPreview" topLeftCell="A82" zoomScale="145" zoomScaleNormal="100" zoomScaleSheetLayoutView="145" workbookViewId="0">
      <selection activeCell="A22" sqref="A22:E22"/>
    </sheetView>
  </sheetViews>
  <sheetFormatPr defaultColWidth="9.140625" defaultRowHeight="13.5"/>
  <cols>
    <col min="1" max="1" width="10" style="439" customWidth="1"/>
    <col min="2" max="2" width="10.7109375" style="439" customWidth="1"/>
    <col min="3" max="3" width="10.85546875" style="439" customWidth="1"/>
    <col min="4" max="8" width="10.7109375" style="439" customWidth="1"/>
    <col min="9" max="9" width="23" style="439" customWidth="1"/>
    <col min="10" max="10" width="0" style="439" hidden="1" customWidth="1"/>
    <col min="11" max="16" width="10.28515625" style="439" hidden="1" customWidth="1"/>
    <col min="17" max="16384" width="9.140625" style="439"/>
  </cols>
  <sheetData>
    <row r="1" spans="1:9" ht="27" customHeight="1">
      <c r="A1" s="1602" t="s">
        <v>522</v>
      </c>
      <c r="B1" s="1603"/>
      <c r="C1" s="1603"/>
      <c r="D1" s="1603"/>
      <c r="E1" s="1603"/>
      <c r="F1" s="1603"/>
      <c r="G1" s="1603"/>
      <c r="H1" s="1603"/>
      <c r="I1" s="1604"/>
    </row>
    <row r="2" spans="1:9" ht="31.5" customHeight="1">
      <c r="A2" s="440" t="s">
        <v>465</v>
      </c>
      <c r="B2" s="1605" t="s">
        <v>523</v>
      </c>
      <c r="C2" s="1605"/>
      <c r="D2" s="1605"/>
      <c r="E2" s="1605"/>
      <c r="F2" s="1605"/>
      <c r="G2" s="1605"/>
      <c r="H2" s="1605"/>
      <c r="I2" s="1606"/>
    </row>
    <row r="3" spans="1:9" ht="36" customHeight="1">
      <c r="A3" s="440" t="s">
        <v>467</v>
      </c>
      <c r="B3" s="1605" t="s">
        <v>587</v>
      </c>
      <c r="C3" s="1605"/>
      <c r="D3" s="1605"/>
      <c r="E3" s="1605"/>
      <c r="F3" s="1605"/>
      <c r="G3" s="1605"/>
      <c r="H3" s="1605"/>
      <c r="I3" s="1606"/>
    </row>
    <row r="4" spans="1:9" ht="36" customHeight="1">
      <c r="A4" s="440" t="s">
        <v>469</v>
      </c>
      <c r="B4" s="1605" t="s">
        <v>524</v>
      </c>
      <c r="C4" s="1605"/>
      <c r="D4" s="1605"/>
      <c r="E4" s="1605"/>
      <c r="F4" s="1605"/>
      <c r="G4" s="1605"/>
      <c r="H4" s="1605"/>
      <c r="I4" s="1606"/>
    </row>
    <row r="5" spans="1:9" ht="36" customHeight="1">
      <c r="A5" s="440" t="s">
        <v>471</v>
      </c>
      <c r="B5" s="1605" t="s">
        <v>472</v>
      </c>
      <c r="C5" s="1605"/>
      <c r="D5" s="1605"/>
      <c r="E5" s="1605"/>
      <c r="F5" s="1605"/>
      <c r="G5" s="1605"/>
      <c r="H5" s="1605"/>
      <c r="I5" s="1606"/>
    </row>
    <row r="6" spans="1:9" ht="19.5" customHeight="1">
      <c r="A6" s="441" t="s">
        <v>473</v>
      </c>
      <c r="B6" s="1181" t="s">
        <v>525</v>
      </c>
      <c r="C6" s="1181"/>
      <c r="D6" s="1181"/>
      <c r="E6" s="1181"/>
      <c r="F6" s="1181"/>
      <c r="G6" s="1181"/>
      <c r="H6" s="1181"/>
      <c r="I6" s="1607"/>
    </row>
    <row r="7" spans="1:9" ht="15.75">
      <c r="A7" s="388"/>
      <c r="C7" s="388"/>
      <c r="D7" s="388"/>
      <c r="E7" s="388"/>
      <c r="F7" s="388"/>
      <c r="G7" s="388"/>
      <c r="H7" s="388"/>
      <c r="I7" s="388"/>
    </row>
    <row r="27" spans="1:11" ht="15">
      <c r="K27" s="442">
        <v>0</v>
      </c>
    </row>
    <row r="28" spans="1:11">
      <c r="A28" s="443"/>
      <c r="B28" s="443"/>
      <c r="C28" s="443"/>
      <c r="D28" s="443"/>
      <c r="E28" s="443"/>
      <c r="F28" s="443"/>
      <c r="G28" s="443"/>
      <c r="H28" s="443"/>
      <c r="I28" s="443"/>
      <c r="J28" s="443"/>
      <c r="K28" s="444">
        <v>0</v>
      </c>
    </row>
    <row r="29" spans="1:11">
      <c r="A29" s="443"/>
      <c r="B29" s="443"/>
      <c r="C29" s="443"/>
      <c r="D29" s="443"/>
      <c r="E29" s="443"/>
      <c r="F29" s="443"/>
      <c r="G29" s="443"/>
      <c r="H29" s="443"/>
      <c r="I29" s="443"/>
      <c r="J29" s="443"/>
      <c r="K29" s="444">
        <v>0</v>
      </c>
    </row>
    <row r="30" spans="1:11">
      <c r="A30" s="443"/>
      <c r="B30" s="443"/>
      <c r="C30" s="443"/>
      <c r="D30" s="443"/>
      <c r="E30" s="443"/>
      <c r="F30" s="443"/>
      <c r="G30" s="443"/>
      <c r="H30" s="443"/>
      <c r="I30" s="443"/>
      <c r="J30" s="443"/>
      <c r="K30" s="444">
        <v>0</v>
      </c>
    </row>
    <row r="31" spans="1:11">
      <c r="A31" s="443"/>
      <c r="B31" s="443"/>
      <c r="C31" s="443"/>
      <c r="D31" s="443"/>
      <c r="E31" s="443"/>
      <c r="F31" s="443"/>
      <c r="G31" s="443"/>
      <c r="H31" s="443"/>
      <c r="I31" s="443"/>
      <c r="J31" s="443"/>
    </row>
    <row r="32" spans="1:11" s="447" customFormat="1" ht="18.75">
      <c r="A32" s="1608" t="s">
        <v>526</v>
      </c>
      <c r="B32" s="1608"/>
      <c r="C32" s="1608"/>
      <c r="D32" s="1608"/>
      <c r="E32" s="1608"/>
      <c r="F32" s="1608"/>
      <c r="G32" s="1608"/>
      <c r="H32" s="1608"/>
      <c r="I32" s="1608"/>
      <c r="J32" s="446"/>
    </row>
    <row r="33" spans="1:16" s="447" customFormat="1" ht="18.75">
      <c r="A33" s="445"/>
      <c r="B33" s="445"/>
      <c r="C33" s="445"/>
      <c r="D33" s="445"/>
      <c r="E33" s="445"/>
      <c r="F33" s="445"/>
      <c r="G33" s="445"/>
      <c r="H33" s="445"/>
      <c r="I33" s="445"/>
      <c r="J33" s="446"/>
    </row>
    <row r="34" spans="1:16" ht="15.75">
      <c r="A34" s="1609" t="s">
        <v>387</v>
      </c>
      <c r="B34" s="1609"/>
      <c r="C34" s="1609"/>
      <c r="D34" s="1609"/>
      <c r="E34" s="1609"/>
      <c r="F34" s="1609"/>
      <c r="G34" s="1609"/>
      <c r="H34" s="1609"/>
      <c r="I34" s="1609"/>
      <c r="J34" s="443"/>
      <c r="K34" s="442" t="e">
        <v>#REF!</v>
      </c>
      <c r="L34" s="448"/>
      <c r="M34" s="448"/>
      <c r="N34" s="448"/>
      <c r="O34" s="444" t="e">
        <v>#REF!</v>
      </c>
    </row>
    <row r="35" spans="1:16" ht="16.5">
      <c r="A35" s="1600" t="s">
        <v>388</v>
      </c>
      <c r="B35" s="1600"/>
      <c r="C35" s="1600"/>
      <c r="D35" s="1600"/>
      <c r="E35" s="1600"/>
      <c r="F35" s="1600"/>
      <c r="G35" s="1600"/>
      <c r="H35" s="1600"/>
      <c r="I35" s="1600"/>
      <c r="J35" s="443"/>
      <c r="K35" s="444" t="e">
        <v>#REF!</v>
      </c>
      <c r="L35" s="448"/>
      <c r="M35" s="448"/>
      <c r="N35" s="448"/>
      <c r="O35" s="444" t="e">
        <v>#REF!</v>
      </c>
    </row>
    <row r="36" spans="1:16" ht="36" customHeight="1">
      <c r="A36" s="1616" t="s">
        <v>515</v>
      </c>
      <c r="B36" s="1614"/>
      <c r="C36" s="1614"/>
      <c r="D36" s="1614"/>
      <c r="E36" s="1614"/>
      <c r="F36" s="1614"/>
      <c r="G36" s="1614"/>
      <c r="H36" s="1614"/>
      <c r="I36" s="1614"/>
      <c r="J36" s="443"/>
      <c r="K36" s="444" t="e">
        <v>#REF!</v>
      </c>
      <c r="L36" s="448"/>
      <c r="M36" s="448"/>
      <c r="N36" s="448"/>
      <c r="O36" s="444" t="e">
        <v>#REF!</v>
      </c>
    </row>
    <row r="37" spans="1:16" ht="16.5">
      <c r="A37" s="1600" t="s">
        <v>516</v>
      </c>
      <c r="B37" s="1600"/>
      <c r="C37" s="1600"/>
      <c r="D37" s="1600"/>
      <c r="E37" s="1600"/>
      <c r="F37" s="1600"/>
      <c r="G37" s="1600"/>
      <c r="H37" s="1600"/>
      <c r="I37" s="1600"/>
      <c r="J37" s="443"/>
      <c r="K37" s="444" t="e">
        <v>#REF!</v>
      </c>
      <c r="L37" s="448"/>
      <c r="M37" s="448"/>
      <c r="N37" s="448"/>
      <c r="O37" s="444" t="e">
        <v>#REF!</v>
      </c>
    </row>
    <row r="38" spans="1:16" ht="16.5">
      <c r="A38" s="1601" t="s">
        <v>390</v>
      </c>
      <c r="B38" s="1601"/>
      <c r="C38" s="1601"/>
      <c r="D38" s="1601"/>
      <c r="E38" s="1601"/>
      <c r="F38" s="1601"/>
      <c r="G38" s="1601"/>
      <c r="H38" s="1601"/>
      <c r="I38" s="1601"/>
      <c r="J38" s="443"/>
    </row>
    <row r="39" spans="1:16" ht="18.75" customHeight="1">
      <c r="A39" s="1612" t="str">
        <f>'Attach 3(JV)'!B9</f>
        <v/>
      </c>
      <c r="B39" s="1612"/>
      <c r="C39" s="1612"/>
      <c r="D39" s="1612"/>
      <c r="E39" s="1612"/>
      <c r="F39" s="1612"/>
      <c r="G39" s="1612"/>
      <c r="H39" s="1612"/>
      <c r="I39" s="1612"/>
      <c r="J39" s="443"/>
      <c r="K39" s="450">
        <v>1</v>
      </c>
      <c r="M39" s="451" t="s">
        <v>517</v>
      </c>
      <c r="P39" s="451" t="s">
        <v>518</v>
      </c>
    </row>
    <row r="40" spans="1:16" ht="16.899999999999999" customHeight="1">
      <c r="A40" s="1613" t="str">
        <f xml:space="preserve"> "having its Registered Office at " &amp;'Attach 3(JV)'!B10 &amp; ","&amp;'Attach 3(JV)'!B11&amp;","&amp;'Attach 3(JV)'!B12</f>
        <v>having its Registered Office at ,,</v>
      </c>
      <c r="B40" s="1613"/>
      <c r="C40" s="1613"/>
      <c r="D40" s="1613"/>
      <c r="E40" s="1613"/>
      <c r="F40" s="1613"/>
      <c r="G40" s="1613"/>
      <c r="H40" s="1613"/>
      <c r="I40" s="1613"/>
      <c r="J40" s="443"/>
      <c r="K40" s="450">
        <v>1</v>
      </c>
      <c r="M40" s="451" t="s">
        <v>519</v>
      </c>
    </row>
    <row r="41" spans="1:16" ht="16.5">
      <c r="A41" s="1601" t="s">
        <v>390</v>
      </c>
      <c r="B41" s="1601"/>
      <c r="C41" s="1601"/>
      <c r="D41" s="1601"/>
      <c r="E41" s="1601"/>
      <c r="F41" s="1601"/>
      <c r="G41" s="1601"/>
      <c r="H41" s="1601"/>
      <c r="I41" s="1601"/>
      <c r="J41" s="443"/>
    </row>
    <row r="42" spans="1:16" ht="16.5">
      <c r="A42" s="1601" t="str">
        <f>IF('Names of Bidder'!D6= "Sole Bidder", "", IF('Names of Bidder'!D7=1,'Names of Bidder'!D23,IF('Names of Bidder'!D7="2 or More",'Names of Bidder'!D23&amp;" &amp; "&amp;'Names of Bidder'!D28,"")))</f>
        <v/>
      </c>
      <c r="B42" s="1601"/>
      <c r="C42" s="1601"/>
      <c r="D42" s="1601"/>
      <c r="E42" s="1601"/>
      <c r="F42" s="1601"/>
      <c r="G42" s="1601"/>
      <c r="H42" s="1601"/>
      <c r="I42" s="1601"/>
      <c r="J42" s="443"/>
    </row>
    <row r="43" spans="1:16" ht="18" customHeight="1">
      <c r="A43" s="1614"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having its Registered Office at FALSE</v>
      </c>
      <c r="B43" s="1614"/>
      <c r="C43" s="1614"/>
      <c r="D43" s="1614"/>
      <c r="E43" s="1614"/>
      <c r="F43" s="1614"/>
      <c r="G43" s="1614"/>
      <c r="H43" s="1614"/>
      <c r="I43" s="1614"/>
      <c r="J43" s="443"/>
    </row>
    <row r="44" spans="1:16" ht="16.5">
      <c r="A44" s="1601" t="s">
        <v>391</v>
      </c>
      <c r="B44" s="1601"/>
      <c r="C44" s="1601"/>
      <c r="D44" s="1601"/>
      <c r="E44" s="1601"/>
      <c r="F44" s="1601"/>
      <c r="G44" s="1601"/>
      <c r="H44" s="1601"/>
      <c r="I44" s="1601"/>
      <c r="J44" s="443"/>
    </row>
    <row r="45" spans="1:16" ht="16.5">
      <c r="A45" s="449"/>
      <c r="B45" s="449"/>
      <c r="C45" s="449"/>
      <c r="D45" s="449"/>
      <c r="E45" s="449"/>
      <c r="F45" s="449"/>
      <c r="G45" s="449"/>
      <c r="H45" s="449"/>
      <c r="I45" s="449"/>
      <c r="J45" s="443"/>
    </row>
    <row r="46" spans="1:16" ht="16.5">
      <c r="A46" s="1600" t="s">
        <v>392</v>
      </c>
      <c r="B46" s="1600"/>
      <c r="C46" s="1600"/>
      <c r="D46" s="1600"/>
      <c r="E46" s="1600"/>
      <c r="F46" s="1600"/>
      <c r="G46" s="1600"/>
      <c r="H46" s="1600"/>
      <c r="I46" s="1600"/>
      <c r="J46" s="443"/>
    </row>
    <row r="47" spans="1:16" ht="30.75" customHeight="1">
      <c r="A47" s="1600" t="s">
        <v>393</v>
      </c>
      <c r="B47" s="1600"/>
      <c r="C47" s="1600"/>
      <c r="D47" s="1600"/>
      <c r="E47" s="1600"/>
      <c r="F47" s="1600"/>
      <c r="G47" s="1600"/>
      <c r="H47" s="1600"/>
      <c r="I47" s="1600"/>
      <c r="J47" s="443"/>
    </row>
    <row r="48" spans="1:16" ht="77.25" customHeight="1">
      <c r="A48" s="1615" t="str">
        <f>"POWERGRID intends to award, under laid-down organisational procedures, contract(s) for"&amp;Basic!B1&amp;" Specification Number:"&amp;Basic!B3</f>
        <v>POWERGRID intends to award, under laid-down organisational procedures, contract(s) forIsolator Package ISO-02 associated with Bulk Procurement for Substation Equipment’s for implementation of Bay Extension work. Specification Number:CC/NT/G-MISC/DOM/A02/23/01462</v>
      </c>
      <c r="B48" s="1615"/>
      <c r="C48" s="1615"/>
      <c r="D48" s="1615"/>
      <c r="E48" s="1615"/>
      <c r="F48" s="1615"/>
      <c r="G48" s="1615"/>
      <c r="H48" s="1615"/>
      <c r="I48" s="1615"/>
      <c r="J48" s="443"/>
    </row>
    <row r="49" spans="1:10" ht="21" customHeight="1">
      <c r="A49" s="1610" t="s">
        <v>394</v>
      </c>
      <c r="B49" s="1610"/>
      <c r="C49" s="1610"/>
      <c r="D49" s="1610"/>
      <c r="E49" s="1611" t="s">
        <v>394</v>
      </c>
      <c r="F49" s="1611"/>
      <c r="G49" s="1611"/>
      <c r="H49" s="1611"/>
      <c r="I49" s="1611"/>
      <c r="J49" s="443"/>
    </row>
    <row r="50" spans="1:10" ht="33" customHeight="1">
      <c r="A50" s="1617" t="s">
        <v>395</v>
      </c>
      <c r="B50" s="1617"/>
      <c r="C50" s="1617"/>
      <c r="D50" s="1617"/>
      <c r="E50" s="1618" t="s">
        <v>396</v>
      </c>
      <c r="F50" s="1618"/>
      <c r="G50" s="1618"/>
      <c r="H50" s="1618"/>
      <c r="I50" s="1618"/>
      <c r="J50" s="443"/>
    </row>
    <row r="51" spans="1:10" ht="22.5" customHeight="1">
      <c r="A51" s="453" t="s">
        <v>488</v>
      </c>
      <c r="B51" s="454"/>
      <c r="C51" s="454"/>
      <c r="D51" s="454"/>
      <c r="E51" s="455"/>
      <c r="F51" s="454"/>
      <c r="G51" s="454"/>
      <c r="H51" s="454"/>
      <c r="I51" s="456" t="s">
        <v>588</v>
      </c>
      <c r="J51" s="443"/>
    </row>
    <row r="52" spans="1:10" ht="40.5" customHeight="1">
      <c r="A52" s="1620" t="s">
        <v>527</v>
      </c>
      <c r="B52" s="1620"/>
      <c r="C52" s="1620"/>
      <c r="D52" s="1620"/>
      <c r="E52" s="1620"/>
      <c r="F52" s="1620"/>
      <c r="G52" s="1620"/>
      <c r="H52" s="1620"/>
      <c r="I52" s="1620"/>
    </row>
    <row r="53" spans="1:10" ht="40.5" customHeight="1">
      <c r="A53" s="1620" t="s">
        <v>528</v>
      </c>
      <c r="B53" s="1620"/>
      <c r="C53" s="1620"/>
      <c r="D53" s="1620"/>
      <c r="E53" s="1620"/>
      <c r="F53" s="1620"/>
      <c r="G53" s="1620"/>
      <c r="H53" s="1620"/>
      <c r="I53" s="1620"/>
    </row>
    <row r="54" spans="1:10" ht="13.5" customHeight="1">
      <c r="A54" s="458"/>
      <c r="B54" s="388"/>
      <c r="C54" s="388"/>
      <c r="D54" s="388"/>
      <c r="E54" s="388"/>
      <c r="F54" s="388"/>
      <c r="G54" s="388"/>
      <c r="H54" s="388"/>
      <c r="I54" s="388"/>
    </row>
    <row r="55" spans="1:10" ht="15.75">
      <c r="A55" s="1621" t="s">
        <v>520</v>
      </c>
      <c r="B55" s="1621"/>
      <c r="C55" s="1621"/>
      <c r="D55" s="1621"/>
      <c r="E55" s="1621"/>
      <c r="F55" s="1621"/>
      <c r="G55" s="1621"/>
      <c r="H55" s="1621"/>
      <c r="I55" s="1621"/>
    </row>
    <row r="56" spans="1:10" ht="15.75">
      <c r="A56" s="458"/>
      <c r="B56" s="458"/>
      <c r="C56" s="458"/>
      <c r="D56" s="458"/>
      <c r="E56" s="458"/>
      <c r="F56" s="458"/>
      <c r="G56" s="458"/>
      <c r="H56" s="458"/>
      <c r="I56" s="458"/>
    </row>
    <row r="57" spans="1:10" ht="16.5">
      <c r="A57" s="1622" t="s">
        <v>400</v>
      </c>
      <c r="B57" s="1622"/>
      <c r="C57" s="1622"/>
      <c r="D57" s="1622"/>
      <c r="E57" s="1622"/>
      <c r="F57" s="1622"/>
      <c r="G57" s="1622"/>
      <c r="H57" s="1622"/>
      <c r="I57" s="1622"/>
    </row>
    <row r="58" spans="1:10" ht="16.5">
      <c r="A58" s="459"/>
      <c r="B58" s="459"/>
      <c r="C58" s="459"/>
      <c r="D58" s="459"/>
      <c r="E58" s="459"/>
      <c r="F58" s="459"/>
      <c r="G58" s="459"/>
      <c r="H58" s="459"/>
      <c r="I58" s="459"/>
    </row>
    <row r="59" spans="1:10" ht="37.5" customHeight="1">
      <c r="A59" s="1049" t="s">
        <v>529</v>
      </c>
      <c r="B59" s="1049"/>
      <c r="C59" s="1049"/>
      <c r="D59" s="1049"/>
      <c r="E59" s="1049"/>
      <c r="F59" s="1049"/>
      <c r="G59" s="1049"/>
      <c r="H59" s="1049"/>
      <c r="I59" s="1049"/>
    </row>
    <row r="60" spans="1:10" ht="61.5" customHeight="1">
      <c r="A60" s="473" t="s">
        <v>465</v>
      </c>
      <c r="B60" s="1049" t="s">
        <v>530</v>
      </c>
      <c r="C60" s="1049"/>
      <c r="D60" s="1049"/>
      <c r="E60" s="1049"/>
      <c r="F60" s="1049"/>
      <c r="G60" s="1049"/>
      <c r="H60" s="1049"/>
      <c r="I60" s="1049"/>
    </row>
    <row r="61" spans="1:10" ht="53.25" customHeight="1">
      <c r="A61" s="473" t="s">
        <v>467</v>
      </c>
      <c r="B61" s="1049" t="s">
        <v>533</v>
      </c>
      <c r="C61" s="1049"/>
      <c r="D61" s="1049"/>
      <c r="E61" s="1049"/>
      <c r="F61" s="1049"/>
      <c r="G61" s="1049"/>
      <c r="H61" s="1049"/>
      <c r="I61" s="1049"/>
    </row>
    <row r="62" spans="1:10" ht="63" customHeight="1">
      <c r="A62" s="473" t="s">
        <v>469</v>
      </c>
      <c r="B62" s="1049" t="s">
        <v>534</v>
      </c>
      <c r="C62" s="1049"/>
      <c r="D62" s="1049"/>
      <c r="E62" s="1049"/>
      <c r="F62" s="1049"/>
      <c r="G62" s="1049"/>
      <c r="H62" s="1049"/>
      <c r="I62" s="1049"/>
    </row>
    <row r="63" spans="1:10" ht="62.25" customHeight="1">
      <c r="A63" s="473" t="s">
        <v>471</v>
      </c>
      <c r="B63" s="1049" t="s">
        <v>535</v>
      </c>
      <c r="C63" s="1049"/>
      <c r="D63" s="1049"/>
      <c r="E63" s="1049"/>
      <c r="F63" s="1049"/>
      <c r="G63" s="1049"/>
      <c r="H63" s="1049"/>
      <c r="I63" s="1049"/>
    </row>
    <row r="64" spans="1:10" ht="64.5" customHeight="1">
      <c r="A64" s="473" t="s">
        <v>473</v>
      </c>
      <c r="B64" s="1049" t="s">
        <v>536</v>
      </c>
      <c r="C64" s="1049"/>
      <c r="D64" s="1049"/>
      <c r="E64" s="1049"/>
      <c r="F64" s="1049"/>
      <c r="G64" s="1049"/>
      <c r="H64" s="1049"/>
      <c r="I64" s="1049"/>
    </row>
    <row r="65" spans="1:10" ht="62.25" customHeight="1">
      <c r="A65" s="473" t="s">
        <v>531</v>
      </c>
      <c r="B65" s="1049" t="s">
        <v>537</v>
      </c>
      <c r="C65" s="1049"/>
      <c r="D65" s="1049"/>
      <c r="E65" s="1049"/>
      <c r="F65" s="1049"/>
      <c r="G65" s="1049"/>
      <c r="H65" s="1049"/>
      <c r="I65" s="1049"/>
    </row>
    <row r="66" spans="1:10" ht="60.75" customHeight="1">
      <c r="A66" s="473" t="s">
        <v>532</v>
      </c>
      <c r="B66" s="1049" t="s">
        <v>538</v>
      </c>
      <c r="C66" s="1049"/>
      <c r="D66" s="1049"/>
      <c r="E66" s="1049"/>
      <c r="F66" s="1049"/>
      <c r="G66" s="1049"/>
      <c r="H66" s="1049"/>
      <c r="I66" s="1049"/>
    </row>
    <row r="67" spans="1:10" ht="72" customHeight="1">
      <c r="A67" s="473" t="s">
        <v>539</v>
      </c>
      <c r="B67" s="1049" t="s">
        <v>541</v>
      </c>
      <c r="C67" s="1049"/>
      <c r="D67" s="1049"/>
      <c r="E67" s="1049"/>
      <c r="F67" s="1049"/>
      <c r="G67" s="1049"/>
      <c r="H67" s="1049"/>
      <c r="I67" s="1049"/>
    </row>
    <row r="68" spans="1:10" ht="60" customHeight="1">
      <c r="A68" s="473" t="s">
        <v>540</v>
      </c>
      <c r="B68" s="1049" t="s">
        <v>542</v>
      </c>
      <c r="C68" s="1049"/>
      <c r="D68" s="1049"/>
      <c r="E68" s="1049"/>
      <c r="F68" s="1049"/>
      <c r="G68" s="1049"/>
      <c r="H68" s="1049"/>
      <c r="I68" s="1049"/>
    </row>
    <row r="69" spans="1:10" ht="21" customHeight="1">
      <c r="A69" s="1194" t="s">
        <v>394</v>
      </c>
      <c r="B69" s="1194"/>
      <c r="C69" s="1194"/>
      <c r="D69" s="1194"/>
      <c r="E69" s="1619" t="s">
        <v>394</v>
      </c>
      <c r="F69" s="1619"/>
      <c r="G69" s="1619"/>
      <c r="H69" s="1619"/>
      <c r="I69" s="1619"/>
      <c r="J69" s="443"/>
    </row>
    <row r="70" spans="1:10" ht="33" customHeight="1">
      <c r="A70" s="1398" t="s">
        <v>395</v>
      </c>
      <c r="B70" s="1398"/>
      <c r="C70" s="1398"/>
      <c r="D70" s="1398"/>
      <c r="E70" s="1623" t="s">
        <v>396</v>
      </c>
      <c r="F70" s="1623"/>
      <c r="G70" s="1623"/>
      <c r="H70" s="1623"/>
      <c r="I70" s="1623"/>
      <c r="J70" s="443"/>
    </row>
    <row r="71" spans="1:10" ht="20.25" customHeight="1">
      <c r="A71" s="453" t="s">
        <v>488</v>
      </c>
      <c r="B71" s="454"/>
      <c r="C71" s="454"/>
      <c r="D71" s="454"/>
      <c r="E71" s="454"/>
      <c r="F71" s="454"/>
      <c r="G71" s="454"/>
      <c r="H71" s="454"/>
      <c r="I71" s="456" t="s">
        <v>589</v>
      </c>
      <c r="J71" s="443"/>
    </row>
    <row r="72" spans="1:10" ht="24" customHeight="1">
      <c r="A72" s="1624"/>
      <c r="B72" s="1624"/>
      <c r="C72" s="1624"/>
      <c r="D72" s="1624"/>
      <c r="E72" s="1624"/>
      <c r="F72" s="1624"/>
      <c r="G72" s="1624"/>
      <c r="H72" s="1624"/>
      <c r="I72" s="1624"/>
      <c r="J72" s="443"/>
    </row>
    <row r="73" spans="1:10" ht="84" customHeight="1">
      <c r="A73" s="473" t="s">
        <v>543</v>
      </c>
      <c r="B73" s="1049" t="s">
        <v>544</v>
      </c>
      <c r="C73" s="1049"/>
      <c r="D73" s="1049"/>
      <c r="E73" s="1049"/>
      <c r="F73" s="1049"/>
      <c r="G73" s="1049"/>
      <c r="H73" s="1049"/>
      <c r="I73" s="1049"/>
    </row>
    <row r="74" spans="1:10" ht="30" customHeight="1">
      <c r="A74" s="475" t="s">
        <v>545</v>
      </c>
      <c r="B74" s="474"/>
      <c r="C74" s="474"/>
      <c r="D74" s="474"/>
      <c r="E74" s="474"/>
      <c r="F74" s="474"/>
      <c r="G74" s="474"/>
      <c r="H74" s="474"/>
      <c r="I74" s="474"/>
    </row>
    <row r="75" spans="1:10" ht="42" customHeight="1">
      <c r="A75" s="1625" t="s">
        <v>546</v>
      </c>
      <c r="B75" s="1625"/>
      <c r="C75" s="1625"/>
      <c r="D75" s="1625"/>
      <c r="E75" s="1625"/>
      <c r="F75" s="1625"/>
      <c r="G75" s="1625"/>
      <c r="H75" s="1625"/>
      <c r="I75" s="1625"/>
    </row>
    <row r="76" spans="1:10" ht="80.25" customHeight="1">
      <c r="A76" s="473" t="s">
        <v>465</v>
      </c>
      <c r="B76" s="1049" t="s">
        <v>547</v>
      </c>
      <c r="C76" s="1049"/>
      <c r="D76" s="1049"/>
      <c r="E76" s="1049"/>
      <c r="F76" s="1049"/>
      <c r="G76" s="1049"/>
      <c r="H76" s="1049"/>
      <c r="I76" s="1049"/>
    </row>
    <row r="77" spans="1:10" ht="72" customHeight="1">
      <c r="A77" s="473" t="s">
        <v>467</v>
      </c>
      <c r="B77" s="1049" t="s">
        <v>548</v>
      </c>
      <c r="C77" s="1049"/>
      <c r="D77" s="1049"/>
      <c r="E77" s="1049"/>
      <c r="F77" s="1049"/>
      <c r="G77" s="1049"/>
      <c r="H77" s="1049"/>
      <c r="I77" s="1049"/>
    </row>
    <row r="78" spans="1:10" ht="55.5" customHeight="1">
      <c r="A78" s="473" t="s">
        <v>469</v>
      </c>
      <c r="B78" s="1049" t="s">
        <v>549</v>
      </c>
      <c r="C78" s="1049"/>
      <c r="D78" s="1049"/>
      <c r="E78" s="1049"/>
      <c r="F78" s="1049"/>
      <c r="G78" s="1049"/>
      <c r="H78" s="1049"/>
      <c r="I78" s="1049"/>
    </row>
    <row r="79" spans="1:10" ht="69.75" customHeight="1">
      <c r="A79" s="473" t="s">
        <v>471</v>
      </c>
      <c r="B79" s="1049" t="s">
        <v>550</v>
      </c>
      <c r="C79" s="1049"/>
      <c r="D79" s="1049"/>
      <c r="E79" s="1049"/>
      <c r="F79" s="1049"/>
      <c r="G79" s="1049"/>
      <c r="H79" s="1049"/>
      <c r="I79" s="1049"/>
    </row>
    <row r="80" spans="1:10" ht="56.25" customHeight="1">
      <c r="A80" s="473" t="s">
        <v>473</v>
      </c>
      <c r="B80" s="1049" t="s">
        <v>551</v>
      </c>
      <c r="C80" s="1049"/>
      <c r="D80" s="1049"/>
      <c r="E80" s="1049"/>
      <c r="F80" s="1049"/>
      <c r="G80" s="1049"/>
      <c r="H80" s="1049"/>
      <c r="I80" s="1049"/>
    </row>
    <row r="81" spans="1:10" ht="70.5" customHeight="1">
      <c r="A81" s="473" t="s">
        <v>531</v>
      </c>
      <c r="B81" s="1049" t="s">
        <v>552</v>
      </c>
      <c r="C81" s="1049"/>
      <c r="D81" s="1049"/>
      <c r="E81" s="1049"/>
      <c r="F81" s="1049"/>
      <c r="G81" s="1049"/>
      <c r="H81" s="1049"/>
      <c r="I81" s="1049"/>
    </row>
    <row r="82" spans="1:10" ht="86.25" customHeight="1">
      <c r="A82" s="473" t="s">
        <v>532</v>
      </c>
      <c r="B82" s="1049" t="s">
        <v>553</v>
      </c>
      <c r="C82" s="1049"/>
      <c r="D82" s="1049"/>
      <c r="E82" s="1049"/>
      <c r="F82" s="1049"/>
      <c r="G82" s="1049"/>
      <c r="H82" s="1049"/>
      <c r="I82" s="1049"/>
    </row>
    <row r="83" spans="1:10" ht="72" customHeight="1">
      <c r="A83" s="473" t="s">
        <v>539</v>
      </c>
      <c r="B83" s="1049" t="s">
        <v>554</v>
      </c>
      <c r="C83" s="1049"/>
      <c r="D83" s="1049"/>
      <c r="E83" s="1049"/>
      <c r="F83" s="1049"/>
      <c r="G83" s="1049"/>
      <c r="H83" s="1049"/>
      <c r="I83" s="1049"/>
    </row>
    <row r="84" spans="1:10" ht="21" customHeight="1">
      <c r="A84" s="1194" t="s">
        <v>394</v>
      </c>
      <c r="B84" s="1194"/>
      <c r="C84" s="1194"/>
      <c r="D84" s="1194"/>
      <c r="E84" s="1619" t="s">
        <v>394</v>
      </c>
      <c r="F84" s="1619"/>
      <c r="G84" s="1619"/>
      <c r="H84" s="1619"/>
      <c r="I84" s="1619"/>
      <c r="J84" s="443"/>
    </row>
    <row r="85" spans="1:10" ht="33" customHeight="1">
      <c r="A85" s="1398" t="s">
        <v>395</v>
      </c>
      <c r="B85" s="1398"/>
      <c r="C85" s="1398"/>
      <c r="D85" s="1398"/>
      <c r="E85" s="1623" t="s">
        <v>396</v>
      </c>
      <c r="F85" s="1623"/>
      <c r="G85" s="1623"/>
      <c r="H85" s="1623"/>
      <c r="I85" s="1623"/>
      <c r="J85" s="443"/>
    </row>
    <row r="86" spans="1:10" ht="20.25" customHeight="1">
      <c r="A86" s="453" t="s">
        <v>488</v>
      </c>
      <c r="B86" s="454"/>
      <c r="C86" s="454"/>
      <c r="D86" s="454"/>
      <c r="E86" s="454"/>
      <c r="F86" s="454"/>
      <c r="G86" s="454"/>
      <c r="H86" s="454"/>
      <c r="I86" s="456" t="s">
        <v>590</v>
      </c>
      <c r="J86" s="443"/>
    </row>
    <row r="87" spans="1:10" ht="7.5" customHeight="1">
      <c r="A87" s="1622"/>
      <c r="B87" s="1622"/>
      <c r="C87" s="1622"/>
      <c r="D87" s="1622"/>
      <c r="E87" s="1622"/>
      <c r="F87" s="1622"/>
      <c r="G87" s="1622"/>
      <c r="H87" s="1622"/>
      <c r="I87" s="1622"/>
    </row>
    <row r="88" spans="1:10" ht="89.25" customHeight="1">
      <c r="A88" s="473" t="s">
        <v>540</v>
      </c>
      <c r="B88" s="1049" t="s">
        <v>555</v>
      </c>
      <c r="C88" s="1049"/>
      <c r="D88" s="1049"/>
      <c r="E88" s="1049"/>
      <c r="F88" s="1049"/>
      <c r="G88" s="1049"/>
      <c r="H88" s="1049"/>
      <c r="I88" s="1049"/>
    </row>
    <row r="89" spans="1:10" ht="75" customHeight="1">
      <c r="A89" s="473" t="s">
        <v>543</v>
      </c>
      <c r="B89" s="1049" t="s">
        <v>564</v>
      </c>
      <c r="C89" s="1049"/>
      <c r="D89" s="1049"/>
      <c r="E89" s="1049"/>
      <c r="F89" s="1049"/>
      <c r="G89" s="1049"/>
      <c r="H89" s="1049"/>
      <c r="I89" s="1049"/>
    </row>
    <row r="90" spans="1:10" ht="64.5" customHeight="1">
      <c r="A90" s="473" t="s">
        <v>556</v>
      </c>
      <c r="B90" s="1049" t="s">
        <v>565</v>
      </c>
      <c r="C90" s="1049"/>
      <c r="D90" s="1049"/>
      <c r="E90" s="1049"/>
      <c r="F90" s="1049"/>
      <c r="G90" s="1049"/>
      <c r="H90" s="1049"/>
      <c r="I90" s="1049"/>
    </row>
    <row r="91" spans="1:10" ht="95.25" customHeight="1">
      <c r="A91" s="473" t="s">
        <v>557</v>
      </c>
      <c r="B91" s="1049" t="s">
        <v>566</v>
      </c>
      <c r="C91" s="1049"/>
      <c r="D91" s="1049"/>
      <c r="E91" s="1049"/>
      <c r="F91" s="1049"/>
      <c r="G91" s="1049"/>
      <c r="H91" s="1049"/>
      <c r="I91" s="1049"/>
    </row>
    <row r="92" spans="1:10" ht="73.5" customHeight="1">
      <c r="A92" s="473" t="s">
        <v>558</v>
      </c>
      <c r="B92" s="1049" t="s">
        <v>567</v>
      </c>
      <c r="C92" s="1049"/>
      <c r="D92" s="1049"/>
      <c r="E92" s="1049"/>
      <c r="F92" s="1049"/>
      <c r="G92" s="1049"/>
      <c r="H92" s="1049"/>
      <c r="I92" s="1049"/>
    </row>
    <row r="93" spans="1:10" ht="58.5" customHeight="1">
      <c r="A93" s="473" t="s">
        <v>559</v>
      </c>
      <c r="B93" s="1049" t="s">
        <v>568</v>
      </c>
      <c r="C93" s="1049"/>
      <c r="D93" s="1049"/>
      <c r="E93" s="1049"/>
      <c r="F93" s="1049"/>
      <c r="G93" s="1049"/>
      <c r="H93" s="1049"/>
      <c r="I93" s="1049"/>
    </row>
    <row r="94" spans="1:10" ht="111.75" customHeight="1">
      <c r="A94" s="473" t="s">
        <v>560</v>
      </c>
      <c r="B94" s="1049" t="s">
        <v>569</v>
      </c>
      <c r="C94" s="1049"/>
      <c r="D94" s="1049"/>
      <c r="E94" s="1049"/>
      <c r="F94" s="1049"/>
      <c r="G94" s="1049"/>
      <c r="H94" s="1049"/>
      <c r="I94" s="1049"/>
    </row>
    <row r="95" spans="1:10" ht="84.75" customHeight="1">
      <c r="A95" s="473" t="s">
        <v>561</v>
      </c>
      <c r="B95" s="1049" t="s">
        <v>570</v>
      </c>
      <c r="C95" s="1049"/>
      <c r="D95" s="1049"/>
      <c r="E95" s="1049"/>
      <c r="F95" s="1049"/>
      <c r="G95" s="1049"/>
      <c r="H95" s="1049"/>
      <c r="I95" s="1049"/>
    </row>
    <row r="96" spans="1:10" ht="84.75" customHeight="1">
      <c r="A96" s="473" t="s">
        <v>562</v>
      </c>
      <c r="B96" s="1049" t="s">
        <v>571</v>
      </c>
      <c r="C96" s="1049"/>
      <c r="D96" s="1049"/>
      <c r="E96" s="1049"/>
      <c r="F96" s="1049"/>
      <c r="G96" s="1049"/>
      <c r="H96" s="1049"/>
      <c r="I96" s="1049"/>
    </row>
    <row r="97" spans="1:10" ht="21" customHeight="1">
      <c r="A97" s="1194" t="s">
        <v>394</v>
      </c>
      <c r="B97" s="1194"/>
      <c r="C97" s="1194"/>
      <c r="D97" s="1194"/>
      <c r="E97" s="1619" t="s">
        <v>394</v>
      </c>
      <c r="F97" s="1619"/>
      <c r="G97" s="1619"/>
      <c r="H97" s="1619"/>
      <c r="I97" s="1619"/>
      <c r="J97" s="443"/>
    </row>
    <row r="98" spans="1:10" ht="33" customHeight="1">
      <c r="A98" s="1398" t="s">
        <v>395</v>
      </c>
      <c r="B98" s="1398"/>
      <c r="C98" s="1398"/>
      <c r="D98" s="1398"/>
      <c r="E98" s="1623" t="s">
        <v>396</v>
      </c>
      <c r="F98" s="1623"/>
      <c r="G98" s="1623"/>
      <c r="H98" s="1623"/>
      <c r="I98" s="1623"/>
      <c r="J98" s="443"/>
    </row>
    <row r="99" spans="1:10" ht="19.5" customHeight="1">
      <c r="A99" s="453" t="s">
        <v>488</v>
      </c>
      <c r="B99" s="454"/>
      <c r="C99" s="454"/>
      <c r="D99" s="454"/>
      <c r="E99" s="454"/>
      <c r="F99" s="454"/>
      <c r="G99" s="454"/>
      <c r="H99" s="454"/>
      <c r="I99" s="456" t="s">
        <v>591</v>
      </c>
    </row>
    <row r="100" spans="1:10" ht="10.5" customHeight="1">
      <c r="A100" s="460"/>
      <c r="B100" s="457"/>
      <c r="C100" s="457"/>
      <c r="D100" s="457"/>
      <c r="E100" s="457"/>
      <c r="F100" s="457"/>
      <c r="G100" s="457"/>
      <c r="H100" s="457"/>
      <c r="I100" s="457"/>
    </row>
    <row r="101" spans="1:10" ht="79.5" customHeight="1">
      <c r="A101" s="473" t="s">
        <v>563</v>
      </c>
      <c r="B101" s="1049" t="s">
        <v>572</v>
      </c>
      <c r="C101" s="1049"/>
      <c r="D101" s="1049"/>
      <c r="E101" s="1049"/>
      <c r="F101" s="1049"/>
      <c r="G101" s="1049"/>
      <c r="H101" s="1049"/>
      <c r="I101" s="1049"/>
    </row>
    <row r="102" spans="1:10" ht="72" customHeight="1">
      <c r="A102" s="473" t="s">
        <v>573</v>
      </c>
      <c r="B102" s="1049" t="s">
        <v>574</v>
      </c>
      <c r="C102" s="1049"/>
      <c r="D102" s="1049"/>
      <c r="E102" s="1049"/>
      <c r="F102" s="1049"/>
      <c r="G102" s="1049"/>
      <c r="H102" s="1049"/>
      <c r="I102" s="1049"/>
    </row>
    <row r="103" spans="1:10" ht="72.75" customHeight="1">
      <c r="A103" s="473" t="s">
        <v>575</v>
      </c>
      <c r="B103" s="1049" t="s">
        <v>576</v>
      </c>
      <c r="C103" s="1049"/>
      <c r="D103" s="1049"/>
      <c r="E103" s="1049"/>
      <c r="F103" s="1049"/>
      <c r="G103" s="1049"/>
      <c r="H103" s="1049"/>
      <c r="I103" s="1049"/>
    </row>
    <row r="104" spans="1:10" ht="30" customHeight="1">
      <c r="A104" s="475" t="s">
        <v>577</v>
      </c>
      <c r="B104" s="474"/>
      <c r="C104" s="474"/>
      <c r="D104" s="474"/>
      <c r="E104" s="474"/>
      <c r="F104" s="474"/>
      <c r="G104" s="474"/>
      <c r="H104" s="474"/>
      <c r="I104" s="474"/>
    </row>
    <row r="105" spans="1:10" ht="32.25" customHeight="1">
      <c r="A105" s="473" t="s">
        <v>465</v>
      </c>
      <c r="B105" s="1049" t="s">
        <v>424</v>
      </c>
      <c r="C105" s="1049"/>
      <c r="D105" s="1049"/>
      <c r="E105" s="1049"/>
      <c r="F105" s="1049"/>
      <c r="G105" s="1049"/>
      <c r="H105" s="1049"/>
      <c r="I105" s="1049"/>
    </row>
    <row r="106" spans="1:10" ht="44.25" customHeight="1">
      <c r="A106" s="473" t="s">
        <v>467</v>
      </c>
      <c r="B106" s="1049" t="s">
        <v>578</v>
      </c>
      <c r="C106" s="1049"/>
      <c r="D106" s="1049"/>
      <c r="E106" s="1049"/>
      <c r="F106" s="1049"/>
      <c r="G106" s="1049"/>
      <c r="H106" s="1049"/>
      <c r="I106" s="1049"/>
    </row>
    <row r="107" spans="1:10" ht="12" customHeight="1">
      <c r="A107" s="473"/>
      <c r="B107" s="472"/>
      <c r="C107" s="472"/>
      <c r="D107" s="472"/>
      <c r="E107" s="472"/>
      <c r="F107" s="472"/>
      <c r="G107" s="472"/>
      <c r="H107" s="472"/>
      <c r="I107" s="472"/>
    </row>
    <row r="108" spans="1:10" ht="30" customHeight="1">
      <c r="A108" s="475" t="s">
        <v>579</v>
      </c>
      <c r="B108" s="474"/>
      <c r="C108" s="474"/>
      <c r="D108" s="474"/>
      <c r="E108" s="474"/>
      <c r="F108" s="474"/>
      <c r="G108" s="474"/>
      <c r="H108" s="474"/>
      <c r="I108" s="474"/>
    </row>
    <row r="109" spans="1:10" ht="40.5" customHeight="1">
      <c r="A109" s="1625" t="s">
        <v>580</v>
      </c>
      <c r="B109" s="1625"/>
      <c r="C109" s="1625"/>
      <c r="D109" s="1625"/>
      <c r="E109" s="1625"/>
      <c r="F109" s="1625"/>
      <c r="G109" s="1625"/>
      <c r="H109" s="1625"/>
      <c r="I109" s="1625"/>
    </row>
    <row r="110" spans="1:10" ht="30" customHeight="1">
      <c r="A110" s="475" t="s">
        <v>581</v>
      </c>
      <c r="B110" s="474"/>
      <c r="C110" s="474"/>
      <c r="D110" s="474"/>
      <c r="E110" s="474"/>
      <c r="F110" s="474"/>
      <c r="G110" s="474"/>
      <c r="H110" s="474"/>
      <c r="I110" s="474"/>
    </row>
    <row r="111" spans="1:10" ht="62.25" customHeight="1">
      <c r="A111" s="473" t="s">
        <v>465</v>
      </c>
      <c r="B111" s="1049" t="s">
        <v>582</v>
      </c>
      <c r="C111" s="1049"/>
      <c r="D111" s="1049"/>
      <c r="E111" s="1049"/>
      <c r="F111" s="1049"/>
      <c r="G111" s="1049"/>
      <c r="H111" s="1049"/>
      <c r="I111" s="1049"/>
    </row>
    <row r="112" spans="1:10" ht="45" customHeight="1">
      <c r="A112" s="473" t="s">
        <v>467</v>
      </c>
      <c r="B112" s="1049" t="s">
        <v>583</v>
      </c>
      <c r="C112" s="1049"/>
      <c r="D112" s="1049"/>
      <c r="E112" s="1049"/>
      <c r="F112" s="1049"/>
      <c r="G112" s="1049"/>
      <c r="H112" s="1049"/>
      <c r="I112" s="1049"/>
    </row>
    <row r="113" spans="1:10" ht="55.5" customHeight="1">
      <c r="A113" s="473" t="s">
        <v>469</v>
      </c>
      <c r="B113" s="1049" t="s">
        <v>584</v>
      </c>
      <c r="C113" s="1049"/>
      <c r="D113" s="1049"/>
      <c r="E113" s="1049"/>
      <c r="F113" s="1049"/>
      <c r="G113" s="1049"/>
      <c r="H113" s="1049"/>
      <c r="I113" s="1049"/>
    </row>
    <row r="114" spans="1:10" ht="58.5" customHeight="1">
      <c r="A114" s="473" t="s">
        <v>471</v>
      </c>
      <c r="B114" s="1049" t="s">
        <v>585</v>
      </c>
      <c r="C114" s="1049"/>
      <c r="D114" s="1049"/>
      <c r="E114" s="1049"/>
      <c r="F114" s="1049"/>
      <c r="G114" s="1049"/>
      <c r="H114" s="1049"/>
      <c r="I114" s="1049"/>
    </row>
    <row r="115" spans="1:10" ht="54" customHeight="1">
      <c r="A115" s="473" t="s">
        <v>473</v>
      </c>
      <c r="B115" s="1049" t="s">
        <v>586</v>
      </c>
      <c r="C115" s="1049"/>
      <c r="D115" s="1049"/>
      <c r="E115" s="1049"/>
      <c r="F115" s="1049"/>
      <c r="G115" s="1049"/>
      <c r="H115" s="1049"/>
      <c r="I115" s="1049"/>
    </row>
    <row r="116" spans="1:10" ht="17.45" customHeight="1">
      <c r="A116" s="460"/>
      <c r="B116" s="457"/>
      <c r="C116" s="457"/>
      <c r="D116" s="457"/>
      <c r="E116" s="457"/>
      <c r="F116" s="457"/>
      <c r="G116" s="457"/>
      <c r="H116" s="457"/>
      <c r="I116" s="457"/>
    </row>
    <row r="117" spans="1:10" ht="21" customHeight="1">
      <c r="A117" s="1194" t="s">
        <v>394</v>
      </c>
      <c r="B117" s="1194"/>
      <c r="C117" s="1194"/>
      <c r="D117" s="1194"/>
      <c r="E117" s="1619" t="s">
        <v>394</v>
      </c>
      <c r="F117" s="1619"/>
      <c r="G117" s="1619"/>
      <c r="H117" s="1619"/>
      <c r="I117" s="1619"/>
      <c r="J117" s="443"/>
    </row>
    <row r="118" spans="1:10" ht="33" customHeight="1">
      <c r="A118" s="1398" t="s">
        <v>395</v>
      </c>
      <c r="B118" s="1398"/>
      <c r="C118" s="1398"/>
      <c r="D118" s="1398"/>
      <c r="E118" s="1623" t="s">
        <v>396</v>
      </c>
      <c r="F118" s="1623"/>
      <c r="G118" s="1623"/>
      <c r="H118" s="1623"/>
      <c r="I118" s="1623"/>
      <c r="J118" s="443"/>
    </row>
    <row r="119" spans="1:10" ht="22.5" customHeight="1">
      <c r="A119" s="453" t="s">
        <v>488</v>
      </c>
      <c r="B119" s="454"/>
      <c r="C119" s="454"/>
      <c r="D119" s="454"/>
      <c r="E119" s="454"/>
      <c r="F119" s="454"/>
      <c r="G119" s="454"/>
      <c r="H119" s="454"/>
      <c r="I119" s="456" t="s">
        <v>592</v>
      </c>
      <c r="J119" s="443"/>
    </row>
    <row r="120" spans="1:10" ht="30.75" customHeight="1">
      <c r="A120" s="460"/>
      <c r="B120" s="1620"/>
      <c r="C120" s="1620"/>
      <c r="D120" s="1620"/>
      <c r="E120" s="1620"/>
      <c r="F120" s="1620"/>
      <c r="G120" s="1620"/>
      <c r="H120" s="1620"/>
      <c r="I120" s="1620"/>
    </row>
    <row r="121" spans="1:10" ht="21.95" customHeight="1">
      <c r="A121" s="388"/>
      <c r="B121" s="452"/>
      <c r="C121" s="461"/>
      <c r="D121" s="461"/>
      <c r="E121" s="461"/>
      <c r="F121" s="452"/>
      <c r="G121" s="461"/>
      <c r="H121" s="461"/>
      <c r="I121" s="461"/>
    </row>
    <row r="122" spans="1:10" ht="21.95" customHeight="1">
      <c r="A122" s="388"/>
      <c r="B122" s="1626" t="s">
        <v>451</v>
      </c>
      <c r="C122" s="1626"/>
      <c r="D122" s="462"/>
      <c r="E122" s="462"/>
      <c r="F122" s="1626" t="s">
        <v>451</v>
      </c>
      <c r="G122" s="1626"/>
      <c r="H122" s="462"/>
      <c r="I122" s="462"/>
    </row>
    <row r="123" spans="1:10" ht="35.25" customHeight="1">
      <c r="A123" s="388"/>
      <c r="B123" s="1628" t="s">
        <v>395</v>
      </c>
      <c r="C123" s="1628"/>
      <c r="D123" s="1628"/>
      <c r="E123" s="1628"/>
      <c r="F123" s="1628" t="s">
        <v>396</v>
      </c>
      <c r="G123" s="1628"/>
      <c r="H123" s="1628"/>
      <c r="I123" s="1628"/>
    </row>
    <row r="124" spans="1:10" ht="21.95" customHeight="1">
      <c r="A124" s="388"/>
      <c r="B124" s="463"/>
      <c r="C124" s="464"/>
      <c r="D124" s="464"/>
      <c r="E124" s="464"/>
      <c r="F124" s="465"/>
      <c r="G124" s="465"/>
      <c r="H124" s="465"/>
      <c r="I124" s="465"/>
    </row>
    <row r="125" spans="1:10" ht="21.95" customHeight="1">
      <c r="A125" s="388"/>
      <c r="B125" s="1194" t="s">
        <v>452</v>
      </c>
      <c r="C125" s="1194"/>
      <c r="D125" s="1194"/>
      <c r="E125" s="1194"/>
      <c r="F125" s="1194" t="s">
        <v>452</v>
      </c>
      <c r="G125" s="1194"/>
      <c r="H125" s="1194"/>
      <c r="I125" s="1194"/>
    </row>
    <row r="126" spans="1:10" ht="21.95" customHeight="1">
      <c r="A126" s="388"/>
      <c r="B126" s="452"/>
      <c r="C126" s="464"/>
      <c r="D126" s="464"/>
      <c r="E126" s="464"/>
      <c r="F126" s="452"/>
      <c r="G126" s="464"/>
      <c r="H126" s="464"/>
      <c r="I126" s="464"/>
    </row>
    <row r="127" spans="1:10" ht="21.95" customHeight="1">
      <c r="A127" s="388"/>
      <c r="B127" s="452"/>
      <c r="C127" s="464"/>
      <c r="D127" s="464"/>
      <c r="E127" s="464"/>
      <c r="F127" s="452"/>
      <c r="G127" s="464"/>
      <c r="H127" s="464"/>
      <c r="I127" s="464"/>
    </row>
    <row r="128" spans="1:10" ht="21.95" customHeight="1">
      <c r="A128" s="388"/>
      <c r="B128" s="454" t="s">
        <v>453</v>
      </c>
      <c r="C128" s="466"/>
      <c r="D128" s="454"/>
      <c r="E128" s="454"/>
      <c r="F128" s="1627" t="s">
        <v>453</v>
      </c>
      <c r="G128" s="1627"/>
      <c r="H128" s="1627"/>
      <c r="I128" s="1627"/>
    </row>
    <row r="129" spans="1:9" ht="21.95" customHeight="1">
      <c r="A129" s="388"/>
      <c r="B129" s="454" t="s">
        <v>5</v>
      </c>
      <c r="C129" s="466"/>
      <c r="D129" s="454"/>
      <c r="E129" s="454"/>
      <c r="F129" s="454" t="s">
        <v>521</v>
      </c>
      <c r="G129" s="462"/>
      <c r="H129" s="462"/>
      <c r="I129" s="462"/>
    </row>
    <row r="130" spans="1:9" ht="21.95" customHeight="1">
      <c r="A130" s="388"/>
      <c r="B130" s="462"/>
      <c r="C130" s="464"/>
      <c r="D130" s="464"/>
      <c r="E130" s="464"/>
      <c r="F130" s="462"/>
      <c r="G130" s="464"/>
      <c r="H130" s="464"/>
      <c r="I130" s="464"/>
    </row>
    <row r="131" spans="1:9" ht="21.95" customHeight="1">
      <c r="A131" s="388"/>
      <c r="B131" s="1194" t="s">
        <v>454</v>
      </c>
      <c r="C131" s="1194"/>
      <c r="D131" s="1194"/>
      <c r="E131" s="1194"/>
      <c r="F131" s="1194" t="s">
        <v>454</v>
      </c>
      <c r="G131" s="1194"/>
      <c r="H131" s="1194"/>
      <c r="I131" s="1194"/>
    </row>
    <row r="132" spans="1:9" ht="21.95" customHeight="1">
      <c r="A132" s="388"/>
      <c r="B132" s="454" t="s">
        <v>453</v>
      </c>
      <c r="C132" s="454"/>
      <c r="D132" s="454"/>
      <c r="E132" s="454"/>
      <c r="F132" s="454" t="s">
        <v>453</v>
      </c>
      <c r="G132" s="414"/>
      <c r="H132" s="414"/>
      <c r="I132" s="414"/>
    </row>
    <row r="133" spans="1:9" ht="21.95" customHeight="1">
      <c r="A133" s="388"/>
      <c r="B133" s="454" t="s">
        <v>5</v>
      </c>
      <c r="C133" s="454"/>
      <c r="D133" s="454"/>
      <c r="E133" s="454"/>
      <c r="F133" s="454" t="s">
        <v>5</v>
      </c>
      <c r="G133" s="388"/>
      <c r="H133" s="467"/>
      <c r="I133" s="467"/>
    </row>
    <row r="134" spans="1:9" ht="21.95" customHeight="1">
      <c r="A134" s="388"/>
      <c r="B134" s="388"/>
      <c r="C134" s="388"/>
      <c r="D134" s="388"/>
      <c r="E134" s="388"/>
      <c r="F134" s="388"/>
      <c r="G134" s="388"/>
      <c r="H134" s="388"/>
      <c r="I134" s="388"/>
    </row>
    <row r="135" spans="1:9" ht="21.95" customHeight="1">
      <c r="A135" s="388"/>
      <c r="B135" s="1194" t="s">
        <v>594</v>
      </c>
      <c r="C135" s="1194"/>
      <c r="D135" s="1194"/>
      <c r="E135" s="1194"/>
      <c r="F135" s="1194" t="s">
        <v>594</v>
      </c>
      <c r="G135" s="1194"/>
      <c r="H135" s="1194"/>
      <c r="I135" s="1194"/>
    </row>
    <row r="136" spans="1:9" ht="21.95" customHeight="1">
      <c r="A136" s="388"/>
      <c r="B136" s="454" t="s">
        <v>453</v>
      </c>
      <c r="C136" s="454"/>
      <c r="D136" s="454"/>
      <c r="E136" s="454"/>
      <c r="F136" s="454" t="s">
        <v>453</v>
      </c>
      <c r="G136" s="414"/>
      <c r="H136" s="414"/>
      <c r="I136" s="414"/>
    </row>
    <row r="137" spans="1:9" ht="21.95" customHeight="1">
      <c r="A137" s="461"/>
      <c r="B137" s="454" t="s">
        <v>5</v>
      </c>
      <c r="C137" s="454"/>
      <c r="D137" s="454"/>
      <c r="E137" s="454"/>
      <c r="F137" s="454" t="s">
        <v>5</v>
      </c>
      <c r="G137" s="461"/>
      <c r="H137" s="468"/>
      <c r="I137" s="468"/>
    </row>
    <row r="138" spans="1:9" ht="21.95" customHeight="1">
      <c r="A138" s="461"/>
      <c r="B138" s="454"/>
      <c r="C138" s="454"/>
      <c r="D138" s="454"/>
      <c r="E138" s="454"/>
      <c r="F138" s="454"/>
      <c r="G138" s="461"/>
      <c r="H138" s="468"/>
      <c r="I138" s="468"/>
    </row>
    <row r="139" spans="1:9" ht="21.95" customHeight="1">
      <c r="A139" s="461"/>
      <c r="B139" s="454"/>
      <c r="C139" s="454"/>
      <c r="D139" s="454"/>
      <c r="E139" s="454"/>
      <c r="F139" s="454"/>
      <c r="G139" s="461"/>
      <c r="H139" s="468"/>
      <c r="I139" s="468"/>
    </row>
    <row r="140" spans="1:9" ht="21.95" customHeight="1">
      <c r="A140" s="461"/>
      <c r="B140" s="454"/>
      <c r="C140" s="454"/>
      <c r="D140" s="454"/>
      <c r="E140" s="454"/>
      <c r="F140" s="454"/>
      <c r="G140" s="461"/>
      <c r="H140" s="468"/>
      <c r="I140" s="468"/>
    </row>
    <row r="141" spans="1:9" ht="21.95" customHeight="1">
      <c r="A141" s="461"/>
      <c r="B141" s="454"/>
      <c r="C141" s="454"/>
      <c r="D141" s="454"/>
      <c r="E141" s="454"/>
      <c r="F141" s="454"/>
      <c r="G141" s="461"/>
      <c r="H141" s="468"/>
      <c r="I141" s="468"/>
    </row>
    <row r="142" spans="1:9" ht="21.95" customHeight="1">
      <c r="A142" s="461"/>
      <c r="B142" s="454"/>
      <c r="C142" s="454"/>
      <c r="D142" s="454"/>
      <c r="E142" s="454"/>
      <c r="F142" s="454"/>
      <c r="G142" s="461"/>
      <c r="H142" s="468"/>
      <c r="I142" s="468"/>
    </row>
    <row r="143" spans="1:9" ht="21.95" customHeight="1">
      <c r="A143" s="461"/>
      <c r="B143" s="454"/>
      <c r="C143" s="454"/>
      <c r="D143" s="454"/>
      <c r="E143" s="454"/>
      <c r="F143" s="454"/>
      <c r="G143" s="461"/>
      <c r="H143" s="468"/>
      <c r="I143" s="468"/>
    </row>
    <row r="144" spans="1:9" ht="21.95" customHeight="1">
      <c r="A144" s="461"/>
      <c r="B144" s="454"/>
      <c r="C144" s="454"/>
      <c r="D144" s="454"/>
      <c r="E144" s="454"/>
      <c r="F144" s="454"/>
      <c r="G144" s="461"/>
      <c r="H144" s="468"/>
      <c r="I144" s="468"/>
    </row>
    <row r="145" spans="1:9" ht="21.95" customHeight="1">
      <c r="A145" s="461"/>
      <c r="B145" s="454"/>
      <c r="C145" s="454"/>
      <c r="D145" s="454"/>
      <c r="E145" s="454"/>
      <c r="F145" s="454"/>
      <c r="G145" s="461"/>
      <c r="H145" s="468"/>
      <c r="I145" s="468"/>
    </row>
    <row r="146" spans="1:9" ht="21.95" customHeight="1">
      <c r="A146" s="461"/>
      <c r="B146" s="454"/>
      <c r="C146" s="454"/>
      <c r="D146" s="454"/>
      <c r="E146" s="454"/>
      <c r="F146" s="454"/>
      <c r="G146" s="461"/>
      <c r="H146" s="468"/>
      <c r="I146" s="468"/>
    </row>
    <row r="147" spans="1:9" ht="21.95" customHeight="1">
      <c r="A147" s="461"/>
      <c r="B147" s="454"/>
      <c r="C147" s="454"/>
      <c r="D147" s="454"/>
      <c r="E147" s="454"/>
      <c r="F147" s="454"/>
      <c r="G147" s="461"/>
      <c r="H147" s="468"/>
      <c r="I147" s="468"/>
    </row>
    <row r="148" spans="1:9" ht="21.6" customHeight="1">
      <c r="A148" s="461"/>
      <c r="B148" s="454"/>
      <c r="C148" s="454"/>
      <c r="D148" s="454"/>
      <c r="E148" s="454"/>
      <c r="F148" s="454"/>
      <c r="G148" s="461"/>
      <c r="H148" s="468"/>
      <c r="I148" s="468"/>
    </row>
    <row r="149" spans="1:9" ht="21.6" hidden="1" customHeight="1">
      <c r="A149" s="461"/>
      <c r="B149" s="454"/>
      <c r="C149" s="454"/>
      <c r="D149" s="454"/>
      <c r="E149" s="454"/>
      <c r="F149" s="454"/>
      <c r="G149" s="461"/>
      <c r="H149" s="468"/>
      <c r="I149" s="468"/>
    </row>
    <row r="150" spans="1:9" ht="21.6" hidden="1" customHeight="1">
      <c r="A150" s="461"/>
      <c r="B150" s="454"/>
      <c r="C150" s="454"/>
      <c r="D150" s="454"/>
      <c r="E150" s="454"/>
      <c r="F150" s="454"/>
      <c r="G150" s="461"/>
      <c r="H150" s="468"/>
      <c r="I150" s="468"/>
    </row>
    <row r="151" spans="1:9" ht="18.600000000000001" hidden="1" customHeight="1">
      <c r="A151" s="461"/>
      <c r="B151" s="454"/>
      <c r="C151" s="454"/>
      <c r="D151" s="454"/>
      <c r="E151" s="454"/>
      <c r="F151" s="454"/>
      <c r="G151" s="461"/>
      <c r="H151" s="468"/>
      <c r="I151" s="468"/>
    </row>
    <row r="152" spans="1:9" ht="21.6" hidden="1" customHeight="1">
      <c r="A152" s="461"/>
      <c r="B152" s="454"/>
      <c r="C152" s="454"/>
      <c r="D152" s="454"/>
      <c r="E152" s="454"/>
      <c r="F152" s="454"/>
      <c r="G152" s="461"/>
      <c r="H152" s="468"/>
      <c r="I152" s="468"/>
    </row>
    <row r="153" spans="1:9" ht="21.6" hidden="1" customHeight="1">
      <c r="A153" s="461"/>
      <c r="B153" s="454"/>
      <c r="C153" s="454"/>
      <c r="D153" s="454"/>
      <c r="E153" s="454"/>
      <c r="F153" s="454"/>
      <c r="G153" s="461"/>
      <c r="H153" s="468"/>
      <c r="I153" s="468"/>
    </row>
    <row r="154" spans="1:9" ht="21.95" customHeight="1">
      <c r="A154" s="461"/>
      <c r="B154" s="454"/>
      <c r="C154" s="454"/>
      <c r="D154" s="454"/>
      <c r="E154" s="454"/>
      <c r="F154" s="454"/>
      <c r="G154" s="461"/>
      <c r="H154" s="468"/>
      <c r="I154" s="468"/>
    </row>
    <row r="155" spans="1:9" ht="21.95" customHeight="1">
      <c r="A155" s="461"/>
      <c r="B155" s="454"/>
      <c r="C155" s="454"/>
      <c r="D155" s="454"/>
      <c r="E155" s="454"/>
      <c r="F155" s="454"/>
      <c r="G155" s="461"/>
      <c r="H155" s="468"/>
      <c r="I155" s="468"/>
    </row>
    <row r="156" spans="1:9" ht="21.95" customHeight="1">
      <c r="A156" s="469"/>
      <c r="B156" s="385"/>
      <c r="C156" s="385"/>
      <c r="D156" s="385"/>
      <c r="E156" s="385"/>
      <c r="F156" s="385"/>
      <c r="G156" s="469"/>
      <c r="H156" s="470"/>
      <c r="I156" s="470"/>
    </row>
    <row r="157" spans="1:9" ht="21.95" customHeight="1">
      <c r="A157" s="453" t="s">
        <v>488</v>
      </c>
      <c r="B157" s="454"/>
      <c r="C157" s="454"/>
      <c r="D157" s="454"/>
      <c r="E157" s="454"/>
      <c r="F157" s="454"/>
      <c r="G157" s="454"/>
      <c r="H157" s="454"/>
      <c r="I157" s="456" t="s">
        <v>593</v>
      </c>
    </row>
    <row r="158" spans="1:9" ht="21.95" customHeight="1">
      <c r="A158" s="388"/>
      <c r="B158" s="454"/>
      <c r="C158" s="454"/>
      <c r="D158" s="454"/>
      <c r="E158" s="454"/>
      <c r="F158" s="454"/>
      <c r="G158" s="388"/>
      <c r="H158" s="388"/>
      <c r="I158" s="388"/>
    </row>
    <row r="159" spans="1:9" ht="21.95" customHeight="1">
      <c r="A159" s="388"/>
      <c r="B159" s="454"/>
      <c r="C159" s="454"/>
      <c r="D159" s="454"/>
      <c r="E159" s="454"/>
      <c r="F159" s="454"/>
      <c r="G159" s="388"/>
      <c r="H159" s="388"/>
      <c r="I159" s="388"/>
    </row>
    <row r="160" spans="1:9" ht="21.95" customHeight="1">
      <c r="A160" s="388"/>
      <c r="B160" s="454"/>
      <c r="C160" s="454"/>
      <c r="D160" s="454"/>
      <c r="E160" s="454"/>
      <c r="F160" s="454"/>
      <c r="G160" s="388"/>
      <c r="H160" s="388"/>
      <c r="I160" s="388"/>
    </row>
    <row r="161" spans="1:10" ht="21.95" customHeight="1">
      <c r="A161" s="388"/>
      <c r="B161" s="454"/>
      <c r="C161" s="454"/>
      <c r="D161" s="454"/>
      <c r="E161" s="454"/>
      <c r="F161" s="454"/>
      <c r="G161" s="388"/>
      <c r="H161" s="388"/>
      <c r="I161" s="388"/>
    </row>
    <row r="162" spans="1:10" ht="21.95" customHeight="1">
      <c r="A162" s="388"/>
      <c r="B162" s="454"/>
      <c r="C162" s="454"/>
      <c r="D162" s="454"/>
      <c r="E162" s="454"/>
      <c r="F162" s="454"/>
      <c r="G162" s="388"/>
      <c r="H162" s="388"/>
      <c r="I162" s="388"/>
    </row>
    <row r="163" spans="1:10" ht="21.95" customHeight="1">
      <c r="A163" s="388"/>
      <c r="B163" s="454"/>
      <c r="C163" s="454"/>
      <c r="D163" s="454"/>
      <c r="E163" s="454"/>
      <c r="F163" s="454"/>
      <c r="G163" s="388"/>
      <c r="H163" s="388"/>
      <c r="I163" s="388"/>
    </row>
    <row r="164" spans="1:10" ht="21.95" customHeight="1">
      <c r="A164" s="388"/>
      <c r="B164" s="454"/>
      <c r="C164" s="454"/>
      <c r="D164" s="454"/>
      <c r="E164" s="454"/>
      <c r="F164" s="454"/>
      <c r="G164" s="388"/>
      <c r="H164" s="388"/>
      <c r="I164" s="388"/>
    </row>
    <row r="165" spans="1:10" ht="21.95" customHeight="1">
      <c r="A165" s="388"/>
      <c r="B165" s="454"/>
      <c r="C165" s="454"/>
      <c r="D165" s="454"/>
      <c r="E165" s="454"/>
      <c r="F165" s="454"/>
      <c r="G165" s="388"/>
      <c r="H165" s="388"/>
      <c r="I165" s="388"/>
    </row>
    <row r="166" spans="1:10" ht="21.95" customHeight="1">
      <c r="A166" s="388"/>
      <c r="B166" s="454"/>
      <c r="C166" s="454"/>
      <c r="D166" s="454"/>
      <c r="E166" s="454"/>
      <c r="F166" s="454"/>
      <c r="G166" s="388"/>
      <c r="H166" s="388"/>
      <c r="I166" s="388"/>
    </row>
    <row r="167" spans="1:10" ht="21.95" customHeight="1">
      <c r="A167" s="388"/>
      <c r="B167" s="454"/>
      <c r="C167" s="454"/>
      <c r="D167" s="454"/>
      <c r="E167" s="454"/>
      <c r="F167" s="454"/>
      <c r="G167" s="388"/>
      <c r="H167" s="388"/>
      <c r="I167" s="388"/>
    </row>
    <row r="168" spans="1:10" ht="21.95" customHeight="1">
      <c r="A168" s="461"/>
      <c r="B168" s="454"/>
      <c r="C168" s="454"/>
      <c r="D168" s="454"/>
      <c r="E168" s="454"/>
      <c r="F168" s="454"/>
      <c r="G168" s="461"/>
      <c r="H168" s="461"/>
      <c r="I168" s="461"/>
      <c r="J168" s="448"/>
    </row>
    <row r="169" spans="1:10" ht="21.95" customHeight="1">
      <c r="A169" s="461"/>
      <c r="B169" s="454"/>
      <c r="C169" s="454"/>
      <c r="D169" s="454"/>
      <c r="E169" s="454"/>
      <c r="F169" s="454"/>
      <c r="G169" s="461"/>
      <c r="H169" s="461"/>
      <c r="I169" s="461"/>
      <c r="J169" s="448"/>
    </row>
    <row r="170" spans="1:10" ht="15.75">
      <c r="A170" s="461"/>
      <c r="B170" s="461"/>
      <c r="C170" s="461"/>
      <c r="D170" s="461"/>
      <c r="E170" s="461"/>
      <c r="F170" s="461"/>
      <c r="G170" s="461"/>
      <c r="H170" s="461"/>
      <c r="I170" s="461"/>
      <c r="J170" s="448"/>
    </row>
    <row r="171" spans="1:10">
      <c r="A171" s="448"/>
      <c r="B171" s="448"/>
      <c r="C171" s="448"/>
      <c r="D171" s="448"/>
      <c r="E171" s="448"/>
      <c r="F171" s="448"/>
      <c r="G171" s="448"/>
      <c r="H171" s="448"/>
      <c r="I171" s="448"/>
      <c r="J171" s="471"/>
    </row>
    <row r="172" spans="1:10" ht="15.75">
      <c r="A172" s="461"/>
      <c r="B172" s="461"/>
      <c r="C172" s="461"/>
      <c r="D172" s="461"/>
      <c r="E172" s="461"/>
      <c r="F172" s="461"/>
      <c r="G172" s="461"/>
      <c r="H172" s="461"/>
      <c r="I172" s="461"/>
      <c r="J172" s="448"/>
    </row>
    <row r="173" spans="1:10" ht="15.75">
      <c r="A173" s="461"/>
      <c r="B173" s="461"/>
      <c r="C173" s="461"/>
      <c r="D173" s="461"/>
      <c r="E173" s="461"/>
      <c r="F173" s="461"/>
      <c r="G173" s="461"/>
      <c r="H173" s="461"/>
      <c r="I173" s="461"/>
      <c r="J173" s="448"/>
    </row>
    <row r="174" spans="1:10" ht="15.75">
      <c r="A174" s="388"/>
      <c r="B174" s="388"/>
      <c r="C174" s="388"/>
      <c r="D174" s="388"/>
      <c r="E174" s="388"/>
      <c r="F174" s="388"/>
      <c r="G174" s="388"/>
      <c r="H174" s="388"/>
      <c r="I174" s="388"/>
    </row>
    <row r="175" spans="1:10" ht="15.75">
      <c r="A175" s="388"/>
      <c r="B175" s="388"/>
      <c r="C175" s="388"/>
      <c r="D175" s="388"/>
      <c r="E175" s="388"/>
      <c r="F175" s="388"/>
      <c r="G175" s="388"/>
      <c r="H175" s="388"/>
      <c r="I175" s="388"/>
    </row>
    <row r="176" spans="1:10" ht="15.75">
      <c r="A176" s="388"/>
      <c r="B176" s="388"/>
      <c r="C176" s="388"/>
      <c r="D176" s="388"/>
      <c r="E176" s="388"/>
      <c r="F176" s="388"/>
      <c r="G176" s="388"/>
      <c r="H176" s="388"/>
      <c r="I176" s="388"/>
    </row>
    <row r="177" spans="1:9" ht="15.75">
      <c r="A177" s="388"/>
      <c r="B177" s="388"/>
      <c r="C177" s="388"/>
      <c r="D177" s="388"/>
      <c r="E177" s="388"/>
      <c r="F177" s="388"/>
      <c r="G177" s="388"/>
      <c r="H177" s="388"/>
      <c r="I177" s="388"/>
    </row>
    <row r="178" spans="1:9" ht="15.75">
      <c r="A178" s="388"/>
      <c r="B178" s="388"/>
      <c r="C178" s="388"/>
      <c r="D178" s="388"/>
      <c r="E178" s="388"/>
      <c r="F178" s="388"/>
      <c r="G178" s="388"/>
      <c r="H178" s="388"/>
      <c r="I178" s="388"/>
    </row>
    <row r="179" spans="1:9" ht="15.75">
      <c r="A179" s="388"/>
      <c r="B179" s="388"/>
      <c r="C179" s="388"/>
      <c r="D179" s="388"/>
      <c r="E179" s="388"/>
      <c r="F179" s="388"/>
      <c r="G179" s="388"/>
      <c r="H179" s="388"/>
      <c r="I179" s="388"/>
    </row>
    <row r="180" spans="1:9" ht="15.75">
      <c r="A180" s="388"/>
      <c r="B180" s="388"/>
      <c r="C180" s="388"/>
      <c r="D180" s="388"/>
      <c r="E180" s="388"/>
      <c r="F180" s="388"/>
      <c r="G180" s="388"/>
      <c r="H180" s="388"/>
      <c r="I180" s="388"/>
    </row>
    <row r="181" spans="1:9" ht="15.75">
      <c r="A181" s="388"/>
      <c r="B181" s="388"/>
      <c r="C181" s="388"/>
      <c r="D181" s="388"/>
      <c r="E181" s="388"/>
      <c r="F181" s="388"/>
      <c r="G181" s="388"/>
      <c r="H181" s="388"/>
      <c r="I181" s="388"/>
    </row>
    <row r="182" spans="1:9" ht="15.75">
      <c r="A182" s="388"/>
      <c r="B182" s="388"/>
      <c r="C182" s="388"/>
      <c r="D182" s="388"/>
      <c r="E182" s="388"/>
      <c r="F182" s="388"/>
      <c r="G182" s="388"/>
      <c r="H182" s="388"/>
      <c r="I182" s="388"/>
    </row>
    <row r="183" spans="1:9" ht="15.75">
      <c r="A183" s="388"/>
      <c r="B183" s="388"/>
      <c r="C183" s="388"/>
      <c r="D183" s="388"/>
      <c r="E183" s="388"/>
      <c r="F183" s="388"/>
      <c r="G183" s="388"/>
      <c r="H183" s="388"/>
      <c r="I183" s="388"/>
    </row>
    <row r="184" spans="1:9" ht="15.75">
      <c r="A184" s="388"/>
      <c r="B184" s="388"/>
      <c r="C184" s="388"/>
      <c r="D184" s="388"/>
      <c r="E184" s="388"/>
      <c r="F184" s="388"/>
      <c r="G184" s="388"/>
      <c r="H184" s="388"/>
      <c r="I184" s="388"/>
    </row>
  </sheetData>
  <sheetProtection password="EDA3" sheet="1" objects="1" scenarios="1" formatColumns="0" formatRows="0" selectLockedCells="1"/>
  <customSheetViews>
    <customSheetView guid="{75B14AF8-1D53-4505-AAFD-D14BA6666FCE}"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
      <headerFooter alignWithMargins="0"/>
    </customSheetView>
    <customSheetView guid="{A191DFDC-8ECE-4AD6-BD00-FEA0D8FB0A45}"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2"/>
      <headerFooter alignWithMargins="0"/>
    </customSheetView>
    <customSheetView guid="{5476C51C-4037-4B28-A818-10D7CDF0C66A}"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3"/>
      <headerFooter alignWithMargins="0"/>
    </customSheetView>
    <customSheetView guid="{3B0AB1ED-5866-4A43-AA03-026CB8F4E20E}"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4"/>
      <headerFooter alignWithMargins="0"/>
    </customSheetView>
    <customSheetView guid="{45814E31-7EF7-46D4-AAA9-9580F481731A}"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5"/>
      <headerFooter alignWithMargins="0"/>
    </customSheetView>
    <customSheetView guid="{A8583C01-5E6A-4469-ADCA-440E12AA8084}"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6"/>
      <headerFooter alignWithMargins="0"/>
    </customSheetView>
    <customSheetView guid="{3836A67F-51F8-4B52-B51D-937DC398CD1F}" scale="145" showPageBreaks="1" printArea="1" hiddenRows="1" hiddenColumns="1"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7"/>
      <headerFooter alignWithMargins="0"/>
    </customSheetView>
    <customSheetView guid="{05855B4F-D61E-4C97-B759-B2F96767F6F8}" scale="145" showPageBreaks="1" printArea="1" hiddenRows="1" hiddenColumns="1" view="pageBreakPreview" topLeftCell="A43">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8"/>
      <headerFooter alignWithMargins="0"/>
    </customSheetView>
    <customSheetView guid="{2CF6F19D-227C-4840-A9E1-6C944B0145DB}"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9"/>
      <headerFooter alignWithMargins="0"/>
    </customSheetView>
    <customSheetView guid="{22E98F9C-C2D1-498E-A22F-610A9D935107}"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0"/>
      <headerFooter alignWithMargins="0"/>
    </customSheetView>
    <customSheetView guid="{F69C7555-C61D-4F7A-9432-A1A8E6C1D167}"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1"/>
      <headerFooter alignWithMargins="0"/>
    </customSheetView>
    <customSheetView guid="{1C46EBB3-B065-41C0-9C89-6B0653776FC2}"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2"/>
      <headerFooter alignWithMargins="0"/>
    </customSheetView>
    <customSheetView guid="{DADC952D-E162-4FBD-AB22-9C1A7E7CACD8}"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3"/>
      <headerFooter alignWithMargins="0"/>
    </customSheetView>
    <customSheetView guid="{ABDD40A7-66B9-43CC-B63B-09D98A5A40BE}"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4"/>
      <headerFooter alignWithMargins="0"/>
    </customSheetView>
  </customSheetViews>
  <mergeCells count="99">
    <mergeCell ref="B67:I67"/>
    <mergeCell ref="B68:I68"/>
    <mergeCell ref="B135:E135"/>
    <mergeCell ref="F135:I135"/>
    <mergeCell ref="B102:I102"/>
    <mergeCell ref="B103:I103"/>
    <mergeCell ref="B105:I105"/>
    <mergeCell ref="A109:I109"/>
    <mergeCell ref="B122:C122"/>
    <mergeCell ref="B125:E125"/>
    <mergeCell ref="A118:D118"/>
    <mergeCell ref="E118:I118"/>
    <mergeCell ref="B120:I120"/>
    <mergeCell ref="B123:E123"/>
    <mergeCell ref="F123:I123"/>
    <mergeCell ref="F125:I125"/>
    <mergeCell ref="F122:G122"/>
    <mergeCell ref="F128:I128"/>
    <mergeCell ref="B131:E131"/>
    <mergeCell ref="F131:I131"/>
    <mergeCell ref="B94:I94"/>
    <mergeCell ref="B95:I95"/>
    <mergeCell ref="B96:I96"/>
    <mergeCell ref="B101:I101"/>
    <mergeCell ref="A117:D117"/>
    <mergeCell ref="E117:I117"/>
    <mergeCell ref="B115:I115"/>
    <mergeCell ref="B111:I111"/>
    <mergeCell ref="B114:I114"/>
    <mergeCell ref="B112:I112"/>
    <mergeCell ref="B113:I113"/>
    <mergeCell ref="B106:I106"/>
    <mergeCell ref="A97:D97"/>
    <mergeCell ref="E97:I97"/>
    <mergeCell ref="A98:D98"/>
    <mergeCell ref="E98:I98"/>
    <mergeCell ref="B93:I93"/>
    <mergeCell ref="A84:D84"/>
    <mergeCell ref="E84:I84"/>
    <mergeCell ref="B88:I88"/>
    <mergeCell ref="A85:D85"/>
    <mergeCell ref="E85:I85"/>
    <mergeCell ref="A87:I87"/>
    <mergeCell ref="B90:I90"/>
    <mergeCell ref="B92:I92"/>
    <mergeCell ref="B89:I89"/>
    <mergeCell ref="B91:I91"/>
    <mergeCell ref="A70:D70"/>
    <mergeCell ref="E70:I70"/>
    <mergeCell ref="A72:I72"/>
    <mergeCell ref="B73:I73"/>
    <mergeCell ref="B76:I76"/>
    <mergeCell ref="B77:I77"/>
    <mergeCell ref="B78:I78"/>
    <mergeCell ref="B79:I79"/>
    <mergeCell ref="B80:I80"/>
    <mergeCell ref="A75:I75"/>
    <mergeCell ref="B81:I81"/>
    <mergeCell ref="B82:I82"/>
    <mergeCell ref="B83:I83"/>
    <mergeCell ref="A50:D50"/>
    <mergeCell ref="E50:I50"/>
    <mergeCell ref="A69:D69"/>
    <mergeCell ref="E69:I69"/>
    <mergeCell ref="A52:I52"/>
    <mergeCell ref="A53:I53"/>
    <mergeCell ref="A55:I55"/>
    <mergeCell ref="A57:I57"/>
    <mergeCell ref="A59:I59"/>
    <mergeCell ref="B60:I60"/>
    <mergeCell ref="B64:I64"/>
    <mergeCell ref="B65:I65"/>
    <mergeCell ref="B61:I61"/>
    <mergeCell ref="B62:I62"/>
    <mergeCell ref="B63:I63"/>
    <mergeCell ref="B66:I66"/>
    <mergeCell ref="B6:I6"/>
    <mergeCell ref="A32:I32"/>
    <mergeCell ref="A34:I34"/>
    <mergeCell ref="A49:D49"/>
    <mergeCell ref="E49:I49"/>
    <mergeCell ref="A39:I39"/>
    <mergeCell ref="A40:I40"/>
    <mergeCell ref="A41:I41"/>
    <mergeCell ref="A44:I44"/>
    <mergeCell ref="A43:I43"/>
    <mergeCell ref="A46:I46"/>
    <mergeCell ref="A47:I47"/>
    <mergeCell ref="A48:I48"/>
    <mergeCell ref="A35:I35"/>
    <mergeCell ref="A36:I36"/>
    <mergeCell ref="A37:I37"/>
    <mergeCell ref="A42:I42"/>
    <mergeCell ref="A38:I38"/>
    <mergeCell ref="A1:I1"/>
    <mergeCell ref="B2:I2"/>
    <mergeCell ref="B3:I3"/>
    <mergeCell ref="B4:I4"/>
    <mergeCell ref="B5:I5"/>
  </mergeCells>
  <printOptions horizontalCentered="1"/>
  <pageMargins left="0.59" right="0.42" top="0.52" bottom="0.32" header="0.27" footer="0.21"/>
  <pageSetup paperSize="9" scale="91" orientation="portrait" r:id="rId15"/>
  <headerFooter alignWithMargins="0"/>
  <rowBreaks count="5" manualBreakCount="5">
    <brk id="51" max="8" man="1"/>
    <brk id="71" max="8" man="1"/>
    <brk id="86" max="8" man="1"/>
    <brk id="99" max="8" man="1"/>
    <brk id="119" max="8" man="1"/>
  </rowBreaks>
  <ignoredErrors>
    <ignoredError sqref="A60:A68 A73 A76:A83 A88:A96 A105:A106 A102:A103 A101 A113:A115" numberStoredAsText="1"/>
  </ignoredErrors>
  <drawing r:id="rId1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0">
    <tabColor indexed="11"/>
    <pageSetUpPr fitToPage="1"/>
  </sheetPr>
  <dimension ref="A1:I45"/>
  <sheetViews>
    <sheetView showGridLines="0" showZeros="0" view="pageBreakPreview" zoomScaleSheetLayoutView="100" workbookViewId="0">
      <selection activeCell="I19" sqref="I19"/>
    </sheetView>
  </sheetViews>
  <sheetFormatPr defaultColWidth="9.140625" defaultRowHeight="16.5"/>
  <cols>
    <col min="1" max="1" width="12.140625" style="30" customWidth="1"/>
    <col min="2" max="2" width="36.85546875" style="30" customWidth="1"/>
    <col min="3" max="3" width="11.42578125" style="30" customWidth="1"/>
    <col min="4" max="4" width="27.140625" style="30" customWidth="1"/>
    <col min="5" max="5" width="39.28515625" style="30" customWidth="1"/>
    <col min="6" max="8" width="9.140625" style="25"/>
    <col min="9" max="16384" width="9.140625" style="26"/>
  </cols>
  <sheetData>
    <row r="1" spans="1:9" s="100" customFormat="1" ht="24.75" customHeight="1">
      <c r="A1" s="1629" t="str">
        <f>'Attach 3(JV)'!A1</f>
        <v>Specification No. :CC/NT/G-MISC/DOM/A02/23/01462</v>
      </c>
      <c r="B1" s="1629"/>
      <c r="C1" s="1629"/>
      <c r="D1" s="1629"/>
      <c r="E1" s="693" t="str">
        <f>"Attachment-19 " &amp; 'Attach 3(JV)'!AT1</f>
        <v xml:space="preserve">Attachment-19 </v>
      </c>
      <c r="F1" s="101"/>
      <c r="G1" s="101"/>
      <c r="H1" s="101"/>
    </row>
    <row r="2" spans="1:9" ht="7.5" customHeight="1"/>
    <row r="3" spans="1:9" ht="91.5" customHeight="1">
      <c r="A3" s="1451" t="str">
        <f>'Attach 3(JV)'!A3</f>
        <v>Isolator Package ISO-02 associated with Bulk Procurement for Substation Equipment’s for implementation of Bay Extension work.</v>
      </c>
      <c r="B3" s="1452"/>
      <c r="C3" s="1452"/>
      <c r="D3" s="1452"/>
      <c r="E3" s="1452"/>
      <c r="F3" s="27"/>
      <c r="G3" s="28"/>
      <c r="H3" s="27"/>
    </row>
    <row r="4" spans="1:9" ht="20.100000000000001" customHeight="1">
      <c r="A4" s="29"/>
      <c r="H4" s="31"/>
      <c r="I4" s="11"/>
    </row>
    <row r="5" spans="1:9" ht="20.100000000000001" customHeight="1">
      <c r="A5" s="1035" t="s">
        <v>2</v>
      </c>
      <c r="B5" s="1035"/>
      <c r="C5" s="1035"/>
      <c r="D5" s="1035"/>
      <c r="E5" s="1035"/>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5.25" customHeight="1">
      <c r="A8" s="1583" t="str">
        <f>'Attach 3(JV)'!A8</f>
        <v/>
      </c>
      <c r="B8" s="1583"/>
      <c r="C8" s="1583"/>
      <c r="D8" s="1583"/>
      <c r="E8" s="159" t="str">
        <f>'Attach 3(JV)'!E8</f>
        <v>Contract Services</v>
      </c>
      <c r="H8" s="31"/>
      <c r="I8" s="13"/>
    </row>
    <row r="9" spans="1:9" ht="20.100000000000001" customHeight="1">
      <c r="A9" s="14" t="s">
        <v>334</v>
      </c>
      <c r="B9" s="1477" t="str">
        <f>'Attach 3(JV)'!B9</f>
        <v/>
      </c>
      <c r="C9" s="1477"/>
      <c r="D9" s="1477"/>
      <c r="E9" s="159" t="str">
        <f>'Attach 3(JV)'!E9</f>
        <v>Power Grid Corporation of India Ltd.,</v>
      </c>
      <c r="H9" s="31"/>
      <c r="I9" s="13"/>
    </row>
    <row r="10" spans="1:9" ht="20.100000000000001" customHeight="1">
      <c r="A10" s="14" t="s">
        <v>336</v>
      </c>
      <c r="B10" s="1477" t="str">
        <f>'Attach 3(JV)'!B10</f>
        <v/>
      </c>
      <c r="C10" s="1477"/>
      <c r="D10" s="1477"/>
      <c r="E10" s="159" t="str">
        <f>'Attach 3(JV)'!E10</f>
        <v>"Saudamini", Plot No. 2, Sector 29</v>
      </c>
      <c r="H10" s="31"/>
      <c r="I10" s="13"/>
    </row>
    <row r="11" spans="1:9" ht="20.100000000000001" customHeight="1">
      <c r="B11" s="1477" t="str">
        <f>'Attach 3(JV)'!B11</f>
        <v/>
      </c>
      <c r="C11" s="1477"/>
      <c r="D11" s="1477"/>
      <c r="E11" s="159" t="str">
        <f>'Attach 3(JV)'!E11</f>
        <v>Gurgaon (Haryana) - 122001</v>
      </c>
    </row>
    <row r="12" spans="1:9" ht="18" customHeight="1">
      <c r="A12" s="33"/>
      <c r="B12" s="1477" t="str">
        <f>'Attach 3(JV)'!B12</f>
        <v/>
      </c>
      <c r="C12" s="1477"/>
      <c r="D12" s="1477"/>
      <c r="E12" s="16"/>
    </row>
    <row r="13" spans="1:9" ht="19.5" hidden="1" customHeight="1">
      <c r="A13" s="33"/>
      <c r="B13" s="150"/>
      <c r="C13" s="150"/>
      <c r="D13" s="150"/>
      <c r="E13" s="16"/>
    </row>
    <row r="14" spans="1:9" ht="20.100000000000001" customHeight="1">
      <c r="A14" s="33"/>
      <c r="B14" s="150"/>
      <c r="C14" s="150"/>
      <c r="D14" s="150"/>
      <c r="G14" s="12"/>
    </row>
    <row r="15" spans="1:9" ht="20.100000000000001" customHeight="1">
      <c r="A15" s="30" t="s">
        <v>329</v>
      </c>
    </row>
    <row r="16" spans="1:9" ht="6" customHeight="1">
      <c r="A16" s="33"/>
    </row>
    <row r="17" spans="1:8" ht="78.75" customHeight="1">
      <c r="A17" s="1270" t="s">
        <v>3</v>
      </c>
      <c r="B17" s="1270"/>
      <c r="C17" s="1270"/>
      <c r="D17" s="1270"/>
      <c r="E17" s="1270"/>
    </row>
    <row r="18" spans="1:8" ht="56.25" customHeight="1">
      <c r="A18" s="1597" t="s">
        <v>484</v>
      </c>
      <c r="B18" s="1597"/>
      <c r="C18" s="1597"/>
      <c r="D18" s="1597"/>
      <c r="E18" s="1597"/>
    </row>
    <row r="19" spans="1:8" ht="184.5" customHeight="1">
      <c r="A19" s="1597" t="s">
        <v>483</v>
      </c>
      <c r="B19" s="1597"/>
      <c r="C19" s="1597"/>
      <c r="D19" s="1597"/>
      <c r="E19" s="1597"/>
    </row>
    <row r="20" spans="1:8" ht="8.25" hidden="1" customHeight="1">
      <c r="A20" s="33"/>
    </row>
    <row r="21" spans="1:8" ht="20.100000000000001" hidden="1" customHeight="1">
      <c r="A21" s="33"/>
    </row>
    <row r="22" spans="1:8" ht="20.100000000000001" hidden="1" customHeight="1">
      <c r="A22" s="33"/>
    </row>
    <row r="23" spans="1:8" ht="57.75" hidden="1" customHeight="1">
      <c r="A23" s="1270"/>
      <c r="B23" s="1270"/>
      <c r="C23" s="1270"/>
      <c r="D23" s="1270"/>
      <c r="E23" s="1270"/>
      <c r="F23" s="35"/>
      <c r="G23" s="35"/>
      <c r="H23" s="35"/>
    </row>
    <row r="24" spans="1:8" ht="20.100000000000001" hidden="1" customHeight="1">
      <c r="A24" s="33"/>
    </row>
    <row r="25" spans="1:8" ht="20.100000000000001" hidden="1" customHeight="1">
      <c r="A25" s="36"/>
    </row>
    <row r="26" spans="1:8" ht="20.100000000000001" hidden="1" customHeight="1"/>
    <row r="27" spans="1:8" ht="20.100000000000001" hidden="1" customHeight="1">
      <c r="A27" s="36"/>
    </row>
    <row r="28" spans="1:8" ht="20.100000000000001" hidden="1" customHeight="1"/>
    <row r="29" spans="1:8" ht="12" customHeight="1">
      <c r="D29" s="38"/>
    </row>
    <row r="30" spans="1:8" ht="33" customHeight="1">
      <c r="A30" s="37" t="s">
        <v>6</v>
      </c>
      <c r="B30" s="73">
        <f>'Attach 3(JV)'!B24</f>
        <v>0</v>
      </c>
      <c r="C30" s="41"/>
      <c r="D30" s="38" t="s">
        <v>4</v>
      </c>
      <c r="E30" s="300">
        <f>'Attach 3(JV)'!E24</f>
        <v>0</v>
      </c>
    </row>
    <row r="31" spans="1:8" ht="33" customHeight="1">
      <c r="A31" s="37" t="s">
        <v>7</v>
      </c>
      <c r="B31" s="300">
        <f>'Attach 3(JV)'!B25</f>
        <v>0</v>
      </c>
      <c r="C31" s="41"/>
      <c r="D31" s="38" t="s">
        <v>5</v>
      </c>
      <c r="E31" s="300">
        <f>'Attach 3(JV)'!E25</f>
        <v>0</v>
      </c>
    </row>
    <row r="32" spans="1:8" ht="33" customHeight="1">
      <c r="B32" s="41"/>
      <c r="C32" s="41"/>
      <c r="D32" s="38"/>
      <c r="E32" s="41"/>
    </row>
    <row r="33" spans="1:1" ht="20.100000000000001" customHeight="1"/>
    <row r="34" spans="1:1" ht="20.100000000000001" customHeight="1">
      <c r="A34" s="39"/>
    </row>
    <row r="35" spans="1:1" ht="20.100000000000001" customHeight="1"/>
    <row r="36" spans="1:1" ht="20.100000000000001" customHeight="1"/>
    <row r="37" spans="1:1" ht="20.100000000000001" customHeight="1">
      <c r="A37" s="39"/>
    </row>
    <row r="38" spans="1:1" ht="20.100000000000001" customHeight="1"/>
    <row r="39" spans="1:1" ht="20.100000000000001" customHeight="1">
      <c r="A39" s="39"/>
    </row>
    <row r="40" spans="1:1" ht="20.100000000000001" customHeight="1"/>
    <row r="41" spans="1:1" ht="20.100000000000001" customHeight="1">
      <c r="A41" s="39"/>
    </row>
    <row r="42" spans="1:1" ht="20.100000000000001" customHeight="1"/>
    <row r="43" spans="1:1" ht="20.100000000000001" customHeight="1"/>
    <row r="44" spans="1:1" ht="20.100000000000001" customHeight="1"/>
    <row r="45" spans="1:1" ht="20.100000000000001" customHeight="1"/>
  </sheetData>
  <sheetProtection formatColumns="0" formatRows="0" selectLockedCells="1"/>
  <customSheetViews>
    <customSheetView guid="{75B14AF8-1D53-4505-AAFD-D14BA6666FCE}" showPageBreaks="1" showGridLines="0" zeroValues="0" fitToPage="1" printArea="1" hiddenRows="1" state="hidden" view="pageBreakPreview">
      <selection activeCell="I19" sqref="I19"/>
      <pageMargins left="0.75" right="0.63" top="0.57999999999999996" bottom="0.6" header="0.34" footer="0.35"/>
      <pageSetup scale="80" orientation="portrait" r:id="rId1"/>
      <headerFooter alignWithMargins="0">
        <oddFooter>&amp;R&amp;"Book Antiqua,Bold"&amp;8 Page &amp;P of &amp;N</oddFooter>
      </headerFooter>
    </customSheetView>
    <customSheetView guid="{A191DFDC-8ECE-4AD6-BD00-FEA0D8FB0A45}" showPageBreaks="1" showGridLines="0" zeroValues="0" fitToPage="1" printArea="1" hiddenRows="1" state="hidden" view="pageBreakPreview">
      <selection activeCell="I19" sqref="I19"/>
      <pageMargins left="0.75" right="0.63" top="0.57999999999999996" bottom="0.6" header="0.34" footer="0.35"/>
      <pageSetup scale="79" orientation="portrait" r:id="rId2"/>
      <headerFooter alignWithMargins="0">
        <oddFooter>&amp;R&amp;"Book Antiqua,Bold"&amp;8 Page &amp;P of &amp;N</oddFooter>
      </headerFooter>
    </customSheetView>
    <customSheetView guid="{5476C51C-4037-4B28-A818-10D7CDF0C66A}" showPageBreaks="1" showGridLines="0" zeroValues="0" fitToPage="1" printArea="1" hiddenRows="1" state="hidden" view="pageBreakPreview">
      <selection activeCell="I19" sqref="I19"/>
      <pageMargins left="0.75" right="0.63" top="0.57999999999999996" bottom="0.6" header="0.34" footer="0.35"/>
      <pageSetup scale="80" orientation="portrait" r:id="rId3"/>
      <headerFooter alignWithMargins="0">
        <oddFooter>&amp;R&amp;"Book Antiqua,Bold"&amp;8 Page &amp;P of &amp;N</oddFooter>
      </headerFooter>
    </customSheetView>
    <customSheetView guid="{3B0AB1ED-5866-4A43-AA03-026CB8F4E20E}" showPageBreaks="1" showGridLines="0" zeroValues="0" fitToPage="1" printArea="1" hiddenRows="1" state="hidden" view="pageBreakPreview">
      <selection activeCell="I19" sqref="I19"/>
      <pageMargins left="0.75" right="0.63" top="0.57999999999999996" bottom="0.6" header="0.34" footer="0.35"/>
      <pageSetup scale="79" orientation="portrait" r:id="rId4"/>
      <headerFooter alignWithMargins="0">
        <oddFooter>&amp;R&amp;"Book Antiqua,Bold"&amp;8 Page &amp;P of &amp;N</oddFooter>
      </headerFooter>
    </customSheetView>
    <customSheetView guid="{45814E31-7EF7-46D4-AAA9-9580F481731A}" showPageBreaks="1" showGridLines="0" zeroValues="0" fitToPage="1" printArea="1" hiddenRows="1" state="hidden" view="pageBreakPreview">
      <selection activeCell="I19" sqref="I19"/>
      <pageMargins left="0.75" right="0.63" top="0.57999999999999996" bottom="0.6" header="0.34" footer="0.35"/>
      <pageSetup scale="79" orientation="portrait" r:id="rId5"/>
      <headerFooter alignWithMargins="0">
        <oddFooter>&amp;R&amp;"Book Antiqua,Bold"&amp;8 Page &amp;P of &amp;N</oddFooter>
      </headerFooter>
    </customSheetView>
    <customSheetView guid="{A8583C01-5E6A-4469-ADCA-440E12AA8084}" showPageBreaks="1" showGridLines="0" zeroValues="0" fitToPage="1" printArea="1" hiddenRows="1" state="hidden" view="pageBreakPreview">
      <selection activeCell="I19" sqref="I19"/>
      <pageMargins left="0.75" right="0.63" top="0.57999999999999996" bottom="0.6" header="0.34" footer="0.35"/>
      <pageSetup scale="80" orientation="portrait" r:id="rId6"/>
      <headerFooter alignWithMargins="0">
        <oddFooter>&amp;R&amp;"Book Antiqua,Bold"&amp;8 Page &amp;P of &amp;N</oddFooter>
      </headerFooter>
    </customSheetView>
    <customSheetView guid="{3836A67F-51F8-4B52-B51D-937DC398CD1F}" showPageBreaks="1" showGridLines="0" zeroValues="0" fitToPage="1" printArea="1" hiddenRows="1" view="pageBreakPreview" topLeftCell="A14">
      <selection activeCell="A22" sqref="A22:E22"/>
      <pageMargins left="0.75" right="0.63" top="0.57999999999999996" bottom="0.6" header="0.34" footer="0.35"/>
      <pageSetup scale="80" orientation="portrait" r:id="rId7"/>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75" right="0.63" top="0.57999999999999996" bottom="0.6" header="0.34" footer="0.35"/>
      <pageSetup scale="80" orientation="portrait" r:id="rId8"/>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75" right="0.63" top="0.57999999999999996" bottom="0.6" header="0.34" footer="0.35"/>
      <pageSetup scale="94" orientation="portrait" r:id="rId9"/>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75" right="0.63" top="0.57999999999999996" bottom="0.6" header="0.34" footer="0.35"/>
      <pageSetup scale="95" orientation="portrait" r:id="rId10"/>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75" right="0.63" top="0.57999999999999996" bottom="0.6" header="0.34" footer="0.35"/>
      <pageSetup scale="95" orientation="portrait" r:id="rId11"/>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75" right="0.63" top="0.57999999999999996" bottom="0.6" header="0.34" footer="0.35"/>
      <pageSetup scale="95" orientation="portrait" r:id="rId12"/>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75" right="0.63" top="0.57999999999999996" bottom="0.6" header="0.34" footer="0.35"/>
      <pageSetup scale="95" orientation="portrait" r:id="rId13"/>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14"/>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15"/>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16"/>
      <headerFooter alignWithMargins="0">
        <oddFooter>&amp;R&amp;"Book Antiqua,Bold"&amp;8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17"/>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8"/>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19"/>
      <headerFooter alignWithMargins="0">
        <oddFooter>&amp;L&amp;8Tower Package-P238-TW04, TL associated with Phase-I Generation Project in Orissa (Part-C)&amp;R&amp;"Book Antiqua,Bold"&amp;8Attachment-17 TW04  /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21"/>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22"/>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23"/>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24"/>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75" right="0.63" top="0.57999999999999996" bottom="0.6" header="0.34" footer="0.35"/>
      <pageSetup scale="95" orientation="portrait" r:id="rId25"/>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75" right="0.63" top="0.57999999999999996" bottom="0.6" header="0.34" footer="0.35"/>
      <pageSetup scale="95" orientation="portrait" r:id="rId26"/>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75" right="0.63" top="0.57999999999999996" bottom="0.6" header="0.34" footer="0.35"/>
      <pageSetup scale="95" orientation="portrait" r:id="rId27"/>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75" right="0.63" top="0.57999999999999996" bottom="0.6" header="0.34" footer="0.35"/>
      <pageSetup scale="95" orientation="portrait" r:id="rId28"/>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75" right="0.63" top="0.57999999999999996" bottom="0.6" header="0.34" footer="0.35"/>
      <pageSetup scale="96" orientation="portrait" r:id="rId29"/>
      <headerFooter alignWithMargins="0">
        <oddFooter>&amp;R&amp;"Book Antiqua,Bold"&amp;8 Page &amp;P of &amp;N</oddFooter>
      </headerFooter>
    </customSheetView>
    <customSheetView guid="{2CF6F19D-227C-4840-A9E1-6C944B0145DB}" showPageBreaks="1" showGridLines="0" zeroValues="0" fitToPage="1" printArea="1" hiddenRows="1" state="hidden" view="pageBreakPreview">
      <selection activeCell="I19" sqref="I19"/>
      <pageMargins left="0.75" right="0.63" top="0.57999999999999996" bottom="0.6" header="0.34" footer="0.35"/>
      <pageSetup scale="80" orientation="portrait" r:id="rId30"/>
      <headerFooter alignWithMargins="0">
        <oddFooter>&amp;R&amp;"Book Antiqua,Bold"&amp;8 Page &amp;P of &amp;N</oddFooter>
      </headerFooter>
    </customSheetView>
    <customSheetView guid="{22E98F9C-C2D1-498E-A22F-610A9D935107}" showPageBreaks="1" showGridLines="0" zeroValues="0" fitToPage="1" printArea="1" hiddenRows="1" state="hidden" view="pageBreakPreview">
      <selection activeCell="I19" sqref="I19"/>
      <pageMargins left="0.75" right="0.63" top="0.57999999999999996" bottom="0.6" header="0.34" footer="0.35"/>
      <pageSetup scale="80" orientation="portrait" r:id="rId31"/>
      <headerFooter alignWithMargins="0">
        <oddFooter>&amp;R&amp;"Book Antiqua,Bold"&amp;8 Page &amp;P of &amp;N</oddFooter>
      </headerFooter>
    </customSheetView>
    <customSheetView guid="{F69C7555-C61D-4F7A-9432-A1A8E6C1D167}" showPageBreaks="1" showGridLines="0" zeroValues="0" fitToPage="1" printArea="1" hiddenRows="1" state="hidden" view="pageBreakPreview">
      <selection activeCell="I19" sqref="I19"/>
      <pageMargins left="0.75" right="0.63" top="0.57999999999999996" bottom="0.6" header="0.34" footer="0.35"/>
      <pageSetup scale="80" orientation="portrait" r:id="rId32"/>
      <headerFooter alignWithMargins="0">
        <oddFooter>&amp;R&amp;"Book Antiqua,Bold"&amp;8 Page &amp;P of &amp;N</oddFooter>
      </headerFooter>
    </customSheetView>
    <customSheetView guid="{1C46EBB3-B065-41C0-9C89-6B0653776FC2}" showPageBreaks="1" showGridLines="0" zeroValues="0" fitToPage="1" printArea="1" hiddenRows="1" state="hidden" view="pageBreakPreview">
      <selection activeCell="I19" sqref="I19"/>
      <pageMargins left="0.75" right="0.63" top="0.57999999999999996" bottom="0.6" header="0.34" footer="0.35"/>
      <pageSetup scale="79" orientation="portrait" r:id="rId33"/>
      <headerFooter alignWithMargins="0">
        <oddFooter>&amp;R&amp;"Book Antiqua,Bold"&amp;8 Page &amp;P of &amp;N</oddFooter>
      </headerFooter>
    </customSheetView>
    <customSheetView guid="{DADC952D-E162-4FBD-AB22-9C1A7E7CACD8}" showPageBreaks="1" showGridLines="0" zeroValues="0" fitToPage="1" printArea="1" hiddenRows="1" state="hidden" view="pageBreakPreview">
      <selection activeCell="I19" sqref="I19"/>
      <pageMargins left="0.75" right="0.63" top="0.57999999999999996" bottom="0.6" header="0.34" footer="0.35"/>
      <pageSetup scale="80" orientation="portrait" r:id="rId34"/>
      <headerFooter alignWithMargins="0">
        <oddFooter>&amp;R&amp;"Book Antiqua,Bold"&amp;8 Page &amp;P of &amp;N</oddFooter>
      </headerFooter>
    </customSheetView>
    <customSheetView guid="{ABDD40A7-66B9-43CC-B63B-09D98A5A40BE}" showPageBreaks="1" showGridLines="0" zeroValues="0" fitToPage="1" printArea="1" hiddenRows="1" state="hidden" view="pageBreakPreview">
      <selection activeCell="I19" sqref="I19"/>
      <pageMargins left="0.75" right="0.63" top="0.57999999999999996" bottom="0.6" header="0.34" footer="0.35"/>
      <pageSetup scale="80" orientation="portrait" r:id="rId35"/>
      <headerFooter alignWithMargins="0">
        <oddFooter>&amp;R&amp;"Book Antiqua,Bold"&amp;8 Page &amp;P of &amp;N</oddFooter>
      </headerFooter>
    </customSheetView>
  </customSheetViews>
  <mergeCells count="12">
    <mergeCell ref="A8:D8"/>
    <mergeCell ref="A17:E17"/>
    <mergeCell ref="A18:E18"/>
    <mergeCell ref="A19:E19"/>
    <mergeCell ref="A1:D1"/>
    <mergeCell ref="A3:E3"/>
    <mergeCell ref="A5:E5"/>
    <mergeCell ref="A23:E23"/>
    <mergeCell ref="B9:D9"/>
    <mergeCell ref="B10:D10"/>
    <mergeCell ref="B11:D11"/>
    <mergeCell ref="B12:D12"/>
  </mergeCells>
  <phoneticPr fontId="7" type="noConversion"/>
  <pageMargins left="0.75" right="0.63" top="0.57999999999999996" bottom="0.6" header="0.34" footer="0.35"/>
  <pageSetup scale="80" orientation="portrait" r:id="rId36"/>
  <headerFooter alignWithMargins="0">
    <oddFooter>&amp;R&amp;"Book Antiqua,Bold"&amp;8 Page &amp;P of &amp;N</oddFooter>
  </headerFooter>
  <drawing r:id="rId37"/>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indexed="13"/>
    <pageSetUpPr fitToPage="1"/>
  </sheetPr>
  <dimension ref="A1:BB117"/>
  <sheetViews>
    <sheetView showGridLines="0" tabSelected="1" view="pageBreakPreview" zoomScaleNormal="100" zoomScaleSheetLayoutView="100" workbookViewId="0">
      <selection activeCell="H84" sqref="H84"/>
    </sheetView>
  </sheetViews>
  <sheetFormatPr defaultColWidth="9.140625" defaultRowHeight="16.5"/>
  <cols>
    <col min="1" max="1" width="13.85546875" style="30" customWidth="1"/>
    <col min="2" max="2" width="11.28515625" style="30" customWidth="1"/>
    <col min="3" max="3" width="16" style="30" customWidth="1"/>
    <col min="4" max="4" width="18.7109375" style="30" customWidth="1"/>
    <col min="5" max="5" width="27.28515625" style="30" customWidth="1"/>
    <col min="6" max="6" width="25" style="30" customWidth="1"/>
    <col min="7" max="7" width="12.5703125" style="43" customWidth="1"/>
    <col min="8" max="8" width="11.28515625" style="43" customWidth="1"/>
    <col min="9" max="9" width="9.28515625" style="63" customWidth="1"/>
    <col min="10" max="10" width="11.42578125" style="63" customWidth="1"/>
    <col min="11" max="11" width="9.42578125" style="261" hidden="1" customWidth="1"/>
    <col min="12" max="13" width="9.140625" style="261" customWidth="1"/>
    <col min="14" max="25" width="9.140625" style="261"/>
    <col min="26" max="26" width="10" style="261" bestFit="1" customWidth="1"/>
    <col min="27" max="27" width="9.140625" style="63" customWidth="1"/>
    <col min="28" max="28" width="9.140625" style="66" customWidth="1"/>
    <col min="29" max="29" width="22.42578125" style="67" customWidth="1"/>
    <col min="30" max="33" width="9.140625" style="262" customWidth="1"/>
    <col min="34" max="34" width="9.140625" style="233" customWidth="1"/>
    <col min="35" max="35" width="10" style="233" customWidth="1"/>
    <col min="36" max="36" width="14.85546875" style="233" customWidth="1"/>
    <col min="37" max="37" width="9.140625" style="233" customWidth="1"/>
    <col min="38" max="44" width="9.140625" style="233"/>
    <col min="45" max="16384" width="9.140625" style="26"/>
  </cols>
  <sheetData>
    <row r="1" spans="1:54" ht="21.75" customHeight="1">
      <c r="A1" s="1267" t="str">
        <f>Cover!B3</f>
        <v>Specification No.: CC/NT/G-MISC/DOM/A02/23/01462</v>
      </c>
      <c r="B1" s="1267"/>
      <c r="C1" s="1267"/>
      <c r="D1" s="1267"/>
      <c r="E1" s="1267"/>
      <c r="F1" s="378" t="s">
        <v>384</v>
      </c>
      <c r="G1" s="86"/>
      <c r="H1" s="86"/>
      <c r="AG1" s="263">
        <v>1</v>
      </c>
      <c r="AH1" s="233" t="s">
        <v>300</v>
      </c>
      <c r="AI1" s="264">
        <v>1</v>
      </c>
      <c r="AJ1" s="264" t="s">
        <v>104</v>
      </c>
      <c r="AK1" s="265"/>
      <c r="AL1" s="265"/>
      <c r="AM1" s="264">
        <v>1</v>
      </c>
      <c r="AN1" s="265" t="s">
        <v>105</v>
      </c>
      <c r="AS1" s="171"/>
      <c r="AT1" s="171"/>
      <c r="AU1" s="171"/>
      <c r="AV1" s="171"/>
      <c r="AW1" s="171"/>
      <c r="AX1" s="171"/>
      <c r="AY1" s="171"/>
      <c r="AZ1" s="171"/>
      <c r="BA1" s="171"/>
      <c r="BB1" s="171"/>
    </row>
    <row r="2" spans="1:54">
      <c r="AG2" s="263">
        <v>2</v>
      </c>
      <c r="AH2" s="233" t="s">
        <v>301</v>
      </c>
      <c r="AI2" s="264">
        <v>2</v>
      </c>
      <c r="AJ2" s="264" t="s">
        <v>280</v>
      </c>
      <c r="AK2" s="265"/>
      <c r="AL2" s="265"/>
      <c r="AM2" s="264">
        <v>2</v>
      </c>
      <c r="AN2" s="265" t="s">
        <v>281</v>
      </c>
      <c r="AS2" s="171"/>
      <c r="AT2" s="171"/>
      <c r="AU2" s="171"/>
      <c r="AV2" s="171"/>
      <c r="AW2" s="171"/>
      <c r="AX2" s="171"/>
      <c r="AY2" s="171"/>
      <c r="AZ2" s="171"/>
      <c r="BA2" s="171"/>
      <c r="BB2" s="171"/>
    </row>
    <row r="3" spans="1:54" ht="20.100000000000001" customHeight="1">
      <c r="A3" s="1035" t="s">
        <v>51</v>
      </c>
      <c r="B3" s="1035"/>
      <c r="C3" s="1035"/>
      <c r="D3" s="1035"/>
      <c r="E3" s="1035"/>
      <c r="F3" s="1035"/>
      <c r="G3" s="77"/>
      <c r="H3" s="77"/>
      <c r="I3" s="53"/>
      <c r="AB3" s="266"/>
      <c r="AC3" s="267"/>
      <c r="AG3" s="263">
        <v>3</v>
      </c>
      <c r="AH3" s="233" t="s">
        <v>302</v>
      </c>
      <c r="AI3" s="264">
        <v>3</v>
      </c>
      <c r="AJ3" s="264" t="s">
        <v>282</v>
      </c>
      <c r="AK3" s="265"/>
      <c r="AL3" s="265"/>
      <c r="AM3" s="264">
        <v>3</v>
      </c>
      <c r="AN3" s="265" t="s">
        <v>283</v>
      </c>
      <c r="AS3" s="171"/>
      <c r="AT3" s="171"/>
      <c r="AU3" s="171"/>
      <c r="AV3" s="171"/>
      <c r="AW3" s="171"/>
      <c r="AX3" s="171"/>
      <c r="AY3" s="171"/>
      <c r="AZ3" s="171"/>
      <c r="BA3" s="171"/>
      <c r="BB3" s="171"/>
    </row>
    <row r="4" spans="1:54" ht="12" customHeight="1">
      <c r="A4" s="29"/>
      <c r="B4" s="29"/>
      <c r="C4" s="29"/>
      <c r="D4" s="29"/>
      <c r="E4" s="29"/>
      <c r="F4" s="29"/>
      <c r="G4" s="77"/>
      <c r="H4" s="77"/>
      <c r="I4" s="53"/>
      <c r="AB4" s="266"/>
      <c r="AC4" s="267"/>
      <c r="AG4" s="263">
        <v>4</v>
      </c>
      <c r="AH4" s="233" t="s">
        <v>303</v>
      </c>
      <c r="AI4" s="264">
        <v>4</v>
      </c>
      <c r="AJ4" s="264" t="s">
        <v>284</v>
      </c>
      <c r="AK4" s="265"/>
      <c r="AL4" s="265"/>
      <c r="AM4" s="264">
        <v>4</v>
      </c>
      <c r="AN4" s="265" t="s">
        <v>285</v>
      </c>
      <c r="AS4" s="171"/>
      <c r="AT4" s="171"/>
      <c r="AU4" s="171"/>
      <c r="AV4" s="171"/>
      <c r="AW4" s="171"/>
      <c r="AX4" s="171"/>
      <c r="AY4" s="171"/>
      <c r="AZ4" s="171"/>
      <c r="BA4" s="171"/>
      <c r="BB4" s="171"/>
    </row>
    <row r="5" spans="1:54" ht="20.100000000000001" customHeight="1">
      <c r="A5" s="39" t="s">
        <v>299</v>
      </c>
      <c r="B5" s="39"/>
      <c r="C5" s="1651"/>
      <c r="D5" s="1651"/>
      <c r="E5" s="1651"/>
      <c r="F5" s="1651"/>
      <c r="G5" s="87"/>
      <c r="H5" s="87"/>
      <c r="AB5" s="266"/>
      <c r="AC5" s="267"/>
      <c r="AG5" s="263">
        <v>5</v>
      </c>
      <c r="AH5" s="233" t="s">
        <v>304</v>
      </c>
      <c r="AI5" s="264">
        <v>5</v>
      </c>
      <c r="AJ5" s="264" t="s">
        <v>284</v>
      </c>
      <c r="AK5" s="265"/>
      <c r="AL5" s="265"/>
      <c r="AM5" s="264">
        <v>5</v>
      </c>
      <c r="AN5" s="265" t="s">
        <v>286</v>
      </c>
      <c r="AS5" s="171"/>
      <c r="AT5" s="171"/>
      <c r="AU5" s="171"/>
      <c r="AV5" s="171"/>
      <c r="AW5" s="171"/>
      <c r="AX5" s="171"/>
      <c r="AY5" s="171"/>
      <c r="AZ5" s="171"/>
      <c r="BA5" s="171"/>
      <c r="BB5" s="171"/>
    </row>
    <row r="6" spans="1:54" ht="20.100000000000001" customHeight="1">
      <c r="A6" s="39" t="s">
        <v>6</v>
      </c>
      <c r="B6" s="1652">
        <f>'Attach 3(JV)'!B24</f>
        <v>0</v>
      </c>
      <c r="C6" s="1652"/>
      <c r="AB6" s="266"/>
      <c r="AC6" s="267"/>
      <c r="AG6" s="263">
        <v>6</v>
      </c>
      <c r="AH6" s="233" t="s">
        <v>305</v>
      </c>
      <c r="AI6" s="264">
        <v>6</v>
      </c>
      <c r="AJ6" s="264" t="s">
        <v>284</v>
      </c>
      <c r="AK6" s="268">
        <f>DAY(B6)</f>
        <v>0</v>
      </c>
      <c r="AL6" s="265"/>
      <c r="AM6" s="264">
        <v>6</v>
      </c>
      <c r="AN6" s="265" t="s">
        <v>287</v>
      </c>
      <c r="AS6" s="171"/>
      <c r="AT6" s="171"/>
      <c r="AU6" s="171"/>
      <c r="AV6" s="171"/>
      <c r="AW6" s="171"/>
      <c r="AX6" s="171"/>
      <c r="AY6" s="171"/>
      <c r="AZ6" s="171"/>
      <c r="BA6" s="171"/>
      <c r="BB6" s="171"/>
    </row>
    <row r="7" spans="1:54" ht="20.100000000000001" customHeight="1">
      <c r="A7" s="39"/>
      <c r="B7" s="82"/>
      <c r="C7" s="82"/>
      <c r="AB7" s="266"/>
      <c r="AC7" s="267"/>
      <c r="AG7" s="263">
        <v>7</v>
      </c>
      <c r="AH7" s="233" t="s">
        <v>306</v>
      </c>
      <c r="AI7" s="264">
        <v>7</v>
      </c>
      <c r="AJ7" s="264" t="s">
        <v>284</v>
      </c>
      <c r="AK7" s="268">
        <f>MONTH(B6)</f>
        <v>1</v>
      </c>
      <c r="AL7" s="265"/>
      <c r="AM7" s="264">
        <v>7</v>
      </c>
      <c r="AN7" s="265" t="s">
        <v>288</v>
      </c>
      <c r="AS7" s="171"/>
      <c r="AT7" s="171"/>
      <c r="AU7" s="171"/>
      <c r="AV7" s="171"/>
      <c r="AW7" s="171"/>
      <c r="AX7" s="171"/>
      <c r="AY7" s="171"/>
      <c r="AZ7" s="171"/>
      <c r="BA7" s="171"/>
      <c r="BB7" s="171"/>
    </row>
    <row r="8" spans="1:54" ht="20.100000000000001" customHeight="1">
      <c r="A8" s="65" t="str">
        <f>'Attach 3(JV)'!E7</f>
        <v>To:</v>
      </c>
      <c r="B8" s="17"/>
      <c r="F8" s="33"/>
      <c r="G8" s="79"/>
      <c r="H8" s="79"/>
      <c r="AB8" s="266"/>
      <c r="AC8" s="267"/>
      <c r="AG8" s="263">
        <v>8</v>
      </c>
      <c r="AH8" s="233" t="s">
        <v>307</v>
      </c>
      <c r="AI8" s="264">
        <v>8</v>
      </c>
      <c r="AJ8" s="264" t="s">
        <v>284</v>
      </c>
      <c r="AK8" s="268" t="str">
        <f>LOOKUP(AK7,AM1:AM12,AN1:AN12)</f>
        <v>January</v>
      </c>
      <c r="AL8" s="265"/>
      <c r="AM8" s="264">
        <v>8</v>
      </c>
      <c r="AN8" s="265" t="s">
        <v>289</v>
      </c>
      <c r="AS8" s="171"/>
      <c r="AT8" s="171"/>
      <c r="AU8" s="171"/>
      <c r="AV8" s="171"/>
      <c r="AW8" s="171"/>
      <c r="AX8" s="171"/>
      <c r="AY8" s="171"/>
      <c r="AZ8" s="171"/>
      <c r="BA8" s="171"/>
      <c r="BB8" s="171"/>
    </row>
    <row r="9" spans="1:54" ht="20.100000000000001" customHeight="1">
      <c r="A9" s="65" t="str">
        <f>'Attach 3(JV)'!E8</f>
        <v>Contract Services</v>
      </c>
      <c r="B9" s="18"/>
      <c r="F9" s="33"/>
      <c r="G9" s="79"/>
      <c r="H9" s="79"/>
      <c r="AB9" s="266"/>
      <c r="AC9" s="267"/>
      <c r="AG9" s="263">
        <v>9</v>
      </c>
      <c r="AH9" s="233" t="s">
        <v>308</v>
      </c>
      <c r="AI9" s="264">
        <v>9</v>
      </c>
      <c r="AJ9" s="264" t="s">
        <v>284</v>
      </c>
      <c r="AK9" s="268">
        <f>YEAR(B6)</f>
        <v>1900</v>
      </c>
      <c r="AL9" s="265"/>
      <c r="AM9" s="264">
        <v>9</v>
      </c>
      <c r="AN9" s="265" t="s">
        <v>290</v>
      </c>
      <c r="AS9" s="171"/>
      <c r="AT9" s="171"/>
      <c r="AU9" s="171"/>
      <c r="AV9" s="171"/>
      <c r="AW9" s="171"/>
      <c r="AX9" s="171"/>
      <c r="AY9" s="171"/>
      <c r="AZ9" s="171"/>
      <c r="BA9" s="171"/>
      <c r="BB9" s="171"/>
    </row>
    <row r="10" spans="1:54" ht="20.100000000000001" customHeight="1">
      <c r="A10" s="65" t="str">
        <f>'Attach 3(JV)'!E9</f>
        <v>Power Grid Corporation of India Ltd.,</v>
      </c>
      <c r="B10" s="18"/>
      <c r="F10" s="33"/>
      <c r="G10" s="79"/>
      <c r="H10" s="79"/>
      <c r="AB10" s="266"/>
      <c r="AC10" s="267"/>
      <c r="AG10" s="263">
        <v>10</v>
      </c>
      <c r="AH10" s="233" t="s">
        <v>309</v>
      </c>
      <c r="AI10" s="264">
        <v>10</v>
      </c>
      <c r="AJ10" s="264" t="s">
        <v>284</v>
      </c>
      <c r="AK10" s="265"/>
      <c r="AL10" s="265"/>
      <c r="AM10" s="264">
        <v>10</v>
      </c>
      <c r="AN10" s="265" t="s">
        <v>291</v>
      </c>
      <c r="AS10" s="171"/>
      <c r="AT10" s="171"/>
      <c r="AU10" s="171"/>
      <c r="AV10" s="171"/>
      <c r="AW10" s="171"/>
      <c r="AX10" s="171"/>
      <c r="AY10" s="171"/>
      <c r="AZ10" s="171"/>
      <c r="BA10" s="171"/>
      <c r="BB10" s="171"/>
    </row>
    <row r="11" spans="1:54" ht="20.100000000000001" customHeight="1">
      <c r="A11" s="65" t="str">
        <f>'Attach 3(JV)'!E10</f>
        <v>"Saudamini", Plot No. 2, Sector 29</v>
      </c>
      <c r="B11" s="18"/>
      <c r="F11" s="33"/>
      <c r="G11" s="79"/>
      <c r="H11" s="79"/>
      <c r="AB11" s="266"/>
      <c r="AC11" s="267"/>
      <c r="AG11" s="263">
        <v>11</v>
      </c>
      <c r="AH11" s="233" t="s">
        <v>310</v>
      </c>
      <c r="AI11" s="264">
        <v>11</v>
      </c>
      <c r="AJ11" s="264" t="s">
        <v>284</v>
      </c>
      <c r="AK11" s="265"/>
      <c r="AL11" s="265"/>
      <c r="AM11" s="264">
        <v>11</v>
      </c>
      <c r="AN11" s="265" t="s">
        <v>292</v>
      </c>
      <c r="AS11" s="171"/>
      <c r="AT11" s="171"/>
      <c r="AU11" s="171"/>
      <c r="AV11" s="171"/>
      <c r="AW11" s="171"/>
      <c r="AX11" s="171"/>
      <c r="AY11" s="171"/>
      <c r="AZ11" s="171"/>
      <c r="BA11" s="171"/>
      <c r="BB11" s="171"/>
    </row>
    <row r="12" spans="1:54" ht="20.100000000000001" customHeight="1">
      <c r="A12" s="65" t="str">
        <f>'Attach 3(JV)'!E11</f>
        <v>Gurgaon (Haryana) - 122001</v>
      </c>
      <c r="B12" s="18"/>
      <c r="F12" s="33"/>
      <c r="G12" s="79"/>
      <c r="H12" s="79"/>
      <c r="AB12" s="266"/>
      <c r="AC12" s="267"/>
      <c r="AG12" s="263">
        <v>12</v>
      </c>
      <c r="AH12" s="233" t="s">
        <v>311</v>
      </c>
      <c r="AI12" s="264">
        <v>12</v>
      </c>
      <c r="AJ12" s="264" t="s">
        <v>284</v>
      </c>
      <c r="AK12" s="265"/>
      <c r="AL12" s="265"/>
      <c r="AM12" s="264">
        <v>12</v>
      </c>
      <c r="AN12" s="265" t="s">
        <v>293</v>
      </c>
      <c r="AS12" s="171"/>
      <c r="AT12" s="171"/>
      <c r="AU12" s="171"/>
      <c r="AV12" s="171"/>
      <c r="AW12" s="171"/>
      <c r="AX12" s="171"/>
      <c r="AY12" s="171"/>
      <c r="AZ12" s="171"/>
      <c r="BA12" s="171"/>
      <c r="BB12" s="171"/>
    </row>
    <row r="13" spans="1:54" ht="20.100000000000001" customHeight="1">
      <c r="A13" s="65"/>
      <c r="B13" s="18"/>
      <c r="F13" s="33"/>
      <c r="G13" s="79"/>
      <c r="H13" s="79"/>
      <c r="AB13" s="266"/>
      <c r="AC13" s="267"/>
      <c r="AG13" s="263">
        <v>13</v>
      </c>
      <c r="AH13" s="233" t="s">
        <v>312</v>
      </c>
      <c r="AI13" s="264">
        <v>13</v>
      </c>
      <c r="AJ13" s="264" t="s">
        <v>284</v>
      </c>
      <c r="AK13" s="265"/>
      <c r="AL13" s="265"/>
      <c r="AM13" s="265"/>
      <c r="AN13" s="265"/>
      <c r="AS13" s="171"/>
      <c r="AT13" s="171"/>
      <c r="AU13" s="171"/>
      <c r="AV13" s="171"/>
      <c r="AW13" s="171"/>
      <c r="AX13" s="171"/>
      <c r="AY13" s="171"/>
      <c r="AZ13" s="171"/>
      <c r="BA13" s="171"/>
      <c r="BB13" s="171"/>
    </row>
    <row r="14" spans="1:54" ht="12" customHeight="1">
      <c r="A14" s="39"/>
      <c r="B14" s="39"/>
      <c r="F14" s="33"/>
      <c r="G14" s="79"/>
      <c r="H14" s="79"/>
      <c r="AB14" s="266"/>
      <c r="AC14" s="267"/>
      <c r="AG14" s="263">
        <v>14</v>
      </c>
      <c r="AH14" s="233" t="s">
        <v>313</v>
      </c>
      <c r="AI14" s="264">
        <v>14</v>
      </c>
      <c r="AJ14" s="264" t="s">
        <v>284</v>
      </c>
      <c r="AK14" s="265"/>
      <c r="AL14" s="265"/>
      <c r="AM14" s="265"/>
      <c r="AN14" s="265"/>
      <c r="AS14" s="171"/>
      <c r="AT14" s="171"/>
      <c r="AU14" s="171"/>
      <c r="AV14" s="171"/>
      <c r="AW14" s="171"/>
      <c r="AX14" s="171"/>
      <c r="AY14" s="171"/>
      <c r="AZ14" s="171"/>
      <c r="BA14" s="171"/>
      <c r="BB14" s="171"/>
    </row>
    <row r="15" spans="1:54" ht="66" customHeight="1">
      <c r="A15" s="533" t="s">
        <v>321</v>
      </c>
      <c r="B15" s="1631" t="str">
        <f>Basic!B1</f>
        <v>Isolator Package ISO-02 associated with Bulk Procurement for Substation Equipment’s for implementation of Bay Extension work.</v>
      </c>
      <c r="C15" s="1631"/>
      <c r="D15" s="1631"/>
      <c r="E15" s="1631"/>
      <c r="F15" s="1631"/>
      <c r="G15" s="79"/>
      <c r="H15" s="79"/>
      <c r="AB15" s="266"/>
      <c r="AC15" s="267"/>
      <c r="AG15" s="263">
        <v>15</v>
      </c>
      <c r="AH15" s="233" t="s">
        <v>314</v>
      </c>
      <c r="AI15" s="264">
        <v>15</v>
      </c>
      <c r="AJ15" s="264" t="s">
        <v>284</v>
      </c>
      <c r="AK15" s="265"/>
      <c r="AL15" s="265"/>
      <c r="AM15" s="265"/>
      <c r="AN15" s="265"/>
      <c r="AS15" s="171"/>
      <c r="AT15" s="171"/>
      <c r="AU15" s="171"/>
      <c r="AV15" s="171"/>
      <c r="AW15" s="171"/>
      <c r="AX15" s="171"/>
      <c r="AY15" s="171"/>
      <c r="AZ15" s="171"/>
      <c r="BA15" s="171"/>
      <c r="BB15" s="171"/>
    </row>
    <row r="16" spans="1:54" ht="30.75" customHeight="1">
      <c r="A16" s="30" t="s">
        <v>52</v>
      </c>
      <c r="C16" s="33"/>
      <c r="D16" s="33"/>
      <c r="E16" s="33"/>
      <c r="F16" s="33"/>
      <c r="G16" s="1645" t="s">
        <v>159</v>
      </c>
      <c r="H16" s="1645"/>
      <c r="AB16" s="266"/>
      <c r="AC16" s="267"/>
      <c r="AG16" s="263">
        <v>16</v>
      </c>
      <c r="AH16" s="233" t="s">
        <v>315</v>
      </c>
      <c r="AI16" s="264">
        <v>16</v>
      </c>
      <c r="AJ16" s="264" t="s">
        <v>284</v>
      </c>
      <c r="AK16" s="265"/>
      <c r="AL16" s="265"/>
      <c r="AM16" s="265"/>
      <c r="AN16" s="265"/>
      <c r="AS16" s="171"/>
      <c r="AT16" s="171"/>
      <c r="AU16" s="171"/>
      <c r="AV16" s="171"/>
      <c r="AW16" s="171"/>
      <c r="AX16" s="171"/>
      <c r="AY16" s="171"/>
      <c r="AZ16" s="171"/>
      <c r="BA16" s="171"/>
      <c r="BB16" s="171"/>
    </row>
    <row r="17" spans="1:54" s="25" customFormat="1" ht="150" customHeight="1">
      <c r="A17" s="89">
        <v>1</v>
      </c>
      <c r="B17" s="1634" t="str">
        <f>"Having examined the Bidding Documents, including Amendment Nos. " &amp; G17 &amp; " dated "&amp; TEXT(H17, "dd/mm/yyyy") &amp; AB17</f>
        <v xml:space="preserve">Having examined the Bidding Documents, including Amendment Nos. …Amendment No… dated Date the receipt of which is hereby acknowledged, we the undersigned, offer to design, manufacture, test, deliver on destination site basis and supervision of installation, if any, of the Goods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1634"/>
      <c r="D17" s="1634"/>
      <c r="E17" s="1634"/>
      <c r="F17" s="1634"/>
      <c r="G17" s="375" t="s">
        <v>967</v>
      </c>
      <c r="H17" s="376" t="s">
        <v>29</v>
      </c>
      <c r="I17" s="229"/>
      <c r="J17" s="63"/>
      <c r="K17" s="261"/>
      <c r="L17" s="261"/>
      <c r="M17" s="261"/>
      <c r="N17" s="261"/>
      <c r="O17" s="261"/>
      <c r="P17" s="261"/>
      <c r="Q17" s="261"/>
      <c r="R17" s="261"/>
      <c r="S17" s="261"/>
      <c r="T17" s="261"/>
      <c r="U17" s="261"/>
      <c r="V17" s="261"/>
      <c r="W17" s="261"/>
      <c r="X17" s="261"/>
      <c r="Y17" s="261"/>
      <c r="Z17" s="68"/>
      <c r="AA17" s="68"/>
      <c r="AB17" s="269" t="s">
        <v>957</v>
      </c>
      <c r="AC17" s="66"/>
      <c r="AD17" s="270"/>
      <c r="AE17" s="270"/>
      <c r="AF17" s="270"/>
      <c r="AG17" s="263">
        <v>17</v>
      </c>
      <c r="AH17" s="63" t="s">
        <v>316</v>
      </c>
      <c r="AI17" s="264">
        <v>17</v>
      </c>
      <c r="AJ17" s="264" t="s">
        <v>284</v>
      </c>
      <c r="AK17" s="265"/>
      <c r="AL17" s="265"/>
      <c r="AM17" s="265"/>
      <c r="AN17" s="265"/>
      <c r="AO17" s="63"/>
      <c r="AP17" s="63"/>
      <c r="AQ17" s="63"/>
      <c r="AR17" s="63"/>
      <c r="AS17" s="168"/>
      <c r="AT17" s="168"/>
      <c r="AU17" s="168"/>
      <c r="AV17" s="168"/>
      <c r="AW17" s="168"/>
      <c r="AX17" s="168"/>
      <c r="AY17" s="168"/>
      <c r="AZ17" s="168"/>
      <c r="BA17" s="168"/>
      <c r="BB17" s="168"/>
    </row>
    <row r="18" spans="1:54" s="25" customFormat="1" ht="39" customHeight="1">
      <c r="A18" s="89">
        <v>1.1000000000000001</v>
      </c>
      <c r="B18" s="1630" t="s">
        <v>616</v>
      </c>
      <c r="C18" s="1630"/>
      <c r="D18" s="1630"/>
      <c r="E18" s="1630"/>
      <c r="F18" s="1630"/>
      <c r="G18" s="537"/>
      <c r="H18" s="538"/>
      <c r="I18" s="229"/>
      <c r="J18" s="63"/>
      <c r="K18" s="261"/>
      <c r="L18" s="261"/>
      <c r="M18" s="261"/>
      <c r="N18" s="261"/>
      <c r="O18" s="261"/>
      <c r="P18" s="261"/>
      <c r="Q18" s="261"/>
      <c r="R18" s="261"/>
      <c r="S18" s="261"/>
      <c r="T18" s="261"/>
      <c r="U18" s="261"/>
      <c r="V18" s="261"/>
      <c r="W18" s="261"/>
      <c r="X18" s="261"/>
      <c r="Y18" s="261"/>
      <c r="Z18" s="68"/>
      <c r="AA18" s="68"/>
      <c r="AB18" s="269"/>
      <c r="AC18" s="66"/>
      <c r="AD18" s="270"/>
      <c r="AE18" s="270"/>
      <c r="AF18" s="270"/>
      <c r="AG18" s="263"/>
      <c r="AH18" s="63"/>
      <c r="AI18" s="264"/>
      <c r="AJ18" s="264"/>
      <c r="AK18" s="265"/>
      <c r="AL18" s="265"/>
      <c r="AM18" s="265"/>
      <c r="AN18" s="265"/>
      <c r="AO18" s="63"/>
      <c r="AP18" s="63"/>
      <c r="AQ18" s="63"/>
      <c r="AR18" s="63"/>
      <c r="AS18" s="168"/>
      <c r="AT18" s="168"/>
      <c r="AU18" s="168"/>
      <c r="AV18" s="168"/>
      <c r="AW18" s="168"/>
      <c r="AX18" s="168"/>
      <c r="AY18" s="168"/>
      <c r="AZ18" s="168"/>
      <c r="BA18" s="168"/>
      <c r="BB18" s="168"/>
    </row>
    <row r="19" spans="1:54" ht="21" customHeight="1">
      <c r="A19" s="89">
        <v>2</v>
      </c>
      <c r="B19" s="90" t="s">
        <v>53</v>
      </c>
      <c r="C19" s="33"/>
      <c r="D19" s="33"/>
      <c r="E19" s="33"/>
      <c r="F19" s="33"/>
      <c r="G19" s="79"/>
      <c r="H19" s="79"/>
      <c r="AB19" s="266"/>
      <c r="AC19" s="267" t="s">
        <v>322</v>
      </c>
      <c r="AG19" s="263">
        <v>18</v>
      </c>
      <c r="AH19" s="233" t="s">
        <v>317</v>
      </c>
      <c r="AI19" s="264">
        <v>18</v>
      </c>
      <c r="AJ19" s="264" t="s">
        <v>284</v>
      </c>
      <c r="AK19" s="265"/>
      <c r="AL19" s="265"/>
      <c r="AM19" s="265"/>
      <c r="AN19" s="265"/>
      <c r="AS19" s="171"/>
      <c r="AT19" s="171"/>
      <c r="AU19" s="171"/>
      <c r="AV19" s="171"/>
      <c r="AW19" s="171"/>
      <c r="AX19" s="171"/>
      <c r="AY19" s="171"/>
      <c r="AZ19" s="171"/>
      <c r="BA19" s="171"/>
      <c r="BB19" s="171"/>
    </row>
    <row r="20" spans="1:54" s="25" customFormat="1" ht="30" customHeight="1">
      <c r="A20" s="30"/>
      <c r="B20" s="1270" t="s">
        <v>55</v>
      </c>
      <c r="C20" s="1270"/>
      <c r="D20" s="1270"/>
      <c r="E20" s="1270"/>
      <c r="F20" s="1270"/>
      <c r="G20" s="1647"/>
      <c r="H20" s="1647"/>
      <c r="I20" s="1647"/>
      <c r="J20" s="1647"/>
      <c r="K20" s="261"/>
      <c r="L20" s="261"/>
      <c r="M20" s="261"/>
      <c r="N20" s="261"/>
      <c r="O20" s="261"/>
      <c r="P20" s="261"/>
      <c r="Q20" s="261"/>
      <c r="R20" s="261"/>
      <c r="S20" s="261"/>
      <c r="T20" s="261"/>
      <c r="U20" s="261"/>
      <c r="V20" s="261"/>
      <c r="W20" s="261"/>
      <c r="X20" s="261"/>
      <c r="Y20" s="261"/>
      <c r="Z20" s="261"/>
      <c r="AA20" s="63"/>
      <c r="AB20" s="266"/>
      <c r="AC20" s="267" t="s">
        <v>323</v>
      </c>
      <c r="AD20" s="263"/>
      <c r="AE20" s="263"/>
      <c r="AF20" s="263"/>
      <c r="AG20" s="263">
        <v>19</v>
      </c>
      <c r="AH20" s="63" t="s">
        <v>318</v>
      </c>
      <c r="AI20" s="264">
        <v>19</v>
      </c>
      <c r="AJ20" s="264" t="s">
        <v>284</v>
      </c>
      <c r="AK20" s="271"/>
      <c r="AL20" s="271"/>
      <c r="AM20" s="271"/>
      <c r="AN20" s="271"/>
      <c r="AO20" s="63"/>
      <c r="AP20" s="63"/>
      <c r="AQ20" s="63"/>
      <c r="AR20" s="63"/>
      <c r="AS20" s="168"/>
      <c r="AT20" s="168"/>
      <c r="AU20" s="168"/>
      <c r="AV20" s="168"/>
      <c r="AW20" s="168"/>
      <c r="AX20" s="168"/>
      <c r="AY20" s="168"/>
      <c r="AZ20" s="168"/>
      <c r="BA20" s="168"/>
      <c r="BB20" s="168"/>
    </row>
    <row r="21" spans="1:54" s="25" customFormat="1" ht="24.75" customHeight="1">
      <c r="A21" s="30"/>
      <c r="B21" s="1453" t="str">
        <f>"(a) Attachment 1 :"</f>
        <v>(a) Attachment 1 :</v>
      </c>
      <c r="C21" s="1453"/>
      <c r="D21" s="1648" t="s">
        <v>327</v>
      </c>
      <c r="E21" s="1648"/>
      <c r="F21" s="1648"/>
      <c r="G21" s="959"/>
      <c r="H21" s="960"/>
      <c r="I21" s="961"/>
      <c r="J21" s="961"/>
      <c r="K21" s="272"/>
      <c r="L21" s="272"/>
      <c r="M21" s="317"/>
      <c r="N21" s="272"/>
      <c r="O21" s="272"/>
      <c r="P21" s="272"/>
      <c r="Q21" s="272"/>
      <c r="R21" s="272"/>
      <c r="S21" s="272"/>
      <c r="T21" s="272"/>
      <c r="U21" s="272"/>
      <c r="V21" s="272"/>
      <c r="W21" s="272"/>
      <c r="X21" s="272"/>
      <c r="Y21" s="272"/>
      <c r="Z21" s="261"/>
      <c r="AA21" s="63"/>
      <c r="AB21" s="266"/>
      <c r="AC21" s="267" t="s">
        <v>324</v>
      </c>
      <c r="AD21" s="273" t="str">
        <f>IF(ISERROR(LOOKUP(J21,AG1:AG21,AH1:AH21)), "Zero", LOOKUP(J21,AG1:AG21,AH1:AH21))</f>
        <v>Zero</v>
      </c>
      <c r="AE21" s="273"/>
      <c r="AF21" s="273"/>
      <c r="AG21" s="263">
        <v>20</v>
      </c>
      <c r="AH21" s="63" t="s">
        <v>319</v>
      </c>
      <c r="AI21" s="264">
        <v>20</v>
      </c>
      <c r="AJ21" s="264" t="s">
        <v>284</v>
      </c>
      <c r="AK21" s="265"/>
      <c r="AL21" s="265"/>
      <c r="AM21" s="265"/>
      <c r="AN21" s="265"/>
      <c r="AO21" s="63"/>
      <c r="AP21" s="63"/>
      <c r="AQ21" s="63"/>
      <c r="AR21" s="63"/>
      <c r="AS21" s="168"/>
      <c r="AT21" s="168"/>
      <c r="AU21" s="168"/>
      <c r="AV21" s="168"/>
      <c r="AW21" s="168"/>
      <c r="AX21" s="168"/>
      <c r="AY21" s="168"/>
      <c r="AZ21" s="168"/>
      <c r="BA21" s="168"/>
      <c r="BB21" s="168"/>
    </row>
    <row r="22" spans="1:54" s="25" customFormat="1" ht="7.5" customHeight="1">
      <c r="A22" s="30"/>
      <c r="B22" s="906"/>
      <c r="C22" s="906"/>
      <c r="D22" s="958"/>
      <c r="E22" s="958"/>
      <c r="F22" s="958"/>
      <c r="G22" s="739"/>
      <c r="H22" s="739"/>
      <c r="I22" s="739"/>
      <c r="J22" s="739"/>
      <c r="K22" s="272"/>
      <c r="L22" s="272"/>
      <c r="M22" s="317"/>
      <c r="N22" s="272"/>
      <c r="O22" s="272"/>
      <c r="P22" s="272"/>
      <c r="Q22" s="272"/>
      <c r="R22" s="272"/>
      <c r="S22" s="272"/>
      <c r="T22" s="272"/>
      <c r="U22" s="272"/>
      <c r="V22" s="272"/>
      <c r="W22" s="272"/>
      <c r="X22" s="272"/>
      <c r="Y22" s="272"/>
      <c r="Z22" s="261"/>
      <c r="AA22" s="63"/>
      <c r="AB22" s="266"/>
      <c r="AC22" s="267"/>
      <c r="AD22" s="273"/>
      <c r="AE22" s="273"/>
      <c r="AF22" s="273"/>
      <c r="AG22" s="263"/>
      <c r="AH22" s="63"/>
      <c r="AI22" s="264"/>
      <c r="AJ22" s="264"/>
      <c r="AK22" s="265"/>
      <c r="AL22" s="265"/>
      <c r="AM22" s="265"/>
      <c r="AN22" s="265"/>
      <c r="AO22" s="63"/>
      <c r="AP22" s="63"/>
      <c r="AQ22" s="63"/>
      <c r="AR22" s="63"/>
      <c r="AS22" s="168"/>
      <c r="AT22" s="168"/>
      <c r="AU22" s="168"/>
      <c r="AV22" s="168"/>
      <c r="AW22" s="168"/>
      <c r="AX22" s="168"/>
      <c r="AY22" s="168"/>
      <c r="AZ22" s="168"/>
      <c r="BA22" s="168"/>
      <c r="BB22" s="168"/>
    </row>
    <row r="23" spans="1:54" s="25" customFormat="1" ht="7.5" customHeight="1">
      <c r="A23" s="30"/>
      <c r="B23" s="676"/>
      <c r="C23" s="676"/>
      <c r="D23" s="1653"/>
      <c r="E23" s="1653"/>
      <c r="F23" s="1653"/>
      <c r="G23" s="1646"/>
      <c r="H23" s="1646"/>
      <c r="I23" s="1646"/>
      <c r="J23" s="1646"/>
      <c r="K23" s="272"/>
      <c r="L23" s="272"/>
      <c r="M23" s="317"/>
      <c r="N23" s="272"/>
      <c r="O23" s="272"/>
      <c r="P23" s="272"/>
      <c r="Q23" s="272"/>
      <c r="R23" s="272"/>
      <c r="S23" s="272"/>
      <c r="T23" s="272"/>
      <c r="U23" s="272"/>
      <c r="V23" s="272"/>
      <c r="W23" s="272"/>
      <c r="X23" s="272"/>
      <c r="Y23" s="272"/>
      <c r="Z23" s="261"/>
      <c r="AA23" s="63"/>
      <c r="AB23" s="266"/>
      <c r="AC23" s="267"/>
      <c r="AD23" s="273"/>
      <c r="AE23" s="273"/>
      <c r="AF23" s="273"/>
      <c r="AG23" s="263"/>
      <c r="AH23" s="63"/>
      <c r="AI23" s="264"/>
      <c r="AJ23" s="264"/>
      <c r="AK23" s="265"/>
      <c r="AL23" s="265"/>
      <c r="AM23" s="265"/>
      <c r="AN23" s="265"/>
      <c r="AO23" s="63"/>
      <c r="AP23" s="63"/>
      <c r="AQ23" s="63"/>
      <c r="AR23" s="63"/>
      <c r="AS23" s="168"/>
      <c r="AT23" s="168"/>
      <c r="AU23" s="168"/>
      <c r="AV23" s="168"/>
      <c r="AW23" s="168"/>
      <c r="AX23" s="168"/>
      <c r="AY23" s="168"/>
      <c r="AZ23" s="168"/>
      <c r="BA23" s="168"/>
      <c r="BB23" s="168"/>
    </row>
    <row r="24" spans="1:54" s="25" customFormat="1" ht="74.25" customHeight="1">
      <c r="A24" s="30"/>
      <c r="B24" s="1453" t="str">
        <f>"(b) Attachment 2:"</f>
        <v>(b) Attachment 2:</v>
      </c>
      <c r="C24" s="1453"/>
      <c r="D24" s="1640" t="s">
        <v>56</v>
      </c>
      <c r="E24" s="1640"/>
      <c r="F24" s="1640"/>
      <c r="K24" s="261"/>
      <c r="L24" s="261"/>
      <c r="M24" s="261"/>
      <c r="N24" s="261"/>
      <c r="O24" s="261"/>
      <c r="P24" s="261"/>
      <c r="Q24" s="261"/>
      <c r="R24" s="261"/>
      <c r="S24" s="261"/>
      <c r="T24" s="261"/>
      <c r="U24" s="261"/>
      <c r="V24" s="261"/>
      <c r="W24" s="261"/>
      <c r="X24" s="261"/>
      <c r="Y24" s="261"/>
      <c r="Z24" s="261"/>
      <c r="AA24" s="63"/>
      <c r="AB24" s="266"/>
      <c r="AC24" s="267" t="s">
        <v>325</v>
      </c>
      <c r="AD24" s="273" t="str">
        <f>IF(J21 &gt; 9, "("&amp;J21&amp;")", "(0"&amp;J21&amp;")")</f>
        <v>(0)</v>
      </c>
      <c r="AE24" s="273"/>
      <c r="AF24" s="273"/>
      <c r="AG24" s="263"/>
      <c r="AH24" s="63"/>
      <c r="AI24" s="264">
        <v>21</v>
      </c>
      <c r="AJ24" s="264" t="s">
        <v>104</v>
      </c>
      <c r="AK24" s="265"/>
      <c r="AL24" s="265"/>
      <c r="AM24" s="265"/>
      <c r="AN24" s="265"/>
      <c r="AO24" s="63"/>
      <c r="AP24" s="63"/>
      <c r="AQ24" s="63"/>
      <c r="AR24" s="63"/>
      <c r="AS24" s="168"/>
      <c r="AT24" s="168"/>
      <c r="AU24" s="168"/>
      <c r="AV24" s="168"/>
      <c r="AW24" s="168"/>
      <c r="AX24" s="168"/>
      <c r="AY24" s="168"/>
      <c r="AZ24" s="168"/>
      <c r="BA24" s="168"/>
      <c r="BB24" s="168"/>
    </row>
    <row r="25" spans="1:54" s="25" customFormat="1" ht="60" hidden="1" customHeight="1">
      <c r="A25" s="30"/>
      <c r="B25" s="676"/>
      <c r="C25" s="676"/>
      <c r="D25" s="1653" t="s">
        <v>755</v>
      </c>
      <c r="E25" s="1653"/>
      <c r="F25" s="1653"/>
      <c r="K25" s="261"/>
      <c r="L25" s="261"/>
      <c r="M25" s="261"/>
      <c r="N25" s="261"/>
      <c r="O25" s="261"/>
      <c r="P25" s="261"/>
      <c r="Q25" s="261"/>
      <c r="R25" s="261"/>
      <c r="S25" s="261"/>
      <c r="T25" s="261"/>
      <c r="U25" s="261"/>
      <c r="V25" s="261"/>
      <c r="W25" s="261"/>
      <c r="X25" s="261"/>
      <c r="Y25" s="261"/>
      <c r="Z25" s="261"/>
      <c r="AA25" s="63"/>
      <c r="AB25" s="266"/>
      <c r="AC25" s="267"/>
      <c r="AD25" s="273"/>
      <c r="AE25" s="273"/>
      <c r="AF25" s="273"/>
      <c r="AG25" s="263"/>
      <c r="AH25" s="63"/>
      <c r="AI25" s="264"/>
      <c r="AJ25" s="264"/>
      <c r="AK25" s="265"/>
      <c r="AL25" s="265"/>
      <c r="AM25" s="265"/>
      <c r="AN25" s="265"/>
      <c r="AO25" s="63"/>
      <c r="AP25" s="63"/>
      <c r="AQ25" s="63"/>
      <c r="AR25" s="63"/>
      <c r="AS25" s="168"/>
      <c r="AT25" s="168"/>
      <c r="AU25" s="168"/>
      <c r="AV25" s="168"/>
      <c r="AW25" s="168"/>
      <c r="AX25" s="168"/>
      <c r="AY25" s="168"/>
      <c r="AZ25" s="168"/>
      <c r="BA25" s="168"/>
      <c r="BB25" s="168"/>
    </row>
    <row r="26" spans="1:54" s="25" customFormat="1" ht="24" hidden="1" customHeight="1">
      <c r="A26" s="30"/>
      <c r="B26" s="676"/>
      <c r="C26" s="676"/>
      <c r="D26" s="1654" t="s">
        <v>756</v>
      </c>
      <c r="E26" s="1654"/>
      <c r="F26" s="1654"/>
      <c r="K26" s="261"/>
      <c r="L26" s="261"/>
      <c r="M26" s="261"/>
      <c r="N26" s="261"/>
      <c r="O26" s="261"/>
      <c r="P26" s="261"/>
      <c r="Q26" s="261"/>
      <c r="R26" s="261"/>
      <c r="S26" s="261"/>
      <c r="T26" s="261"/>
      <c r="U26" s="261"/>
      <c r="V26" s="261"/>
      <c r="W26" s="261"/>
      <c r="X26" s="261"/>
      <c r="Y26" s="261"/>
      <c r="Z26" s="261"/>
      <c r="AA26" s="63"/>
      <c r="AB26" s="266"/>
      <c r="AC26" s="267"/>
      <c r="AD26" s="273"/>
      <c r="AE26" s="273"/>
      <c r="AF26" s="273"/>
      <c r="AG26" s="263"/>
      <c r="AH26" s="63"/>
      <c r="AI26" s="264"/>
      <c r="AJ26" s="264"/>
      <c r="AK26" s="265"/>
      <c r="AL26" s="265"/>
      <c r="AM26" s="265"/>
      <c r="AN26" s="265"/>
      <c r="AO26" s="63"/>
      <c r="AP26" s="63"/>
      <c r="AQ26" s="63"/>
      <c r="AR26" s="63"/>
      <c r="AS26" s="168"/>
      <c r="AT26" s="168"/>
      <c r="AU26" s="168"/>
      <c r="AV26" s="168"/>
      <c r="AW26" s="168"/>
      <c r="AX26" s="168"/>
      <c r="AY26" s="168"/>
      <c r="AZ26" s="168"/>
      <c r="BA26" s="168"/>
      <c r="BB26" s="168"/>
    </row>
    <row r="27" spans="1:54" s="25" customFormat="1" ht="80.25" customHeight="1">
      <c r="A27" s="30"/>
      <c r="B27" s="1453" t="str">
        <f>"(c) Attachment 3 :"</f>
        <v>(c) Attachment 3 :</v>
      </c>
      <c r="C27" s="1453"/>
      <c r="D27" s="1640" t="s">
        <v>757</v>
      </c>
      <c r="E27" s="1640"/>
      <c r="F27" s="1640"/>
      <c r="G27" s="91"/>
      <c r="H27" s="91"/>
      <c r="I27" s="63"/>
      <c r="J27" s="63"/>
      <c r="K27" s="261"/>
      <c r="L27" s="261"/>
      <c r="M27" s="261"/>
      <c r="N27" s="261"/>
      <c r="O27" s="261"/>
      <c r="P27" s="261"/>
      <c r="Q27" s="261"/>
      <c r="R27" s="261"/>
      <c r="S27" s="261"/>
      <c r="T27" s="261"/>
      <c r="U27" s="261"/>
      <c r="V27" s="261"/>
      <c r="W27" s="261"/>
      <c r="X27" s="261"/>
      <c r="Y27" s="261"/>
      <c r="Z27" s="261"/>
      <c r="AA27" s="35"/>
      <c r="AB27" s="266"/>
      <c r="AC27" s="267"/>
      <c r="AD27" s="263"/>
      <c r="AE27" s="263"/>
      <c r="AF27" s="263"/>
      <c r="AG27" s="263"/>
      <c r="AH27" s="63"/>
      <c r="AI27" s="264">
        <v>22</v>
      </c>
      <c r="AJ27" s="264" t="s">
        <v>284</v>
      </c>
      <c r="AK27" s="265"/>
      <c r="AL27" s="265"/>
      <c r="AM27" s="265"/>
      <c r="AN27" s="265"/>
      <c r="AO27" s="63"/>
      <c r="AP27" s="63"/>
      <c r="AQ27" s="63"/>
      <c r="AR27" s="63"/>
      <c r="AS27" s="168"/>
      <c r="AT27" s="168"/>
      <c r="AU27" s="168"/>
      <c r="AV27" s="168"/>
      <c r="AW27" s="168"/>
      <c r="AX27" s="168"/>
      <c r="AY27" s="168"/>
      <c r="AZ27" s="168"/>
      <c r="BA27" s="168"/>
      <c r="BB27" s="168"/>
    </row>
    <row r="28" spans="1:54" s="25" customFormat="1" ht="49.5" hidden="1" customHeight="1">
      <c r="A28" s="30"/>
      <c r="B28" s="379"/>
      <c r="C28" s="379"/>
      <c r="D28" s="1649" t="s">
        <v>157</v>
      </c>
      <c r="E28" s="1649"/>
      <c r="F28" s="1649"/>
      <c r="G28" s="218"/>
      <c r="H28" s="318" t="e">
        <f>#REF!</f>
        <v>#REF!</v>
      </c>
      <c r="I28" s="63"/>
      <c r="J28" s="71"/>
      <c r="K28" s="99"/>
      <c r="L28" s="99"/>
      <c r="M28" s="99"/>
      <c r="N28" s="99"/>
      <c r="O28" s="99"/>
      <c r="P28" s="99"/>
      <c r="Q28" s="99"/>
      <c r="R28" s="99"/>
      <c r="S28" s="99"/>
      <c r="T28" s="99"/>
      <c r="U28" s="99"/>
      <c r="V28" s="99"/>
      <c r="W28" s="99"/>
      <c r="X28" s="99"/>
      <c r="Y28" s="99"/>
      <c r="Z28" s="261"/>
      <c r="AA28" s="63"/>
      <c r="AB28" s="266"/>
      <c r="AC28" s="267" t="s">
        <v>326</v>
      </c>
      <c r="AD28" s="263"/>
      <c r="AE28" s="263"/>
      <c r="AF28" s="263"/>
      <c r="AG28" s="263"/>
      <c r="AH28" s="63"/>
      <c r="AI28" s="264">
        <v>23</v>
      </c>
      <c r="AJ28" s="264" t="s">
        <v>284</v>
      </c>
      <c r="AK28" s="265"/>
      <c r="AL28" s="265"/>
      <c r="AM28" s="265"/>
      <c r="AN28" s="265"/>
      <c r="AO28" s="63"/>
      <c r="AP28" s="63"/>
      <c r="AQ28" s="63"/>
      <c r="AR28" s="63"/>
      <c r="AS28" s="168"/>
      <c r="AT28" s="168"/>
      <c r="AU28" s="168"/>
      <c r="AV28" s="168"/>
      <c r="AW28" s="168"/>
      <c r="AX28" s="168"/>
      <c r="AY28" s="168"/>
      <c r="AZ28" s="168"/>
      <c r="BA28" s="168"/>
      <c r="BB28" s="168"/>
    </row>
    <row r="29" spans="1:54" s="25" customFormat="1" ht="48" hidden="1" customHeight="1">
      <c r="A29" s="30"/>
      <c r="B29" s="379"/>
      <c r="C29" s="379"/>
      <c r="D29" s="1649" t="s">
        <v>158</v>
      </c>
      <c r="E29" s="1649"/>
      <c r="F29" s="1649"/>
      <c r="G29" s="218">
        <v>0</v>
      </c>
      <c r="H29" s="318" t="e">
        <f>#REF!</f>
        <v>#REF!</v>
      </c>
      <c r="I29" s="63"/>
      <c r="J29" s="230"/>
      <c r="K29" s="231"/>
      <c r="L29" s="231"/>
      <c r="M29" s="231"/>
      <c r="N29" s="231"/>
      <c r="O29" s="231"/>
      <c r="P29" s="231"/>
      <c r="Q29" s="231"/>
      <c r="R29" s="231"/>
      <c r="S29" s="231"/>
      <c r="T29" s="231"/>
      <c r="U29" s="231"/>
      <c r="V29" s="231"/>
      <c r="W29" s="231"/>
      <c r="X29" s="231"/>
      <c r="Y29" s="231"/>
      <c r="Z29" s="231"/>
      <c r="AA29" s="230"/>
      <c r="AB29" s="266"/>
      <c r="AC29" s="267" t="s">
        <v>327</v>
      </c>
      <c r="AD29" s="263"/>
      <c r="AE29" s="263"/>
      <c r="AF29" s="263"/>
      <c r="AG29" s="263"/>
      <c r="AH29" s="63"/>
      <c r="AI29" s="264">
        <v>24</v>
      </c>
      <c r="AJ29" s="264" t="s">
        <v>284</v>
      </c>
      <c r="AK29" s="265"/>
      <c r="AL29" s="265"/>
      <c r="AM29" s="265"/>
      <c r="AN29" s="265"/>
      <c r="AO29" s="63"/>
      <c r="AP29" s="63"/>
      <c r="AQ29" s="63"/>
      <c r="AR29" s="63"/>
      <c r="AS29" s="168"/>
      <c r="AT29" s="168"/>
      <c r="AU29" s="168"/>
      <c r="AV29" s="168"/>
      <c r="AW29" s="168"/>
      <c r="AX29" s="168"/>
      <c r="AY29" s="168"/>
      <c r="AZ29" s="168"/>
      <c r="BA29" s="168"/>
      <c r="BB29" s="168"/>
    </row>
    <row r="30" spans="1:54" ht="76.5" customHeight="1">
      <c r="B30" s="1453" t="str">
        <f>"(d) Attachment 4 :"</f>
        <v>(d) Attachment 4 :</v>
      </c>
      <c r="C30" s="1453"/>
      <c r="D30" s="1640" t="s">
        <v>958</v>
      </c>
      <c r="E30" s="1640"/>
      <c r="F30" s="1640"/>
      <c r="G30" s="197"/>
      <c r="H30" s="91"/>
      <c r="AB30" s="266"/>
      <c r="AC30" s="267"/>
      <c r="AI30" s="264">
        <v>25</v>
      </c>
      <c r="AJ30" s="264" t="s">
        <v>284</v>
      </c>
      <c r="AK30" s="265"/>
      <c r="AL30" s="265"/>
      <c r="AM30" s="265"/>
      <c r="AN30" s="265"/>
      <c r="AS30" s="171"/>
      <c r="AT30" s="171"/>
      <c r="AU30" s="171"/>
      <c r="AV30" s="171"/>
      <c r="AW30" s="171"/>
      <c r="AX30" s="171"/>
      <c r="AY30" s="171"/>
      <c r="AZ30" s="171"/>
      <c r="BA30" s="171"/>
      <c r="BB30" s="171"/>
    </row>
    <row r="31" spans="1:54" ht="69" customHeight="1">
      <c r="B31" s="1453" t="str">
        <f>"(e) Attachment 5 :"</f>
        <v>(e) Attachment 5 :</v>
      </c>
      <c r="C31" s="1453"/>
      <c r="D31" s="1640" t="s">
        <v>57</v>
      </c>
      <c r="E31" s="1640"/>
      <c r="F31" s="1640"/>
      <c r="G31" s="91"/>
      <c r="H31" s="91"/>
      <c r="AB31" s="266"/>
      <c r="AC31" s="267"/>
      <c r="AI31" s="264">
        <v>26</v>
      </c>
      <c r="AJ31" s="264" t="s">
        <v>284</v>
      </c>
      <c r="AK31" s="265"/>
      <c r="AL31" s="265"/>
      <c r="AM31" s="265"/>
      <c r="AN31" s="265"/>
      <c r="AS31" s="171"/>
      <c r="AT31" s="171"/>
      <c r="AU31" s="171"/>
      <c r="AV31" s="171"/>
      <c r="AW31" s="171"/>
      <c r="AX31" s="171"/>
      <c r="AY31" s="171"/>
      <c r="AZ31" s="171"/>
      <c r="BA31" s="171"/>
      <c r="BB31" s="171"/>
    </row>
    <row r="32" spans="1:54" ht="45" customHeight="1">
      <c r="B32" s="1453" t="str">
        <f>"(f) Attachment 5A :"</f>
        <v>(f) Attachment 5A :</v>
      </c>
      <c r="C32" s="1453"/>
      <c r="D32" s="1640" t="s">
        <v>744</v>
      </c>
      <c r="E32" s="1640"/>
      <c r="F32" s="1640"/>
      <c r="G32" s="91"/>
      <c r="H32" s="91"/>
      <c r="AB32" s="266"/>
      <c r="AC32" s="267"/>
      <c r="AI32" s="264">
        <v>26</v>
      </c>
      <c r="AJ32" s="264" t="s">
        <v>284</v>
      </c>
      <c r="AK32" s="265"/>
      <c r="AL32" s="265"/>
      <c r="AM32" s="265"/>
      <c r="AN32" s="265"/>
      <c r="AS32" s="171"/>
      <c r="AT32" s="171"/>
      <c r="AU32" s="171"/>
      <c r="AV32" s="171"/>
      <c r="AW32" s="171"/>
      <c r="AX32" s="171"/>
      <c r="AY32" s="171"/>
      <c r="AZ32" s="171"/>
      <c r="BA32" s="171"/>
      <c r="BB32" s="171"/>
    </row>
    <row r="33" spans="1:54" s="25" customFormat="1" ht="97.5" customHeight="1">
      <c r="A33" s="30"/>
      <c r="B33" s="1453" t="str">
        <f>"(g) Attachment 6 :"</f>
        <v>(g) Attachment 6 :</v>
      </c>
      <c r="C33" s="1453"/>
      <c r="D33" s="1640" t="s">
        <v>58</v>
      </c>
      <c r="E33" s="1640"/>
      <c r="F33" s="1640"/>
      <c r="G33" s="91"/>
      <c r="H33" s="91"/>
      <c r="I33" s="63"/>
      <c r="J33" s="63"/>
      <c r="K33" s="261"/>
      <c r="L33" s="261"/>
      <c r="M33" s="261"/>
      <c r="N33" s="261"/>
      <c r="O33" s="261"/>
      <c r="P33" s="261"/>
      <c r="Q33" s="261"/>
      <c r="R33" s="261"/>
      <c r="S33" s="261"/>
      <c r="T33" s="261"/>
      <c r="U33" s="261"/>
      <c r="V33" s="261"/>
      <c r="W33" s="261"/>
      <c r="X33" s="261"/>
      <c r="Y33" s="261"/>
      <c r="Z33" s="261"/>
      <c r="AA33" s="63"/>
      <c r="AB33" s="266"/>
      <c r="AC33" s="267"/>
      <c r="AD33" s="263"/>
      <c r="AE33" s="263"/>
      <c r="AF33" s="263"/>
      <c r="AG33" s="263"/>
      <c r="AH33" s="63"/>
      <c r="AI33" s="264">
        <v>27</v>
      </c>
      <c r="AJ33" s="264" t="s">
        <v>284</v>
      </c>
      <c r="AK33" s="265"/>
      <c r="AL33" s="265"/>
      <c r="AM33" s="265"/>
      <c r="AN33" s="265"/>
      <c r="AO33" s="63"/>
      <c r="AP33" s="63"/>
      <c r="AQ33" s="63"/>
      <c r="AR33" s="63"/>
      <c r="AS33" s="168"/>
      <c r="AT33" s="168"/>
      <c r="AU33" s="168"/>
      <c r="AV33" s="168"/>
      <c r="AW33" s="168"/>
      <c r="AX33" s="168"/>
      <c r="AY33" s="168"/>
      <c r="AZ33" s="168"/>
      <c r="BA33" s="168"/>
      <c r="BB33" s="168"/>
    </row>
    <row r="34" spans="1:54" s="25" customFormat="1" ht="57" customHeight="1">
      <c r="A34" s="30"/>
      <c r="B34" s="1453" t="str">
        <f>"(h) Attachment 7 :"</f>
        <v>(h) Attachment 7 :</v>
      </c>
      <c r="C34" s="1453"/>
      <c r="D34" s="1640" t="s">
        <v>988</v>
      </c>
      <c r="E34" s="1640"/>
      <c r="F34" s="1640"/>
      <c r="G34" s="92"/>
      <c r="H34" s="92"/>
      <c r="I34" s="63"/>
      <c r="J34" s="63"/>
      <c r="K34" s="261"/>
      <c r="L34" s="261"/>
      <c r="M34" s="261"/>
      <c r="N34" s="261"/>
      <c r="O34" s="261"/>
      <c r="P34" s="261"/>
      <c r="Q34" s="261"/>
      <c r="R34" s="261"/>
      <c r="S34" s="261"/>
      <c r="T34" s="261"/>
      <c r="U34" s="261"/>
      <c r="V34" s="261"/>
      <c r="W34" s="261"/>
      <c r="X34" s="261"/>
      <c r="Y34" s="261"/>
      <c r="Z34" s="261"/>
      <c r="AA34" s="63"/>
      <c r="AB34" s="266"/>
      <c r="AC34" s="267"/>
      <c r="AD34" s="263"/>
      <c r="AE34" s="263"/>
      <c r="AF34" s="263"/>
      <c r="AG34" s="263"/>
      <c r="AH34" s="63"/>
      <c r="AI34" s="264">
        <v>28</v>
      </c>
      <c r="AJ34" s="264" t="s">
        <v>284</v>
      </c>
      <c r="AK34" s="265"/>
      <c r="AL34" s="265"/>
      <c r="AM34" s="265"/>
      <c r="AN34" s="265"/>
      <c r="AO34" s="63"/>
      <c r="AP34" s="63"/>
      <c r="AQ34" s="63"/>
      <c r="AR34" s="63"/>
      <c r="AS34" s="168"/>
      <c r="AT34" s="168"/>
      <c r="AU34" s="168"/>
      <c r="AV34" s="168"/>
      <c r="AW34" s="168"/>
      <c r="AX34" s="168"/>
      <c r="AY34" s="168"/>
      <c r="AZ34" s="168"/>
      <c r="BA34" s="168"/>
      <c r="BB34" s="168"/>
    </row>
    <row r="35" spans="1:54" s="25" customFormat="1" ht="29.25" customHeight="1">
      <c r="A35" s="30"/>
      <c r="B35" s="1453" t="str">
        <f>"(i) Attachment 8 :"</f>
        <v>(i) Attachment 8 :</v>
      </c>
      <c r="C35" s="1453"/>
      <c r="D35" s="1640" t="s">
        <v>297</v>
      </c>
      <c r="E35" s="1640"/>
      <c r="F35" s="1640"/>
      <c r="G35" s="91"/>
      <c r="H35" s="91"/>
      <c r="I35" s="63"/>
      <c r="J35" s="63"/>
      <c r="K35" s="261"/>
      <c r="L35" s="261"/>
      <c r="M35" s="261"/>
      <c r="N35" s="261"/>
      <c r="O35" s="261"/>
      <c r="P35" s="261"/>
      <c r="Q35" s="261"/>
      <c r="R35" s="261"/>
      <c r="S35" s="261"/>
      <c r="T35" s="261"/>
      <c r="U35" s="261"/>
      <c r="V35" s="261"/>
      <c r="W35" s="261"/>
      <c r="X35" s="261"/>
      <c r="Y35" s="261"/>
      <c r="Z35" s="261"/>
      <c r="AA35" s="63"/>
      <c r="AB35" s="266"/>
      <c r="AC35" s="267"/>
      <c r="AD35" s="263"/>
      <c r="AE35" s="263"/>
      <c r="AF35" s="263"/>
      <c r="AG35" s="263"/>
      <c r="AH35" s="63"/>
      <c r="AI35" s="264">
        <v>29</v>
      </c>
      <c r="AJ35" s="264" t="s">
        <v>284</v>
      </c>
      <c r="AK35" s="265"/>
      <c r="AL35" s="265"/>
      <c r="AM35" s="265"/>
      <c r="AN35" s="265"/>
      <c r="AO35" s="63"/>
      <c r="AP35" s="63"/>
      <c r="AQ35" s="63"/>
      <c r="AR35" s="63"/>
      <c r="AS35" s="168"/>
      <c r="AT35" s="168"/>
      <c r="AU35" s="168"/>
      <c r="AV35" s="168"/>
      <c r="AW35" s="168"/>
      <c r="AX35" s="168"/>
      <c r="AY35" s="168"/>
      <c r="AZ35" s="168"/>
      <c r="BA35" s="168"/>
      <c r="BB35" s="168"/>
    </row>
    <row r="36" spans="1:54" s="25" customFormat="1" ht="24.75" customHeight="1">
      <c r="A36" s="30"/>
      <c r="B36" s="1453" t="str">
        <f>"(j) Attachment 9 :"</f>
        <v>(j) Attachment 9 :</v>
      </c>
      <c r="C36" s="1453"/>
      <c r="D36" s="1640" t="s">
        <v>59</v>
      </c>
      <c r="E36" s="1640"/>
      <c r="F36" s="1640"/>
      <c r="G36" s="91"/>
      <c r="H36" s="91"/>
      <c r="I36" s="63"/>
      <c r="J36" s="63"/>
      <c r="K36" s="261"/>
      <c r="L36" s="261"/>
      <c r="M36" s="261"/>
      <c r="N36" s="261"/>
      <c r="O36" s="261"/>
      <c r="P36" s="261"/>
      <c r="Q36" s="261"/>
      <c r="R36" s="261"/>
      <c r="S36" s="261"/>
      <c r="T36" s="261"/>
      <c r="U36" s="261"/>
      <c r="V36" s="261"/>
      <c r="W36" s="261"/>
      <c r="X36" s="261"/>
      <c r="Y36" s="261"/>
      <c r="Z36" s="261"/>
      <c r="AA36" s="63"/>
      <c r="AB36" s="266"/>
      <c r="AC36" s="267"/>
      <c r="AD36" s="263"/>
      <c r="AE36" s="263"/>
      <c r="AF36" s="263"/>
      <c r="AG36" s="263"/>
      <c r="AH36" s="63"/>
      <c r="AI36" s="264">
        <v>30</v>
      </c>
      <c r="AJ36" s="264" t="s">
        <v>284</v>
      </c>
      <c r="AK36" s="265"/>
      <c r="AL36" s="265"/>
      <c r="AM36" s="265"/>
      <c r="AN36" s="265"/>
      <c r="AO36" s="63"/>
      <c r="AP36" s="63"/>
      <c r="AQ36" s="63"/>
      <c r="AR36" s="63"/>
      <c r="AS36" s="168"/>
      <c r="AT36" s="168"/>
      <c r="AU36" s="168"/>
      <c r="AV36" s="168"/>
      <c r="AW36" s="168"/>
      <c r="AX36" s="168"/>
      <c r="AY36" s="168"/>
      <c r="AZ36" s="168"/>
      <c r="BA36" s="168"/>
      <c r="BB36" s="168"/>
    </row>
    <row r="37" spans="1:54" s="25" customFormat="1" ht="27.75" customHeight="1">
      <c r="A37" s="30"/>
      <c r="B37" s="1453" t="str">
        <f>"(k) Attachment 10 :"</f>
        <v>(k) Attachment 10 :</v>
      </c>
      <c r="C37" s="1453"/>
      <c r="D37" s="1640" t="s">
        <v>60</v>
      </c>
      <c r="E37" s="1640"/>
      <c r="F37" s="1640"/>
      <c r="G37" s="91"/>
      <c r="H37" s="91"/>
      <c r="I37" s="63"/>
      <c r="J37" s="63"/>
      <c r="K37" s="261"/>
      <c r="L37" s="261"/>
      <c r="M37" s="261"/>
      <c r="N37" s="261"/>
      <c r="O37" s="261"/>
      <c r="P37" s="261"/>
      <c r="Q37" s="261"/>
      <c r="R37" s="261"/>
      <c r="S37" s="261"/>
      <c r="T37" s="261"/>
      <c r="U37" s="261"/>
      <c r="V37" s="261"/>
      <c r="W37" s="261"/>
      <c r="X37" s="261"/>
      <c r="Y37" s="261"/>
      <c r="Z37" s="261"/>
      <c r="AA37" s="63"/>
      <c r="AB37" s="266"/>
      <c r="AC37" s="267"/>
      <c r="AD37" s="263"/>
      <c r="AE37" s="263"/>
      <c r="AF37" s="263"/>
      <c r="AG37" s="263"/>
      <c r="AH37" s="63"/>
      <c r="AI37" s="264">
        <v>31</v>
      </c>
      <c r="AJ37" s="264" t="s">
        <v>104</v>
      </c>
      <c r="AK37" s="265"/>
      <c r="AL37" s="265"/>
      <c r="AM37" s="265"/>
      <c r="AN37" s="265"/>
      <c r="AO37" s="63"/>
      <c r="AP37" s="63"/>
      <c r="AQ37" s="63"/>
      <c r="AR37" s="63"/>
      <c r="AS37" s="168"/>
      <c r="AT37" s="168"/>
      <c r="AU37" s="168"/>
      <c r="AV37" s="168"/>
      <c r="AW37" s="168"/>
      <c r="AX37" s="168"/>
      <c r="AY37" s="168"/>
      <c r="AZ37" s="168"/>
      <c r="BA37" s="168"/>
      <c r="BB37" s="168"/>
    </row>
    <row r="38" spans="1:54" s="25" customFormat="1" ht="29.25" customHeight="1">
      <c r="A38" s="30"/>
      <c r="B38" s="1453" t="str">
        <f>"(l) Attachment 11 :"</f>
        <v>(l) Attachment 11 :</v>
      </c>
      <c r="C38" s="1453"/>
      <c r="D38" s="1640" t="s">
        <v>959</v>
      </c>
      <c r="E38" s="1640"/>
      <c r="F38" s="1640"/>
      <c r="G38" s="91"/>
      <c r="H38" s="91"/>
      <c r="I38" s="63"/>
      <c r="J38" s="63"/>
      <c r="K38" s="261"/>
      <c r="L38" s="261"/>
      <c r="M38" s="261"/>
      <c r="N38" s="261"/>
      <c r="O38" s="261"/>
      <c r="P38" s="261"/>
      <c r="Q38" s="261"/>
      <c r="R38" s="261"/>
      <c r="S38" s="261"/>
      <c r="T38" s="261"/>
      <c r="U38" s="261"/>
      <c r="V38" s="261"/>
      <c r="W38" s="261"/>
      <c r="X38" s="261"/>
      <c r="Y38" s="261"/>
      <c r="Z38" s="261"/>
      <c r="AA38" s="63"/>
      <c r="AB38" s="266"/>
      <c r="AC38" s="267"/>
      <c r="AD38" s="263"/>
      <c r="AE38" s="263"/>
      <c r="AF38" s="263"/>
      <c r="AG38" s="263"/>
      <c r="AH38" s="63"/>
      <c r="AI38" s="63"/>
      <c r="AJ38" s="63"/>
      <c r="AK38" s="63"/>
      <c r="AL38" s="63"/>
      <c r="AM38" s="63"/>
      <c r="AN38" s="63"/>
      <c r="AO38" s="63"/>
      <c r="AP38" s="63"/>
      <c r="AQ38" s="63"/>
      <c r="AR38" s="63"/>
      <c r="AS38" s="168"/>
      <c r="AT38" s="168"/>
      <c r="AU38" s="168"/>
      <c r="AV38" s="168"/>
      <c r="AW38" s="168"/>
      <c r="AX38" s="168"/>
      <c r="AY38" s="168"/>
      <c r="AZ38" s="168"/>
      <c r="BA38" s="168"/>
      <c r="BB38" s="168"/>
    </row>
    <row r="39" spans="1:54" s="25" customFormat="1" ht="40.5" customHeight="1">
      <c r="A39" s="30"/>
      <c r="B39" s="1453" t="str">
        <f>"(m) Attachment 12 :"</f>
        <v>(m) Attachment 12 :</v>
      </c>
      <c r="C39" s="1453"/>
      <c r="D39" s="1640" t="s">
        <v>276</v>
      </c>
      <c r="E39" s="1640"/>
      <c r="F39" s="1640"/>
      <c r="G39" s="91"/>
      <c r="H39" s="91"/>
      <c r="I39" s="63"/>
      <c r="J39" s="63"/>
      <c r="K39" s="261"/>
      <c r="L39" s="261"/>
      <c r="M39" s="261"/>
      <c r="N39" s="261"/>
      <c r="O39" s="261"/>
      <c r="P39" s="261"/>
      <c r="Q39" s="261"/>
      <c r="R39" s="261"/>
      <c r="S39" s="261"/>
      <c r="T39" s="261"/>
      <c r="U39" s="261"/>
      <c r="V39" s="261"/>
      <c r="W39" s="261"/>
      <c r="X39" s="261"/>
      <c r="Y39" s="261"/>
      <c r="Z39" s="261"/>
      <c r="AA39" s="63"/>
      <c r="AB39" s="266"/>
      <c r="AC39" s="267"/>
      <c r="AD39" s="263"/>
      <c r="AE39" s="263"/>
      <c r="AF39" s="263"/>
      <c r="AG39" s="263"/>
      <c r="AH39" s="63"/>
      <c r="AI39" s="63"/>
      <c r="AJ39" s="63"/>
      <c r="AK39" s="63"/>
      <c r="AL39" s="63"/>
      <c r="AM39" s="63"/>
      <c r="AN39" s="63"/>
      <c r="AO39" s="63"/>
      <c r="AP39" s="63"/>
      <c r="AQ39" s="63"/>
      <c r="AR39" s="63"/>
      <c r="AS39" s="168"/>
      <c r="AT39" s="168"/>
      <c r="AU39" s="168"/>
      <c r="AV39" s="168"/>
      <c r="AW39" s="168"/>
      <c r="AX39" s="168"/>
      <c r="AY39" s="168"/>
      <c r="AZ39" s="168"/>
      <c r="BA39" s="168"/>
      <c r="BB39" s="168"/>
    </row>
    <row r="40" spans="1:54" s="25" customFormat="1" ht="29.25" customHeight="1">
      <c r="A40" s="30"/>
      <c r="B40" s="1453" t="str">
        <f>"(n) Attachment 13 :"</f>
        <v>(n) Attachment 13 :</v>
      </c>
      <c r="C40" s="1453"/>
      <c r="D40" s="1640" t="s">
        <v>277</v>
      </c>
      <c r="E40" s="1640"/>
      <c r="F40" s="1640"/>
      <c r="G40" s="91"/>
      <c r="H40" s="91"/>
      <c r="I40" s="63"/>
      <c r="J40" s="63"/>
      <c r="K40" s="261"/>
      <c r="L40" s="261"/>
      <c r="M40" s="261"/>
      <c r="N40" s="261"/>
      <c r="O40" s="261"/>
      <c r="P40" s="261"/>
      <c r="Q40" s="261"/>
      <c r="R40" s="261"/>
      <c r="S40" s="261"/>
      <c r="T40" s="261"/>
      <c r="U40" s="261"/>
      <c r="V40" s="261"/>
      <c r="W40" s="261"/>
      <c r="X40" s="261"/>
      <c r="Y40" s="261"/>
      <c r="Z40" s="261"/>
      <c r="AA40" s="63"/>
      <c r="AB40" s="266"/>
      <c r="AC40" s="267"/>
      <c r="AD40" s="263"/>
      <c r="AE40" s="263"/>
      <c r="AF40" s="263"/>
      <c r="AG40" s="263"/>
      <c r="AH40" s="63"/>
      <c r="AI40" s="63"/>
      <c r="AJ40" s="63"/>
      <c r="AK40" s="63"/>
      <c r="AL40" s="63"/>
      <c r="AM40" s="63"/>
      <c r="AN40" s="63"/>
      <c r="AO40" s="63"/>
      <c r="AP40" s="63"/>
      <c r="AQ40" s="63"/>
      <c r="AR40" s="63"/>
      <c r="AS40" s="168"/>
      <c r="AT40" s="168"/>
      <c r="AU40" s="168"/>
      <c r="AV40" s="168"/>
      <c r="AW40" s="168"/>
      <c r="AX40" s="168"/>
      <c r="AY40" s="168"/>
      <c r="AZ40" s="168"/>
      <c r="BA40" s="168"/>
      <c r="BB40" s="168"/>
    </row>
    <row r="41" spans="1:54" s="25" customFormat="1" ht="39.75" customHeight="1">
      <c r="A41" s="30"/>
      <c r="B41" s="1453" t="str">
        <f>"(o) Attachment 14 :"</f>
        <v>(o) Attachment 14 :</v>
      </c>
      <c r="C41" s="1453"/>
      <c r="D41" s="1640" t="s">
        <v>61</v>
      </c>
      <c r="E41" s="1640"/>
      <c r="F41" s="1640"/>
      <c r="G41" s="91"/>
      <c r="H41" s="91"/>
      <c r="I41" s="63"/>
      <c r="J41" s="63"/>
      <c r="K41" s="261"/>
      <c r="L41" s="261"/>
      <c r="M41" s="261"/>
      <c r="N41" s="261"/>
      <c r="O41" s="261"/>
      <c r="P41" s="261"/>
      <c r="Q41" s="261"/>
      <c r="R41" s="261"/>
      <c r="S41" s="261"/>
      <c r="T41" s="261"/>
      <c r="U41" s="261"/>
      <c r="V41" s="261"/>
      <c r="W41" s="261"/>
      <c r="X41" s="261"/>
      <c r="Y41" s="261"/>
      <c r="Z41" s="261"/>
      <c r="AA41" s="63"/>
      <c r="AB41" s="266"/>
      <c r="AC41" s="267"/>
      <c r="AD41" s="263"/>
      <c r="AE41" s="263"/>
      <c r="AF41" s="263"/>
      <c r="AG41" s="263"/>
      <c r="AH41" s="63"/>
      <c r="AI41" s="63"/>
      <c r="AJ41" s="63"/>
      <c r="AK41" s="63"/>
      <c r="AL41" s="63"/>
      <c r="AM41" s="63"/>
      <c r="AN41" s="63"/>
      <c r="AO41" s="63"/>
      <c r="AP41" s="63"/>
      <c r="AQ41" s="63"/>
      <c r="AR41" s="63"/>
      <c r="AS41" s="168"/>
      <c r="AT41" s="168"/>
      <c r="AU41" s="168"/>
      <c r="AV41" s="168"/>
      <c r="AW41" s="168"/>
      <c r="AX41" s="168"/>
      <c r="AY41" s="168"/>
      <c r="AZ41" s="168"/>
      <c r="BA41" s="168"/>
      <c r="BB41" s="168"/>
    </row>
    <row r="42" spans="1:54" s="25" customFormat="1" ht="42.75" customHeight="1">
      <c r="A42" s="30"/>
      <c r="B42" s="1453" t="str">
        <f>"(p) Attachment 15 :"</f>
        <v>(p) Attachment 15 :</v>
      </c>
      <c r="C42" s="1453"/>
      <c r="D42" s="1640" t="s">
        <v>1025</v>
      </c>
      <c r="E42" s="1640"/>
      <c r="F42" s="1640"/>
      <c r="G42" s="91"/>
      <c r="H42" s="91"/>
      <c r="I42" s="63"/>
      <c r="J42" s="63"/>
      <c r="K42" s="261"/>
      <c r="L42" s="261"/>
      <c r="M42" s="261"/>
      <c r="N42" s="261"/>
      <c r="O42" s="261"/>
      <c r="P42" s="261"/>
      <c r="Q42" s="261"/>
      <c r="R42" s="261"/>
      <c r="S42" s="261"/>
      <c r="T42" s="261"/>
      <c r="U42" s="261"/>
      <c r="V42" s="261"/>
      <c r="W42" s="261"/>
      <c r="X42" s="261"/>
      <c r="Y42" s="261"/>
      <c r="Z42" s="261"/>
      <c r="AA42" s="63"/>
      <c r="AB42" s="266"/>
      <c r="AC42" s="267"/>
      <c r="AD42" s="263"/>
      <c r="AE42" s="263"/>
      <c r="AF42" s="263"/>
      <c r="AG42" s="263"/>
      <c r="AH42" s="63"/>
      <c r="AI42" s="63"/>
      <c r="AJ42" s="63"/>
      <c r="AK42" s="63"/>
      <c r="AL42" s="63"/>
      <c r="AM42" s="63"/>
      <c r="AN42" s="63"/>
      <c r="AO42" s="63"/>
      <c r="AP42" s="63"/>
      <c r="AQ42" s="63"/>
      <c r="AR42" s="63"/>
      <c r="AS42" s="168"/>
      <c r="AT42" s="168"/>
      <c r="AU42" s="168"/>
      <c r="AV42" s="168"/>
      <c r="AW42" s="168"/>
      <c r="AX42" s="168"/>
      <c r="AY42" s="168"/>
      <c r="AZ42" s="168"/>
      <c r="BA42" s="168"/>
      <c r="BB42" s="168"/>
    </row>
    <row r="43" spans="1:54" s="25" customFormat="1" ht="24.75" customHeight="1">
      <c r="A43" s="30"/>
      <c r="B43" s="1453" t="str">
        <f>"(q) Attachment 16 :"</f>
        <v>(q) Attachment 16 :</v>
      </c>
      <c r="C43" s="1453"/>
      <c r="D43" s="1640" t="s">
        <v>278</v>
      </c>
      <c r="E43" s="1640"/>
      <c r="F43" s="1640"/>
      <c r="G43" s="91"/>
      <c r="H43" s="91"/>
      <c r="I43" s="63"/>
      <c r="J43" s="63"/>
      <c r="K43" s="261"/>
      <c r="L43" s="261"/>
      <c r="M43" s="261"/>
      <c r="N43" s="261"/>
      <c r="O43" s="261"/>
      <c r="P43" s="261"/>
      <c r="Q43" s="261"/>
      <c r="R43" s="261"/>
      <c r="S43" s="261"/>
      <c r="T43" s="261"/>
      <c r="U43" s="261"/>
      <c r="V43" s="261"/>
      <c r="W43" s="261"/>
      <c r="X43" s="261"/>
      <c r="Y43" s="261"/>
      <c r="Z43" s="261"/>
      <c r="AA43" s="63"/>
      <c r="AB43" s="266"/>
      <c r="AC43" s="267"/>
      <c r="AD43" s="263"/>
      <c r="AE43" s="263"/>
      <c r="AF43" s="263"/>
      <c r="AG43" s="263"/>
      <c r="AH43" s="63"/>
      <c r="AI43" s="63"/>
      <c r="AJ43" s="63"/>
      <c r="AK43" s="63"/>
      <c r="AL43" s="63"/>
      <c r="AM43" s="63"/>
      <c r="AN43" s="63"/>
      <c r="AO43" s="63"/>
      <c r="AP43" s="63"/>
      <c r="AQ43" s="63"/>
      <c r="AR43" s="63"/>
      <c r="AS43" s="168"/>
      <c r="AT43" s="168"/>
      <c r="AU43" s="168"/>
      <c r="AV43" s="168"/>
      <c r="AW43" s="168"/>
      <c r="AX43" s="168"/>
      <c r="AY43" s="168"/>
      <c r="AZ43" s="168"/>
      <c r="BA43" s="168"/>
      <c r="BB43" s="168"/>
    </row>
    <row r="44" spans="1:54" ht="26.25" customHeight="1">
      <c r="B44" s="1453" t="str">
        <f>"(r) Attachment 17 :"</f>
        <v>(r) Attachment 17 :</v>
      </c>
      <c r="C44" s="1453"/>
      <c r="D44" s="1640" t="s">
        <v>485</v>
      </c>
      <c r="E44" s="1640"/>
      <c r="F44" s="1640"/>
      <c r="G44" s="91"/>
      <c r="H44" s="91"/>
      <c r="AB44" s="266"/>
      <c r="AC44" s="267"/>
      <c r="AS44" s="171"/>
      <c r="AT44" s="171"/>
      <c r="AU44" s="171"/>
      <c r="AV44" s="171"/>
      <c r="AW44" s="171"/>
      <c r="AX44" s="171"/>
      <c r="AY44" s="171"/>
      <c r="AZ44" s="171"/>
      <c r="BA44" s="171"/>
      <c r="BB44" s="171"/>
    </row>
    <row r="45" spans="1:54" ht="22.5" customHeight="1">
      <c r="B45" s="1453" t="str">
        <f>"(s) Attachment 18 :"</f>
        <v>(s) Attachment 18 :</v>
      </c>
      <c r="C45" s="1453"/>
      <c r="D45" s="336" t="s">
        <v>279</v>
      </c>
      <c r="E45" s="336"/>
      <c r="F45" s="336"/>
      <c r="G45" s="91"/>
      <c r="H45" s="91"/>
      <c r="AB45" s="266"/>
      <c r="AC45" s="267"/>
      <c r="AS45" s="171"/>
      <c r="AT45" s="171"/>
      <c r="AU45" s="171"/>
      <c r="AV45" s="171"/>
      <c r="AW45" s="171"/>
      <c r="AX45" s="171"/>
      <c r="AY45" s="171"/>
      <c r="AZ45" s="171"/>
      <c r="BA45" s="171"/>
      <c r="BB45" s="171"/>
    </row>
    <row r="46" spans="1:54" ht="39.75" customHeight="1">
      <c r="B46" s="1639" t="str">
        <f>"(t) Attachment 19 :"</f>
        <v>(t) Attachment 19 :</v>
      </c>
      <c r="C46" s="1639"/>
      <c r="D46" s="1640" t="s">
        <v>513</v>
      </c>
      <c r="E46" s="1640"/>
      <c r="F46" s="1640"/>
      <c r="G46" s="91"/>
      <c r="H46" s="91"/>
      <c r="AB46" s="266"/>
      <c r="AC46" s="267"/>
      <c r="AS46" s="171"/>
      <c r="AT46" s="171"/>
      <c r="AU46" s="171"/>
      <c r="AV46" s="171"/>
      <c r="AW46" s="171"/>
      <c r="AX46" s="171"/>
      <c r="AY46" s="171"/>
      <c r="AZ46" s="171"/>
      <c r="BA46" s="171"/>
      <c r="BB46" s="171"/>
    </row>
    <row r="47" spans="1:54" ht="44.25" customHeight="1">
      <c r="B47" s="1639" t="str">
        <f>"(u) Attachment 20 :"</f>
        <v>(u) Attachment 20 :</v>
      </c>
      <c r="C47" s="1639"/>
      <c r="D47" s="1453" t="s">
        <v>977</v>
      </c>
      <c r="E47" s="1453"/>
      <c r="F47" s="1453"/>
      <c r="G47" s="91"/>
      <c r="H47" s="91"/>
      <c r="AB47" s="266"/>
      <c r="AC47" s="267"/>
      <c r="AS47" s="171"/>
      <c r="AT47" s="171"/>
      <c r="AU47" s="171"/>
      <c r="AV47" s="171"/>
      <c r="AW47" s="171"/>
      <c r="AX47" s="171"/>
      <c r="AY47" s="171"/>
      <c r="AZ47" s="171"/>
      <c r="BA47" s="171"/>
      <c r="BB47" s="171"/>
    </row>
    <row r="48" spans="1:54" ht="92.25" customHeight="1">
      <c r="B48" s="1639" t="str">
        <f>"(v) Attachment 21 :"</f>
        <v>(v) Attachment 21 :</v>
      </c>
      <c r="C48" s="1639"/>
      <c r="D48" s="1453" t="s">
        <v>985</v>
      </c>
      <c r="E48" s="1453"/>
      <c r="F48" s="1453"/>
      <c r="G48" s="91"/>
      <c r="H48" s="91"/>
      <c r="AB48" s="266"/>
      <c r="AC48" s="267"/>
      <c r="AS48" s="171"/>
      <c r="AT48" s="171"/>
      <c r="AU48" s="171"/>
      <c r="AV48" s="171"/>
      <c r="AW48" s="171"/>
      <c r="AX48" s="171"/>
      <c r="AY48" s="171"/>
      <c r="AZ48" s="171"/>
      <c r="BA48" s="171"/>
      <c r="BB48" s="171"/>
    </row>
    <row r="49" spans="1:54" ht="45.75" customHeight="1">
      <c r="B49" s="1639" t="str">
        <f>"(w) Attachment 22 :"</f>
        <v>(w) Attachment 22 :</v>
      </c>
      <c r="C49" s="1639"/>
      <c r="D49" s="1453" t="s">
        <v>986</v>
      </c>
      <c r="E49" s="1453"/>
      <c r="F49" s="1453"/>
      <c r="G49" s="91"/>
      <c r="H49" s="91"/>
      <c r="AB49" s="266"/>
      <c r="AC49" s="267"/>
      <c r="AS49" s="171"/>
      <c r="AT49" s="171"/>
      <c r="AU49" s="171"/>
      <c r="AV49" s="171"/>
      <c r="AW49" s="171"/>
      <c r="AX49" s="171"/>
      <c r="AY49" s="171"/>
      <c r="AZ49" s="171"/>
      <c r="BA49" s="171"/>
      <c r="BB49" s="171"/>
    </row>
    <row r="50" spans="1:54" ht="42.75" customHeight="1">
      <c r="B50" s="1639" t="str">
        <f>"(x) Attachment 23 :"</f>
        <v>(x) Attachment 23 :</v>
      </c>
      <c r="C50" s="1639"/>
      <c r="D50" s="1453" t="s">
        <v>979</v>
      </c>
      <c r="E50" s="1453"/>
      <c r="F50" s="1453"/>
      <c r="G50" s="91"/>
      <c r="H50" s="91"/>
      <c r="AB50" s="266"/>
      <c r="AC50" s="267"/>
      <c r="AS50" s="171"/>
      <c r="AT50" s="171"/>
      <c r="AU50" s="171"/>
      <c r="AV50" s="171"/>
      <c r="AW50" s="171"/>
      <c r="AX50" s="171"/>
      <c r="AY50" s="171"/>
      <c r="AZ50" s="171"/>
      <c r="BA50" s="171"/>
      <c r="BB50" s="171"/>
    </row>
    <row r="51" spans="1:54" ht="37.5" customHeight="1">
      <c r="B51" s="1639" t="str">
        <f>"(y) Attachment 24 :"</f>
        <v>(y) Attachment 24 :</v>
      </c>
      <c r="C51" s="1639"/>
      <c r="D51" s="1453" t="s">
        <v>980</v>
      </c>
      <c r="E51" s="1453"/>
      <c r="F51" s="1453"/>
      <c r="G51" s="91"/>
      <c r="H51" s="91"/>
      <c r="AB51" s="266"/>
      <c r="AC51" s="267"/>
      <c r="AS51" s="171"/>
      <c r="AT51" s="171"/>
      <c r="AU51" s="171"/>
      <c r="AV51" s="171"/>
      <c r="AW51" s="171"/>
      <c r="AX51" s="171"/>
      <c r="AY51" s="171"/>
      <c r="AZ51" s="171"/>
      <c r="BA51" s="171"/>
      <c r="BB51" s="171"/>
    </row>
    <row r="52" spans="1:54" ht="33.75" customHeight="1">
      <c r="B52" s="1639" t="str">
        <f>"(z) Attachment 25 :"</f>
        <v>(z) Attachment 25 :</v>
      </c>
      <c r="C52" s="1639"/>
      <c r="D52" s="1453" t="s">
        <v>981</v>
      </c>
      <c r="E52" s="1453"/>
      <c r="F52" s="1453"/>
      <c r="G52" s="91"/>
      <c r="H52" s="91"/>
      <c r="AB52" s="266"/>
      <c r="AC52" s="267"/>
      <c r="AS52" s="171"/>
      <c r="AT52" s="171"/>
      <c r="AU52" s="171"/>
      <c r="AV52" s="171"/>
      <c r="AW52" s="171"/>
      <c r="AX52" s="171"/>
      <c r="AY52" s="171"/>
      <c r="AZ52" s="171"/>
      <c r="BA52" s="171"/>
      <c r="BB52" s="171"/>
    </row>
    <row r="53" spans="1:54" ht="37.5" customHeight="1">
      <c r="B53" s="1639" t="str">
        <f>"(aa) Attachment 26 :"</f>
        <v>(aa) Attachment 26 :</v>
      </c>
      <c r="C53" s="1639"/>
      <c r="D53" s="1453" t="s">
        <v>1000</v>
      </c>
      <c r="E53" s="1453"/>
      <c r="F53" s="1453"/>
      <c r="G53" s="91"/>
      <c r="H53" s="91"/>
      <c r="AB53" s="266"/>
      <c r="AC53" s="267"/>
      <c r="AS53" s="171"/>
      <c r="AT53" s="171"/>
      <c r="AU53" s="171"/>
      <c r="AV53" s="171"/>
      <c r="AW53" s="171"/>
      <c r="AX53" s="171"/>
      <c r="AY53" s="171"/>
      <c r="AZ53" s="171"/>
      <c r="BA53" s="171"/>
      <c r="BB53" s="171"/>
    </row>
    <row r="54" spans="1:54" ht="37.5" customHeight="1">
      <c r="B54" s="1639" t="str">
        <f>"(ab) Attachment 27 :"</f>
        <v>(ab) Attachment 27 :</v>
      </c>
      <c r="C54" s="1639"/>
      <c r="D54" s="1453" t="s">
        <v>987</v>
      </c>
      <c r="E54" s="1453"/>
      <c r="F54" s="1453"/>
      <c r="G54" s="91"/>
      <c r="H54" s="91"/>
      <c r="AB54" s="266"/>
      <c r="AC54" s="267"/>
      <c r="AS54" s="171"/>
      <c r="AT54" s="171"/>
      <c r="AU54" s="171"/>
      <c r="AV54" s="171"/>
      <c r="AW54" s="171"/>
      <c r="AX54" s="171"/>
      <c r="AY54" s="171"/>
      <c r="AZ54" s="171"/>
      <c r="BA54" s="171"/>
      <c r="BB54" s="171"/>
    </row>
    <row r="55" spans="1:54" ht="30.75" hidden="1" customHeight="1">
      <c r="B55" s="1639" t="str">
        <f>"(ac) Attachment 28 :"</f>
        <v>(ac) Attachment 28 :</v>
      </c>
      <c r="C55" s="1639"/>
      <c r="D55" s="1597" t="s">
        <v>999</v>
      </c>
      <c r="E55" s="1597"/>
      <c r="F55" s="1597"/>
      <c r="G55" s="91"/>
      <c r="H55" s="91"/>
      <c r="AB55" s="266"/>
      <c r="AC55" s="267"/>
      <c r="AS55" s="171"/>
      <c r="AT55" s="171"/>
      <c r="AU55" s="171"/>
      <c r="AV55" s="171"/>
      <c r="AW55" s="171"/>
      <c r="AX55" s="171"/>
      <c r="AY55" s="171"/>
      <c r="AZ55" s="171"/>
      <c r="BA55" s="171"/>
      <c r="BB55" s="171"/>
    </row>
    <row r="56" spans="1:54" ht="14.25" customHeight="1">
      <c r="B56" s="69"/>
      <c r="C56" s="70"/>
      <c r="D56" s="336"/>
      <c r="E56" s="336"/>
      <c r="F56" s="336"/>
      <c r="G56" s="91"/>
      <c r="H56" s="91"/>
      <c r="AB56" s="266"/>
      <c r="AC56" s="267"/>
      <c r="AS56" s="171"/>
      <c r="AT56" s="171"/>
      <c r="AU56" s="171"/>
      <c r="AV56" s="171"/>
      <c r="AW56" s="171"/>
      <c r="AX56" s="171"/>
      <c r="AY56" s="171"/>
      <c r="AZ56" s="171"/>
      <c r="BA56" s="171"/>
      <c r="BB56" s="171"/>
    </row>
    <row r="57" spans="1:54" ht="63" customHeight="1">
      <c r="A57" s="89">
        <v>3</v>
      </c>
      <c r="B57" s="1634" t="s">
        <v>62</v>
      </c>
      <c r="C57" s="1634"/>
      <c r="D57" s="1634"/>
      <c r="E57" s="1634"/>
      <c r="F57" s="1634"/>
      <c r="G57" s="93"/>
      <c r="H57" s="93"/>
      <c r="AB57" s="266"/>
      <c r="AC57" s="267"/>
      <c r="AS57" s="171"/>
      <c r="AT57" s="171"/>
      <c r="AU57" s="171"/>
      <c r="AV57" s="171"/>
      <c r="AW57" s="171"/>
      <c r="AX57" s="171"/>
      <c r="AY57" s="171"/>
      <c r="AZ57" s="171"/>
      <c r="BA57" s="171"/>
      <c r="BB57" s="171"/>
    </row>
    <row r="58" spans="1:54" ht="78" customHeight="1">
      <c r="A58" s="89">
        <v>3.1</v>
      </c>
      <c r="B58" s="1634" t="s">
        <v>320</v>
      </c>
      <c r="C58" s="1634"/>
      <c r="D58" s="1634"/>
      <c r="E58" s="1634"/>
      <c r="F58" s="1634"/>
      <c r="G58" s="93"/>
      <c r="H58" s="93"/>
      <c r="AB58" s="266"/>
      <c r="AC58" s="267"/>
      <c r="AS58" s="171"/>
      <c r="AT58" s="171"/>
      <c r="AU58" s="171"/>
      <c r="AV58" s="171"/>
      <c r="AW58" s="171"/>
      <c r="AX58" s="171"/>
      <c r="AY58" s="171"/>
      <c r="AZ58" s="171"/>
      <c r="BA58" s="171"/>
      <c r="BB58" s="171"/>
    </row>
    <row r="59" spans="1:54" ht="71.25" customHeight="1">
      <c r="A59" s="89">
        <v>3.2</v>
      </c>
      <c r="B59" s="1644" t="s">
        <v>1008</v>
      </c>
      <c r="C59" s="1644"/>
      <c r="D59" s="1644"/>
      <c r="E59" s="1644"/>
      <c r="F59" s="1644"/>
      <c r="G59" s="93"/>
      <c r="H59" s="93"/>
      <c r="AB59" s="266"/>
      <c r="AC59" s="267"/>
      <c r="AS59" s="171"/>
      <c r="AT59" s="171"/>
      <c r="AU59" s="171"/>
      <c r="AV59" s="171"/>
      <c r="AW59" s="171"/>
      <c r="AX59" s="171"/>
      <c r="AY59" s="171"/>
      <c r="AZ59" s="171"/>
      <c r="BA59" s="171"/>
      <c r="BB59" s="171"/>
    </row>
    <row r="60" spans="1:54" s="25" customFormat="1" ht="76.5" customHeight="1">
      <c r="A60" s="89">
        <v>4</v>
      </c>
      <c r="B60" s="1634" t="s">
        <v>960</v>
      </c>
      <c r="C60" s="1634"/>
      <c r="D60" s="1634"/>
      <c r="E60" s="1634"/>
      <c r="F60" s="1634"/>
      <c r="G60" s="93"/>
      <c r="H60" s="93"/>
      <c r="I60" s="63"/>
      <c r="J60" s="63"/>
      <c r="K60" s="261"/>
      <c r="L60" s="261"/>
      <c r="M60" s="261"/>
      <c r="N60" s="261"/>
      <c r="O60" s="261"/>
      <c r="P60" s="261"/>
      <c r="Q60" s="261"/>
      <c r="R60" s="261"/>
      <c r="S60" s="261"/>
      <c r="T60" s="261"/>
      <c r="U60" s="261"/>
      <c r="V60" s="261"/>
      <c r="W60" s="261"/>
      <c r="X60" s="261"/>
      <c r="Y60" s="261"/>
      <c r="Z60" s="261"/>
      <c r="AA60" s="63"/>
      <c r="AB60" s="266"/>
      <c r="AC60" s="267"/>
      <c r="AD60" s="263"/>
      <c r="AE60" s="263"/>
      <c r="AF60" s="263"/>
      <c r="AG60" s="263"/>
      <c r="AH60" s="63"/>
      <c r="AI60" s="63"/>
      <c r="AJ60" s="63"/>
      <c r="AK60" s="63"/>
      <c r="AL60" s="63"/>
      <c r="AM60" s="63"/>
      <c r="AN60" s="63"/>
      <c r="AO60" s="63"/>
      <c r="AP60" s="63"/>
      <c r="AQ60" s="63"/>
      <c r="AR60" s="63"/>
      <c r="AS60" s="168"/>
      <c r="AT60" s="168"/>
      <c r="AU60" s="168"/>
      <c r="AV60" s="168"/>
      <c r="AW60" s="168"/>
      <c r="AX60" s="168"/>
      <c r="AY60" s="168"/>
      <c r="AZ60" s="168"/>
      <c r="BA60" s="168"/>
      <c r="BB60" s="168"/>
    </row>
    <row r="61" spans="1:54" ht="62.25" customHeight="1">
      <c r="A61" s="89">
        <v>4.0999999999999996</v>
      </c>
      <c r="B61" s="1634" t="s">
        <v>961</v>
      </c>
      <c r="C61" s="1634"/>
      <c r="D61" s="1634"/>
      <c r="E61" s="1634"/>
      <c r="F61" s="1634"/>
      <c r="G61" s="93"/>
      <c r="H61" s="93"/>
      <c r="AB61" s="266"/>
      <c r="AC61" s="267"/>
      <c r="AS61" s="171"/>
      <c r="AT61" s="171"/>
      <c r="AU61" s="171"/>
      <c r="AV61" s="171"/>
      <c r="AW61" s="171"/>
      <c r="AX61" s="171"/>
      <c r="AY61" s="171"/>
      <c r="AZ61" s="171"/>
      <c r="BA61" s="171"/>
      <c r="BB61" s="171"/>
    </row>
    <row r="62" spans="1:54" ht="73.5" customHeight="1">
      <c r="A62" s="89">
        <v>4.2</v>
      </c>
      <c r="B62" s="1634" t="s">
        <v>1031</v>
      </c>
      <c r="C62" s="1634"/>
      <c r="D62" s="1634"/>
      <c r="E62" s="1634"/>
      <c r="F62" s="1634"/>
      <c r="G62" s="93"/>
      <c r="H62" s="93"/>
      <c r="AB62" s="266"/>
      <c r="AC62" s="267"/>
      <c r="AS62" s="171"/>
      <c r="AT62" s="171"/>
      <c r="AU62" s="171"/>
      <c r="AV62" s="171"/>
      <c r="AW62" s="171"/>
      <c r="AX62" s="171"/>
      <c r="AY62" s="171"/>
      <c r="AZ62" s="171"/>
      <c r="BA62" s="171"/>
      <c r="BB62" s="171"/>
    </row>
    <row r="63" spans="1:54" ht="3.75" customHeight="1">
      <c r="A63" s="89"/>
      <c r="B63" s="1644"/>
      <c r="C63" s="1644"/>
      <c r="D63" s="1644"/>
      <c r="E63" s="1644"/>
      <c r="F63" s="1644"/>
      <c r="G63" s="93"/>
      <c r="H63" s="93"/>
      <c r="AB63" s="266"/>
      <c r="AC63" s="267"/>
      <c r="AS63" s="171"/>
      <c r="AT63" s="171"/>
      <c r="AU63" s="171"/>
      <c r="AV63" s="171"/>
      <c r="AW63" s="171"/>
      <c r="AX63" s="171"/>
      <c r="AY63" s="171"/>
      <c r="AZ63" s="171"/>
      <c r="BA63" s="171"/>
      <c r="BB63" s="171"/>
    </row>
    <row r="64" spans="1:54" ht="44.25" customHeight="1">
      <c r="A64" s="89">
        <v>4.3</v>
      </c>
      <c r="B64" s="1634" t="s">
        <v>962</v>
      </c>
      <c r="C64" s="1634"/>
      <c r="D64" s="1634"/>
      <c r="E64" s="1634"/>
      <c r="F64" s="1634"/>
      <c r="G64" s="93"/>
      <c r="H64" s="93"/>
      <c r="AB64" s="266"/>
      <c r="AC64" s="267"/>
      <c r="AS64" s="171"/>
      <c r="AT64" s="171"/>
      <c r="AU64" s="171"/>
      <c r="AV64" s="171"/>
      <c r="AW64" s="171"/>
      <c r="AX64" s="171"/>
      <c r="AY64" s="171"/>
      <c r="AZ64" s="171"/>
      <c r="BA64" s="171"/>
      <c r="BB64" s="171"/>
    </row>
    <row r="65" spans="1:54" ht="14.25" customHeight="1">
      <c r="A65" s="89"/>
      <c r="B65" s="1634"/>
      <c r="C65" s="1634"/>
      <c r="D65" s="1634"/>
      <c r="E65" s="1634"/>
      <c r="F65" s="1634"/>
      <c r="G65" s="93"/>
      <c r="H65" s="93"/>
      <c r="AB65" s="266"/>
      <c r="AC65" s="267"/>
      <c r="AS65" s="171"/>
      <c r="AT65" s="171"/>
      <c r="AU65" s="171"/>
      <c r="AV65" s="171"/>
      <c r="AW65" s="171"/>
      <c r="AX65" s="171"/>
      <c r="AY65" s="171"/>
      <c r="AZ65" s="171"/>
      <c r="BA65" s="171"/>
      <c r="BB65" s="171"/>
    </row>
    <row r="66" spans="1:54" ht="21" customHeight="1">
      <c r="A66" s="64">
        <v>5</v>
      </c>
      <c r="B66" s="1578" t="s">
        <v>63</v>
      </c>
      <c r="C66" s="1578"/>
      <c r="D66" s="1578"/>
      <c r="E66" s="1578"/>
      <c r="F66" s="1578"/>
      <c r="G66" s="88"/>
      <c r="H66" s="88"/>
      <c r="AB66" s="266"/>
      <c r="AC66" s="267"/>
      <c r="AS66" s="171"/>
      <c r="AT66" s="171"/>
      <c r="AU66" s="171"/>
      <c r="AV66" s="171"/>
      <c r="AW66" s="171"/>
      <c r="AX66" s="171"/>
      <c r="AY66" s="171"/>
      <c r="AZ66" s="171"/>
      <c r="BA66" s="171"/>
      <c r="BB66" s="171"/>
    </row>
    <row r="67" spans="1:54" s="25" customFormat="1" ht="206.25" customHeight="1">
      <c r="A67" s="89">
        <v>5.0999999999999996</v>
      </c>
      <c r="B67" s="1634" t="s">
        <v>1013</v>
      </c>
      <c r="C67" s="1634"/>
      <c r="D67" s="1634"/>
      <c r="E67" s="1634"/>
      <c r="F67" s="1634"/>
      <c r="G67" s="93"/>
      <c r="H67" s="93"/>
      <c r="I67" s="63"/>
      <c r="J67" s="63"/>
      <c r="K67" s="261"/>
      <c r="L67" s="261"/>
      <c r="M67" s="261"/>
      <c r="N67" s="261"/>
      <c r="O67" s="261"/>
      <c r="P67" s="261"/>
      <c r="Q67" s="261"/>
      <c r="R67" s="261"/>
      <c r="S67" s="261"/>
      <c r="T67" s="261"/>
      <c r="U67" s="261"/>
      <c r="V67" s="261"/>
      <c r="W67" s="261"/>
      <c r="X67" s="261"/>
      <c r="Y67" s="261"/>
      <c r="Z67" s="261"/>
      <c r="AA67" s="63"/>
      <c r="AB67" s="266"/>
      <c r="AC67" s="267"/>
      <c r="AD67" s="263"/>
      <c r="AE67" s="263"/>
      <c r="AF67" s="263"/>
      <c r="AG67" s="263"/>
      <c r="AH67" s="63"/>
      <c r="AI67" s="63"/>
      <c r="AJ67" s="63"/>
      <c r="AK67" s="63"/>
      <c r="AL67" s="63"/>
      <c r="AM67" s="63"/>
      <c r="AN67" s="63"/>
      <c r="AO67" s="63"/>
      <c r="AP67" s="63"/>
      <c r="AQ67" s="63"/>
      <c r="AR67" s="63"/>
      <c r="AS67" s="168"/>
      <c r="AT67" s="168"/>
      <c r="AU67" s="168"/>
      <c r="AV67" s="168"/>
      <c r="AW67" s="168"/>
      <c r="AX67" s="168"/>
      <c r="AY67" s="168"/>
      <c r="AZ67" s="168"/>
      <c r="BA67" s="168"/>
      <c r="BB67" s="168"/>
    </row>
    <row r="68" spans="1:54" s="25" customFormat="1" ht="33" customHeight="1">
      <c r="A68" s="89">
        <v>6</v>
      </c>
      <c r="B68" s="1634" t="s">
        <v>64</v>
      </c>
      <c r="C68" s="1634"/>
      <c r="D68" s="1634"/>
      <c r="E68" s="1634"/>
      <c r="F68" s="1634"/>
      <c r="G68" s="93"/>
      <c r="H68" s="93"/>
      <c r="I68" s="63"/>
      <c r="J68" s="63"/>
      <c r="K68" s="261"/>
      <c r="L68" s="261"/>
      <c r="M68" s="261"/>
      <c r="N68" s="261"/>
      <c r="O68" s="261"/>
      <c r="P68" s="261"/>
      <c r="Q68" s="261"/>
      <c r="R68" s="261"/>
      <c r="S68" s="261"/>
      <c r="T68" s="261"/>
      <c r="U68" s="261"/>
      <c r="V68" s="261"/>
      <c r="W68" s="261"/>
      <c r="X68" s="261"/>
      <c r="Y68" s="261"/>
      <c r="Z68" s="261"/>
      <c r="AA68" s="63"/>
      <c r="AB68" s="266"/>
      <c r="AC68" s="267"/>
      <c r="AD68" s="263"/>
      <c r="AE68" s="263"/>
      <c r="AF68" s="263"/>
      <c r="AG68" s="263"/>
      <c r="AH68" s="63"/>
      <c r="AI68" s="63"/>
      <c r="AJ68" s="63"/>
      <c r="AK68" s="63"/>
      <c r="AL68" s="63"/>
      <c r="AM68" s="63"/>
      <c r="AN68" s="63"/>
      <c r="AO68" s="63"/>
      <c r="AP68" s="63"/>
      <c r="AQ68" s="63"/>
      <c r="AR68" s="63"/>
      <c r="AS68" s="168"/>
      <c r="AT68" s="168"/>
      <c r="AU68" s="168"/>
      <c r="AV68" s="168"/>
      <c r="AW68" s="168"/>
      <c r="AX68" s="168"/>
      <c r="AY68" s="168"/>
      <c r="AZ68" s="168"/>
      <c r="BA68" s="168"/>
      <c r="BB68" s="168"/>
    </row>
    <row r="69" spans="1:54" s="25" customFormat="1" ht="26.1" customHeight="1">
      <c r="A69" s="64"/>
      <c r="B69" s="964" t="s">
        <v>344</v>
      </c>
      <c r="C69" s="674" t="s">
        <v>65</v>
      </c>
      <c r="D69" s="30"/>
      <c r="E69" s="84" t="s">
        <v>66</v>
      </c>
      <c r="G69" s="261"/>
      <c r="H69" s="261"/>
      <c r="I69" s="63"/>
      <c r="J69" s="233"/>
      <c r="K69" s="274"/>
      <c r="L69" s="274"/>
      <c r="M69" s="274"/>
      <c r="N69" s="274"/>
      <c r="O69" s="274"/>
      <c r="P69" s="274"/>
      <c r="Q69" s="274"/>
      <c r="R69" s="274"/>
      <c r="S69" s="274"/>
      <c r="T69" s="274"/>
      <c r="U69" s="274"/>
      <c r="V69" s="274"/>
      <c r="W69" s="274"/>
      <c r="X69" s="274"/>
      <c r="Y69" s="274"/>
      <c r="Z69" s="274"/>
      <c r="AA69" s="233"/>
      <c r="AB69" s="67"/>
      <c r="AC69" s="267"/>
      <c r="AD69" s="263"/>
      <c r="AE69" s="263"/>
      <c r="AF69" s="263"/>
      <c r="AG69" s="263"/>
      <c r="AH69" s="63"/>
      <c r="AI69" s="63"/>
      <c r="AJ69" s="63"/>
      <c r="AK69" s="63"/>
      <c r="AL69" s="63"/>
      <c r="AM69" s="63"/>
      <c r="AN69" s="63"/>
      <c r="AO69" s="63"/>
      <c r="AP69" s="63"/>
      <c r="AQ69" s="63"/>
      <c r="AR69" s="63"/>
      <c r="AS69" s="168"/>
      <c r="AT69" s="168"/>
      <c r="AU69" s="168"/>
      <c r="AV69" s="168"/>
      <c r="AW69" s="168"/>
      <c r="AX69" s="168"/>
      <c r="AY69" s="168"/>
      <c r="AZ69" s="168"/>
      <c r="BA69" s="168"/>
      <c r="BB69" s="168"/>
    </row>
    <row r="70" spans="1:54" s="25" customFormat="1" ht="26.1" customHeight="1">
      <c r="A70" s="64"/>
      <c r="B70" s="964" t="s">
        <v>345</v>
      </c>
      <c r="C70" s="674" t="s">
        <v>67</v>
      </c>
      <c r="D70" s="30"/>
      <c r="E70" s="84" t="s">
        <v>68</v>
      </c>
      <c r="G70" s="261"/>
      <c r="H70" s="261"/>
      <c r="I70" s="63"/>
      <c r="J70" s="63"/>
      <c r="K70" s="261"/>
      <c r="L70" s="261"/>
      <c r="M70" s="261"/>
      <c r="N70" s="261"/>
      <c r="O70" s="261"/>
      <c r="P70" s="261"/>
      <c r="Q70" s="261"/>
      <c r="R70" s="261"/>
      <c r="S70" s="261"/>
      <c r="T70" s="261"/>
      <c r="U70" s="261"/>
      <c r="V70" s="261"/>
      <c r="W70" s="261"/>
      <c r="X70" s="261"/>
      <c r="Y70" s="261"/>
      <c r="Z70" s="261"/>
      <c r="AA70" s="63"/>
      <c r="AB70" s="67"/>
      <c r="AC70" s="267"/>
      <c r="AD70" s="263"/>
      <c r="AE70" s="263"/>
      <c r="AF70" s="263"/>
      <c r="AG70" s="263"/>
      <c r="AH70" s="63"/>
      <c r="AI70" s="63"/>
      <c r="AJ70" s="63"/>
      <c r="AK70" s="63"/>
      <c r="AL70" s="63"/>
      <c r="AM70" s="63"/>
      <c r="AN70" s="63"/>
      <c r="AO70" s="63"/>
      <c r="AP70" s="63"/>
      <c r="AQ70" s="63"/>
      <c r="AR70" s="63"/>
      <c r="AS70" s="168"/>
      <c r="AT70" s="168"/>
      <c r="AU70" s="168"/>
      <c r="AV70" s="168"/>
      <c r="AW70" s="168"/>
      <c r="AX70" s="168"/>
      <c r="AY70" s="168"/>
      <c r="AZ70" s="168"/>
      <c r="BA70" s="168"/>
      <c r="BB70" s="168"/>
    </row>
    <row r="71" spans="1:54" s="25" customFormat="1" ht="26.1" customHeight="1">
      <c r="A71" s="64"/>
      <c r="B71" s="964" t="s">
        <v>69</v>
      </c>
      <c r="C71" s="674" t="s">
        <v>70</v>
      </c>
      <c r="D71" s="30"/>
      <c r="E71" s="84" t="s">
        <v>71</v>
      </c>
      <c r="G71" s="261"/>
      <c r="H71" s="261"/>
      <c r="I71" s="63"/>
      <c r="J71" s="233"/>
      <c r="K71" s="274"/>
      <c r="L71" s="274"/>
      <c r="M71" s="274"/>
      <c r="N71" s="274"/>
      <c r="O71" s="274"/>
      <c r="P71" s="274"/>
      <c r="Q71" s="274"/>
      <c r="R71" s="274"/>
      <c r="S71" s="274"/>
      <c r="T71" s="274"/>
      <c r="U71" s="274"/>
      <c r="V71" s="274"/>
      <c r="W71" s="274"/>
      <c r="X71" s="274"/>
      <c r="Y71" s="274"/>
      <c r="Z71" s="274"/>
      <c r="AA71" s="233"/>
      <c r="AB71" s="67"/>
      <c r="AC71" s="267"/>
      <c r="AD71" s="263"/>
      <c r="AE71" s="263"/>
      <c r="AF71" s="263"/>
      <c r="AG71" s="263"/>
      <c r="AH71" s="63"/>
      <c r="AI71" s="63"/>
      <c r="AJ71" s="63"/>
      <c r="AK71" s="63"/>
      <c r="AL71" s="63"/>
      <c r="AM71" s="63"/>
      <c r="AN71" s="63"/>
      <c r="AO71" s="63"/>
      <c r="AP71" s="63"/>
      <c r="AQ71" s="63"/>
      <c r="AR71" s="63"/>
      <c r="AS71" s="168"/>
      <c r="AT71" s="168"/>
      <c r="AU71" s="168"/>
      <c r="AV71" s="168"/>
      <c r="AW71" s="168"/>
      <c r="AX71" s="168"/>
      <c r="AY71" s="168"/>
      <c r="AZ71" s="168"/>
      <c r="BA71" s="168"/>
      <c r="BB71" s="168"/>
    </row>
    <row r="72" spans="1:54" s="25" customFormat="1" ht="26.1" customHeight="1">
      <c r="A72" s="64"/>
      <c r="B72" s="964" t="s">
        <v>72</v>
      </c>
      <c r="C72" s="674" t="s">
        <v>73</v>
      </c>
      <c r="D72" s="30"/>
      <c r="E72" s="84" t="s">
        <v>74</v>
      </c>
      <c r="G72" s="261"/>
      <c r="H72" s="261"/>
      <c r="I72" s="63"/>
      <c r="J72" s="63"/>
      <c r="K72" s="261"/>
      <c r="L72" s="261"/>
      <c r="M72" s="261"/>
      <c r="N72" s="261"/>
      <c r="O72" s="261"/>
      <c r="P72" s="261"/>
      <c r="Q72" s="261"/>
      <c r="R72" s="261"/>
      <c r="S72" s="261"/>
      <c r="T72" s="261"/>
      <c r="U72" s="261"/>
      <c r="V72" s="261"/>
      <c r="W72" s="261"/>
      <c r="X72" s="261"/>
      <c r="Y72" s="261"/>
      <c r="Z72" s="261"/>
      <c r="AA72" s="63"/>
      <c r="AB72" s="67"/>
      <c r="AC72" s="267"/>
      <c r="AD72" s="263"/>
      <c r="AE72" s="263"/>
      <c r="AF72" s="263"/>
      <c r="AG72" s="263"/>
      <c r="AH72" s="63"/>
      <c r="AI72" s="63"/>
      <c r="AJ72" s="63"/>
      <c r="AK72" s="63"/>
      <c r="AL72" s="63"/>
      <c r="AM72" s="63"/>
      <c r="AN72" s="63"/>
      <c r="AO72" s="63"/>
      <c r="AP72" s="63"/>
      <c r="AQ72" s="63"/>
      <c r="AR72" s="63"/>
      <c r="AS72" s="168"/>
      <c r="AT72" s="168"/>
      <c r="AU72" s="168"/>
      <c r="AV72" s="168"/>
      <c r="AW72" s="168"/>
      <c r="AX72" s="168"/>
      <c r="AY72" s="168"/>
      <c r="AZ72" s="168"/>
      <c r="BA72" s="168"/>
      <c r="BB72" s="168"/>
    </row>
    <row r="73" spans="1:54" s="25" customFormat="1" ht="26.1" customHeight="1">
      <c r="A73" s="64"/>
      <c r="B73" s="964" t="s">
        <v>75</v>
      </c>
      <c r="C73" s="674" t="s">
        <v>76</v>
      </c>
      <c r="D73" s="30"/>
      <c r="E73" s="84" t="s">
        <v>78</v>
      </c>
      <c r="G73" s="261"/>
      <c r="H73" s="261"/>
      <c r="I73" s="63"/>
      <c r="J73" s="63"/>
      <c r="K73" s="261"/>
      <c r="L73" s="261"/>
      <c r="M73" s="261"/>
      <c r="N73" s="261"/>
      <c r="O73" s="261"/>
      <c r="P73" s="261"/>
      <c r="Q73" s="261"/>
      <c r="R73" s="261"/>
      <c r="S73" s="261"/>
      <c r="T73" s="261"/>
      <c r="U73" s="261"/>
      <c r="V73" s="261"/>
      <c r="W73" s="261"/>
      <c r="X73" s="261"/>
      <c r="Y73" s="261"/>
      <c r="Z73" s="261"/>
      <c r="AA73" s="63"/>
      <c r="AB73" s="67"/>
      <c r="AC73" s="267"/>
      <c r="AD73" s="263"/>
      <c r="AE73" s="263"/>
      <c r="AF73" s="263"/>
      <c r="AG73" s="263"/>
      <c r="AH73" s="63"/>
      <c r="AI73" s="63"/>
      <c r="AJ73" s="63"/>
      <c r="AK73" s="63"/>
      <c r="AL73" s="63"/>
      <c r="AM73" s="63"/>
      <c r="AN73" s="63"/>
      <c r="AO73" s="63"/>
      <c r="AP73" s="63"/>
      <c r="AQ73" s="63"/>
      <c r="AR73" s="63"/>
      <c r="AS73" s="168"/>
      <c r="AT73" s="168"/>
      <c r="AU73" s="168"/>
      <c r="AV73" s="168"/>
      <c r="AW73" s="168"/>
      <c r="AX73" s="168"/>
      <c r="AY73" s="168"/>
      <c r="AZ73" s="168"/>
      <c r="BA73" s="168"/>
      <c r="BB73" s="168"/>
    </row>
    <row r="74" spans="1:54" ht="26.1" customHeight="1">
      <c r="A74" s="55"/>
      <c r="B74" s="964" t="s">
        <v>79</v>
      </c>
      <c r="C74" s="674" t="s">
        <v>80</v>
      </c>
      <c r="E74" s="84" t="s">
        <v>81</v>
      </c>
      <c r="F74" s="26"/>
      <c r="G74" s="274"/>
      <c r="H74" s="274"/>
      <c r="J74" s="233"/>
      <c r="K74" s="274"/>
      <c r="L74" s="274"/>
      <c r="M74" s="274"/>
      <c r="N74" s="274"/>
      <c r="O74" s="274"/>
      <c r="P74" s="274"/>
      <c r="Q74" s="274"/>
      <c r="R74" s="274"/>
      <c r="S74" s="274"/>
      <c r="T74" s="274"/>
      <c r="U74" s="274"/>
      <c r="V74" s="274"/>
      <c r="W74" s="274"/>
      <c r="X74" s="274"/>
      <c r="Y74" s="274"/>
      <c r="Z74" s="274"/>
      <c r="AA74" s="233"/>
      <c r="AB74" s="67"/>
      <c r="AC74" s="267"/>
      <c r="AS74" s="171"/>
      <c r="AT74" s="171"/>
      <c r="AU74" s="171"/>
      <c r="AV74" s="171"/>
      <c r="AW74" s="171"/>
      <c r="AX74" s="171"/>
      <c r="AY74" s="171"/>
      <c r="AZ74" s="171"/>
      <c r="BA74" s="171"/>
      <c r="BB74" s="171"/>
    </row>
    <row r="75" spans="1:54" ht="26.1" hidden="1" customHeight="1">
      <c r="A75" s="55"/>
      <c r="B75" s="964" t="s">
        <v>82</v>
      </c>
      <c r="C75" s="674" t="s">
        <v>83</v>
      </c>
      <c r="E75" s="84" t="s">
        <v>84</v>
      </c>
      <c r="F75" s="26"/>
      <c r="G75" s="274"/>
      <c r="H75" s="274"/>
      <c r="J75" s="233"/>
      <c r="K75" s="274"/>
      <c r="L75" s="274"/>
      <c r="M75" s="274"/>
      <c r="N75" s="274"/>
      <c r="O75" s="274"/>
      <c r="P75" s="274"/>
      <c r="Q75" s="274"/>
      <c r="R75" s="274"/>
      <c r="S75" s="274"/>
      <c r="T75" s="274"/>
      <c r="U75" s="274"/>
      <c r="V75" s="274"/>
      <c r="W75" s="274"/>
      <c r="X75" s="274"/>
      <c r="Y75" s="274"/>
      <c r="Z75" s="274"/>
      <c r="AA75" s="233"/>
      <c r="AB75" s="67"/>
      <c r="AC75" s="267"/>
      <c r="AS75" s="171"/>
      <c r="AT75" s="171"/>
      <c r="AU75" s="171"/>
      <c r="AV75" s="171"/>
      <c r="AW75" s="171"/>
      <c r="AX75" s="171"/>
      <c r="AY75" s="171"/>
      <c r="AZ75" s="171"/>
      <c r="BA75" s="171"/>
      <c r="BB75" s="171"/>
    </row>
    <row r="76" spans="1:54" ht="26.1" customHeight="1">
      <c r="A76" s="55"/>
      <c r="B76" s="964" t="s">
        <v>18</v>
      </c>
      <c r="C76" s="674" t="s">
        <v>964</v>
      </c>
      <c r="E76" s="84" t="s">
        <v>86</v>
      </c>
      <c r="F76" s="26"/>
      <c r="G76" s="274"/>
      <c r="H76" s="274"/>
      <c r="J76" s="233"/>
      <c r="K76" s="274"/>
      <c r="L76" s="274"/>
      <c r="M76" s="274"/>
      <c r="N76" s="274"/>
      <c r="O76" s="274"/>
      <c r="P76" s="274"/>
      <c r="Q76" s="274"/>
      <c r="R76" s="274"/>
      <c r="S76" s="274"/>
      <c r="T76" s="274"/>
      <c r="U76" s="274"/>
      <c r="V76" s="274"/>
      <c r="W76" s="274"/>
      <c r="X76" s="274"/>
      <c r="Y76" s="274"/>
      <c r="Z76" s="274"/>
      <c r="AA76" s="233"/>
      <c r="AB76" s="67"/>
      <c r="AC76" s="267"/>
      <c r="AS76" s="171"/>
      <c r="AT76" s="171"/>
      <c r="AU76" s="171"/>
      <c r="AV76" s="171"/>
      <c r="AW76" s="171"/>
      <c r="AX76" s="171"/>
      <c r="AY76" s="171"/>
      <c r="AZ76" s="171"/>
      <c r="BA76" s="171"/>
      <c r="BB76" s="171"/>
    </row>
    <row r="77" spans="1:54" ht="26.1" customHeight="1">
      <c r="A77" s="55"/>
      <c r="B77" s="964" t="s">
        <v>87</v>
      </c>
      <c r="C77" s="674" t="s">
        <v>85</v>
      </c>
      <c r="E77" s="84" t="s">
        <v>88</v>
      </c>
      <c r="F77" s="26"/>
      <c r="G77" s="274"/>
      <c r="H77" s="274"/>
      <c r="J77" s="233"/>
      <c r="K77" s="274"/>
      <c r="L77" s="274"/>
      <c r="M77" s="274"/>
      <c r="N77" s="274"/>
      <c r="O77" s="274"/>
      <c r="P77" s="274"/>
      <c r="Q77" s="274"/>
      <c r="R77" s="274"/>
      <c r="S77" s="274"/>
      <c r="T77" s="274"/>
      <c r="U77" s="274"/>
      <c r="V77" s="274"/>
      <c r="W77" s="274"/>
      <c r="X77" s="274"/>
      <c r="Y77" s="274"/>
      <c r="Z77" s="274"/>
      <c r="AA77" s="233"/>
      <c r="AB77" s="67"/>
      <c r="AC77" s="267"/>
      <c r="AS77" s="171"/>
      <c r="AT77" s="171"/>
      <c r="AU77" s="171"/>
      <c r="AV77" s="171"/>
      <c r="AW77" s="171"/>
      <c r="AX77" s="171"/>
      <c r="AY77" s="171"/>
      <c r="AZ77" s="171"/>
      <c r="BA77" s="171"/>
      <c r="BB77" s="171"/>
    </row>
    <row r="78" spans="1:54" ht="26.1" customHeight="1">
      <c r="A78" s="55"/>
      <c r="B78" s="964" t="s">
        <v>89</v>
      </c>
      <c r="C78" s="674" t="s">
        <v>965</v>
      </c>
      <c r="E78" s="84" t="s">
        <v>90</v>
      </c>
      <c r="F78" s="26"/>
      <c r="G78" s="274"/>
      <c r="H78" s="274"/>
      <c r="J78" s="233"/>
      <c r="K78" s="274"/>
      <c r="L78" s="274"/>
      <c r="M78" s="274"/>
      <c r="N78" s="274"/>
      <c r="O78" s="274"/>
      <c r="P78" s="274"/>
      <c r="Q78" s="274"/>
      <c r="R78" s="274"/>
      <c r="S78" s="274"/>
      <c r="T78" s="274"/>
      <c r="U78" s="274"/>
      <c r="V78" s="274"/>
      <c r="W78" s="274"/>
      <c r="X78" s="274"/>
      <c r="Y78" s="274"/>
      <c r="Z78" s="274"/>
      <c r="AA78" s="233"/>
      <c r="AB78" s="67"/>
      <c r="AC78" s="267"/>
      <c r="AS78" s="171"/>
      <c r="AT78" s="171"/>
      <c r="AU78" s="171"/>
      <c r="AV78" s="171"/>
      <c r="AW78" s="171"/>
      <c r="AX78" s="171"/>
      <c r="AY78" s="171"/>
      <c r="AZ78" s="171"/>
      <c r="BA78" s="171"/>
      <c r="BB78" s="171"/>
    </row>
    <row r="79" spans="1:54" ht="21" customHeight="1">
      <c r="B79" s="964" t="s">
        <v>91</v>
      </c>
      <c r="C79" s="913" t="s">
        <v>966</v>
      </c>
      <c r="E79" s="84" t="s">
        <v>92</v>
      </c>
      <c r="F79" s="26"/>
      <c r="G79" s="274"/>
      <c r="H79" s="274"/>
      <c r="AB79" s="266"/>
      <c r="AC79" s="267"/>
      <c r="AS79" s="171"/>
      <c r="AT79" s="171"/>
      <c r="AU79" s="171"/>
      <c r="AV79" s="171"/>
      <c r="AW79" s="171"/>
      <c r="AX79" s="171"/>
      <c r="AY79" s="171"/>
      <c r="AZ79" s="171"/>
      <c r="BA79" s="171"/>
      <c r="BB79" s="171"/>
    </row>
    <row r="80" spans="1:54" ht="41.25" customHeight="1">
      <c r="B80" s="89" t="s">
        <v>93</v>
      </c>
      <c r="C80" s="1453" t="s">
        <v>94</v>
      </c>
      <c r="D80" s="1453"/>
      <c r="E80" s="94" t="s">
        <v>1006</v>
      </c>
      <c r="F80" s="26"/>
      <c r="G80" s="274"/>
      <c r="H80" s="274"/>
      <c r="AB80" s="266"/>
      <c r="AC80" s="267"/>
      <c r="AS80" s="171"/>
      <c r="AT80" s="171"/>
      <c r="AU80" s="171"/>
      <c r="AV80" s="171"/>
      <c r="AW80" s="171"/>
      <c r="AX80" s="171"/>
      <c r="AY80" s="171"/>
      <c r="AZ80" s="171"/>
      <c r="BA80" s="171"/>
      <c r="BB80" s="171"/>
    </row>
    <row r="81" spans="1:54" ht="38.25" customHeight="1">
      <c r="B81" s="1634" t="s">
        <v>963</v>
      </c>
      <c r="C81" s="1634"/>
      <c r="D81" s="1634"/>
      <c r="E81" s="1634"/>
      <c r="F81" s="1634"/>
      <c r="G81" s="93"/>
      <c r="H81" s="93"/>
      <c r="AB81" s="266"/>
      <c r="AC81" s="267"/>
      <c r="AS81" s="171"/>
      <c r="AT81" s="171"/>
      <c r="AU81" s="171"/>
      <c r="AV81" s="171"/>
      <c r="AW81" s="171"/>
      <c r="AX81" s="171"/>
      <c r="AY81" s="171"/>
      <c r="AZ81" s="171"/>
      <c r="BA81" s="171"/>
      <c r="BB81" s="171"/>
    </row>
    <row r="82" spans="1:54" ht="51.75" customHeight="1">
      <c r="A82" s="89">
        <v>7</v>
      </c>
      <c r="B82" s="1634" t="s">
        <v>99</v>
      </c>
      <c r="C82" s="1634"/>
      <c r="D82" s="1634"/>
      <c r="E82" s="1634"/>
      <c r="F82" s="1634"/>
      <c r="G82" s="93"/>
      <c r="H82" s="93"/>
      <c r="AB82" s="266"/>
      <c r="AC82" s="267"/>
      <c r="AS82" s="171"/>
      <c r="AT82" s="171"/>
      <c r="AU82" s="171"/>
      <c r="AV82" s="171"/>
      <c r="AW82" s="171"/>
      <c r="AX82" s="171"/>
      <c r="AY82" s="171"/>
      <c r="AZ82" s="171"/>
      <c r="BA82" s="171"/>
      <c r="BB82" s="171"/>
    </row>
    <row r="83" spans="1:54" ht="41.25" customHeight="1">
      <c r="A83" s="89">
        <v>8</v>
      </c>
      <c r="B83" s="1634" t="s">
        <v>100</v>
      </c>
      <c r="C83" s="1634"/>
      <c r="D83" s="1634"/>
      <c r="E83" s="1634"/>
      <c r="F83" s="1634"/>
      <c r="G83" s="93"/>
      <c r="H83" s="93"/>
      <c r="AB83" s="266"/>
      <c r="AC83" s="267"/>
      <c r="AS83" s="171"/>
      <c r="AT83" s="171"/>
      <c r="AU83" s="171"/>
      <c r="AV83" s="171"/>
      <c r="AW83" s="171"/>
      <c r="AX83" s="171"/>
      <c r="AY83" s="171"/>
      <c r="AZ83" s="171"/>
      <c r="BA83" s="171"/>
      <c r="BB83" s="171"/>
    </row>
    <row r="84" spans="1:54" ht="57.75" customHeight="1">
      <c r="A84" s="89">
        <v>9</v>
      </c>
      <c r="B84" s="1634" t="s">
        <v>101</v>
      </c>
      <c r="C84" s="1634"/>
      <c r="D84" s="1634"/>
      <c r="E84" s="1634"/>
      <c r="F84" s="1634"/>
      <c r="G84" s="93"/>
      <c r="H84" s="93"/>
      <c r="AB84" s="266"/>
      <c r="AC84" s="267"/>
      <c r="AS84" s="171"/>
      <c r="AT84" s="171"/>
      <c r="AU84" s="171"/>
      <c r="AV84" s="171"/>
      <c r="AW84" s="171"/>
      <c r="AX84" s="171"/>
      <c r="AY84" s="171"/>
      <c r="AZ84" s="171"/>
      <c r="BA84" s="171"/>
      <c r="BB84" s="171"/>
    </row>
    <row r="85" spans="1:54" ht="51.75" customHeight="1">
      <c r="A85" s="89">
        <v>10</v>
      </c>
      <c r="B85" s="1634" t="s">
        <v>102</v>
      </c>
      <c r="C85" s="1634"/>
      <c r="D85" s="1634"/>
      <c r="E85" s="1634"/>
      <c r="F85" s="1634"/>
      <c r="G85" s="93"/>
      <c r="H85" s="93"/>
      <c r="AB85" s="266"/>
      <c r="AC85" s="267"/>
      <c r="AS85" s="171"/>
      <c r="AT85" s="171"/>
      <c r="AU85" s="171"/>
      <c r="AV85" s="171"/>
      <c r="AW85" s="171"/>
      <c r="AX85" s="171"/>
      <c r="AY85" s="171"/>
      <c r="AZ85" s="171"/>
      <c r="BA85" s="171"/>
      <c r="BB85" s="171"/>
    </row>
    <row r="86" spans="1:54" ht="27" customHeight="1">
      <c r="A86" s="89">
        <v>11</v>
      </c>
      <c r="B86" s="1634" t="s">
        <v>103</v>
      </c>
      <c r="C86" s="1634"/>
      <c r="D86" s="1634"/>
      <c r="E86" s="1634"/>
      <c r="F86" s="1634"/>
      <c r="G86" s="93"/>
      <c r="H86" s="93"/>
      <c r="AB86" s="266"/>
      <c r="AC86" s="267"/>
      <c r="AS86" s="171"/>
      <c r="AT86" s="171"/>
      <c r="AU86" s="171"/>
      <c r="AV86" s="171"/>
      <c r="AW86" s="171"/>
      <c r="AX86" s="171"/>
      <c r="AY86" s="171"/>
      <c r="AZ86" s="171"/>
      <c r="BA86" s="171"/>
      <c r="BB86" s="171"/>
    </row>
    <row r="87" spans="1:54" ht="59.25" customHeight="1">
      <c r="A87" s="89">
        <v>12</v>
      </c>
      <c r="B87" s="1643" t="s">
        <v>978</v>
      </c>
      <c r="C87" s="1643"/>
      <c r="D87" s="1643"/>
      <c r="E87" s="1643"/>
      <c r="F87" s="1643"/>
      <c r="K87" s="530"/>
      <c r="AB87" s="266"/>
      <c r="AC87" s="267"/>
      <c r="AS87" s="171"/>
      <c r="AT87" s="171"/>
      <c r="AU87" s="171"/>
      <c r="AV87" s="171"/>
      <c r="AW87" s="171"/>
      <c r="AX87" s="171"/>
      <c r="AY87" s="171"/>
      <c r="AZ87" s="171"/>
      <c r="BA87" s="171"/>
      <c r="BB87" s="171"/>
    </row>
    <row r="88" spans="1:54" ht="88.5" customHeight="1">
      <c r="A88" s="89">
        <v>13</v>
      </c>
      <c r="B88" s="1650" t="s">
        <v>1001</v>
      </c>
      <c r="C88" s="1650"/>
      <c r="D88" s="1650"/>
      <c r="E88" s="1650"/>
      <c r="F88" s="1650"/>
      <c r="H88" s="93"/>
      <c r="K88" s="63">
        <f>'Name of Bidders'!J6</f>
        <v>2</v>
      </c>
      <c r="AB88" s="266"/>
      <c r="AC88" s="267"/>
      <c r="AS88" s="171"/>
      <c r="AT88" s="171"/>
      <c r="AU88" s="171"/>
      <c r="AV88" s="171"/>
      <c r="AW88" s="171"/>
      <c r="AX88" s="171"/>
      <c r="AY88" s="171"/>
      <c r="AZ88" s="171"/>
      <c r="BA88" s="171"/>
      <c r="BB88" s="171"/>
    </row>
    <row r="89" spans="1:54" ht="100.5" customHeight="1">
      <c r="A89" s="89">
        <v>14</v>
      </c>
      <c r="B89" s="1634" t="s">
        <v>294</v>
      </c>
      <c r="C89" s="1634"/>
      <c r="D89" s="1634"/>
      <c r="E89" s="1634"/>
      <c r="F89" s="1634"/>
      <c r="G89" s="93"/>
      <c r="H89" s="93"/>
      <c r="AB89" s="266"/>
      <c r="AC89" s="267"/>
      <c r="AS89" s="171"/>
      <c r="AT89" s="171"/>
      <c r="AU89" s="171"/>
      <c r="AV89" s="171"/>
      <c r="AW89" s="171"/>
      <c r="AX89" s="171"/>
      <c r="AY89" s="171"/>
      <c r="AZ89" s="171"/>
      <c r="BA89" s="171"/>
      <c r="BB89" s="171"/>
    </row>
    <row r="90" spans="1:54" ht="30" customHeight="1">
      <c r="A90" s="96"/>
      <c r="B90" s="30" t="str">
        <f>IF(ISERROR("Dated this " &amp; AK6 &amp; LOOKUP(AK6,AI1:AI37,AJ1:AJ37) &amp; " day of " &amp; AK8 &amp; " " &amp;AK9), "", "Dated this " &amp; AK6 &amp; LOOKUP(AK6,AI1:AI37,AJ1:AJ37) &amp; " day of " &amp; AK8 &amp; " " &amp;AK9)</f>
        <v/>
      </c>
      <c r="E90" s="95"/>
      <c r="F90" s="95"/>
      <c r="G90" s="68"/>
      <c r="H90" s="68"/>
      <c r="AB90" s="266"/>
      <c r="AC90" s="267"/>
      <c r="AS90" s="171"/>
      <c r="AT90" s="171"/>
      <c r="AU90" s="171"/>
      <c r="AV90" s="171"/>
      <c r="AW90" s="171"/>
      <c r="AX90" s="171"/>
      <c r="AY90" s="171"/>
      <c r="AZ90" s="171"/>
      <c r="BA90" s="171"/>
      <c r="BB90" s="171"/>
    </row>
    <row r="91" spans="1:54" ht="30" customHeight="1">
      <c r="A91" s="96"/>
      <c r="B91" s="39" t="s">
        <v>295</v>
      </c>
      <c r="C91" s="26"/>
      <c r="D91" s="33"/>
      <c r="E91" s="33"/>
      <c r="F91" s="33"/>
      <c r="G91" s="79"/>
      <c r="H91" s="79"/>
      <c r="AB91" s="266"/>
      <c r="AC91" s="267"/>
      <c r="AS91" s="171"/>
      <c r="AT91" s="171"/>
      <c r="AU91" s="171"/>
      <c r="AV91" s="171"/>
      <c r="AW91" s="171"/>
      <c r="AX91" s="171"/>
      <c r="AY91" s="171"/>
      <c r="AZ91" s="171"/>
      <c r="BA91" s="171"/>
      <c r="BB91" s="171"/>
    </row>
    <row r="92" spans="1:54" ht="15.95" customHeight="1">
      <c r="A92" s="96"/>
      <c r="B92" s="64"/>
      <c r="C92" s="33"/>
      <c r="D92" s="33"/>
      <c r="E92" s="33"/>
      <c r="F92" s="33"/>
      <c r="G92" s="79"/>
      <c r="H92" s="79"/>
      <c r="AB92" s="266"/>
      <c r="AC92" s="267"/>
      <c r="AS92" s="171"/>
      <c r="AT92" s="171"/>
      <c r="AU92" s="171"/>
      <c r="AV92" s="171"/>
      <c r="AW92" s="171"/>
      <c r="AX92" s="171"/>
      <c r="AY92" s="171"/>
      <c r="AZ92" s="171"/>
      <c r="BA92" s="171"/>
      <c r="BB92" s="171"/>
    </row>
    <row r="93" spans="1:54" ht="21" customHeight="1">
      <c r="A93" s="96"/>
      <c r="B93" s="64"/>
      <c r="C93" s="33"/>
      <c r="D93" s="33"/>
      <c r="F93" s="46" t="s">
        <v>296</v>
      </c>
      <c r="G93" s="97"/>
      <c r="H93" s="97"/>
      <c r="AB93" s="266"/>
      <c r="AC93" s="267"/>
      <c r="AS93" s="171"/>
      <c r="AT93" s="171"/>
      <c r="AU93" s="171"/>
      <c r="AV93" s="171"/>
      <c r="AW93" s="171"/>
      <c r="AX93" s="171"/>
      <c r="AY93" s="171"/>
      <c r="AZ93" s="171"/>
      <c r="BA93" s="171"/>
      <c r="BB93" s="171"/>
    </row>
    <row r="94" spans="1:54" ht="21" customHeight="1">
      <c r="A94" s="96"/>
      <c r="B94" s="64"/>
      <c r="C94" s="33"/>
      <c r="F94" s="46" t="str">
        <f>"For and on behalf of " &amp; 'Attach 3(JV)'!B9</f>
        <v xml:space="preserve">For and on behalf of </v>
      </c>
      <c r="G94" s="97"/>
      <c r="H94" s="97"/>
      <c r="AB94" s="266"/>
      <c r="AC94" s="267"/>
      <c r="AS94" s="171"/>
      <c r="AT94" s="171"/>
      <c r="AU94" s="171"/>
      <c r="AV94" s="171"/>
      <c r="AW94" s="171"/>
      <c r="AX94" s="171"/>
      <c r="AY94" s="171"/>
      <c r="AZ94" s="171"/>
      <c r="BA94" s="171"/>
      <c r="BB94" s="171"/>
    </row>
    <row r="95" spans="1:54" ht="27.95" customHeight="1">
      <c r="A95" s="85"/>
      <c r="D95" s="62"/>
      <c r="E95" s="62"/>
      <c r="F95" s="39"/>
      <c r="G95" s="87"/>
      <c r="H95" s="87"/>
      <c r="AS95" s="171"/>
      <c r="AT95" s="171"/>
      <c r="AU95" s="171"/>
      <c r="AV95" s="171"/>
      <c r="AW95" s="171"/>
      <c r="AX95" s="171"/>
      <c r="AY95" s="171"/>
      <c r="AZ95" s="171"/>
      <c r="BA95" s="171"/>
      <c r="BB95" s="171"/>
    </row>
    <row r="96" spans="1:54" ht="27.95" customHeight="1">
      <c r="A96" s="83" t="s">
        <v>6</v>
      </c>
      <c r="B96" s="37"/>
      <c r="C96" s="202">
        <f>'Attach 3(JV)'!B24</f>
        <v>0</v>
      </c>
      <c r="E96" s="62" t="s">
        <v>4</v>
      </c>
      <c r="F96" s="534">
        <f>'Attach 3(JV)'!E24</f>
        <v>0</v>
      </c>
      <c r="G96" s="88"/>
      <c r="H96" s="88"/>
      <c r="AS96" s="171"/>
      <c r="AT96" s="171"/>
      <c r="AU96" s="171"/>
      <c r="AV96" s="171"/>
      <c r="AW96" s="171"/>
      <c r="AX96" s="171"/>
      <c r="AY96" s="171"/>
      <c r="AZ96" s="171"/>
      <c r="BA96" s="171"/>
      <c r="BB96" s="171"/>
    </row>
    <row r="97" spans="1:54" ht="27.95" customHeight="1">
      <c r="A97" s="83" t="s">
        <v>7</v>
      </c>
      <c r="B97" s="37"/>
      <c r="C97" s="307">
        <f>'Attach 3(JV)'!B25</f>
        <v>0</v>
      </c>
      <c r="E97" s="62" t="s">
        <v>5</v>
      </c>
      <c r="F97" s="534">
        <f>'Attach 3(JV)'!E25</f>
        <v>0</v>
      </c>
      <c r="G97" s="88"/>
      <c r="H97" s="88"/>
      <c r="AS97" s="171"/>
      <c r="AT97" s="171"/>
      <c r="AU97" s="171"/>
      <c r="AV97" s="171"/>
      <c r="AW97" s="171"/>
      <c r="AX97" s="171"/>
      <c r="AY97" s="171"/>
      <c r="AZ97" s="171"/>
      <c r="BA97" s="171"/>
      <c r="BB97" s="171"/>
    </row>
    <row r="98" spans="1:54" ht="27.95" customHeight="1">
      <c r="D98" s="62"/>
      <c r="E98" s="62"/>
      <c r="AS98" s="171"/>
      <c r="AT98" s="171"/>
      <c r="AU98" s="171"/>
      <c r="AV98" s="171"/>
      <c r="AW98" s="171"/>
      <c r="AX98" s="171"/>
      <c r="AY98" s="171"/>
      <c r="AZ98" s="171"/>
      <c r="BA98" s="171"/>
      <c r="BB98" s="171"/>
    </row>
    <row r="99" spans="1:54" ht="6.75" customHeight="1">
      <c r="A99" s="83"/>
      <c r="B99" s="37"/>
      <c r="C99" s="73"/>
      <c r="E99" s="62"/>
      <c r="AS99" s="171"/>
      <c r="AT99" s="171"/>
      <c r="AU99" s="171"/>
      <c r="AV99" s="171"/>
      <c r="AW99" s="171"/>
      <c r="AX99" s="171"/>
      <c r="AY99" s="171"/>
      <c r="AZ99" s="171"/>
      <c r="BA99" s="171"/>
      <c r="BB99" s="171"/>
    </row>
    <row r="100" spans="1:54" ht="39.950000000000003" hidden="1" customHeight="1">
      <c r="A100" s="1637" t="s">
        <v>385</v>
      </c>
      <c r="B100" s="1637"/>
      <c r="C100" s="1637"/>
      <c r="D100" s="1637"/>
      <c r="E100" s="1637"/>
      <c r="F100" s="1637"/>
      <c r="AS100" s="171"/>
      <c r="AT100" s="171"/>
      <c r="AU100" s="171"/>
      <c r="AV100" s="171"/>
      <c r="AW100" s="171"/>
      <c r="AX100" s="171"/>
      <c r="AY100" s="171"/>
      <c r="AZ100" s="171"/>
      <c r="BA100" s="171"/>
      <c r="BB100" s="171"/>
    </row>
    <row r="101" spans="1:54" ht="16.5" customHeight="1">
      <c r="A101" s="1036"/>
      <c r="B101" s="1036"/>
      <c r="D101" s="275"/>
      <c r="E101" s="148"/>
      <c r="F101" s="148"/>
      <c r="G101" s="249"/>
      <c r="AS101" s="171"/>
      <c r="AT101" s="171"/>
      <c r="AU101" s="171"/>
      <c r="AV101" s="171"/>
      <c r="AW101" s="171"/>
      <c r="AX101" s="171"/>
      <c r="AY101" s="171"/>
      <c r="AZ101" s="171"/>
      <c r="BA101" s="171"/>
      <c r="BB101" s="171"/>
    </row>
    <row r="102" spans="1:54" ht="9.75" customHeight="1">
      <c r="B102" s="46"/>
      <c r="C102" s="73"/>
      <c r="E102" s="46"/>
      <c r="AS102" s="171"/>
      <c r="AT102" s="171"/>
      <c r="AU102" s="171"/>
      <c r="AV102" s="171"/>
      <c r="AW102" s="171"/>
      <c r="AX102" s="171"/>
      <c r="AY102" s="171"/>
      <c r="AZ102" s="171"/>
      <c r="BA102" s="171"/>
      <c r="BB102" s="171"/>
    </row>
    <row r="103" spans="1:54" ht="27.95" hidden="1" customHeight="1">
      <c r="A103" s="62" t="e">
        <f>IF(AND(H28="JV (Joint Venture)",H29=1), "", "Printed Name :")</f>
        <v>#REF!</v>
      </c>
      <c r="B103" s="1638"/>
      <c r="C103" s="1638"/>
      <c r="E103" s="62" t="s">
        <v>4</v>
      </c>
      <c r="F103" s="309"/>
      <c r="H103" s="333"/>
      <c r="AS103" s="171"/>
      <c r="AT103" s="171"/>
      <c r="AU103" s="171"/>
      <c r="AV103" s="171"/>
      <c r="AW103" s="171"/>
      <c r="AX103" s="171"/>
      <c r="AY103" s="171"/>
      <c r="AZ103" s="171"/>
      <c r="BA103" s="171"/>
      <c r="BB103" s="171"/>
    </row>
    <row r="104" spans="1:54" ht="27.95" hidden="1" customHeight="1">
      <c r="A104" s="62" t="e">
        <f>IF(AND(H28="JV (Joint Venture)",H29=1), "", "Designation :")</f>
        <v>#REF!</v>
      </c>
      <c r="B104" s="1638"/>
      <c r="C104" s="1638"/>
      <c r="E104" s="62" t="s">
        <v>5</v>
      </c>
      <c r="F104" s="309"/>
      <c r="AS104" s="171"/>
      <c r="AT104" s="171"/>
      <c r="AU104" s="171"/>
      <c r="AV104" s="171"/>
      <c r="AW104" s="171"/>
      <c r="AX104" s="171"/>
      <c r="AY104" s="171"/>
      <c r="AZ104" s="171"/>
      <c r="BA104" s="171"/>
      <c r="BB104" s="171"/>
    </row>
    <row r="105" spans="1:54" ht="27.95" customHeight="1">
      <c r="B105" s="46"/>
      <c r="C105" s="73"/>
      <c r="E105" s="46"/>
      <c r="F105" s="43"/>
      <c r="AS105" s="171"/>
      <c r="AT105" s="171"/>
      <c r="AU105" s="171"/>
      <c r="AV105" s="171"/>
      <c r="AW105" s="171"/>
      <c r="AX105" s="171"/>
      <c r="AY105" s="171"/>
      <c r="AZ105" s="171"/>
      <c r="BA105" s="171"/>
      <c r="BB105" s="171"/>
    </row>
    <row r="106" spans="1:54" ht="33" customHeight="1">
      <c r="A106" s="124" t="s">
        <v>122</v>
      </c>
      <c r="B106" s="88"/>
      <c r="C106" s="123"/>
      <c r="D106" s="43"/>
      <c r="E106" s="97"/>
      <c r="F106" s="276"/>
      <c r="AS106" s="171"/>
      <c r="AT106" s="171"/>
      <c r="AU106" s="171"/>
      <c r="AV106" s="171"/>
      <c r="AW106" s="171"/>
      <c r="AX106" s="171"/>
      <c r="AY106" s="171"/>
      <c r="AZ106" s="171"/>
      <c r="BA106" s="171"/>
      <c r="BB106" s="171"/>
    </row>
    <row r="107" spans="1:54" s="25" customFormat="1" ht="21" customHeight="1">
      <c r="A107" s="1635" t="s">
        <v>165</v>
      </c>
      <c r="B107" s="1635"/>
      <c r="C107" s="1635"/>
      <c r="D107" s="1632"/>
      <c r="E107" s="1632"/>
      <c r="F107" s="1632"/>
      <c r="G107" s="43"/>
      <c r="H107" s="43"/>
      <c r="I107" s="63"/>
      <c r="J107" s="63"/>
      <c r="K107" s="261"/>
      <c r="L107" s="261"/>
      <c r="M107" s="261"/>
      <c r="N107" s="261"/>
      <c r="O107" s="261"/>
      <c r="P107" s="261"/>
      <c r="Q107" s="261"/>
      <c r="R107" s="261"/>
      <c r="S107" s="261"/>
      <c r="T107" s="261"/>
      <c r="U107" s="261"/>
      <c r="V107" s="261"/>
      <c r="W107" s="261"/>
      <c r="X107" s="261"/>
      <c r="Y107" s="261"/>
      <c r="Z107" s="261"/>
      <c r="AA107" s="63"/>
      <c r="AB107" s="66"/>
      <c r="AC107" s="66"/>
      <c r="AD107" s="263"/>
      <c r="AE107" s="263"/>
      <c r="AF107" s="263"/>
      <c r="AG107" s="263"/>
      <c r="AH107" s="63"/>
      <c r="AI107" s="63"/>
      <c r="AJ107" s="63"/>
      <c r="AK107" s="63"/>
      <c r="AL107" s="63"/>
      <c r="AM107" s="63"/>
      <c r="AN107" s="63"/>
      <c r="AO107" s="63"/>
      <c r="AP107" s="63"/>
      <c r="AQ107" s="63"/>
      <c r="AR107" s="63"/>
      <c r="AS107" s="168"/>
      <c r="AT107" s="168"/>
      <c r="AU107" s="168"/>
      <c r="AV107" s="168"/>
      <c r="AW107" s="168"/>
      <c r="AX107" s="168"/>
      <c r="AY107" s="168"/>
      <c r="AZ107" s="168"/>
      <c r="BA107" s="168"/>
      <c r="BB107" s="168"/>
    </row>
    <row r="108" spans="1:54" s="25" customFormat="1" ht="21" customHeight="1">
      <c r="A108" s="1636"/>
      <c r="B108" s="1636"/>
      <c r="C108" s="1636"/>
      <c r="D108" s="1632"/>
      <c r="E108" s="1632"/>
      <c r="F108" s="1632"/>
      <c r="G108" s="43"/>
      <c r="H108" s="43"/>
      <c r="I108" s="63"/>
      <c r="J108" s="63"/>
      <c r="K108" s="261"/>
      <c r="L108" s="261"/>
      <c r="M108" s="261"/>
      <c r="N108" s="261"/>
      <c r="O108" s="261"/>
      <c r="P108" s="261"/>
      <c r="Q108" s="261"/>
      <c r="R108" s="261"/>
      <c r="S108" s="261"/>
      <c r="T108" s="261"/>
      <c r="U108" s="261"/>
      <c r="V108" s="261"/>
      <c r="W108" s="261"/>
      <c r="X108" s="261"/>
      <c r="Y108" s="261"/>
      <c r="Z108" s="261"/>
      <c r="AA108" s="63"/>
      <c r="AB108" s="66"/>
      <c r="AC108" s="66"/>
      <c r="AD108" s="263"/>
      <c r="AE108" s="263"/>
      <c r="AF108" s="263"/>
      <c r="AG108" s="263"/>
      <c r="AH108" s="63"/>
      <c r="AI108" s="63"/>
      <c r="AJ108" s="63"/>
      <c r="AK108" s="63"/>
      <c r="AL108" s="63"/>
      <c r="AM108" s="63"/>
      <c r="AN108" s="63"/>
      <c r="AO108" s="63"/>
      <c r="AP108" s="63"/>
      <c r="AQ108" s="63"/>
      <c r="AR108" s="63"/>
      <c r="AS108" s="168"/>
      <c r="AT108" s="168"/>
      <c r="AU108" s="168"/>
      <c r="AV108" s="168"/>
      <c r="AW108" s="168"/>
      <c r="AX108" s="168"/>
      <c r="AY108" s="168"/>
      <c r="AZ108" s="168"/>
      <c r="BA108" s="168"/>
      <c r="BB108" s="168"/>
    </row>
    <row r="109" spans="1:54" s="25" customFormat="1" ht="21" customHeight="1">
      <c r="A109" s="1633"/>
      <c r="B109" s="1633"/>
      <c r="C109" s="1633"/>
      <c r="D109" s="1632"/>
      <c r="E109" s="1632"/>
      <c r="F109" s="1632"/>
      <c r="G109" s="43"/>
      <c r="H109" s="43"/>
      <c r="I109" s="63"/>
      <c r="J109" s="63"/>
      <c r="K109" s="261"/>
      <c r="L109" s="261"/>
      <c r="M109" s="261"/>
      <c r="N109" s="261"/>
      <c r="O109" s="261"/>
      <c r="P109" s="261"/>
      <c r="Q109" s="261"/>
      <c r="R109" s="261"/>
      <c r="S109" s="261"/>
      <c r="T109" s="261"/>
      <c r="U109" s="261"/>
      <c r="V109" s="261"/>
      <c r="W109" s="261"/>
      <c r="X109" s="261"/>
      <c r="Y109" s="261"/>
      <c r="Z109" s="261"/>
      <c r="AA109" s="63"/>
      <c r="AB109" s="66"/>
      <c r="AC109" s="66"/>
      <c r="AD109" s="263"/>
      <c r="AE109" s="263"/>
      <c r="AF109" s="263"/>
      <c r="AG109" s="263"/>
      <c r="AH109" s="63"/>
      <c r="AI109" s="63"/>
      <c r="AJ109" s="63"/>
      <c r="AK109" s="63"/>
      <c r="AL109" s="63"/>
      <c r="AM109" s="63"/>
      <c r="AN109" s="63"/>
      <c r="AO109" s="63"/>
      <c r="AP109" s="63"/>
      <c r="AQ109" s="63"/>
      <c r="AR109" s="63"/>
      <c r="AS109" s="168"/>
      <c r="AT109" s="168"/>
      <c r="AU109" s="168"/>
      <c r="AV109" s="168"/>
      <c r="AW109" s="168"/>
      <c r="AX109" s="168"/>
      <c r="AY109" s="168"/>
      <c r="AZ109" s="168"/>
      <c r="BA109" s="168"/>
      <c r="BB109" s="168"/>
    </row>
    <row r="110" spans="1:54" s="25" customFormat="1" ht="21" customHeight="1">
      <c r="A110" s="1642" t="s">
        <v>166</v>
      </c>
      <c r="B110" s="1642"/>
      <c r="C110" s="1642"/>
      <c r="D110" s="1632"/>
      <c r="E110" s="1632"/>
      <c r="F110" s="1632"/>
      <c r="G110" s="43"/>
      <c r="H110" s="43"/>
      <c r="I110" s="63"/>
      <c r="J110" s="63"/>
      <c r="K110" s="261"/>
      <c r="L110" s="261"/>
      <c r="M110" s="261"/>
      <c r="N110" s="261"/>
      <c r="O110" s="261"/>
      <c r="P110" s="261"/>
      <c r="Q110" s="261"/>
      <c r="R110" s="261"/>
      <c r="S110" s="261"/>
      <c r="T110" s="261"/>
      <c r="U110" s="261"/>
      <c r="V110" s="261"/>
      <c r="W110" s="261"/>
      <c r="X110" s="261"/>
      <c r="Y110" s="261"/>
      <c r="Z110" s="261"/>
      <c r="AA110" s="63"/>
      <c r="AB110" s="66"/>
      <c r="AC110" s="66"/>
      <c r="AD110" s="263"/>
      <c r="AE110" s="263"/>
      <c r="AF110" s="263"/>
      <c r="AG110" s="263"/>
      <c r="AH110" s="63"/>
      <c r="AI110" s="63"/>
      <c r="AJ110" s="63"/>
      <c r="AK110" s="63"/>
      <c r="AL110" s="63"/>
      <c r="AM110" s="63"/>
      <c r="AN110" s="63"/>
      <c r="AO110" s="63"/>
      <c r="AP110" s="63"/>
      <c r="AQ110" s="63"/>
      <c r="AR110" s="63"/>
      <c r="AS110" s="168"/>
      <c r="AT110" s="168"/>
      <c r="AU110" s="168"/>
      <c r="AV110" s="168"/>
      <c r="AW110" s="168"/>
      <c r="AX110" s="168"/>
      <c r="AY110" s="168"/>
      <c r="AZ110" s="168"/>
      <c r="BA110" s="168"/>
      <c r="BB110" s="168"/>
    </row>
    <row r="111" spans="1:54" s="25" customFormat="1" ht="21" customHeight="1">
      <c r="A111" s="1642" t="s">
        <v>167</v>
      </c>
      <c r="B111" s="1642"/>
      <c r="C111" s="1642"/>
      <c r="D111" s="1632"/>
      <c r="E111" s="1632"/>
      <c r="F111" s="1632"/>
      <c r="G111" s="43"/>
      <c r="H111" s="43"/>
      <c r="I111" s="63"/>
      <c r="J111" s="63"/>
      <c r="K111" s="261"/>
      <c r="L111" s="261"/>
      <c r="M111" s="261"/>
      <c r="N111" s="261"/>
      <c r="O111" s="261"/>
      <c r="P111" s="261"/>
      <c r="Q111" s="261"/>
      <c r="R111" s="261"/>
      <c r="S111" s="261"/>
      <c r="T111" s="261"/>
      <c r="U111" s="261"/>
      <c r="V111" s="261"/>
      <c r="W111" s="261"/>
      <c r="X111" s="261"/>
      <c r="Y111" s="261"/>
      <c r="Z111" s="261"/>
      <c r="AA111" s="63"/>
      <c r="AB111" s="66"/>
      <c r="AC111" s="66"/>
      <c r="AD111" s="263"/>
      <c r="AE111" s="263"/>
      <c r="AF111" s="263"/>
      <c r="AG111" s="263"/>
      <c r="AH111" s="63"/>
      <c r="AI111" s="63"/>
      <c r="AJ111" s="63"/>
      <c r="AK111" s="63"/>
      <c r="AL111" s="63"/>
      <c r="AM111" s="63"/>
      <c r="AN111" s="63"/>
      <c r="AO111" s="63"/>
      <c r="AP111" s="63"/>
      <c r="AQ111" s="63"/>
      <c r="AR111" s="63"/>
      <c r="AS111" s="168"/>
      <c r="AT111" s="168"/>
      <c r="AU111" s="168"/>
      <c r="AV111" s="168"/>
      <c r="AW111" s="168"/>
      <c r="AX111" s="168"/>
      <c r="AY111" s="168"/>
      <c r="AZ111" s="168"/>
      <c r="BA111" s="168"/>
      <c r="BB111" s="168"/>
    </row>
    <row r="112" spans="1:54" s="25" customFormat="1" ht="52.5" customHeight="1">
      <c r="A112" s="1642" t="s">
        <v>168</v>
      </c>
      <c r="B112" s="1642"/>
      <c r="C112" s="1642"/>
      <c r="D112" s="1632"/>
      <c r="E112" s="1632"/>
      <c r="F112" s="1632"/>
      <c r="G112" s="98"/>
      <c r="H112" s="98"/>
      <c r="I112" s="63"/>
      <c r="J112" s="63"/>
      <c r="K112" s="261"/>
      <c r="L112" s="261"/>
      <c r="M112" s="261"/>
      <c r="N112" s="261"/>
      <c r="O112" s="261"/>
      <c r="P112" s="261"/>
      <c r="Q112" s="261"/>
      <c r="R112" s="261"/>
      <c r="S112" s="261"/>
      <c r="T112" s="261"/>
      <c r="U112" s="261"/>
      <c r="V112" s="261"/>
      <c r="W112" s="261"/>
      <c r="X112" s="261"/>
      <c r="Y112" s="261"/>
      <c r="Z112" s="261"/>
      <c r="AA112" s="63"/>
      <c r="AB112" s="66"/>
      <c r="AC112" s="66"/>
      <c r="AD112" s="263"/>
      <c r="AE112" s="263"/>
      <c r="AF112" s="263"/>
      <c r="AG112" s="263"/>
      <c r="AH112" s="63"/>
      <c r="AI112" s="63"/>
      <c r="AJ112" s="63"/>
      <c r="AK112" s="63"/>
      <c r="AL112" s="63"/>
      <c r="AM112" s="63"/>
      <c r="AN112" s="63"/>
      <c r="AO112" s="63"/>
      <c r="AP112" s="63"/>
      <c r="AQ112" s="63"/>
      <c r="AR112" s="63"/>
      <c r="AS112" s="168"/>
      <c r="AT112" s="168"/>
      <c r="AU112" s="168"/>
      <c r="AV112" s="168"/>
      <c r="AW112" s="168"/>
      <c r="AX112" s="168"/>
      <c r="AY112" s="168"/>
      <c r="AZ112" s="168"/>
      <c r="BA112" s="168"/>
      <c r="BB112" s="168"/>
    </row>
    <row r="113" spans="1:44" s="25" customFormat="1" ht="21" customHeight="1">
      <c r="A113" s="1635" t="s">
        <v>169</v>
      </c>
      <c r="B113" s="1635"/>
      <c r="C113" s="1635"/>
      <c r="D113" s="1632"/>
      <c r="E113" s="1632"/>
      <c r="F113" s="1632"/>
      <c r="G113" s="43"/>
      <c r="H113" s="43"/>
      <c r="I113" s="63"/>
      <c r="J113" s="63"/>
      <c r="K113" s="261"/>
      <c r="L113" s="261"/>
      <c r="M113" s="261"/>
      <c r="N113" s="261"/>
      <c r="O113" s="261"/>
      <c r="P113" s="261"/>
      <c r="Q113" s="261"/>
      <c r="R113" s="261"/>
      <c r="S113" s="261"/>
      <c r="T113" s="261"/>
      <c r="U113" s="261"/>
      <c r="V113" s="261"/>
      <c r="W113" s="261"/>
      <c r="X113" s="261"/>
      <c r="Y113" s="261"/>
      <c r="Z113" s="261"/>
      <c r="AA113" s="63"/>
      <c r="AB113" s="66"/>
      <c r="AC113" s="66"/>
      <c r="AD113" s="263"/>
      <c r="AE113" s="263"/>
      <c r="AF113" s="263"/>
      <c r="AG113" s="263"/>
      <c r="AH113" s="63"/>
      <c r="AI113" s="63"/>
      <c r="AJ113" s="63"/>
      <c r="AK113" s="63"/>
      <c r="AL113" s="63"/>
      <c r="AM113" s="63"/>
      <c r="AN113" s="63"/>
      <c r="AO113" s="63"/>
      <c r="AP113" s="63"/>
      <c r="AQ113" s="63"/>
      <c r="AR113" s="63"/>
    </row>
    <row r="114" spans="1:44" s="25" customFormat="1" ht="21" customHeight="1">
      <c r="A114" s="1636"/>
      <c r="B114" s="1636"/>
      <c r="C114" s="1636"/>
      <c r="D114" s="1632"/>
      <c r="E114" s="1632"/>
      <c r="F114" s="1632"/>
      <c r="G114" s="43"/>
      <c r="H114" s="43"/>
      <c r="I114" s="63"/>
      <c r="J114" s="63"/>
      <c r="K114" s="261"/>
      <c r="L114" s="261"/>
      <c r="M114" s="261"/>
      <c r="N114" s="261"/>
      <c r="O114" s="261"/>
      <c r="P114" s="261"/>
      <c r="Q114" s="261"/>
      <c r="R114" s="261"/>
      <c r="S114" s="261"/>
      <c r="T114" s="261"/>
      <c r="U114" s="261"/>
      <c r="V114" s="261"/>
      <c r="W114" s="261"/>
      <c r="X114" s="261"/>
      <c r="Y114" s="261"/>
      <c r="Z114" s="261"/>
      <c r="AA114" s="63"/>
      <c r="AB114" s="66"/>
      <c r="AC114" s="66"/>
      <c r="AD114" s="263"/>
      <c r="AE114" s="263"/>
      <c r="AF114" s="263"/>
      <c r="AG114" s="263"/>
      <c r="AH114" s="63"/>
      <c r="AI114" s="63"/>
      <c r="AJ114" s="63"/>
      <c r="AK114" s="63"/>
      <c r="AL114" s="63"/>
      <c r="AM114" s="63"/>
      <c r="AN114" s="63"/>
      <c r="AO114" s="63"/>
      <c r="AP114" s="63"/>
      <c r="AQ114" s="63"/>
      <c r="AR114" s="63"/>
    </row>
    <row r="115" spans="1:44">
      <c r="A115" s="1633"/>
      <c r="B115" s="1633"/>
      <c r="C115" s="1633"/>
      <c r="D115" s="1632"/>
      <c r="E115" s="1632"/>
      <c r="F115" s="1632"/>
    </row>
    <row r="116" spans="1:44">
      <c r="A116" s="157"/>
      <c r="B116" s="157"/>
      <c r="C116" s="157"/>
      <c r="D116" s="158"/>
      <c r="E116" s="158"/>
      <c r="F116" s="158"/>
    </row>
    <row r="117" spans="1:44" ht="47.25" customHeight="1">
      <c r="A117" s="1641" t="str">
        <f>H117&amp;I117&amp;J117</f>
        <v/>
      </c>
      <c r="B117" s="1641"/>
      <c r="C117" s="1641"/>
      <c r="D117" s="1641"/>
      <c r="E117" s="1641"/>
      <c r="F117" s="1641"/>
      <c r="H117" s="315"/>
      <c r="I117" s="316"/>
      <c r="J117" s="316"/>
    </row>
  </sheetData>
  <sheetProtection password="EE0B" sheet="1" formatColumns="0" formatRows="0" selectLockedCells="1"/>
  <customSheetViews>
    <customSheetView guid="{75B14AF8-1D53-4505-AAFD-D14BA6666FCE}" showPageBreaks="1" showGridLines="0" fitToPage="1" printArea="1" hiddenRows="1" hiddenColumns="1" view="pageBreakPreview">
      <selection activeCell="H84" sqref="H84"/>
      <rowBreaks count="1" manualBreakCount="1">
        <brk id="64" max="5" man="1"/>
      </rowBreaks>
      <pageMargins left="0.59" right="0.46" top="0.59055118110236204" bottom="0.59055118110236204" header="0.35433070866141703" footer="0.35433070866141703"/>
      <pageSetup scale="94" fitToHeight="10000" orientation="portrait" r:id="rId1"/>
      <headerFooter alignWithMargins="0">
        <oddFooter>&amp;R&amp;"Book Antiqua,Bold"&amp;8 Page &amp;P of &amp;N</oddFooter>
      </headerFooter>
    </customSheetView>
    <customSheetView guid="{A191DFDC-8ECE-4AD6-BD00-FEA0D8FB0A45}" showPageBreaks="1" showGridLines="0" fitToPage="1" printArea="1" hiddenRows="1" hiddenColumns="1" view="pageBreakPreview" topLeftCell="A90">
      <selection activeCell="D107" sqref="D107:F107"/>
      <rowBreaks count="1" manualBreakCount="1">
        <brk id="64" max="5" man="1"/>
      </rowBreaks>
      <pageMargins left="0.59" right="0.46" top="0.59055118110236204" bottom="0.59055118110236204" header="0.35433070866141703" footer="0.35433070866141703"/>
      <pageSetup scale="94" fitToHeight="10000" orientation="portrait" r:id="rId2"/>
      <headerFooter alignWithMargins="0">
        <oddFooter>&amp;R&amp;"Book Antiqua,Bold"&amp;8 Page &amp;P of &amp;N</oddFooter>
      </headerFooter>
    </customSheetView>
    <customSheetView guid="{5476C51C-4037-4B28-A818-10D7CDF0C66A}" showPageBreaks="1" showGridLines="0" fitToPage="1" printArea="1" hiddenRows="1" hiddenColumns="1" view="pageBreakPreview">
      <selection activeCell="G21" sqref="G21"/>
      <rowBreaks count="1" manualBreakCount="1">
        <brk id="64" max="5" man="1"/>
      </rowBreaks>
      <pageMargins left="0.59" right="0.46" top="0.59055118110236204" bottom="0.59055118110236204" header="0.35433070866141703" footer="0.35433070866141703"/>
      <pageSetup scale="94" fitToHeight="10000" orientation="portrait" r:id="rId3"/>
      <headerFooter alignWithMargins="0">
        <oddFooter>&amp;R&amp;"Book Antiqua,Bold"&amp;8 Page &amp;P of &amp;N</oddFooter>
      </headerFooter>
    </customSheetView>
    <customSheetView guid="{3B0AB1ED-5866-4A43-AA03-026CB8F4E20E}" showPageBreaks="1" showGridLines="0" fitToPage="1" printArea="1" hiddenRows="1" hiddenColumns="1" view="pageBreakPreview" topLeftCell="A103">
      <selection activeCell="G17" sqref="G17"/>
      <rowBreaks count="1" manualBreakCount="1">
        <brk id="64" max="5" man="1"/>
      </rowBreaks>
      <pageMargins left="0.59" right="0.46" top="0.59055118110236204" bottom="0.59055118110236204" header="0.35433070866141703" footer="0.35433070866141703"/>
      <pageSetup scale="94" fitToHeight="10000" orientation="portrait" r:id="rId4"/>
      <headerFooter alignWithMargins="0">
        <oddFooter>&amp;R&amp;"Book Antiqua,Bold"&amp;8 Page &amp;P of &amp;N</oddFooter>
      </headerFooter>
    </customSheetView>
    <customSheetView guid="{45814E31-7EF7-46D4-AAA9-9580F481731A}" showPageBreaks="1" showGridLines="0" fitToPage="1" printArea="1" hiddenRows="1" hiddenColumns="1" view="pageBreakPreview">
      <selection activeCell="G17" sqref="G17"/>
      <rowBreaks count="1" manualBreakCount="1">
        <brk id="62" max="5" man="1"/>
      </rowBreaks>
      <pageMargins left="0.59" right="0.46" top="0.59055118110236204" bottom="0.59055118110236204" header="0.35433070866141703" footer="0.35433070866141703"/>
      <pageSetup scale="94" fitToHeight="10000" orientation="portrait" r:id="rId5"/>
      <headerFooter alignWithMargins="0">
        <oddFooter>&amp;R&amp;"Book Antiqua,Bold"&amp;8 Page &amp;P of &amp;N</oddFooter>
      </headerFooter>
    </customSheetView>
    <customSheetView guid="{A8583C01-5E6A-4469-ADCA-440E12AA8084}" showPageBreaks="1" showGridLines="0" fitToPage="1" printArea="1" hiddenRows="1" hiddenColumns="1" view="pageBreakPreview">
      <selection activeCell="D53" sqref="D53:F53"/>
      <rowBreaks count="1" manualBreakCount="1">
        <brk id="62" max="5" man="1"/>
      </rowBreaks>
      <pageMargins left="0.59" right="0.46" top="0.59055118110236204" bottom="0.59055118110236204" header="0.35433070866141703" footer="0.35433070866141703"/>
      <pageSetup scale="94" fitToHeight="10000" orientation="portrait" r:id="rId6"/>
      <headerFooter alignWithMargins="0">
        <oddFooter>&amp;R&amp;"Book Antiqua,Bold"&amp;8 Page &amp;P of &amp;N</oddFooter>
      </headerFooter>
    </customSheetView>
    <customSheetView guid="{3836A67F-51F8-4B52-B51D-937DC398CD1F}" scale="115" showPageBreaks="1" showGridLines="0" fitToPage="1" printArea="1" hiddenRows="1" hiddenColumns="1" view="pageBreakPreview">
      <selection activeCell="C5" sqref="C5:F5"/>
      <rowBreaks count="1" manualBreakCount="1">
        <brk id="87" max="9" man="1"/>
      </rowBreaks>
      <pageMargins left="0.59" right="0.46" top="0.59055118110236204" bottom="0.59055118110236204" header="0.35433070866141703" footer="0.35433070866141703"/>
      <pageSetup scale="67" fitToHeight="5" orientation="portrait" r:id="rId7"/>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59" right="0.46" top="0.59055118110236227" bottom="0.59055118110236227" header="0.35433070866141736" footer="0.35433070866141736"/>
      <pageSetup scale="95" fitToHeight="0" orientation="portrait" r:id="rId8"/>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59" right="0.46" top="0.59055118110236227" bottom="0.59055118110236227" header="0.35433070866141736" footer="0.35433070866141736"/>
      <pageSetup orientation="portrait" r:id="rId9"/>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0"/>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1"/>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2"/>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3"/>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14"/>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15"/>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16"/>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17"/>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18"/>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19"/>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20"/>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59" right="0.46" top="0.59055118110236227" bottom="0.59055118110236227" header="0.35433070866141736" footer="0.35433070866141736"/>
      <pageSetup orientation="portrait" r:id="rId21"/>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22"/>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3"/>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4"/>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59" right="0.46" top="0.59055118110236227" bottom="0.59055118110236227" header="0.35433070866141736" footer="0.35433070866141736"/>
      <pageSetup orientation="portrait" r:id="rId25"/>
      <headerFooter alignWithMargins="0">
        <oddFooter>&amp;R&amp;"Book Antiqua,Bold"&amp;8 Page &amp;P of &amp;N</oddFooter>
      </headerFooter>
    </customSheetView>
    <customSheetView guid="{2CF6F19D-227C-4840-A9E1-6C944B0145DB}" showPageBreaks="1" showGridLines="0" printArea="1" hiddenRows="1" hiddenColumns="1" view="pageBreakPreview" topLeftCell="A15">
      <selection activeCell="G17" sqref="G17"/>
      <rowBreaks count="1" manualBreakCount="1">
        <brk id="59" max="5" man="1"/>
      </rowBreaks>
      <pageMargins left="0.59" right="0.46" top="0.59055118110236204" bottom="0.59055118110236204" header="0.35433070866141703" footer="0.35433070866141703"/>
      <pageSetup scale="67" fitToHeight="5" orientation="portrait" r:id="rId26"/>
      <headerFooter alignWithMargins="0">
        <oddFooter>&amp;R&amp;"Book Antiqua,Bold"&amp;8 Page &amp;P of &amp;N</oddFooter>
      </headerFooter>
    </customSheetView>
    <customSheetView guid="{22E98F9C-C2D1-498E-A22F-610A9D935107}" showPageBreaks="1" showGridLines="0" fitToPage="1" printArea="1" hiddenRows="1" hiddenColumns="1" view="pageBreakPreview">
      <selection activeCell="G17" sqref="G17"/>
      <rowBreaks count="1" manualBreakCount="1">
        <brk id="62" max="5" man="1"/>
      </rowBreaks>
      <pageMargins left="0.59" right="0.46" top="0.59055118110236204" bottom="0.59055118110236204" header="0.35433070866141703" footer="0.35433070866141703"/>
      <pageSetup scale="94" fitToHeight="10000" orientation="portrait" r:id="rId27"/>
      <headerFooter alignWithMargins="0">
        <oddFooter>&amp;R&amp;"Book Antiqua,Bold"&amp;8 Page &amp;P of &amp;N</oddFooter>
      </headerFooter>
    </customSheetView>
    <customSheetView guid="{F69C7555-C61D-4F7A-9432-A1A8E6C1D167}" showPageBreaks="1" showGridLines="0" fitToPage="1" printArea="1" hiddenRows="1" hiddenColumns="1" view="pageBreakPreview" topLeftCell="A11">
      <selection activeCell="B90" sqref="B90:F90"/>
      <rowBreaks count="1" manualBreakCount="1">
        <brk id="64" max="5" man="1"/>
      </rowBreaks>
      <pageMargins left="0.59" right="0.46" top="0.59055118110236204" bottom="0.59055118110236204" header="0.35433070866141703" footer="0.35433070866141703"/>
      <pageSetup scale="94" fitToHeight="10000" orientation="portrait" r:id="rId28"/>
      <headerFooter alignWithMargins="0">
        <oddFooter>&amp;R&amp;"Book Antiqua,Bold"&amp;8 Page &amp;P of &amp;N</oddFooter>
      </headerFooter>
    </customSheetView>
    <customSheetView guid="{1C46EBB3-B065-41C0-9C89-6B0653776FC2}" showPageBreaks="1" showGridLines="0" fitToPage="1" printArea="1" hiddenRows="1" hiddenColumns="1" view="pageBreakPreview" topLeftCell="A103">
      <selection activeCell="G17" sqref="G17"/>
      <rowBreaks count="1" manualBreakCount="1">
        <brk id="64" max="5" man="1"/>
      </rowBreaks>
      <pageMargins left="0.59" right="0.46" top="0.59055118110236204" bottom="0.59055118110236204" header="0.35433070866141703" footer="0.35433070866141703"/>
      <pageSetup scale="94" fitToHeight="10000" orientation="portrait" r:id="rId29"/>
      <headerFooter alignWithMargins="0">
        <oddFooter>&amp;R&amp;"Book Antiqua,Bold"&amp;8 Page &amp;P of &amp;N</oddFooter>
      </headerFooter>
    </customSheetView>
    <customSheetView guid="{DADC952D-E162-4FBD-AB22-9C1A7E7CACD8}" showPageBreaks="1" showGridLines="0" fitToPage="1" printArea="1" hiddenRows="1" hiddenColumns="1" view="pageBreakPreview" topLeftCell="A81">
      <selection activeCell="G17" sqref="G17"/>
      <rowBreaks count="1" manualBreakCount="1">
        <brk id="64" max="5" man="1"/>
      </rowBreaks>
      <pageMargins left="0.59" right="0.46" top="0.59055118110236204" bottom="0.59055118110236204" header="0.35433070866141703" footer="0.35433070866141703"/>
      <pageSetup scale="94" fitToHeight="10000" orientation="portrait" r:id="rId30"/>
      <headerFooter alignWithMargins="0">
        <oddFooter>&amp;R&amp;"Book Antiqua,Bold"&amp;8 Page &amp;P of &amp;N</oddFooter>
      </headerFooter>
    </customSheetView>
    <customSheetView guid="{ABDD40A7-66B9-43CC-B63B-09D98A5A40BE}" showPageBreaks="1" showGridLines="0" fitToPage="1" printArea="1" hiddenRows="1" hiddenColumns="1" view="pageBreakPreview" topLeftCell="A9">
      <selection activeCell="G21" sqref="G21"/>
      <rowBreaks count="1" manualBreakCount="1">
        <brk id="64" max="5" man="1"/>
      </rowBreaks>
      <pageMargins left="0.59" right="0.46" top="0.59055118110236204" bottom="0.59055118110236204" header="0.35433070866141703" footer="0.35433070866141703"/>
      <pageSetup scale="94" fitToHeight="10000" orientation="portrait" r:id="rId31"/>
      <headerFooter alignWithMargins="0">
        <oddFooter>&amp;R&amp;"Book Antiqua,Bold"&amp;8 Page &amp;P of &amp;N</oddFooter>
      </headerFooter>
    </customSheetView>
  </customSheetViews>
  <mergeCells count="118">
    <mergeCell ref="A1:E1"/>
    <mergeCell ref="B88:F88"/>
    <mergeCell ref="B37:C37"/>
    <mergeCell ref="B38:C38"/>
    <mergeCell ref="B39:C39"/>
    <mergeCell ref="B40:C40"/>
    <mergeCell ref="D44:F44"/>
    <mergeCell ref="B45:C45"/>
    <mergeCell ref="B50:C50"/>
    <mergeCell ref="D50:F50"/>
    <mergeCell ref="A3:F3"/>
    <mergeCell ref="C5:F5"/>
    <mergeCell ref="B6:C6"/>
    <mergeCell ref="B36:C36"/>
    <mergeCell ref="B31:C31"/>
    <mergeCell ref="D24:F24"/>
    <mergeCell ref="B30:C30"/>
    <mergeCell ref="D23:F23"/>
    <mergeCell ref="D25:F25"/>
    <mergeCell ref="D26:F26"/>
    <mergeCell ref="C80:D80"/>
    <mergeCell ref="B47:C47"/>
    <mergeCell ref="D47:F47"/>
    <mergeCell ref="D42:F42"/>
    <mergeCell ref="G16:H16"/>
    <mergeCell ref="B17:F17"/>
    <mergeCell ref="G23:J23"/>
    <mergeCell ref="B20:F20"/>
    <mergeCell ref="G20:J20"/>
    <mergeCell ref="D30:F30"/>
    <mergeCell ref="D27:F27"/>
    <mergeCell ref="B44:C44"/>
    <mergeCell ref="B57:F57"/>
    <mergeCell ref="B35:C35"/>
    <mergeCell ref="D35:F35"/>
    <mergeCell ref="B27:C27"/>
    <mergeCell ref="D21:F21"/>
    <mergeCell ref="D28:F28"/>
    <mergeCell ref="B21:C21"/>
    <mergeCell ref="B24:C24"/>
    <mergeCell ref="B34:C34"/>
    <mergeCell ref="D34:F34"/>
    <mergeCell ref="D33:F33"/>
    <mergeCell ref="D29:F29"/>
    <mergeCell ref="D31:F31"/>
    <mergeCell ref="B33:C33"/>
    <mergeCell ref="D32:F32"/>
    <mergeCell ref="D36:F36"/>
    <mergeCell ref="B41:C41"/>
    <mergeCell ref="B62:F62"/>
    <mergeCell ref="D48:F48"/>
    <mergeCell ref="B49:C49"/>
    <mergeCell ref="B63:F63"/>
    <mergeCell ref="D43:F43"/>
    <mergeCell ref="B43:C43"/>
    <mergeCell ref="B42:C42"/>
    <mergeCell ref="D38:F38"/>
    <mergeCell ref="D39:F39"/>
    <mergeCell ref="D40:F40"/>
    <mergeCell ref="D41:F41"/>
    <mergeCell ref="B58:F58"/>
    <mergeCell ref="B59:F59"/>
    <mergeCell ref="B60:F60"/>
    <mergeCell ref="B61:F61"/>
    <mergeCell ref="B48:C48"/>
    <mergeCell ref="B51:C51"/>
    <mergeCell ref="B53:C53"/>
    <mergeCell ref="B54:C54"/>
    <mergeCell ref="D54:F54"/>
    <mergeCell ref="D53:F53"/>
    <mergeCell ref="D37:F37"/>
    <mergeCell ref="D51:F51"/>
    <mergeCell ref="B52:C52"/>
    <mergeCell ref="D52:F52"/>
    <mergeCell ref="B55:C55"/>
    <mergeCell ref="D55:F55"/>
    <mergeCell ref="A117:F117"/>
    <mergeCell ref="A111:C111"/>
    <mergeCell ref="D111:F111"/>
    <mergeCell ref="A112:C112"/>
    <mergeCell ref="D112:F112"/>
    <mergeCell ref="D109:F109"/>
    <mergeCell ref="A109:C109"/>
    <mergeCell ref="D110:F110"/>
    <mergeCell ref="D108:F108"/>
    <mergeCell ref="A110:C110"/>
    <mergeCell ref="B104:C104"/>
    <mergeCell ref="B87:F87"/>
    <mergeCell ref="B89:F89"/>
    <mergeCell ref="B84:F84"/>
    <mergeCell ref="B81:F81"/>
    <mergeCell ref="B82:F82"/>
    <mergeCell ref="D46:F46"/>
    <mergeCell ref="B66:F66"/>
    <mergeCell ref="B18:F18"/>
    <mergeCell ref="B15:F15"/>
    <mergeCell ref="D113:F113"/>
    <mergeCell ref="A115:C115"/>
    <mergeCell ref="D115:F115"/>
    <mergeCell ref="B85:F85"/>
    <mergeCell ref="A113:C113"/>
    <mergeCell ref="A114:C114"/>
    <mergeCell ref="D114:F114"/>
    <mergeCell ref="A100:F100"/>
    <mergeCell ref="A101:B101"/>
    <mergeCell ref="B103:C103"/>
    <mergeCell ref="A107:C107"/>
    <mergeCell ref="D107:F107"/>
    <mergeCell ref="B86:F86"/>
    <mergeCell ref="B68:F68"/>
    <mergeCell ref="B32:C32"/>
    <mergeCell ref="B67:F67"/>
    <mergeCell ref="B83:F83"/>
    <mergeCell ref="B46:C46"/>
    <mergeCell ref="B64:F64"/>
    <mergeCell ref="B65:F65"/>
    <mergeCell ref="D49:F49"/>
    <mergeCell ref="A108:C108"/>
  </mergeCells>
  <conditionalFormatting sqref="Z27">
    <cfRule type="expression" dxfId="12" priority="26" stopIfTrue="1">
      <formula>"if(right($I$21,1)=""."")"</formula>
    </cfRule>
  </conditionalFormatting>
  <conditionalFormatting sqref="H29">
    <cfRule type="expression" dxfId="11" priority="25" stopIfTrue="1">
      <formula>$G$29="Not Applicable"</formula>
    </cfRule>
  </conditionalFormatting>
  <conditionalFormatting sqref="D28:F28 H28:H29">
    <cfRule type="expression" dxfId="10" priority="24" stopIfTrue="1">
      <formula>$H$28="Sole Bidder"</formula>
    </cfRule>
  </conditionalFormatting>
  <conditionalFormatting sqref="F103:F104">
    <cfRule type="expression" dxfId="9" priority="23" stopIfTrue="1">
      <formula>$E$103=""</formula>
    </cfRule>
  </conditionalFormatting>
  <conditionalFormatting sqref="D29:F29">
    <cfRule type="expression" dxfId="8" priority="21" stopIfTrue="1">
      <formula>$G$29="No"</formula>
    </cfRule>
  </conditionalFormatting>
  <conditionalFormatting sqref="A100:F105">
    <cfRule type="expression" dxfId="7" priority="18">
      <formula>$H$28="Sole Bidder"</formula>
    </cfRule>
  </conditionalFormatting>
  <conditionalFormatting sqref="B103:C103">
    <cfRule type="expression" dxfId="6" priority="16">
      <formula>$A$103=""</formula>
    </cfRule>
  </conditionalFormatting>
  <conditionalFormatting sqref="B104:C104">
    <cfRule type="expression" dxfId="5" priority="15">
      <formula>$A$104=""</formula>
    </cfRule>
  </conditionalFormatting>
  <conditionalFormatting sqref="B87:F87">
    <cfRule type="expression" dxfId="4" priority="41" stopIfTrue="1">
      <formula>$K$87=2</formula>
    </cfRule>
  </conditionalFormatting>
  <conditionalFormatting sqref="D23:F23">
    <cfRule type="expression" dxfId="3" priority="47">
      <formula>#REF!=1</formula>
    </cfRule>
    <cfRule type="expression" dxfId="2" priority="48">
      <formula>$K$90=2</formula>
    </cfRule>
  </conditionalFormatting>
  <conditionalFormatting sqref="G88:H88">
    <cfRule type="expression" dxfId="1" priority="49">
      <formula>#REF!=1</formula>
    </cfRule>
  </conditionalFormatting>
  <conditionalFormatting sqref="B88:F88">
    <cfRule type="expression" dxfId="0" priority="50">
      <formula>$K$88=1</formula>
    </cfRule>
  </conditionalFormatting>
  <dataValidations xWindow="1084" yWindow="456" count="3">
    <dataValidation type="whole" allowBlank="1" showInputMessage="1" showErrorMessage="1" error="Enter numeric figure only !" prompt="Enter the Bid Security Amount in Figures" sqref="I21:I22" xr:uid="{00000000-0002-0000-1C00-000000000000}">
      <formula1>0</formula1>
      <formula2>990000000</formula2>
    </dataValidation>
    <dataValidation type="whole" allowBlank="1" showInputMessage="1" showErrorMessage="1" error="Enter numeric figure between 1 to 20 only !" prompt="Enter the Validity of Bid Security in MONTHS" sqref="J22" xr:uid="{00000000-0002-0000-1C00-000001000000}">
      <formula1>1</formula1>
      <formula2>20</formula2>
    </dataValidation>
    <dataValidation type="whole" allowBlank="1" showInputMessage="1" showErrorMessage="1" error="Enter numeric figures only !" prompt="Enter the Validity of Bid Security in DAYS" sqref="J21" xr:uid="{00000000-0002-0000-1C00-000002000000}">
      <formula1>250</formula1>
      <formula2>999999999999</formula2>
    </dataValidation>
  </dataValidations>
  <pageMargins left="0.59" right="0.46" top="0.59055118110236204" bottom="0.59055118110236204" header="0.35433070866141703" footer="0.35433070866141703"/>
  <pageSetup scale="94" fitToHeight="10000" orientation="portrait" r:id="rId32"/>
  <headerFooter alignWithMargins="0">
    <oddFooter>&amp;R&amp;"Book Antiqua,Bold"&amp;8 Page &amp;P of &amp;N</oddFooter>
  </headerFooter>
  <rowBreaks count="1" manualBreakCount="1">
    <brk id="64" max="5" man="1"/>
  </rowBreaks>
  <drawing r:id="rId3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C35"/>
  <sheetViews>
    <sheetView showGridLines="0" view="pageBreakPreview" topLeftCell="B1" zoomScale="90" zoomScaleNormal="80" zoomScaleSheetLayoutView="90" workbookViewId="0">
      <selection activeCell="D32" sqref="D32"/>
    </sheetView>
  </sheetViews>
  <sheetFormatPr defaultColWidth="9.140625" defaultRowHeight="16.5"/>
  <cols>
    <col min="1" max="1" width="9.140625" style="922" hidden="1" customWidth="1"/>
    <col min="2" max="2" width="33" style="925" customWidth="1"/>
    <col min="3" max="3" width="13.42578125" style="925" customWidth="1"/>
    <col min="4" max="4" width="53.5703125" style="925" customWidth="1"/>
    <col min="5" max="5" width="11.85546875" style="925" customWidth="1"/>
    <col min="6" max="6" width="11.85546875" style="934" customWidth="1"/>
    <col min="7" max="8" width="11.85546875" style="934" hidden="1" customWidth="1"/>
    <col min="9" max="9" width="33.5703125" style="934" hidden="1" customWidth="1"/>
    <col min="10" max="10" width="11.85546875" style="934" hidden="1" customWidth="1"/>
    <col min="11" max="25" width="11.85546875" style="934" customWidth="1"/>
    <col min="26" max="26" width="9.140625" style="922"/>
    <col min="27" max="27" width="24" style="922" customWidth="1"/>
    <col min="28" max="28" width="10.7109375" style="922" bestFit="1" customWidth="1"/>
    <col min="29" max="16384" width="9.140625" style="922"/>
  </cols>
  <sheetData>
    <row r="1" spans="2:29" s="921" customFormat="1" ht="51" customHeight="1">
      <c r="B1" s="1013" t="str">
        <f>Cover!B2</f>
        <v>Isolator Package ISO-02 associated with Bulk Procurement for Substation Equipment’s for implementation of Bay Extension work.</v>
      </c>
      <c r="C1" s="1013"/>
      <c r="D1" s="1013"/>
      <c r="E1" s="918"/>
      <c r="F1" s="919"/>
      <c r="G1" s="920"/>
      <c r="H1" s="920"/>
      <c r="I1" s="920"/>
      <c r="J1" s="920"/>
      <c r="K1" s="920"/>
      <c r="L1" s="920"/>
      <c r="M1" s="920"/>
      <c r="N1" s="920"/>
      <c r="O1" s="920"/>
      <c r="P1" s="920"/>
      <c r="Q1" s="920"/>
      <c r="R1" s="920"/>
      <c r="S1" s="920"/>
      <c r="T1" s="920"/>
      <c r="U1" s="920"/>
      <c r="V1" s="920"/>
      <c r="W1" s="920"/>
      <c r="X1" s="920"/>
      <c r="Y1" s="920"/>
      <c r="AA1" s="922"/>
      <c r="AB1" s="923"/>
      <c r="AC1" s="923"/>
    </row>
    <row r="2" spans="2:29" ht="20.100000000000001" customHeight="1">
      <c r="B2" s="1014" t="str">
        <f>Cover!B3</f>
        <v>Specification No.: CC/NT/G-MISC/DOM/A02/23/01462</v>
      </c>
      <c r="C2" s="1014"/>
      <c r="D2" s="1014"/>
      <c r="E2" s="924"/>
      <c r="F2" s="925"/>
      <c r="G2" s="925"/>
      <c r="H2" s="925"/>
      <c r="I2" s="925"/>
      <c r="J2" s="925"/>
      <c r="K2" s="925"/>
      <c r="L2" s="925"/>
      <c r="M2" s="925"/>
      <c r="N2" s="925"/>
      <c r="O2" s="925"/>
      <c r="P2" s="925"/>
      <c r="Q2" s="925"/>
      <c r="R2" s="925"/>
      <c r="S2" s="925"/>
      <c r="T2" s="925"/>
      <c r="U2" s="925"/>
      <c r="V2" s="925"/>
      <c r="W2" s="925"/>
      <c r="X2" s="925"/>
      <c r="Y2" s="925"/>
      <c r="AB2" s="926">
        <v>1</v>
      </c>
      <c r="AC2" s="927"/>
    </row>
    <row r="3" spans="2:29" ht="18.75" hidden="1" customHeight="1">
      <c r="B3" s="928"/>
      <c r="C3" s="928"/>
      <c r="D3" s="928"/>
      <c r="E3" s="928"/>
      <c r="F3" s="925"/>
      <c r="G3" s="925"/>
      <c r="H3" s="925"/>
      <c r="I3" s="925"/>
      <c r="J3" s="925"/>
      <c r="K3" s="925"/>
      <c r="L3" s="925"/>
      <c r="M3" s="925"/>
      <c r="N3" s="925"/>
      <c r="O3" s="925"/>
      <c r="P3" s="925"/>
      <c r="Q3" s="925"/>
      <c r="R3" s="925"/>
      <c r="S3" s="925"/>
      <c r="T3" s="925"/>
      <c r="U3" s="925"/>
      <c r="V3" s="925"/>
      <c r="W3" s="925"/>
      <c r="X3" s="925"/>
      <c r="Y3" s="925"/>
      <c r="AB3" s="926">
        <v>2</v>
      </c>
      <c r="AC3" s="927"/>
    </row>
    <row r="4" spans="2:29" ht="20.100000000000001" customHeight="1">
      <c r="B4" s="1015" t="s">
        <v>160</v>
      </c>
      <c r="C4" s="1015"/>
      <c r="D4" s="1015"/>
      <c r="E4" s="928"/>
      <c r="F4" s="925"/>
      <c r="G4" s="925"/>
      <c r="H4" s="925"/>
      <c r="I4" s="925"/>
      <c r="J4" s="925"/>
      <c r="K4" s="925"/>
      <c r="L4" s="925"/>
      <c r="M4" s="925"/>
      <c r="N4" s="925"/>
      <c r="O4" s="925"/>
      <c r="P4" s="925"/>
      <c r="Q4" s="925"/>
      <c r="R4" s="925"/>
      <c r="S4" s="925"/>
      <c r="T4" s="925"/>
      <c r="U4" s="925"/>
      <c r="V4" s="925"/>
      <c r="W4" s="925"/>
      <c r="X4" s="925"/>
      <c r="Y4" s="925"/>
      <c r="AB4" s="926"/>
      <c r="AC4" s="927"/>
    </row>
    <row r="5" spans="2:29" ht="20.100000000000001" customHeight="1">
      <c r="E5" s="928"/>
      <c r="F5" s="925"/>
      <c r="G5" s="925"/>
      <c r="H5" s="925"/>
      <c r="I5" s="925"/>
      <c r="J5" s="925"/>
      <c r="K5" s="925"/>
      <c r="L5" s="925"/>
      <c r="M5" s="925"/>
      <c r="N5" s="925"/>
      <c r="O5" s="925"/>
      <c r="P5" s="925"/>
      <c r="Q5" s="925"/>
      <c r="R5" s="925"/>
      <c r="S5" s="925"/>
      <c r="T5" s="925"/>
      <c r="U5" s="925"/>
      <c r="V5" s="925"/>
      <c r="W5" s="925"/>
      <c r="X5" s="925"/>
      <c r="Y5" s="925"/>
      <c r="AB5" s="926"/>
      <c r="AC5" s="927"/>
    </row>
    <row r="6" spans="2:29" ht="35.25" customHeight="1">
      <c r="B6" s="1016" t="s">
        <v>969</v>
      </c>
      <c r="C6" s="1016"/>
      <c r="D6" s="957"/>
      <c r="E6" s="928"/>
      <c r="F6" s="925"/>
      <c r="G6" s="925"/>
      <c r="H6" s="925"/>
      <c r="I6" s="925"/>
      <c r="J6" s="925">
        <f>IF(D6="No",1,2)</f>
        <v>2</v>
      </c>
      <c r="K6" s="925"/>
      <c r="L6" s="925"/>
      <c r="M6" s="925"/>
      <c r="N6" s="925"/>
      <c r="O6" s="925"/>
      <c r="P6" s="925"/>
      <c r="Q6" s="925"/>
      <c r="R6" s="925"/>
      <c r="S6" s="925"/>
      <c r="T6" s="925"/>
      <c r="U6" s="925"/>
      <c r="V6" s="925"/>
      <c r="W6" s="925"/>
      <c r="X6" s="925"/>
      <c r="Y6" s="925"/>
      <c r="AB6" s="926"/>
      <c r="AC6" s="927"/>
    </row>
    <row r="7" spans="2:29" ht="30.75" customHeight="1">
      <c r="B7" s="1017" t="s">
        <v>609</v>
      </c>
      <c r="C7" s="1018"/>
      <c r="D7" s="936"/>
      <c r="F7" s="925"/>
      <c r="G7" s="925"/>
      <c r="H7" s="925"/>
      <c r="I7" s="925"/>
      <c r="J7" s="925"/>
      <c r="K7" s="925"/>
      <c r="L7" s="925"/>
      <c r="M7" s="925"/>
      <c r="N7" s="925"/>
      <c r="O7" s="925"/>
      <c r="P7" s="925"/>
      <c r="Q7" s="925"/>
      <c r="R7" s="925"/>
      <c r="S7" s="925"/>
      <c r="T7" s="925"/>
      <c r="U7" s="925"/>
      <c r="V7" s="925"/>
      <c r="W7" s="925"/>
      <c r="X7" s="925"/>
      <c r="Y7" s="925"/>
      <c r="AB7" s="927"/>
      <c r="AC7" s="927"/>
    </row>
    <row r="8" spans="2:29" s="921" customFormat="1" ht="42.6" hidden="1" customHeight="1">
      <c r="B8" s="929" t="s">
        <v>970</v>
      </c>
      <c r="C8" s="955"/>
      <c r="D8" s="956" t="s">
        <v>604</v>
      </c>
      <c r="F8" s="930"/>
      <c r="G8" s="930"/>
      <c r="H8" s="930"/>
      <c r="I8" s="931"/>
      <c r="J8" s="930"/>
      <c r="K8" s="930"/>
      <c r="L8" s="930"/>
      <c r="M8" s="930"/>
      <c r="N8" s="930"/>
      <c r="O8" s="930"/>
      <c r="P8" s="930"/>
      <c r="Q8" s="930"/>
      <c r="R8" s="930"/>
      <c r="S8" s="930"/>
      <c r="U8" s="930"/>
      <c r="V8" s="930"/>
      <c r="W8" s="930"/>
      <c r="X8" s="930"/>
      <c r="Y8" s="930"/>
      <c r="AB8" s="923"/>
      <c r="AC8" s="923"/>
    </row>
    <row r="9" spans="2:29" ht="42" hidden="1" customHeight="1">
      <c r="B9" s="929" t="s">
        <v>971</v>
      </c>
      <c r="C9" s="932"/>
      <c r="D9" s="933" t="s">
        <v>1002</v>
      </c>
      <c r="I9" s="556" t="s">
        <v>984</v>
      </c>
    </row>
    <row r="10" spans="2:29" ht="27" customHeight="1">
      <c r="B10" s="1004" t="s">
        <v>760</v>
      </c>
      <c r="C10" s="1005"/>
      <c r="D10" s="935"/>
    </row>
    <row r="11" spans="2:29" ht="24.75" customHeight="1">
      <c r="B11" s="1008" t="s">
        <v>761</v>
      </c>
      <c r="C11" s="1009"/>
      <c r="D11" s="936"/>
      <c r="I11" s="931"/>
    </row>
    <row r="12" spans="2:29" ht="26.25" customHeight="1">
      <c r="B12" s="1008"/>
      <c r="C12" s="1009"/>
      <c r="D12" s="936"/>
    </row>
    <row r="13" spans="2:29" ht="21" customHeight="1">
      <c r="B13" s="1010"/>
      <c r="C13" s="1011"/>
      <c r="D13" s="937"/>
    </row>
    <row r="14" spans="2:29" ht="20.100000000000001" customHeight="1">
      <c r="D14" s="932"/>
    </row>
    <row r="15" spans="2:29" ht="42" hidden="1" customHeight="1">
      <c r="B15" s="1004" t="str">
        <f>IF(I15=2,"Name of Qualified Licensee of a Qualified Manufacturer",IF(I15=3,"Name of the Other Partner of Joint Venture",IF(I15=4,"Name of the designated authority with whom MSE is registered","")))</f>
        <v/>
      </c>
      <c r="C15" s="1005"/>
      <c r="D15" s="935" t="s">
        <v>993</v>
      </c>
      <c r="I15" s="938">
        <f>IF(D8="Qualified Manufacturer",1,IF(D8="Qualified Licensee of a Qualified Manufacturer",2,0))</f>
        <v>0</v>
      </c>
    </row>
    <row r="16" spans="2:29" ht="21" hidden="1" customHeight="1">
      <c r="B16" s="1006" t="str">
        <f>IF(I15=0,"  ","Address of Registered Office")</f>
        <v xml:space="preserve">  </v>
      </c>
      <c r="C16" s="1007"/>
      <c r="D16" s="936" t="s">
        <v>994</v>
      </c>
    </row>
    <row r="17" spans="2:28" ht="19.5" hidden="1" customHeight="1">
      <c r="B17" s="1008"/>
      <c r="C17" s="1009"/>
      <c r="D17" s="936" t="s">
        <v>995</v>
      </c>
    </row>
    <row r="18" spans="2:28" ht="20.25" hidden="1" customHeight="1">
      <c r="B18" s="1010"/>
      <c r="C18" s="1011"/>
      <c r="D18" s="937" t="s">
        <v>996</v>
      </c>
    </row>
    <row r="19" spans="2:28" ht="12" hidden="1" customHeight="1">
      <c r="B19" s="939"/>
      <c r="C19" s="939"/>
      <c r="D19" s="940"/>
    </row>
    <row r="20" spans="2:28" ht="8.25" hidden="1" customHeight="1">
      <c r="B20" s="1012"/>
      <c r="C20" s="1012"/>
      <c r="D20" s="941"/>
      <c r="F20" s="942"/>
    </row>
    <row r="21" spans="2:28" ht="9" hidden="1" customHeight="1">
      <c r="B21" s="1012"/>
      <c r="C21" s="1012"/>
      <c r="D21" s="943"/>
    </row>
    <row r="22" spans="2:28" ht="12.75" hidden="1" customHeight="1">
      <c r="B22" s="1012"/>
      <c r="C22" s="1012"/>
      <c r="D22" s="943"/>
    </row>
    <row r="23" spans="2:28" ht="12" hidden="1" customHeight="1">
      <c r="B23" s="1012"/>
      <c r="C23" s="1012"/>
      <c r="D23" s="944"/>
    </row>
    <row r="24" spans="2:28" ht="7.5" customHeight="1">
      <c r="D24" s="932"/>
      <c r="AB24" s="945">
        <v>40878</v>
      </c>
    </row>
    <row r="25" spans="2:28" ht="20.25" customHeight="1">
      <c r="B25" s="946" t="s">
        <v>972</v>
      </c>
      <c r="C25" s="947"/>
      <c r="D25" s="948"/>
      <c r="AB25" s="945">
        <v>41244</v>
      </c>
    </row>
    <row r="26" spans="2:28" ht="21" customHeight="1">
      <c r="B26" s="946" t="s">
        <v>162</v>
      </c>
      <c r="C26" s="947"/>
      <c r="D26" s="949"/>
    </row>
    <row r="27" spans="2:28" ht="21" customHeight="1">
      <c r="B27" s="946" t="s">
        <v>976</v>
      </c>
      <c r="C27" s="947"/>
      <c r="D27" s="950"/>
    </row>
    <row r="28" spans="2:28" ht="21" customHeight="1">
      <c r="B28" s="946" t="s">
        <v>973</v>
      </c>
      <c r="C28" s="947"/>
      <c r="D28" s="949"/>
    </row>
    <row r="29" spans="2:28" ht="21" customHeight="1">
      <c r="B29" s="946" t="s">
        <v>974</v>
      </c>
      <c r="C29" s="947"/>
      <c r="D29" s="949"/>
    </row>
    <row r="30" spans="2:28" ht="21" customHeight="1">
      <c r="B30" s="946" t="s">
        <v>975</v>
      </c>
      <c r="C30" s="947"/>
      <c r="D30" s="949"/>
    </row>
    <row r="31" spans="2:28" ht="21" customHeight="1">
      <c r="B31" s="951"/>
      <c r="C31" s="951"/>
      <c r="D31" s="952"/>
    </row>
    <row r="32" spans="2:28" ht="21" customHeight="1">
      <c r="B32" s="946" t="s">
        <v>607</v>
      </c>
      <c r="C32" s="947"/>
      <c r="D32" s="953"/>
      <c r="E32" s="934"/>
      <c r="I32" s="954"/>
    </row>
    <row r="33" spans="1:29" ht="21" customHeight="1">
      <c r="B33" s="946" t="s">
        <v>608</v>
      </c>
      <c r="C33" s="947"/>
      <c r="D33" s="949"/>
      <c r="E33" s="934"/>
      <c r="I33" s="954"/>
    </row>
    <row r="34" spans="1:29">
      <c r="E34" s="934"/>
    </row>
    <row r="35" spans="1:29" s="925" customFormat="1">
      <c r="A35" s="922"/>
      <c r="B35" s="951"/>
      <c r="C35" s="951"/>
      <c r="F35" s="934"/>
      <c r="G35" s="934"/>
      <c r="H35" s="934"/>
      <c r="I35" s="934"/>
      <c r="J35" s="934"/>
      <c r="K35" s="934"/>
      <c r="L35" s="934"/>
      <c r="M35" s="934"/>
      <c r="N35" s="934"/>
      <c r="O35" s="934"/>
      <c r="P35" s="934"/>
      <c r="Q35" s="934"/>
      <c r="R35" s="934"/>
      <c r="S35" s="934"/>
      <c r="T35" s="934"/>
      <c r="U35" s="934"/>
      <c r="V35" s="934"/>
      <c r="W35" s="934"/>
      <c r="X35" s="934"/>
      <c r="Y35" s="934"/>
      <c r="Z35" s="922"/>
      <c r="AA35" s="922"/>
      <c r="AB35" s="922"/>
      <c r="AC35" s="922"/>
    </row>
  </sheetData>
  <sheetProtection password="EE0B" sheet="1" formatColumns="0" formatRows="0" selectLockedCells="1"/>
  <customSheetViews>
    <customSheetView guid="{75B14AF8-1D53-4505-AAFD-D14BA6666FCE}" scale="90" showPageBreaks="1" showGridLines="0" fitToPage="1" printArea="1" hiddenRows="1" hiddenColumns="1" view="pageBreakPreview" topLeftCell="B1">
      <selection activeCell="D32" sqref="D32"/>
      <colBreaks count="1" manualBreakCount="1">
        <brk id="4" max="24" man="1"/>
      </colBreaks>
      <pageMargins left="0.75" right="0.75" top="0.69" bottom="0.7" header="0.4" footer="0.37"/>
      <pageSetup scale="99" fitToHeight="10000" orientation="portrait" r:id="rId1"/>
      <headerFooter alignWithMargins="0"/>
    </customSheetView>
    <customSheetView guid="{A191DFDC-8ECE-4AD6-BD00-FEA0D8FB0A45}" scale="90" showPageBreaks="1" showGridLines="0" fitToPage="1" printArea="1" hiddenRows="1" hiddenColumns="1" view="pageBreakPreview" topLeftCell="B4">
      <selection activeCell="D10" sqref="D10"/>
      <colBreaks count="1" manualBreakCount="1">
        <brk id="4" max="24" man="1"/>
      </colBreaks>
      <pageMargins left="0.75" right="0.75" top="0.69" bottom="0.7" header="0.4" footer="0.37"/>
      <pageSetup scale="99" fitToHeight="10000" orientation="portrait" r:id="rId2"/>
      <headerFooter alignWithMargins="0"/>
    </customSheetView>
    <customSheetView guid="{5476C51C-4037-4B28-A818-10D7CDF0C66A}" scale="115" showPageBreaks="1" showGridLines="0" fitToPage="1" printArea="1" hiddenRows="1" hiddenColumns="1" view="pageBreakPreview" topLeftCell="B1">
      <selection activeCell="D6" sqref="D6"/>
      <colBreaks count="1" manualBreakCount="1">
        <brk id="4" max="24" man="1"/>
      </colBreaks>
      <pageMargins left="0.75" right="0.75" top="0.69" bottom="0.7" header="0.4" footer="0.37"/>
      <pageSetup scale="99" fitToHeight="10000" orientation="portrait" r:id="rId3"/>
      <headerFooter alignWithMargins="0"/>
    </customSheetView>
    <customSheetView guid="{3B0AB1ED-5866-4A43-AA03-026CB8F4E20E}" scale="115" showPageBreaks="1" showGridLines="0" fitToPage="1" printArea="1" hiddenRows="1" hiddenColumns="1" view="pageBreakPreview" topLeftCell="B24">
      <selection activeCell="D28" sqref="D28"/>
      <colBreaks count="1" manualBreakCount="1">
        <brk id="4" max="24" man="1"/>
      </colBreaks>
      <pageMargins left="0.75" right="0.75" top="0.69" bottom="0.7" header="0.4" footer="0.37"/>
      <pageSetup scale="99" fitToHeight="10000" orientation="portrait" r:id="rId4"/>
      <headerFooter alignWithMargins="0"/>
    </customSheetView>
    <customSheetView guid="{45814E31-7EF7-46D4-AAA9-9580F481731A}" scale="115" showPageBreaks="1" showGridLines="0" fitToPage="1" printArea="1" hiddenRows="1" hiddenColumns="1" view="pageBreakPreview" topLeftCell="B1">
      <selection activeCell="D10" sqref="D10"/>
      <colBreaks count="1" manualBreakCount="1">
        <brk id="4" max="24" man="1"/>
      </colBreaks>
      <pageMargins left="0.75" right="0.75" top="0.69" bottom="0.7" header="0.4" footer="0.37"/>
      <pageSetup scale="98" fitToHeight="10000" orientation="portrait" r:id="rId5"/>
      <headerFooter alignWithMargins="0"/>
    </customSheetView>
    <customSheetView guid="{A8583C01-5E6A-4469-ADCA-440E12AA8084}" scale="115" showPageBreaks="1" showGridLines="0" fitToPage="1" printArea="1" hiddenRows="1" hiddenColumns="1" view="pageBreakPreview" topLeftCell="B1">
      <selection activeCell="D15" sqref="D15"/>
      <colBreaks count="1" manualBreakCount="1">
        <brk id="4" max="24" man="1"/>
      </colBreaks>
      <pageMargins left="0.75" right="0.75" top="0.69" bottom="0.7" header="0.4" footer="0.37"/>
      <pageSetup scale="99" fitToHeight="10000" orientation="portrait" r:id="rId6"/>
      <headerFooter alignWithMargins="0"/>
    </customSheetView>
    <customSheetView guid="{22E98F9C-C2D1-498E-A22F-610A9D935107}" scale="115" showPageBreaks="1" showGridLines="0" fitToPage="1" printArea="1" hiddenRows="1" hiddenColumns="1" view="pageBreakPreview" topLeftCell="B1">
      <selection activeCell="D10" sqref="D10"/>
      <colBreaks count="1" manualBreakCount="1">
        <brk id="4" max="24" man="1"/>
      </colBreaks>
      <pageMargins left="0.75" right="0.75" top="0.69" bottom="0.7" header="0.4" footer="0.37"/>
      <pageSetup scale="99" fitToHeight="10000" orientation="portrait" r:id="rId7"/>
      <headerFooter alignWithMargins="0"/>
    </customSheetView>
    <customSheetView guid="{F69C7555-C61D-4F7A-9432-A1A8E6C1D167}" scale="115" showPageBreaks="1" showGridLines="0" fitToPage="1" printArea="1" hiddenRows="1" hiddenColumns="1" view="pageBreakPreview" topLeftCell="B2">
      <selection activeCell="D6" sqref="D6"/>
      <colBreaks count="1" manualBreakCount="1">
        <brk id="4" max="24" man="1"/>
      </colBreaks>
      <pageMargins left="0.75" right="0.75" top="0.69" bottom="0.7" header="0.4" footer="0.37"/>
      <pageSetup scale="99" fitToHeight="10000" orientation="portrait" r:id="rId8"/>
      <headerFooter alignWithMargins="0"/>
    </customSheetView>
    <customSheetView guid="{1C46EBB3-B065-41C0-9C89-6B0653776FC2}" scale="115" showPageBreaks="1" showGridLines="0" fitToPage="1" printArea="1" hiddenRows="1" hiddenColumns="1" view="pageBreakPreview" topLeftCell="B4">
      <selection activeCell="D28" sqref="D28"/>
      <colBreaks count="1" manualBreakCount="1">
        <brk id="4" max="24" man="1"/>
      </colBreaks>
      <pageMargins left="0.75" right="0.75" top="0.69" bottom="0.7" header="0.4" footer="0.37"/>
      <pageSetup scale="99" fitToHeight="10000" orientation="portrait" r:id="rId9"/>
      <headerFooter alignWithMargins="0"/>
    </customSheetView>
    <customSheetView guid="{DADC952D-E162-4FBD-AB22-9C1A7E7CACD8}" scale="115" showPageBreaks="1" showGridLines="0" fitToPage="1" printArea="1" hiddenRows="1" hiddenColumns="1" view="pageBreakPreview" topLeftCell="B1">
      <selection activeCell="D6" sqref="D6"/>
      <colBreaks count="1" manualBreakCount="1">
        <brk id="4" max="24" man="1"/>
      </colBreaks>
      <pageMargins left="0.75" right="0.75" top="0.69" bottom="0.7" header="0.4" footer="0.37"/>
      <pageSetup scale="99" fitToHeight="10000" orientation="portrait" r:id="rId10"/>
      <headerFooter alignWithMargins="0"/>
    </customSheetView>
    <customSheetView guid="{ABDD40A7-66B9-43CC-B63B-09D98A5A40BE}" scale="115" showPageBreaks="1" showGridLines="0" fitToPage="1" printArea="1" hiddenRows="1" hiddenColumns="1" view="pageBreakPreview" topLeftCell="B1">
      <selection activeCell="D6" sqref="D6"/>
      <colBreaks count="1" manualBreakCount="1">
        <brk id="4" max="24" man="1"/>
      </colBreaks>
      <pageMargins left="0.75" right="0.75" top="0.69" bottom="0.7" header="0.4" footer="0.37"/>
      <pageSetup scale="99" fitToHeight="10000" orientation="portrait" r:id="rId11"/>
      <headerFooter alignWithMargins="0"/>
    </customSheetView>
  </customSheetViews>
  <mergeCells count="11">
    <mergeCell ref="B15:C15"/>
    <mergeCell ref="B16:C18"/>
    <mergeCell ref="B20:C20"/>
    <mergeCell ref="B21:C23"/>
    <mergeCell ref="B1:D1"/>
    <mergeCell ref="B2:D2"/>
    <mergeCell ref="B4:D4"/>
    <mergeCell ref="B6:C6"/>
    <mergeCell ref="B10:C10"/>
    <mergeCell ref="B11:C13"/>
    <mergeCell ref="B7:C7"/>
  </mergeCells>
  <conditionalFormatting sqref="B19:D19">
    <cfRule type="expression" dxfId="116" priority="2" stopIfTrue="1">
      <formula>$I$15=1</formula>
    </cfRule>
  </conditionalFormatting>
  <conditionalFormatting sqref="B15:C18">
    <cfRule type="expression" dxfId="115" priority="3" stopIfTrue="1">
      <formula>$I$15=1</formula>
    </cfRule>
    <cfRule type="expression" dxfId="114" priority="4" stopIfTrue="1">
      <formula>$I$15=3</formula>
    </cfRule>
  </conditionalFormatting>
  <conditionalFormatting sqref="D15:D18">
    <cfRule type="expression" dxfId="113" priority="5" stopIfTrue="1">
      <formula>$I$15=1</formula>
    </cfRule>
    <cfRule type="expression" dxfId="112" priority="6" stopIfTrue="1">
      <formula>$I$15=3</formula>
    </cfRule>
  </conditionalFormatting>
  <conditionalFormatting sqref="D7">
    <cfRule type="expression" dxfId="111" priority="1">
      <formula>$J$6=1</formula>
    </cfRule>
  </conditionalFormatting>
  <dataValidations count="3">
    <dataValidation type="list" allowBlank="1" showInputMessage="1" showErrorMessage="1" sqref="D6" xr:uid="{00000000-0002-0000-0200-000000000000}">
      <formula1>"Yes, No"</formula1>
    </dataValidation>
    <dataValidation type="date" allowBlank="1" showInputMessage="1" showErrorMessage="1" error="Please enter Date in DD-MM-YYYY format, e.g, 01-Jan-10_x000a_" sqref="D32" xr:uid="{00000000-0002-0000-0200-000001000000}">
      <formula1>I32</formula1>
      <formula2>I33</formula2>
    </dataValidation>
    <dataValidation type="list" showInputMessage="1" showErrorMessage="1" sqref="D9" xr:uid="{00000000-0002-0000-0200-000002000000}">
      <formula1>"Domestic Bidder"</formula1>
    </dataValidation>
  </dataValidations>
  <pageMargins left="0.75" right="0.75" top="0.69" bottom="0.7" header="0.4" footer="0.37"/>
  <pageSetup scale="99" fitToHeight="10000" orientation="portrait" r:id="rId12"/>
  <headerFooter alignWithMargins="0"/>
  <colBreaks count="1" manualBreakCount="1">
    <brk id="4" max="24" man="1"/>
  </colBreaks>
  <drawing r:id="rId13"/>
  <legacyDrawing r:id="rId1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indexed="8"/>
  </sheetPr>
  <dimension ref="A1:O112"/>
  <sheetViews>
    <sheetView workbookViewId="0">
      <selection activeCell="A4" sqref="A4"/>
    </sheetView>
  </sheetViews>
  <sheetFormatPr defaultColWidth="9.140625" defaultRowHeight="12.75"/>
  <cols>
    <col min="1" max="1" width="13.28515625" style="242" customWidth="1"/>
    <col min="2" max="2" width="11.85546875" style="242" customWidth="1"/>
    <col min="3" max="15" width="9.140625" style="242"/>
    <col min="16" max="16384" width="9.140625" style="196"/>
  </cols>
  <sheetData>
    <row r="1" spans="1:15" s="195" customFormat="1" ht="30" customHeight="1">
      <c r="A1" s="1655">
        <f>'Bid Form 1st Envelope '!I21</f>
        <v>0</v>
      </c>
      <c r="B1" s="1655"/>
      <c r="C1" s="240"/>
      <c r="D1" s="240"/>
      <c r="E1" s="240"/>
      <c r="F1" s="240"/>
      <c r="G1" s="240"/>
      <c r="H1" s="240"/>
      <c r="I1" s="240"/>
      <c r="J1" s="240"/>
      <c r="K1" s="240"/>
      <c r="L1" s="240"/>
      <c r="M1" s="240"/>
      <c r="N1" s="240"/>
      <c r="O1" s="240"/>
    </row>
    <row r="2" spans="1:15" s="195" customFormat="1" ht="30" customHeight="1">
      <c r="A2" s="241"/>
      <c r="B2" s="240"/>
      <c r="C2" s="240"/>
      <c r="D2" s="240"/>
      <c r="E2" s="240"/>
      <c r="F2" s="240"/>
      <c r="G2" s="240"/>
      <c r="H2" s="240"/>
      <c r="I2" s="240"/>
      <c r="J2" s="240"/>
      <c r="K2" s="240"/>
      <c r="L2" s="240"/>
      <c r="M2" s="240"/>
      <c r="N2" s="240"/>
      <c r="O2" s="240"/>
    </row>
    <row r="3" spans="1:15">
      <c r="A3" s="241"/>
    </row>
    <row r="4" spans="1:15">
      <c r="A4" s="243" t="str">
        <f>IF(OR((A1&gt;9999999999),(A1&lt;0)),"Invalid Entry - More than 1000 crore OR -ve value",IF(A1=0, "Rs. Zero Only ",+CONCATENATE("Rs. ", B11,D11,B10,D10,B9,D9,B8,D8,B7,D7,B6," Only")))</f>
        <v xml:space="preserve">Rs. Zero Only </v>
      </c>
    </row>
    <row r="5" spans="1:15">
      <c r="A5" s="241"/>
    </row>
    <row r="6" spans="1:15">
      <c r="A6" s="244">
        <f>-INT(A1/100)*100+ROUND(A1,0)</f>
        <v>0</v>
      </c>
      <c r="B6" s="242" t="str">
        <f t="shared" ref="B6:B11" si="0">IF(A6=0,"",LOOKUP(A6,$A$13:$A$112,$B$13:$B$112))</f>
        <v/>
      </c>
      <c r="D6" s="243"/>
    </row>
    <row r="7" spans="1:15">
      <c r="A7" s="244">
        <f>-INT(A1/1000)*10+INT(A1/100)</f>
        <v>0</v>
      </c>
      <c r="B7" s="242" t="str">
        <f t="shared" si="0"/>
        <v/>
      </c>
      <c r="D7" s="243" t="str">
        <f>+IF(B7="",""," Hundred ")</f>
        <v/>
      </c>
    </row>
    <row r="8" spans="1:15">
      <c r="A8" s="244">
        <f>-INT(A1/100000)*100+INT(A1/1000)</f>
        <v>0</v>
      </c>
      <c r="B8" s="242" t="str">
        <f t="shared" si="0"/>
        <v/>
      </c>
      <c r="D8" s="243" t="str">
        <f>IF((B8=""),IF(C8="",""," Thousand ")," Thousand ")</f>
        <v/>
      </c>
    </row>
    <row r="9" spans="1:15">
      <c r="A9" s="244">
        <f>-INT(A1/10000000)*100+INT(A1/100000)</f>
        <v>0</v>
      </c>
      <c r="B9" s="242" t="str">
        <f t="shared" si="0"/>
        <v/>
      </c>
      <c r="D9" s="243" t="str">
        <f>IF((B9=""),IF(C9="",""," Lac ")," Lac ")</f>
        <v/>
      </c>
    </row>
    <row r="10" spans="1:15">
      <c r="A10" s="244">
        <f>-INT(A1/1000000000)*100+INT(A1/10000000)</f>
        <v>0</v>
      </c>
      <c r="B10" s="245" t="str">
        <f t="shared" si="0"/>
        <v/>
      </c>
      <c r="D10" s="243" t="str">
        <f>IF((B10=""),IF(C10="",""," Crore ")," Crore ")</f>
        <v/>
      </c>
    </row>
    <row r="11" spans="1:15">
      <c r="A11" s="246">
        <f>-INT(A1/10000000000)*1000+INT(A1/1000000000)</f>
        <v>0</v>
      </c>
      <c r="B11" s="245" t="str">
        <f t="shared" si="0"/>
        <v/>
      </c>
      <c r="D11" s="243" t="str">
        <f>IF((B11=""),IF(C11="",""," Hundred ")," Hundred ")</f>
        <v/>
      </c>
    </row>
    <row r="13" spans="1:15">
      <c r="A13" s="247">
        <v>1</v>
      </c>
      <c r="B13" s="248" t="s">
        <v>177</v>
      </c>
    </row>
    <row r="14" spans="1:15">
      <c r="A14" s="247">
        <v>2</v>
      </c>
      <c r="B14" s="248" t="s">
        <v>178</v>
      </c>
    </row>
    <row r="15" spans="1:15">
      <c r="A15" s="247">
        <v>3</v>
      </c>
      <c r="B15" s="248" t="s">
        <v>179</v>
      </c>
    </row>
    <row r="16" spans="1:15">
      <c r="A16" s="247">
        <v>4</v>
      </c>
      <c r="B16" s="248" t="s">
        <v>180</v>
      </c>
    </row>
    <row r="17" spans="1:2">
      <c r="A17" s="247">
        <v>5</v>
      </c>
      <c r="B17" s="248" t="s">
        <v>181</v>
      </c>
    </row>
    <row r="18" spans="1:2">
      <c r="A18" s="247">
        <v>6</v>
      </c>
      <c r="B18" s="248" t="s">
        <v>182</v>
      </c>
    </row>
    <row r="19" spans="1:2">
      <c r="A19" s="247">
        <v>7</v>
      </c>
      <c r="B19" s="248" t="s">
        <v>183</v>
      </c>
    </row>
    <row r="20" spans="1:2">
      <c r="A20" s="247">
        <v>8</v>
      </c>
      <c r="B20" s="248" t="s">
        <v>184</v>
      </c>
    </row>
    <row r="21" spans="1:2">
      <c r="A21" s="247">
        <v>9</v>
      </c>
      <c r="B21" s="248" t="s">
        <v>185</v>
      </c>
    </row>
    <row r="22" spans="1:2">
      <c r="A22" s="247">
        <v>10</v>
      </c>
      <c r="B22" s="248" t="s">
        <v>186</v>
      </c>
    </row>
    <row r="23" spans="1:2">
      <c r="A23" s="247">
        <v>11</v>
      </c>
      <c r="B23" s="248" t="s">
        <v>187</v>
      </c>
    </row>
    <row r="24" spans="1:2">
      <c r="A24" s="247">
        <v>12</v>
      </c>
      <c r="B24" s="248" t="s">
        <v>188</v>
      </c>
    </row>
    <row r="25" spans="1:2">
      <c r="A25" s="247">
        <v>13</v>
      </c>
      <c r="B25" s="248" t="s">
        <v>189</v>
      </c>
    </row>
    <row r="26" spans="1:2">
      <c r="A26" s="247">
        <v>14</v>
      </c>
      <c r="B26" s="248" t="s">
        <v>190</v>
      </c>
    </row>
    <row r="27" spans="1:2">
      <c r="A27" s="247">
        <v>15</v>
      </c>
      <c r="B27" s="248" t="s">
        <v>191</v>
      </c>
    </row>
    <row r="28" spans="1:2">
      <c r="A28" s="247">
        <v>16</v>
      </c>
      <c r="B28" s="248" t="s">
        <v>192</v>
      </c>
    </row>
    <row r="29" spans="1:2">
      <c r="A29" s="247">
        <v>17</v>
      </c>
      <c r="B29" s="248" t="s">
        <v>193</v>
      </c>
    </row>
    <row r="30" spans="1:2">
      <c r="A30" s="247">
        <v>18</v>
      </c>
      <c r="B30" s="248" t="s">
        <v>194</v>
      </c>
    </row>
    <row r="31" spans="1:2">
      <c r="A31" s="247">
        <v>19</v>
      </c>
      <c r="B31" s="248" t="s">
        <v>195</v>
      </c>
    </row>
    <row r="32" spans="1:2">
      <c r="A32" s="247">
        <v>20</v>
      </c>
      <c r="B32" s="248" t="s">
        <v>196</v>
      </c>
    </row>
    <row r="33" spans="1:2">
      <c r="A33" s="247">
        <v>21</v>
      </c>
      <c r="B33" s="248" t="s">
        <v>197</v>
      </c>
    </row>
    <row r="34" spans="1:2">
      <c r="A34" s="247">
        <v>22</v>
      </c>
      <c r="B34" s="248" t="s">
        <v>198</v>
      </c>
    </row>
    <row r="35" spans="1:2">
      <c r="A35" s="247">
        <v>23</v>
      </c>
      <c r="B35" s="248" t="s">
        <v>199</v>
      </c>
    </row>
    <row r="36" spans="1:2">
      <c r="A36" s="247">
        <v>24</v>
      </c>
      <c r="B36" s="248" t="s">
        <v>200</v>
      </c>
    </row>
    <row r="37" spans="1:2">
      <c r="A37" s="247">
        <v>25</v>
      </c>
      <c r="B37" s="248" t="s">
        <v>201</v>
      </c>
    </row>
    <row r="38" spans="1:2">
      <c r="A38" s="247">
        <v>26</v>
      </c>
      <c r="B38" s="248" t="s">
        <v>202</v>
      </c>
    </row>
    <row r="39" spans="1:2">
      <c r="A39" s="247">
        <v>27</v>
      </c>
      <c r="B39" s="248" t="s">
        <v>203</v>
      </c>
    </row>
    <row r="40" spans="1:2">
      <c r="A40" s="247">
        <v>28</v>
      </c>
      <c r="B40" s="248" t="s">
        <v>204</v>
      </c>
    </row>
    <row r="41" spans="1:2">
      <c r="A41" s="247">
        <v>29</v>
      </c>
      <c r="B41" s="248" t="s">
        <v>205</v>
      </c>
    </row>
    <row r="42" spans="1:2">
      <c r="A42" s="247">
        <v>30</v>
      </c>
      <c r="B42" s="248" t="s">
        <v>206</v>
      </c>
    </row>
    <row r="43" spans="1:2">
      <c r="A43" s="247">
        <v>31</v>
      </c>
      <c r="B43" s="248" t="s">
        <v>207</v>
      </c>
    </row>
    <row r="44" spans="1:2">
      <c r="A44" s="247">
        <v>32</v>
      </c>
      <c r="B44" s="248" t="s">
        <v>208</v>
      </c>
    </row>
    <row r="45" spans="1:2">
      <c r="A45" s="247">
        <v>33</v>
      </c>
      <c r="B45" s="248" t="s">
        <v>209</v>
      </c>
    </row>
    <row r="46" spans="1:2">
      <c r="A46" s="247">
        <v>34</v>
      </c>
      <c r="B46" s="248" t="s">
        <v>210</v>
      </c>
    </row>
    <row r="47" spans="1:2">
      <c r="A47" s="247">
        <v>35</v>
      </c>
      <c r="B47" s="248" t="s">
        <v>11</v>
      </c>
    </row>
    <row r="48" spans="1:2">
      <c r="A48" s="247">
        <v>36</v>
      </c>
      <c r="B48" s="248" t="s">
        <v>211</v>
      </c>
    </row>
    <row r="49" spans="1:2">
      <c r="A49" s="247">
        <v>37</v>
      </c>
      <c r="B49" s="248" t="s">
        <v>212</v>
      </c>
    </row>
    <row r="50" spans="1:2">
      <c r="A50" s="247">
        <v>38</v>
      </c>
      <c r="B50" s="248" t="s">
        <v>213</v>
      </c>
    </row>
    <row r="51" spans="1:2">
      <c r="A51" s="247">
        <v>39</v>
      </c>
      <c r="B51" s="248" t="s">
        <v>214</v>
      </c>
    </row>
    <row r="52" spans="1:2">
      <c r="A52" s="247">
        <v>40</v>
      </c>
      <c r="B52" s="248" t="s">
        <v>215</v>
      </c>
    </row>
    <row r="53" spans="1:2">
      <c r="A53" s="247">
        <v>41</v>
      </c>
      <c r="B53" s="248" t="s">
        <v>216</v>
      </c>
    </row>
    <row r="54" spans="1:2">
      <c r="A54" s="247">
        <v>42</v>
      </c>
      <c r="B54" s="248" t="s">
        <v>217</v>
      </c>
    </row>
    <row r="55" spans="1:2">
      <c r="A55" s="247">
        <v>43</v>
      </c>
      <c r="B55" s="248" t="s">
        <v>218</v>
      </c>
    </row>
    <row r="56" spans="1:2">
      <c r="A56" s="247">
        <v>44</v>
      </c>
      <c r="B56" s="248" t="s">
        <v>219</v>
      </c>
    </row>
    <row r="57" spans="1:2">
      <c r="A57" s="247">
        <v>45</v>
      </c>
      <c r="B57" s="248" t="s">
        <v>220</v>
      </c>
    </row>
    <row r="58" spans="1:2">
      <c r="A58" s="247">
        <v>46</v>
      </c>
      <c r="B58" s="248" t="s">
        <v>221</v>
      </c>
    </row>
    <row r="59" spans="1:2">
      <c r="A59" s="247">
        <v>47</v>
      </c>
      <c r="B59" s="248" t="s">
        <v>222</v>
      </c>
    </row>
    <row r="60" spans="1:2">
      <c r="A60" s="247">
        <v>48</v>
      </c>
      <c r="B60" s="248" t="s">
        <v>223</v>
      </c>
    </row>
    <row r="61" spans="1:2">
      <c r="A61" s="247">
        <v>49</v>
      </c>
      <c r="B61" s="248" t="s">
        <v>224</v>
      </c>
    </row>
    <row r="62" spans="1:2">
      <c r="A62" s="247">
        <v>50</v>
      </c>
      <c r="B62" s="248" t="s">
        <v>225</v>
      </c>
    </row>
    <row r="63" spans="1:2">
      <c r="A63" s="247">
        <v>51</v>
      </c>
      <c r="B63" s="248" t="s">
        <v>226</v>
      </c>
    </row>
    <row r="64" spans="1:2">
      <c r="A64" s="247">
        <v>52</v>
      </c>
      <c r="B64" s="248" t="s">
        <v>227</v>
      </c>
    </row>
    <row r="65" spans="1:2">
      <c r="A65" s="247">
        <v>53</v>
      </c>
      <c r="B65" s="248" t="s">
        <v>228</v>
      </c>
    </row>
    <row r="66" spans="1:2">
      <c r="A66" s="247">
        <v>54</v>
      </c>
      <c r="B66" s="248" t="s">
        <v>229</v>
      </c>
    </row>
    <row r="67" spans="1:2">
      <c r="A67" s="247">
        <v>55</v>
      </c>
      <c r="B67" s="248" t="s">
        <v>230</v>
      </c>
    </row>
    <row r="68" spans="1:2">
      <c r="A68" s="247">
        <v>56</v>
      </c>
      <c r="B68" s="248" t="s">
        <v>231</v>
      </c>
    </row>
    <row r="69" spans="1:2">
      <c r="A69" s="247">
        <v>57</v>
      </c>
      <c r="B69" s="248" t="s">
        <v>232</v>
      </c>
    </row>
    <row r="70" spans="1:2">
      <c r="A70" s="247">
        <v>58</v>
      </c>
      <c r="B70" s="248" t="s">
        <v>233</v>
      </c>
    </row>
    <row r="71" spans="1:2">
      <c r="A71" s="247">
        <v>59</v>
      </c>
      <c r="B71" s="248" t="s">
        <v>234</v>
      </c>
    </row>
    <row r="72" spans="1:2">
      <c r="A72" s="247">
        <v>60</v>
      </c>
      <c r="B72" s="248" t="s">
        <v>235</v>
      </c>
    </row>
    <row r="73" spans="1:2">
      <c r="A73" s="247">
        <v>61</v>
      </c>
      <c r="B73" s="248" t="s">
        <v>236</v>
      </c>
    </row>
    <row r="74" spans="1:2">
      <c r="A74" s="247">
        <v>62</v>
      </c>
      <c r="B74" s="248" t="s">
        <v>237</v>
      </c>
    </row>
    <row r="75" spans="1:2">
      <c r="A75" s="247">
        <v>63</v>
      </c>
      <c r="B75" s="248" t="s">
        <v>238</v>
      </c>
    </row>
    <row r="76" spans="1:2">
      <c r="A76" s="247">
        <v>64</v>
      </c>
      <c r="B76" s="248" t="s">
        <v>239</v>
      </c>
    </row>
    <row r="77" spans="1:2">
      <c r="A77" s="247">
        <v>65</v>
      </c>
      <c r="B77" s="248" t="s">
        <v>240</v>
      </c>
    </row>
    <row r="78" spans="1:2">
      <c r="A78" s="247">
        <v>66</v>
      </c>
      <c r="B78" s="248" t="s">
        <v>241</v>
      </c>
    </row>
    <row r="79" spans="1:2">
      <c r="A79" s="247">
        <v>67</v>
      </c>
      <c r="B79" s="248" t="s">
        <v>242</v>
      </c>
    </row>
    <row r="80" spans="1:2">
      <c r="A80" s="247">
        <v>68</v>
      </c>
      <c r="B80" s="248" t="s">
        <v>243</v>
      </c>
    </row>
    <row r="81" spans="1:2">
      <c r="A81" s="247">
        <v>69</v>
      </c>
      <c r="B81" s="248" t="s">
        <v>244</v>
      </c>
    </row>
    <row r="82" spans="1:2">
      <c r="A82" s="247">
        <v>70</v>
      </c>
      <c r="B82" s="248" t="s">
        <v>245</v>
      </c>
    </row>
    <row r="83" spans="1:2">
      <c r="A83" s="247">
        <v>71</v>
      </c>
      <c r="B83" s="248" t="s">
        <v>246</v>
      </c>
    </row>
    <row r="84" spans="1:2">
      <c r="A84" s="247">
        <v>72</v>
      </c>
      <c r="B84" s="248" t="s">
        <v>247</v>
      </c>
    </row>
    <row r="85" spans="1:2">
      <c r="A85" s="247">
        <v>73</v>
      </c>
      <c r="B85" s="248" t="s">
        <v>248</v>
      </c>
    </row>
    <row r="86" spans="1:2">
      <c r="A86" s="247">
        <v>74</v>
      </c>
      <c r="B86" s="248" t="s">
        <v>249</v>
      </c>
    </row>
    <row r="87" spans="1:2">
      <c r="A87" s="247">
        <v>75</v>
      </c>
      <c r="B87" s="248" t="s">
        <v>250</v>
      </c>
    </row>
    <row r="88" spans="1:2">
      <c r="A88" s="247">
        <v>76</v>
      </c>
      <c r="B88" s="248" t="s">
        <v>251</v>
      </c>
    </row>
    <row r="89" spans="1:2">
      <c r="A89" s="247">
        <v>77</v>
      </c>
      <c r="B89" s="248" t="s">
        <v>252</v>
      </c>
    </row>
    <row r="90" spans="1:2">
      <c r="A90" s="247">
        <v>78</v>
      </c>
      <c r="B90" s="248" t="s">
        <v>253</v>
      </c>
    </row>
    <row r="91" spans="1:2">
      <c r="A91" s="247">
        <v>79</v>
      </c>
      <c r="B91" s="248" t="s">
        <v>254</v>
      </c>
    </row>
    <row r="92" spans="1:2">
      <c r="A92" s="247">
        <v>80</v>
      </c>
      <c r="B92" s="248" t="s">
        <v>255</v>
      </c>
    </row>
    <row r="93" spans="1:2">
      <c r="A93" s="247">
        <v>81</v>
      </c>
      <c r="B93" s="248" t="s">
        <v>256</v>
      </c>
    </row>
    <row r="94" spans="1:2">
      <c r="A94" s="247">
        <v>82</v>
      </c>
      <c r="B94" s="248" t="s">
        <v>257</v>
      </c>
    </row>
    <row r="95" spans="1:2">
      <c r="A95" s="247">
        <v>83</v>
      </c>
      <c r="B95" s="248" t="s">
        <v>258</v>
      </c>
    </row>
    <row r="96" spans="1:2">
      <c r="A96" s="247">
        <v>84</v>
      </c>
      <c r="B96" s="248" t="s">
        <v>259</v>
      </c>
    </row>
    <row r="97" spans="1:2">
      <c r="A97" s="247">
        <v>85</v>
      </c>
      <c r="B97" s="248" t="s">
        <v>260</v>
      </c>
    </row>
    <row r="98" spans="1:2">
      <c r="A98" s="247">
        <v>86</v>
      </c>
      <c r="B98" s="248" t="s">
        <v>261</v>
      </c>
    </row>
    <row r="99" spans="1:2">
      <c r="A99" s="247">
        <v>87</v>
      </c>
      <c r="B99" s="248" t="s">
        <v>262</v>
      </c>
    </row>
    <row r="100" spans="1:2">
      <c r="A100" s="247">
        <v>88</v>
      </c>
      <c r="B100" s="248" t="s">
        <v>263</v>
      </c>
    </row>
    <row r="101" spans="1:2">
      <c r="A101" s="247">
        <v>89</v>
      </c>
      <c r="B101" s="248" t="s">
        <v>264</v>
      </c>
    </row>
    <row r="102" spans="1:2">
      <c r="A102" s="247">
        <v>90</v>
      </c>
      <c r="B102" s="248" t="s">
        <v>265</v>
      </c>
    </row>
    <row r="103" spans="1:2">
      <c r="A103" s="247">
        <v>91</v>
      </c>
      <c r="B103" s="248" t="s">
        <v>266</v>
      </c>
    </row>
    <row r="104" spans="1:2">
      <c r="A104" s="247">
        <v>92</v>
      </c>
      <c r="B104" s="248" t="s">
        <v>267</v>
      </c>
    </row>
    <row r="105" spans="1:2">
      <c r="A105" s="247">
        <v>93</v>
      </c>
      <c r="B105" s="248" t="s">
        <v>268</v>
      </c>
    </row>
    <row r="106" spans="1:2">
      <c r="A106" s="247">
        <v>94</v>
      </c>
      <c r="B106" s="248" t="s">
        <v>269</v>
      </c>
    </row>
    <row r="107" spans="1:2">
      <c r="A107" s="247">
        <v>95</v>
      </c>
      <c r="B107" s="248" t="s">
        <v>270</v>
      </c>
    </row>
    <row r="108" spans="1:2">
      <c r="A108" s="247">
        <v>96</v>
      </c>
      <c r="B108" s="248" t="s">
        <v>271</v>
      </c>
    </row>
    <row r="109" spans="1:2">
      <c r="A109" s="247">
        <v>97</v>
      </c>
      <c r="B109" s="248" t="s">
        <v>272</v>
      </c>
    </row>
    <row r="110" spans="1:2">
      <c r="A110" s="247">
        <v>98</v>
      </c>
      <c r="B110" s="248" t="s">
        <v>273</v>
      </c>
    </row>
    <row r="111" spans="1:2">
      <c r="A111" s="247">
        <v>99</v>
      </c>
      <c r="B111" s="248" t="s">
        <v>274</v>
      </c>
    </row>
    <row r="112" spans="1:2">
      <c r="A112" s="247">
        <v>100</v>
      </c>
      <c r="B112" s="248" t="s">
        <v>275</v>
      </c>
    </row>
  </sheetData>
  <sheetProtection password="8F0B" sheet="1" objects="1" scenarios="1" selectLockedCells="1" selectUnlockedCells="1"/>
  <customSheetViews>
    <customSheetView guid="{75B14AF8-1D53-4505-AAFD-D14BA6666FCE}" state="hidden">
      <selection activeCell="A4" sqref="A4"/>
      <pageMargins left="0.75" right="0.75" top="1" bottom="1" header="0.5" footer="0.5"/>
      <pageSetup orientation="portrait" r:id="rId1"/>
      <headerFooter alignWithMargins="0"/>
    </customSheetView>
    <customSheetView guid="{A191DFDC-8ECE-4AD6-BD00-FEA0D8FB0A45}" state="hidden">
      <selection activeCell="A4" sqref="A4"/>
      <pageMargins left="0.75" right="0.75" top="1" bottom="1" header="0.5" footer="0.5"/>
      <pageSetup orientation="portrait" r:id="rId2"/>
      <headerFooter alignWithMargins="0"/>
    </customSheetView>
    <customSheetView guid="{5476C51C-4037-4B28-A818-10D7CDF0C66A}" state="hidden">
      <selection activeCell="A4" sqref="A4"/>
      <pageMargins left="0.75" right="0.75" top="1" bottom="1" header="0.5" footer="0.5"/>
      <pageSetup orientation="portrait" r:id="rId3"/>
      <headerFooter alignWithMargins="0"/>
    </customSheetView>
    <customSheetView guid="{3B0AB1ED-5866-4A43-AA03-026CB8F4E20E}" state="hidden">
      <selection activeCell="A4" sqref="A4"/>
      <pageMargins left="0.75" right="0.75" top="1" bottom="1" header="0.5" footer="0.5"/>
      <pageSetup orientation="portrait" r:id="rId4"/>
      <headerFooter alignWithMargins="0"/>
    </customSheetView>
    <customSheetView guid="{45814E31-7EF7-46D4-AAA9-9580F481731A}" state="hidden">
      <selection activeCell="A4" sqref="A4"/>
      <pageMargins left="0.75" right="0.75" top="1" bottom="1" header="0.5" footer="0.5"/>
      <pageSetup orientation="portrait" r:id="rId5"/>
      <headerFooter alignWithMargins="0"/>
    </customSheetView>
    <customSheetView guid="{A8583C01-5E6A-4469-ADCA-440E12AA8084}" state="hidden">
      <selection activeCell="A4" sqref="A4"/>
      <pageMargins left="0.75" right="0.75" top="1" bottom="1" header="0.5" footer="0.5"/>
      <pageSetup orientation="portrait" r:id="rId6"/>
      <headerFooter alignWithMargins="0"/>
    </customSheetView>
    <customSheetView guid="{3836A67F-51F8-4B52-B51D-937DC398CD1F}" state="hidden">
      <selection activeCell="A4" sqref="A4"/>
      <pageMargins left="0.75" right="0.75" top="1" bottom="1" header="0.5" footer="0.5"/>
      <pageSetup orientation="portrait" r:id="rId7"/>
      <headerFooter alignWithMargins="0"/>
    </customSheetView>
    <customSheetView guid="{05855B4F-D61E-4C97-B759-B2F96767F6F8}" state="hidden">
      <selection activeCell="A4" sqref="A4"/>
      <pageMargins left="0.75" right="0.75" top="1" bottom="1" header="0.5" footer="0.5"/>
      <pageSetup orientation="portrait" r:id="rId8"/>
      <headerFooter alignWithMargins="0"/>
    </customSheetView>
    <customSheetView guid="{82E8A0F5-0020-4355-95CF-28601763A783}" state="hidden">
      <selection activeCell="A4" sqref="A4"/>
      <pageMargins left="0.75" right="0.75" top="1" bottom="1" header="0.5" footer="0.5"/>
      <pageSetup orientation="portrait" r:id="rId9"/>
      <headerFooter alignWithMargins="0"/>
    </customSheetView>
    <customSheetView guid="{340562B9-6CEE-4962-8D7D-CA1C6778F52C}" state="hidden">
      <selection activeCell="A4" sqref="A4"/>
      <pageMargins left="0.75" right="0.75" top="1" bottom="1" header="0.5" footer="0.5"/>
      <pageSetup orientation="portrait" r:id="rId10"/>
      <headerFooter alignWithMargins="0"/>
    </customSheetView>
    <customSheetView guid="{38BECF6E-1A53-4F98-87B9-44F2C5F77E08}" state="hidden">
      <selection activeCell="A4" sqref="A4"/>
      <pageMargins left="0.75" right="0.75" top="1" bottom="1" header="0.5" footer="0.5"/>
      <pageSetup orientation="portrait" r:id="rId11"/>
      <headerFooter alignWithMargins="0"/>
    </customSheetView>
    <customSheetView guid="{8E3ED18F-7B8F-4A1C-969D-A70DC3B696C3}" state="hidden">
      <selection activeCell="A4" sqref="A4"/>
      <pageMargins left="0.75" right="0.75" top="1" bottom="1" header="0.5" footer="0.5"/>
      <pageSetup orientation="portrait" r:id="rId12"/>
      <headerFooter alignWithMargins="0"/>
    </customSheetView>
    <customSheetView guid="{477F7E43-D393-45BA-B99B-D838E4629B5D}" state="hidden">
      <selection activeCell="A4" sqref="A4"/>
      <pageMargins left="0.75" right="0.75" top="1" bottom="1" header="0.5" footer="0.5"/>
      <pageSetup orientation="portrait" r:id="rId13"/>
      <headerFooter alignWithMargins="0"/>
    </customSheetView>
    <customSheetView guid="{240327DD-375F-45D4-BA52-89AFD79FE6A1}" state="hidden">
      <selection activeCell="A4" sqref="A4"/>
      <pageMargins left="0.75" right="0.75" top="1" bottom="1" header="0.5" footer="0.5"/>
      <pageSetup orientation="portrait" r:id="rId14"/>
      <headerFooter alignWithMargins="0"/>
    </customSheetView>
    <customSheetView guid="{DC28ED1E-3E35-4094-9C2B-5C0A1C1D459C}" state="hidden">
      <selection activeCell="A4" sqref="A4"/>
      <pageMargins left="0.75" right="0.75" top="1" bottom="1" header="0.5" footer="0.5"/>
      <pageSetup orientation="portrait" r:id="rId15"/>
      <headerFooter alignWithMargins="0"/>
    </customSheetView>
    <customSheetView guid="{7A9EA6D6-4DDF-43D9-92E6-C6AFAD14E266}" state="hidden">
      <selection activeCell="A4" sqref="A4"/>
      <pageMargins left="0.75" right="0.75" top="1" bottom="1" header="0.5" footer="0.5"/>
      <pageSetup orientation="portrait" r:id="rId16"/>
      <headerFooter alignWithMargins="0"/>
    </customSheetView>
    <customSheetView guid="{43BCBF1E-CDCF-4541-8D79-87EDCECBC1FD}" state="hidden">
      <selection activeCell="A4" sqref="A4"/>
      <pageMargins left="0.75" right="0.75" top="1" bottom="1" header="0.5" footer="0.5"/>
      <pageSetup orientation="portrait" r:id="rId17"/>
      <headerFooter alignWithMargins="0"/>
    </customSheetView>
    <customSheetView guid="{494F6778-23FE-4AAC-B37D-6C7543FC13B9}" state="hidden">
      <selection activeCell="A4" sqref="A4"/>
      <pageMargins left="0.75" right="0.75" top="1" bottom="1" header="0.5" footer="0.5"/>
      <pageSetup orientation="portrait" r:id="rId18"/>
      <headerFooter alignWithMargins="0"/>
    </customSheetView>
    <customSheetView guid="{F9FE2C60-2849-4C32-B532-2B1A89FFA9CD}" state="hidden">
      <selection activeCell="A4" sqref="A4"/>
      <pageMargins left="0.75" right="0.75" top="1" bottom="1" header="0.5" footer="0.5"/>
      <pageSetup orientation="portrait" r:id="rId19"/>
      <headerFooter alignWithMargins="0"/>
    </customSheetView>
    <customSheetView guid="{FE4EC9C4-31B9-4D40-8323-5B16C3BC840F}" state="hidden">
      <selection activeCell="A4" sqref="A4"/>
      <pageMargins left="0.75" right="0.75" top="1" bottom="1" header="0.5" footer="0.5"/>
      <pageSetup orientation="portrait" r:id="rId20"/>
      <headerFooter alignWithMargins="0"/>
    </customSheetView>
    <customSheetView guid="{C5EDD9E3-0801-4479-8600-A80B0FCFDF0B}" state="hidden">
      <selection activeCell="A4" sqref="A4"/>
      <pageMargins left="0.75" right="0.75" top="1" bottom="1" header="0.5" footer="0.5"/>
      <pageSetup orientation="portrait" r:id="rId21"/>
      <headerFooter alignWithMargins="0"/>
    </customSheetView>
    <customSheetView guid="{15A19D23-A9FD-4FC1-B7B0-F2D16BDFC729}" state="hidden">
      <selection activeCell="A4" sqref="A4"/>
      <pageMargins left="0.75" right="0.75" top="1" bottom="1" header="0.5" footer="0.5"/>
      <pageSetup orientation="portrait" r:id="rId22"/>
      <headerFooter alignWithMargins="0"/>
    </customSheetView>
    <customSheetView guid="{97C0FC0E-800C-45C9-895E-E91A3F1ADBA4}" state="hidden">
      <selection activeCell="A4" sqref="A4"/>
      <pageMargins left="0.75" right="0.75" top="1" bottom="1" header="0.5" footer="0.5"/>
      <pageSetup orientation="portrait" r:id="rId23"/>
      <headerFooter alignWithMargins="0"/>
    </customSheetView>
    <customSheetView guid="{CB7992C9-ABA5-4C7D-8C49-1E1D8E8875C7}" state="hidden">
      <selection activeCell="A4" sqref="A4"/>
      <pageMargins left="0.75" right="0.75" top="1" bottom="1" header="0.5" footer="0.5"/>
      <pageSetup orientation="portrait" r:id="rId24"/>
      <headerFooter alignWithMargins="0"/>
    </customSheetView>
    <customSheetView guid="{E51D3662-FFCE-4FD6-A590-7DDC9E38C41F}" state="hidden">
      <selection activeCell="A4" sqref="A4"/>
      <pageMargins left="0.75" right="0.75" top="1" bottom="1" header="0.5" footer="0.5"/>
      <pageSetup orientation="portrait" r:id="rId25"/>
      <headerFooter alignWithMargins="0"/>
    </customSheetView>
    <customSheetView guid="{2CF6F19D-227C-4840-A9E1-6C944B0145DB}" state="hidden">
      <selection activeCell="A4" sqref="A4"/>
      <pageMargins left="0.75" right="0.75" top="1" bottom="1" header="0.5" footer="0.5"/>
      <pageSetup orientation="portrait" r:id="rId26"/>
      <headerFooter alignWithMargins="0"/>
    </customSheetView>
    <customSheetView guid="{22E98F9C-C2D1-498E-A22F-610A9D935107}" state="hidden">
      <selection activeCell="A4" sqref="A4"/>
      <pageMargins left="0.75" right="0.75" top="1" bottom="1" header="0.5" footer="0.5"/>
      <pageSetup orientation="portrait" r:id="rId27"/>
      <headerFooter alignWithMargins="0"/>
    </customSheetView>
    <customSheetView guid="{F69C7555-C61D-4F7A-9432-A1A8E6C1D167}" state="hidden">
      <selection activeCell="A4" sqref="A4"/>
      <pageMargins left="0.75" right="0.75" top="1" bottom="1" header="0.5" footer="0.5"/>
      <pageSetup orientation="portrait" r:id="rId28"/>
      <headerFooter alignWithMargins="0"/>
    </customSheetView>
    <customSheetView guid="{1C46EBB3-B065-41C0-9C89-6B0653776FC2}" state="hidden">
      <selection activeCell="A4" sqref="A4"/>
      <pageMargins left="0.75" right="0.75" top="1" bottom="1" header="0.5" footer="0.5"/>
      <pageSetup orientation="portrait" r:id="rId29"/>
      <headerFooter alignWithMargins="0"/>
    </customSheetView>
    <customSheetView guid="{DADC952D-E162-4FBD-AB22-9C1A7E7CACD8}" state="hidden">
      <selection activeCell="A4" sqref="A4"/>
      <pageMargins left="0.75" right="0.75" top="1" bottom="1" header="0.5" footer="0.5"/>
      <pageSetup orientation="portrait" r:id="rId30"/>
      <headerFooter alignWithMargins="0"/>
    </customSheetView>
    <customSheetView guid="{ABDD40A7-66B9-43CC-B63B-09D98A5A40BE}" state="hidden">
      <selection activeCell="A4" sqref="A4"/>
      <pageMargins left="0.75" right="0.75" top="1" bottom="1" header="0.5" footer="0.5"/>
      <pageSetup orientation="portrait" r:id="rId31"/>
      <headerFooter alignWithMargins="0"/>
    </customSheetView>
  </customSheetViews>
  <mergeCells count="1">
    <mergeCell ref="A1:B1"/>
  </mergeCells>
  <pageMargins left="0.75" right="0.75" top="1" bottom="1" header="0.5" footer="0.5"/>
  <pageSetup orientation="portrait" r:id="rId32"/>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dimension ref="A1"/>
  <sheetViews>
    <sheetView workbookViewId="0"/>
  </sheetViews>
  <sheetFormatPr defaultRowHeight="13.5"/>
  <sheetData/>
  <customSheetViews>
    <customSheetView guid="{75B14AF8-1D53-4505-AAFD-D14BA6666FCE}" state="hidden">
      <pageMargins left="0.7" right="0.7" top="0.75" bottom="0.75" header="0.3" footer="0.3"/>
    </customSheetView>
    <customSheetView guid="{A191DFDC-8ECE-4AD6-BD00-FEA0D8FB0A45}" state="hidden">
      <pageMargins left="0.7" right="0.7" top="0.75" bottom="0.75" header="0.3" footer="0.3"/>
    </customSheetView>
    <customSheetView guid="{5476C51C-4037-4B28-A818-10D7CDF0C66A}" state="hidden">
      <pageMargins left="0.7" right="0.7" top="0.75" bottom="0.75" header="0.3" footer="0.3"/>
    </customSheetView>
    <customSheetView guid="{3B0AB1ED-5866-4A43-AA03-026CB8F4E20E}" state="hidden">
      <pageMargins left="0.7" right="0.7" top="0.75" bottom="0.75" header="0.3" footer="0.3"/>
    </customSheetView>
    <customSheetView guid="{45814E31-7EF7-46D4-AAA9-9580F481731A}" state="hidden">
      <pageMargins left="0.7" right="0.7" top="0.75" bottom="0.75" header="0.3" footer="0.3"/>
    </customSheetView>
    <customSheetView guid="{A8583C01-5E6A-4469-ADCA-440E12AA8084}" state="hidden">
      <pageMargins left="0.7" right="0.7" top="0.75" bottom="0.75" header="0.3" footer="0.3"/>
    </customSheetView>
    <customSheetView guid="{3836A67F-51F8-4B52-B51D-937DC398CD1F}" state="hidden">
      <pageMargins left="0.7" right="0.7" top="0.75" bottom="0.75" header="0.3" footer="0.3"/>
    </customSheetView>
    <customSheetView guid="{05855B4F-D61E-4C97-B759-B2F96767F6F8}" state="hidden">
      <pageMargins left="0.7" right="0.7" top="0.75" bottom="0.75" header="0.3" footer="0.3"/>
    </customSheetView>
    <customSheetView guid="{82E8A0F5-0020-4355-95CF-28601763A783}" state="hidden">
      <pageMargins left="0.7" right="0.7" top="0.75" bottom="0.75" header="0.3" footer="0.3"/>
    </customSheetView>
    <customSheetView guid="{340562B9-6CEE-4962-8D7D-CA1C6778F52C}" state="hidden">
      <pageMargins left="0.7" right="0.7" top="0.75" bottom="0.75" header="0.3" footer="0.3"/>
    </customSheetView>
    <customSheetView guid="{38BECF6E-1A53-4F98-87B9-44F2C5F77E08}" state="hidden">
      <pageMargins left="0.7" right="0.7" top="0.75" bottom="0.75" header="0.3" footer="0.3"/>
    </customSheetView>
    <customSheetView guid="{8E3ED18F-7B8F-4A1C-969D-A70DC3B696C3}" state="hidden">
      <pageMargins left="0.7" right="0.7" top="0.75" bottom="0.75" header="0.3" footer="0.3"/>
    </customSheetView>
    <customSheetView guid="{477F7E43-D393-45BA-B99B-D838E4629B5D}" state="hidden">
      <pageMargins left="0.7" right="0.7" top="0.75" bottom="0.75" header="0.3" footer="0.3"/>
    </customSheetView>
    <customSheetView guid="{C5EDD9E3-0801-4479-8600-A80B0FCFDF0B}" state="hidden">
      <pageMargins left="0.7" right="0.7" top="0.75" bottom="0.75" header="0.3" footer="0.3"/>
    </customSheetView>
    <customSheetView guid="{15A19D23-A9FD-4FC1-B7B0-F2D16BDFC729}" state="hidden">
      <pageMargins left="0.7" right="0.7" top="0.75" bottom="0.75" header="0.3" footer="0.3"/>
    </customSheetView>
    <customSheetView guid="{97C0FC0E-800C-45C9-895E-E91A3F1ADBA4}" state="hidden">
      <pageMargins left="0.7" right="0.7" top="0.75" bottom="0.75" header="0.3" footer="0.3"/>
    </customSheetView>
    <customSheetView guid="{CB7992C9-ABA5-4C7D-8C49-1E1D8E8875C7}" state="hidden">
      <pageMargins left="0.7" right="0.7" top="0.75" bottom="0.75" header="0.3" footer="0.3"/>
    </customSheetView>
    <customSheetView guid="{E51D3662-FFCE-4FD6-A590-7DDC9E38C41F}" state="hidden">
      <pageMargins left="0.7" right="0.7" top="0.75" bottom="0.75" header="0.3" footer="0.3"/>
    </customSheetView>
    <customSheetView guid="{2CF6F19D-227C-4840-A9E1-6C944B0145DB}" state="hidden">
      <pageMargins left="0.7" right="0.7" top="0.75" bottom="0.75" header="0.3" footer="0.3"/>
    </customSheetView>
    <customSheetView guid="{22E98F9C-C2D1-498E-A22F-610A9D935107}" state="hidden">
      <pageMargins left="0.7" right="0.7" top="0.75" bottom="0.75" header="0.3" footer="0.3"/>
    </customSheetView>
    <customSheetView guid="{F69C7555-C61D-4F7A-9432-A1A8E6C1D167}" state="hidden">
      <pageMargins left="0.7" right="0.7" top="0.75" bottom="0.75" header="0.3" footer="0.3"/>
    </customSheetView>
    <customSheetView guid="{1C46EBB3-B065-41C0-9C89-6B0653776FC2}" state="hidden">
      <pageMargins left="0.7" right="0.7" top="0.75" bottom="0.75" header="0.3" footer="0.3"/>
    </customSheetView>
    <customSheetView guid="{DADC952D-E162-4FBD-AB22-9C1A7E7CACD8}" state="hidden">
      <pageMargins left="0.7" right="0.7" top="0.75" bottom="0.75" header="0.3" footer="0.3"/>
    </customSheetView>
    <customSheetView guid="{ABDD40A7-66B9-43CC-B63B-09D98A5A40BE}" state="hidden">
      <pageMargins left="0.7" right="0.7" top="0.75" bottom="0.75" header="0.3" footer="0.3"/>
    </customSheetView>
  </customSheetView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dimension ref="A1"/>
  <sheetViews>
    <sheetView workbookViewId="0"/>
  </sheetViews>
  <sheetFormatPr defaultRowHeight="13.5"/>
  <sheetData/>
  <customSheetViews>
    <customSheetView guid="{75B14AF8-1D53-4505-AAFD-D14BA6666FCE}" state="hidden">
      <pageMargins left="0.7" right="0.7" top="0.75" bottom="0.75" header="0.3" footer="0.3"/>
    </customSheetView>
    <customSheetView guid="{A191DFDC-8ECE-4AD6-BD00-FEA0D8FB0A45}" state="hidden">
      <pageMargins left="0.7" right="0.7" top="0.75" bottom="0.75" header="0.3" footer="0.3"/>
    </customSheetView>
    <customSheetView guid="{5476C51C-4037-4B28-A818-10D7CDF0C66A}" state="hidden">
      <pageMargins left="0.7" right="0.7" top="0.75" bottom="0.75" header="0.3" footer="0.3"/>
    </customSheetView>
    <customSheetView guid="{3B0AB1ED-5866-4A43-AA03-026CB8F4E20E}" state="hidden">
      <pageMargins left="0.7" right="0.7" top="0.75" bottom="0.75" header="0.3" footer="0.3"/>
    </customSheetView>
    <customSheetView guid="{45814E31-7EF7-46D4-AAA9-9580F481731A}">
      <pageMargins left="0.7" right="0.7" top="0.75" bottom="0.75" header="0.3" footer="0.3"/>
    </customSheetView>
    <customSheetView guid="{22E98F9C-C2D1-498E-A22F-610A9D935107}">
      <pageMargins left="0.7" right="0.7" top="0.75" bottom="0.75" header="0.3" footer="0.3"/>
    </customSheetView>
    <customSheetView guid="{F69C7555-C61D-4F7A-9432-A1A8E6C1D167}">
      <pageMargins left="0.7" right="0.7" top="0.75" bottom="0.75" header="0.3" footer="0.3"/>
    </customSheetView>
    <customSheetView guid="{1C46EBB3-B065-41C0-9C89-6B0653776FC2}" state="hidden">
      <pageMargins left="0.7" right="0.7" top="0.75" bottom="0.75" header="0.3" footer="0.3"/>
    </customSheetView>
    <customSheetView guid="{DADC952D-E162-4FBD-AB22-9C1A7E7CACD8}" state="hidden">
      <pageMargins left="0.7" right="0.7" top="0.75" bottom="0.75" header="0.3" footer="0.3"/>
    </customSheetView>
    <customSheetView guid="{ABDD40A7-66B9-43CC-B63B-09D98A5A40BE}" state="hidden">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AC38"/>
  <sheetViews>
    <sheetView showGridLines="0" view="pageBreakPreview" zoomScale="115" zoomScaleNormal="100" zoomScaleSheetLayoutView="115" workbookViewId="0">
      <selection activeCell="A22" sqref="A22:E22"/>
    </sheetView>
  </sheetViews>
  <sheetFormatPr defaultColWidth="9.140625" defaultRowHeight="16.5"/>
  <cols>
    <col min="1" max="1" width="9.140625" style="482" customWidth="1"/>
    <col min="2" max="2" width="33" style="483" customWidth="1"/>
    <col min="3" max="3" width="11.7109375" style="483" customWidth="1"/>
    <col min="4" max="5" width="6.42578125" style="483" customWidth="1"/>
    <col min="6" max="6" width="6.42578125" style="497" customWidth="1"/>
    <col min="7" max="7" width="39" style="497" customWidth="1"/>
    <col min="8" max="8" width="11.85546875" style="497" hidden="1" customWidth="1"/>
    <col min="9" max="9" width="20.28515625" style="497" hidden="1" customWidth="1"/>
    <col min="10" max="13" width="11.85546875" style="497" hidden="1" customWidth="1"/>
    <col min="14" max="25" width="11.85546875" style="497" customWidth="1"/>
    <col min="26" max="26" width="9.140625" style="482" customWidth="1"/>
    <col min="27" max="27" width="15.28515625" style="482" hidden="1" customWidth="1"/>
    <col min="28" max="28" width="9.140625" style="482" hidden="1" customWidth="1"/>
    <col min="29" max="16384" width="9.140625" style="482"/>
  </cols>
  <sheetData>
    <row r="1" spans="1:29" s="479" customFormat="1" ht="50.25" customHeight="1">
      <c r="B1" s="998" t="str">
        <f>Basic!B1</f>
        <v>Isolator Package ISO-02 associated with Bulk Procurement for Substation Equipment’s for implementation of Bay Extension work.</v>
      </c>
      <c r="C1" s="999"/>
      <c r="D1" s="999"/>
      <c r="E1" s="999"/>
      <c r="F1" s="999"/>
      <c r="G1" s="999"/>
      <c r="H1" s="480"/>
      <c r="I1" s="480"/>
      <c r="J1" s="480"/>
      <c r="K1" s="480"/>
      <c r="L1" s="480"/>
      <c r="M1" s="480"/>
      <c r="N1" s="480"/>
      <c r="O1" s="480"/>
      <c r="P1" s="480"/>
      <c r="Q1" s="480"/>
      <c r="R1" s="480"/>
      <c r="S1" s="480"/>
      <c r="T1" s="480"/>
      <c r="U1" s="480"/>
      <c r="V1" s="480"/>
      <c r="W1" s="480"/>
      <c r="X1" s="480"/>
      <c r="Y1" s="480"/>
      <c r="AA1" s="481"/>
      <c r="AB1" s="481"/>
      <c r="AC1" s="481"/>
    </row>
    <row r="2" spans="1:29" ht="15.75" customHeight="1">
      <c r="B2" s="1024" t="str">
        <f>Basic!B3</f>
        <v>CC/NT/G-MISC/DOM/A02/23/01462</v>
      </c>
      <c r="C2" s="1024"/>
      <c r="D2" s="1024"/>
      <c r="E2" s="1024"/>
      <c r="F2" s="1024"/>
      <c r="G2" s="1024"/>
      <c r="H2" s="483"/>
      <c r="I2" s="483"/>
      <c r="J2" s="483"/>
      <c r="K2" s="483"/>
      <c r="L2" s="483"/>
      <c r="M2" s="483"/>
      <c r="N2" s="483"/>
      <c r="O2" s="483"/>
      <c r="P2" s="483"/>
      <c r="Q2" s="483"/>
      <c r="R2" s="483"/>
      <c r="S2" s="483"/>
      <c r="T2" s="483"/>
      <c r="U2" s="483"/>
      <c r="V2" s="483"/>
      <c r="W2" s="483"/>
      <c r="X2" s="483"/>
      <c r="Y2" s="483"/>
      <c r="AA2" s="484" t="s">
        <v>604</v>
      </c>
      <c r="AB2" s="485">
        <v>1</v>
      </c>
      <c r="AC2" s="486"/>
    </row>
    <row r="3" spans="1:29" ht="12" customHeight="1">
      <c r="B3" s="487"/>
      <c r="C3" s="487"/>
      <c r="D3" s="487"/>
      <c r="E3" s="487"/>
      <c r="F3" s="483"/>
      <c r="G3" s="483"/>
      <c r="H3" s="483"/>
      <c r="I3" s="483"/>
      <c r="J3" s="483"/>
      <c r="K3" s="483"/>
      <c r="L3" s="483"/>
      <c r="M3" s="488" t="s">
        <v>601</v>
      </c>
      <c r="N3" s="483"/>
      <c r="O3" s="483"/>
      <c r="P3" s="483"/>
      <c r="Q3" s="483"/>
      <c r="R3" s="483"/>
      <c r="S3" s="483"/>
      <c r="T3" s="483"/>
      <c r="U3" s="483"/>
      <c r="V3" s="483"/>
      <c r="W3" s="483"/>
      <c r="X3" s="483"/>
      <c r="Y3" s="483"/>
      <c r="AA3" s="484" t="s">
        <v>605</v>
      </c>
      <c r="AB3" s="485" t="s">
        <v>10</v>
      </c>
      <c r="AC3" s="486"/>
    </row>
    <row r="4" spans="1:29" ht="20.100000000000001" customHeight="1">
      <c r="B4" s="1025" t="s">
        <v>160</v>
      </c>
      <c r="C4" s="1025"/>
      <c r="D4" s="1025"/>
      <c r="E4" s="1025"/>
      <c r="F4" s="1025"/>
      <c r="G4" s="1025"/>
      <c r="H4" s="483"/>
      <c r="I4" s="483"/>
      <c r="J4" s="483"/>
      <c r="K4" s="483"/>
      <c r="L4" s="483"/>
      <c r="M4" s="488" t="s">
        <v>461</v>
      </c>
      <c r="N4" s="483"/>
      <c r="O4" s="483"/>
      <c r="P4" s="483"/>
      <c r="Q4" s="483"/>
      <c r="R4" s="483"/>
      <c r="S4" s="483"/>
      <c r="T4" s="483"/>
      <c r="U4" s="483"/>
      <c r="V4" s="483"/>
      <c r="W4" s="483"/>
      <c r="X4" s="483"/>
      <c r="Y4" s="483"/>
      <c r="AA4" s="484"/>
      <c r="AB4" s="485"/>
      <c r="AC4" s="486"/>
    </row>
    <row r="5" spans="1:29" ht="18" customHeight="1">
      <c r="B5" s="489"/>
      <c r="C5" s="489"/>
      <c r="F5" s="483"/>
      <c r="G5" s="483"/>
      <c r="H5" s="483"/>
      <c r="I5" s="483"/>
      <c r="J5" s="483"/>
      <c r="K5" s="483"/>
      <c r="L5" s="483"/>
      <c r="M5" s="483"/>
      <c r="N5" s="483"/>
      <c r="O5" s="483"/>
      <c r="P5" s="483"/>
      <c r="Q5" s="483"/>
      <c r="R5" s="483"/>
      <c r="S5" s="483"/>
      <c r="T5" s="483"/>
      <c r="U5" s="483"/>
      <c r="V5" s="483"/>
      <c r="W5" s="483"/>
      <c r="X5" s="483"/>
      <c r="Y5" s="483"/>
      <c r="AA5" s="486"/>
      <c r="AB5" s="486"/>
      <c r="AC5" s="486"/>
    </row>
    <row r="6" spans="1:29" s="479" customFormat="1" ht="43.5" hidden="1" customHeight="1">
      <c r="B6" s="490" t="s">
        <v>156</v>
      </c>
      <c r="C6" s="491"/>
      <c r="D6" s="1026"/>
      <c r="E6" s="1027"/>
      <c r="F6" s="1027"/>
      <c r="G6" s="1028"/>
      <c r="H6" s="492"/>
      <c r="I6" s="528">
        <f>D6</f>
        <v>0</v>
      </c>
      <c r="J6" s="529"/>
      <c r="K6" s="492"/>
      <c r="L6" s="492"/>
      <c r="M6" s="492"/>
      <c r="N6" s="492"/>
      <c r="O6" s="492"/>
      <c r="P6" s="492"/>
      <c r="Q6" s="492"/>
      <c r="R6" s="492"/>
      <c r="S6" s="492"/>
      <c r="U6" s="492"/>
      <c r="V6" s="492"/>
      <c r="W6" s="492"/>
      <c r="X6" s="492"/>
      <c r="Y6" s="492"/>
      <c r="AA6" s="494">
        <f>IF(D6= "Sole Bidder", 0, D7)</f>
        <v>0</v>
      </c>
      <c r="AB6" s="481"/>
      <c r="AC6" s="481"/>
    </row>
    <row r="7" spans="1:29" ht="50.1" hidden="1" customHeight="1">
      <c r="A7" s="495"/>
      <c r="B7" s="490" t="str">
        <f>IF(D6= "JV (Joint Venture)", "Total Nos. of  Partners in the JV [excluding the Lead Partner]", "")</f>
        <v/>
      </c>
      <c r="C7" s="496"/>
      <c r="D7" s="1029"/>
      <c r="E7" s="1030"/>
      <c r="F7" s="1030"/>
      <c r="G7" s="1031"/>
      <c r="I7" s="528"/>
      <c r="J7" s="528"/>
      <c r="AA7" s="486"/>
      <c r="AB7" s="486"/>
      <c r="AC7" s="486"/>
    </row>
    <row r="8" spans="1:29" ht="12" customHeight="1">
      <c r="B8" s="489"/>
      <c r="C8" s="489"/>
      <c r="F8" s="483"/>
      <c r="G8" s="483"/>
      <c r="H8" s="483"/>
      <c r="I8" s="483"/>
      <c r="J8" s="483"/>
      <c r="K8" s="483"/>
      <c r="L8" s="483"/>
      <c r="M8" s="483"/>
      <c r="N8" s="483"/>
      <c r="O8" s="483"/>
      <c r="P8" s="483"/>
      <c r="Q8" s="483"/>
      <c r="R8" s="483"/>
      <c r="S8" s="483"/>
      <c r="T8" s="483"/>
      <c r="U8" s="483"/>
      <c r="V8" s="483"/>
      <c r="W8" s="483"/>
      <c r="X8" s="483"/>
      <c r="Y8" s="483"/>
      <c r="AA8" s="486"/>
      <c r="AB8" s="486"/>
      <c r="AC8" s="486"/>
    </row>
    <row r="9" spans="1:29" ht="12" customHeight="1">
      <c r="B9" s="489"/>
      <c r="C9" s="489"/>
      <c r="F9" s="483"/>
      <c r="G9" s="483"/>
      <c r="H9" s="483"/>
      <c r="I9" s="483"/>
      <c r="J9" s="483"/>
      <c r="K9" s="483"/>
      <c r="L9" s="483"/>
      <c r="M9" s="483"/>
      <c r="N9" s="483"/>
      <c r="O9" s="483"/>
      <c r="P9" s="483"/>
      <c r="Q9" s="483"/>
      <c r="R9" s="483"/>
      <c r="S9" s="483"/>
      <c r="T9" s="483"/>
      <c r="U9" s="483"/>
      <c r="V9" s="483"/>
      <c r="W9" s="483"/>
      <c r="X9" s="483"/>
      <c r="Y9" s="483"/>
      <c r="AA9" s="486"/>
      <c r="AB9" s="486"/>
      <c r="AC9" s="486"/>
    </row>
    <row r="10" spans="1:29" ht="30" customHeight="1">
      <c r="B10" s="477" t="s">
        <v>760</v>
      </c>
      <c r="C10" s="498"/>
      <c r="D10" s="1021"/>
      <c r="E10" s="1022"/>
      <c r="F10" s="1022"/>
      <c r="G10" s="1023"/>
      <c r="H10" s="483"/>
      <c r="I10" s="483"/>
      <c r="J10" s="483"/>
      <c r="K10" s="483"/>
      <c r="L10" s="483"/>
      <c r="M10" s="483"/>
      <c r="N10" s="483"/>
      <c r="O10" s="483"/>
      <c r="P10" s="483"/>
      <c r="Q10" s="483"/>
      <c r="R10" s="483"/>
      <c r="S10" s="483"/>
      <c r="T10" s="483"/>
      <c r="U10" s="483"/>
      <c r="V10" s="483"/>
      <c r="W10" s="483"/>
      <c r="X10" s="483"/>
      <c r="Y10" s="483"/>
      <c r="AA10" s="486"/>
      <c r="AB10" s="486"/>
      <c r="AC10" s="486"/>
    </row>
    <row r="11" spans="1:29" ht="29.25" customHeight="1">
      <c r="B11" s="478" t="s">
        <v>761</v>
      </c>
      <c r="C11" s="499"/>
      <c r="D11" s="1021"/>
      <c r="E11" s="1022"/>
      <c r="F11" s="1022"/>
      <c r="G11" s="1023"/>
      <c r="H11" s="483"/>
      <c r="I11" s="483"/>
      <c r="J11" s="483"/>
      <c r="K11" s="483"/>
      <c r="L11" s="483"/>
      <c r="M11" s="483"/>
      <c r="N11" s="483"/>
      <c r="O11" s="483"/>
      <c r="P11" s="483"/>
      <c r="Q11" s="483"/>
      <c r="R11" s="483"/>
      <c r="S11" s="483"/>
      <c r="T11" s="483"/>
      <c r="U11" s="483"/>
      <c r="V11" s="483"/>
      <c r="W11" s="483"/>
      <c r="X11" s="483"/>
      <c r="Y11" s="483"/>
      <c r="AA11" s="486"/>
      <c r="AB11" s="486"/>
      <c r="AC11" s="486"/>
    </row>
    <row r="12" spans="1:29" ht="30.75" customHeight="1">
      <c r="B12" s="500"/>
      <c r="C12" s="501"/>
      <c r="D12" s="1021"/>
      <c r="E12" s="1022"/>
      <c r="F12" s="1022"/>
      <c r="G12" s="1023"/>
      <c r="H12" s="483"/>
      <c r="I12" s="483"/>
      <c r="J12" s="483"/>
      <c r="K12" s="483"/>
      <c r="L12" s="483"/>
      <c r="M12" s="483"/>
      <c r="N12" s="483"/>
      <c r="O12" s="483"/>
      <c r="P12" s="483"/>
      <c r="Q12" s="483"/>
      <c r="R12" s="483"/>
      <c r="S12" s="483"/>
      <c r="T12" s="483"/>
      <c r="U12" s="483"/>
      <c r="V12" s="483"/>
      <c r="W12" s="483"/>
      <c r="X12" s="483"/>
      <c r="Y12" s="483"/>
      <c r="AA12" s="486"/>
      <c r="AB12" s="486"/>
      <c r="AC12" s="486"/>
    </row>
    <row r="13" spans="1:29" ht="32.25" customHeight="1">
      <c r="B13" s="502"/>
      <c r="C13" s="503"/>
      <c r="D13" s="1021"/>
      <c r="E13" s="1022"/>
      <c r="F13" s="1022"/>
      <c r="G13" s="1023"/>
      <c r="H13" s="483"/>
      <c r="I13" s="483"/>
      <c r="J13" s="483"/>
      <c r="K13" s="483"/>
      <c r="L13" s="483"/>
      <c r="M13" s="483"/>
      <c r="N13" s="483"/>
      <c r="O13" s="483"/>
      <c r="P13" s="483"/>
      <c r="Q13" s="483"/>
      <c r="R13" s="483"/>
      <c r="S13" s="483"/>
      <c r="T13" s="483"/>
      <c r="U13" s="483"/>
      <c r="V13" s="483"/>
      <c r="W13" s="483"/>
      <c r="X13" s="483"/>
      <c r="Y13" s="483"/>
      <c r="AA13" s="486"/>
      <c r="AB13" s="486"/>
      <c r="AC13" s="486"/>
    </row>
    <row r="14" spans="1:29" ht="12" customHeight="1">
      <c r="B14" s="489"/>
      <c r="C14" s="489"/>
      <c r="F14" s="483"/>
      <c r="G14" s="483"/>
      <c r="H14" s="483"/>
      <c r="I14" s="483"/>
      <c r="J14" s="483"/>
      <c r="K14" s="483"/>
      <c r="L14" s="483"/>
      <c r="M14" s="483"/>
      <c r="N14" s="483"/>
      <c r="O14" s="483"/>
      <c r="P14" s="483"/>
      <c r="Q14" s="483"/>
      <c r="R14" s="483"/>
      <c r="S14" s="483"/>
      <c r="T14" s="483"/>
      <c r="U14" s="483"/>
      <c r="V14" s="483"/>
      <c r="W14" s="483"/>
      <c r="X14" s="483"/>
      <c r="Y14" s="483"/>
      <c r="AA14" s="486"/>
      <c r="AB14" s="486"/>
      <c r="AC14" s="486"/>
    </row>
    <row r="15" spans="1:29" ht="36" customHeight="1">
      <c r="B15" s="1019" t="s">
        <v>606</v>
      </c>
      <c r="C15" s="1019"/>
      <c r="D15" s="1020"/>
      <c r="E15" s="1020"/>
      <c r="F15" s="1020"/>
      <c r="G15" s="1020"/>
      <c r="I15" s="528">
        <f>D15</f>
        <v>0</v>
      </c>
      <c r="J15" s="529">
        <f>IF(I15="Yes",2,1)</f>
        <v>1</v>
      </c>
      <c r="K15" s="493">
        <v>2</v>
      </c>
      <c r="L15" s="497">
        <f>IF(AND(D6="JV (Joint Venture)",D7=1),1,0)</f>
        <v>0</v>
      </c>
    </row>
    <row r="16" spans="1:29" ht="30.75" customHeight="1">
      <c r="B16" s="513" t="s">
        <v>609</v>
      </c>
      <c r="C16" s="514"/>
      <c r="D16" s="1021"/>
      <c r="E16" s="1022"/>
      <c r="F16" s="1022"/>
      <c r="G16" s="1023"/>
      <c r="I16" s="528"/>
      <c r="J16" s="529"/>
      <c r="K16" s="493"/>
    </row>
    <row r="17" spans="2:29" ht="12" customHeight="1">
      <c r="B17" s="489"/>
      <c r="C17" s="489"/>
      <c r="F17" s="483"/>
      <c r="G17" s="483"/>
      <c r="H17" s="483"/>
      <c r="I17" s="483"/>
      <c r="J17" s="483"/>
      <c r="K17" s="483"/>
      <c r="L17" s="483"/>
      <c r="M17" s="483"/>
      <c r="N17" s="483"/>
      <c r="O17" s="483"/>
      <c r="P17" s="483"/>
      <c r="Q17" s="483"/>
      <c r="R17" s="483"/>
      <c r="S17" s="483"/>
      <c r="T17" s="483"/>
      <c r="U17" s="483"/>
      <c r="V17" s="483"/>
      <c r="W17" s="483"/>
      <c r="X17" s="483"/>
      <c r="Y17" s="483"/>
      <c r="AA17" s="486"/>
      <c r="AB17" s="486"/>
      <c r="AC17" s="486"/>
    </row>
    <row r="18" spans="2:29" ht="24.75" customHeight="1">
      <c r="B18" s="477" t="s">
        <v>762</v>
      </c>
      <c r="C18" s="498"/>
      <c r="D18" s="1021"/>
      <c r="E18" s="1022"/>
      <c r="F18" s="1022"/>
      <c r="G18" s="1023"/>
      <c r="I18" s="528"/>
      <c r="J18" s="528"/>
    </row>
    <row r="19" spans="2:29" ht="21" customHeight="1">
      <c r="B19" s="478" t="s">
        <v>763</v>
      </c>
      <c r="C19" s="499"/>
      <c r="D19" s="1021"/>
      <c r="E19" s="1022"/>
      <c r="F19" s="1022"/>
      <c r="G19" s="1023"/>
      <c r="I19" s="528"/>
      <c r="J19" s="528"/>
    </row>
    <row r="20" spans="2:29" ht="21" customHeight="1">
      <c r="B20" s="500" t="s">
        <v>764</v>
      </c>
      <c r="C20" s="501"/>
      <c r="D20" s="1021"/>
      <c r="E20" s="1022"/>
      <c r="F20" s="1022"/>
      <c r="G20" s="1023"/>
      <c r="I20" s="528"/>
      <c r="J20" s="528"/>
    </row>
    <row r="21" spans="2:29" ht="21.75" customHeight="1">
      <c r="B21" s="502" t="s">
        <v>765</v>
      </c>
      <c r="C21" s="503"/>
      <c r="D21" s="1021"/>
      <c r="E21" s="1022"/>
      <c r="F21" s="1022"/>
      <c r="G21" s="1023"/>
      <c r="I21" s="528" t="s">
        <v>611</v>
      </c>
      <c r="J21" s="528">
        <f>D15</f>
        <v>0</v>
      </c>
    </row>
    <row r="22" spans="2:29" ht="20.100000000000001" customHeight="1"/>
    <row r="23" spans="2:29" ht="20.100000000000001" hidden="1" customHeight="1">
      <c r="B23" s="477" t="str">
        <f>IF(D7=1, "Name of other Partner","Name of other Partner - 1")</f>
        <v>Name of other Partner - 1</v>
      </c>
      <c r="C23" s="498"/>
      <c r="D23" s="1021" t="s">
        <v>613</v>
      </c>
      <c r="E23" s="1022"/>
      <c r="F23" s="1022"/>
      <c r="G23" s="1023"/>
    </row>
    <row r="24" spans="2:29" ht="20.100000000000001" hidden="1" customHeight="1">
      <c r="B24" s="478" t="str">
        <f>IF(D7=1, "Address of other Partner","Address of other Partner - 1")</f>
        <v>Address of other Partner - 1</v>
      </c>
      <c r="C24" s="499"/>
      <c r="D24" s="1021" t="s">
        <v>615</v>
      </c>
      <c r="E24" s="1022"/>
      <c r="F24" s="1022"/>
      <c r="G24" s="1023"/>
    </row>
    <row r="25" spans="2:29" ht="20.100000000000001" hidden="1" customHeight="1">
      <c r="B25" s="500"/>
      <c r="C25" s="501"/>
      <c r="D25" s="1021" t="s">
        <v>612</v>
      </c>
      <c r="E25" s="1022"/>
      <c r="F25" s="1022"/>
      <c r="G25" s="1023"/>
    </row>
    <row r="26" spans="2:29" ht="20.100000000000001" hidden="1" customHeight="1">
      <c r="B26" s="502"/>
      <c r="C26" s="503"/>
      <c r="D26" s="1021"/>
      <c r="E26" s="1022"/>
      <c r="F26" s="1022"/>
      <c r="G26" s="1023"/>
    </row>
    <row r="27" spans="2:29" ht="20.100000000000001" customHeight="1"/>
    <row r="28" spans="2:29" ht="20.100000000000001" hidden="1" customHeight="1">
      <c r="B28" s="477" t="s">
        <v>602</v>
      </c>
      <c r="C28" s="498"/>
      <c r="D28" s="1021"/>
      <c r="E28" s="1022"/>
      <c r="F28" s="1022"/>
      <c r="G28" s="1023"/>
    </row>
    <row r="29" spans="2:29" ht="20.100000000000001" hidden="1" customHeight="1">
      <c r="B29" s="478" t="s">
        <v>603</v>
      </c>
      <c r="C29" s="499"/>
      <c r="D29" s="1021"/>
      <c r="E29" s="1022"/>
      <c r="F29" s="1022"/>
      <c r="G29" s="1023"/>
    </row>
    <row r="30" spans="2:29" ht="20.100000000000001" hidden="1" customHeight="1">
      <c r="B30" s="500"/>
      <c r="C30" s="501"/>
      <c r="D30" s="1021"/>
      <c r="E30" s="1022"/>
      <c r="F30" s="1022"/>
      <c r="G30" s="1023"/>
    </row>
    <row r="31" spans="2:29" ht="20.100000000000001" hidden="1" customHeight="1">
      <c r="B31" s="502"/>
      <c r="C31" s="503"/>
      <c r="D31" s="1021"/>
      <c r="E31" s="1022"/>
      <c r="F31" s="1022"/>
      <c r="G31" s="1023"/>
    </row>
    <row r="32" spans="2:29" ht="20.100000000000001" customHeight="1">
      <c r="B32" s="504"/>
      <c r="C32" s="504"/>
    </row>
    <row r="33" spans="2:25" ht="21" customHeight="1">
      <c r="B33" s="505" t="s">
        <v>161</v>
      </c>
      <c r="C33" s="506"/>
      <c r="D33" s="1021"/>
      <c r="E33" s="1022"/>
      <c r="F33" s="1022"/>
      <c r="G33" s="1023"/>
    </row>
    <row r="34" spans="2:25" ht="21" customHeight="1">
      <c r="B34" s="505" t="s">
        <v>162</v>
      </c>
      <c r="C34" s="506"/>
      <c r="D34" s="1021"/>
      <c r="E34" s="1022"/>
      <c r="F34" s="1022"/>
      <c r="G34" s="1023"/>
    </row>
    <row r="35" spans="2:25" ht="21" customHeight="1">
      <c r="B35" s="507"/>
      <c r="C35" s="507"/>
      <c r="D35" s="508"/>
    </row>
    <row r="36" spans="2:25" s="479" customFormat="1" ht="21" customHeight="1">
      <c r="B36" s="505" t="s">
        <v>607</v>
      </c>
      <c r="C36" s="506"/>
      <c r="D36" s="509"/>
      <c r="E36" s="510"/>
      <c r="F36" s="509"/>
      <c r="G36" s="511"/>
      <c r="H36" s="512">
        <f>IF(E36="Feb",29,IF(OR(E36="Apr", E36="Jun", E36="Sep", E36="Nov"),30,31))</f>
        <v>31</v>
      </c>
      <c r="I36" s="483"/>
      <c r="J36" s="483"/>
      <c r="K36" s="483"/>
      <c r="L36" s="483"/>
      <c r="M36" s="483"/>
      <c r="N36" s="483"/>
      <c r="O36" s="483"/>
      <c r="P36" s="483"/>
      <c r="Q36" s="483"/>
      <c r="R36" s="483"/>
      <c r="S36" s="483"/>
      <c r="T36" s="483"/>
      <c r="U36" s="483"/>
      <c r="V36" s="483"/>
      <c r="W36" s="483"/>
      <c r="X36" s="483"/>
      <c r="Y36" s="483"/>
    </row>
    <row r="37" spans="2:25" ht="21" customHeight="1">
      <c r="B37" s="505" t="s">
        <v>608</v>
      </c>
      <c r="C37" s="506"/>
      <c r="D37" s="1021"/>
      <c r="E37" s="1032"/>
      <c r="F37" s="1032"/>
      <c r="G37" s="1033"/>
    </row>
    <row r="38" spans="2:25">
      <c r="E38" s="497"/>
    </row>
  </sheetData>
  <sheetProtection formatColumns="0" formatRows="0" selectLockedCells="1"/>
  <dataConsolidate/>
  <customSheetViews>
    <customSheetView guid="{75B14AF8-1D53-4505-AAFD-D14BA6666FCE}" scale="115" showPageBreaks="1" showGridLines="0" printArea="1" hiddenRows="1" hiddenColumns="1" state="hidden" view="pageBreakPreview">
      <selection activeCell="A22" sqref="A22:E22"/>
      <pageMargins left="0.75" right="0.75" top="0.69" bottom="0.7" header="0.4" footer="0.37"/>
      <pageSetup orientation="portrait" r:id="rId1"/>
      <headerFooter alignWithMargins="0"/>
    </customSheetView>
    <customSheetView guid="{A191DFDC-8ECE-4AD6-BD00-FEA0D8FB0A45}" scale="115" showPageBreaks="1" showGridLines="0" printArea="1" hiddenRows="1" hiddenColumns="1" state="hidden" view="pageBreakPreview">
      <selection activeCell="A22" sqref="A22:E22"/>
      <pageMargins left="0.75" right="0.75" top="0.69" bottom="0.7" header="0.4" footer="0.37"/>
      <pageSetup orientation="portrait" r:id="rId2"/>
      <headerFooter alignWithMargins="0"/>
    </customSheetView>
    <customSheetView guid="{5476C51C-4037-4B28-A818-10D7CDF0C66A}" scale="115" showPageBreaks="1" showGridLines="0" printArea="1" hiddenRows="1" hiddenColumns="1" state="hidden" view="pageBreakPreview">
      <selection activeCell="A22" sqref="A22:E22"/>
      <pageMargins left="0.75" right="0.75" top="0.69" bottom="0.7" header="0.4" footer="0.37"/>
      <pageSetup orientation="portrait" r:id="rId3"/>
      <headerFooter alignWithMargins="0"/>
    </customSheetView>
    <customSheetView guid="{3B0AB1ED-5866-4A43-AA03-026CB8F4E20E}" scale="115" showPageBreaks="1" showGridLines="0" printArea="1" hiddenRows="1" hiddenColumns="1" state="hidden" view="pageBreakPreview">
      <selection activeCell="A22" sqref="A22:E22"/>
      <pageMargins left="0.75" right="0.75" top="0.69" bottom="0.7" header="0.4" footer="0.37"/>
      <pageSetup orientation="portrait" r:id="rId4"/>
      <headerFooter alignWithMargins="0"/>
    </customSheetView>
    <customSheetView guid="{45814E31-7EF7-46D4-AAA9-9580F481731A}" scale="115" showPageBreaks="1" showGridLines="0" printArea="1" hiddenRows="1" hiddenColumns="1" state="hidden" view="pageBreakPreview">
      <selection activeCell="A22" sqref="A22:E22"/>
      <pageMargins left="0.75" right="0.75" top="0.69" bottom="0.7" header="0.4" footer="0.37"/>
      <pageSetup orientation="portrait" r:id="rId5"/>
      <headerFooter alignWithMargins="0"/>
    </customSheetView>
    <customSheetView guid="{A8583C01-5E6A-4469-ADCA-440E12AA8084}" scale="115" showPageBreaks="1" showGridLines="0" printArea="1" hiddenRows="1" hiddenColumns="1" state="hidden" view="pageBreakPreview" topLeftCell="A10">
      <selection activeCell="O11" sqref="O11"/>
      <pageMargins left="0.75" right="0.75" top="0.69" bottom="0.7" header="0.4" footer="0.37"/>
      <pageSetup scale="96" orientation="portrait" r:id="rId6"/>
      <headerFooter alignWithMargins="0"/>
    </customSheetView>
    <customSheetView guid="{3836A67F-51F8-4B52-B51D-937DC398CD1F}" scale="115" showPageBreaks="1" showGridLines="0" printArea="1" hiddenRows="1" hiddenColumns="1" view="pageBreakPreview">
      <selection activeCell="A22" sqref="A22:E22"/>
      <pageMargins left="0.75" right="0.75" top="0.69" bottom="0.7" header="0.4" footer="0.37"/>
      <pageSetup scale="96" orientation="portrait" r:id="rId7"/>
      <headerFooter alignWithMargins="0"/>
    </customSheetView>
    <customSheetView guid="{05855B4F-D61E-4C97-B759-B2F96767F6F8}" scale="115" showPageBreaks="1" showGridLines="0" printArea="1" hiddenColumns="1" view="pageBreakPreview">
      <selection activeCell="D6" sqref="D6:G6"/>
      <pageMargins left="0.75" right="0.75" top="0.69" bottom="0.7" header="0.4" footer="0.37"/>
      <pageSetup scale="96" orientation="portrait" r:id="rId8"/>
      <headerFooter alignWithMargins="0"/>
    </customSheetView>
    <customSheetView guid="{2CF6F19D-227C-4840-A9E1-6C944B0145DB}" scale="115" showPageBreaks="1" showGridLines="0" printArea="1" hiddenRows="1" hiddenColumns="1" view="pageBreakPreview">
      <selection activeCell="D10" sqref="D10:G13"/>
      <pageMargins left="0.75" right="0.75" top="0.69" bottom="0.7" header="0.4" footer="0.37"/>
      <pageSetup scale="96" orientation="portrait" r:id="rId9"/>
      <headerFooter alignWithMargins="0"/>
    </customSheetView>
    <customSheetView guid="{22E98F9C-C2D1-498E-A22F-610A9D935107}" scale="115" showPageBreaks="1" showGridLines="0" printArea="1" hiddenRows="1" hiddenColumns="1" state="hidden" view="pageBreakPreview">
      <selection activeCell="A22" sqref="A22:E22"/>
      <pageMargins left="0.75" right="0.75" top="0.69" bottom="0.7" header="0.4" footer="0.37"/>
      <pageSetup orientation="portrait" r:id="rId10"/>
      <headerFooter alignWithMargins="0"/>
    </customSheetView>
    <customSheetView guid="{F69C7555-C61D-4F7A-9432-A1A8E6C1D167}" scale="115" showPageBreaks="1" showGridLines="0" printArea="1" hiddenRows="1" hiddenColumns="1" state="hidden" view="pageBreakPreview">
      <selection activeCell="A22" sqref="A22:E22"/>
      <pageMargins left="0.75" right="0.75" top="0.69" bottom="0.7" header="0.4" footer="0.37"/>
      <pageSetup orientation="portrait" r:id="rId11"/>
      <headerFooter alignWithMargins="0"/>
    </customSheetView>
    <customSheetView guid="{1C46EBB3-B065-41C0-9C89-6B0653776FC2}" scale="115" showPageBreaks="1" showGridLines="0" printArea="1" hiddenRows="1" hiddenColumns="1" state="hidden" view="pageBreakPreview">
      <selection activeCell="A22" sqref="A22:E22"/>
      <pageMargins left="0.75" right="0.75" top="0.69" bottom="0.7" header="0.4" footer="0.37"/>
      <pageSetup orientation="portrait" r:id="rId12"/>
      <headerFooter alignWithMargins="0"/>
    </customSheetView>
    <customSheetView guid="{DADC952D-E162-4FBD-AB22-9C1A7E7CACD8}" scale="115" showPageBreaks="1" showGridLines="0" printArea="1" hiddenRows="1" hiddenColumns="1" state="hidden" view="pageBreakPreview">
      <selection activeCell="A22" sqref="A22:E22"/>
      <pageMargins left="0.75" right="0.75" top="0.69" bottom="0.7" header="0.4" footer="0.37"/>
      <pageSetup orientation="portrait" r:id="rId13"/>
      <headerFooter alignWithMargins="0"/>
    </customSheetView>
    <customSheetView guid="{ABDD40A7-66B9-43CC-B63B-09D98A5A40BE}" scale="115" showPageBreaks="1" showGridLines="0" printArea="1" hiddenRows="1" hiddenColumns="1" state="hidden" view="pageBreakPreview">
      <selection activeCell="A22" sqref="A22:E22"/>
      <pageMargins left="0.75" right="0.75" top="0.69" bottom="0.7" header="0.4" footer="0.37"/>
      <pageSetup orientation="portrait" r:id="rId14"/>
      <headerFooter alignWithMargins="0"/>
    </customSheetView>
  </customSheetViews>
  <mergeCells count="27">
    <mergeCell ref="D37:G37"/>
    <mergeCell ref="D33:G33"/>
    <mergeCell ref="D34:G34"/>
    <mergeCell ref="D16:G16"/>
    <mergeCell ref="D25:G25"/>
    <mergeCell ref="D26:G26"/>
    <mergeCell ref="D28:G28"/>
    <mergeCell ref="D29:G29"/>
    <mergeCell ref="D30:G30"/>
    <mergeCell ref="D31:G31"/>
    <mergeCell ref="D18:G18"/>
    <mergeCell ref="D19:G19"/>
    <mergeCell ref="D20:G20"/>
    <mergeCell ref="D21:G21"/>
    <mergeCell ref="D23:G23"/>
    <mergeCell ref="D24:G24"/>
    <mergeCell ref="B1:G1"/>
    <mergeCell ref="B2:G2"/>
    <mergeCell ref="B4:G4"/>
    <mergeCell ref="D6:G6"/>
    <mergeCell ref="D7:G7"/>
    <mergeCell ref="B15:C15"/>
    <mergeCell ref="D15:G15"/>
    <mergeCell ref="D10:G10"/>
    <mergeCell ref="D11:G11"/>
    <mergeCell ref="D12:G12"/>
    <mergeCell ref="D13:G13"/>
  </mergeCells>
  <conditionalFormatting sqref="B28:C31">
    <cfRule type="expression" dxfId="110" priority="3">
      <formula>$AA$6&lt;2</formula>
    </cfRule>
  </conditionalFormatting>
  <conditionalFormatting sqref="B23:C26">
    <cfRule type="expression" dxfId="109" priority="4">
      <formula>$AA$6&lt;1</formula>
    </cfRule>
  </conditionalFormatting>
  <conditionalFormatting sqref="B7:G7">
    <cfRule type="expression" dxfId="108" priority="5">
      <formula>$D$6="Sole Bidder"</formula>
    </cfRule>
  </conditionalFormatting>
  <conditionalFormatting sqref="D23:G31">
    <cfRule type="expression" dxfId="107" priority="2" stopIfTrue="1">
      <formula>$D$6="Sole Bidder"</formula>
    </cfRule>
  </conditionalFormatting>
  <conditionalFormatting sqref="D28:G31">
    <cfRule type="expression" dxfId="106" priority="1">
      <formula>$L$15=1</formula>
    </cfRule>
  </conditionalFormatting>
  <dataValidations count="7">
    <dataValidation type="list" allowBlank="1" showInputMessage="1" showErrorMessage="1" sqref="F36" xr:uid="{00000000-0002-0000-0300-000000000000}">
      <formula1>"2020"</formula1>
    </dataValidation>
    <dataValidation type="list" allowBlank="1" showInputMessage="1" showErrorMessage="1" sqref="E36" xr:uid="{00000000-0002-0000-0300-000001000000}">
      <formula1>"Jan,Feb,Mar,Apr,May,Jun,Jul,Aug,Sep,Oct,Nov,Dec"</formula1>
    </dataValidation>
    <dataValidation type="list" allowBlank="1" showInputMessage="1" showErrorMessage="1" sqref="D36" xr:uid="{00000000-0002-0000-0300-000002000000}">
      <formula1>"1,2,3,4,5,6,7,8,9,10,11,12,13,14,15,16,17,18,19,20,21,22,23,24,25,26,27,28,29,30,31"</formula1>
    </dataValidation>
    <dataValidation type="list" allowBlank="1" showInputMessage="1" showErrorMessage="1" sqref="D7:G9 D14:G14" xr:uid="{00000000-0002-0000-0300-000003000000}">
      <formula1>$AB$2:$AB$3</formula1>
    </dataValidation>
    <dataValidation showInputMessage="1" showErrorMessage="1" sqref="D16:G17" xr:uid="{00000000-0002-0000-0300-000004000000}"/>
    <dataValidation type="list" allowBlank="1" showInputMessage="1" showErrorMessage="1" sqref="D15:G15" xr:uid="{00000000-0002-0000-0300-000005000000}">
      <formula1>$M$3:$M$4</formula1>
    </dataValidation>
    <dataValidation type="list" allowBlank="1" showInputMessage="1" showErrorMessage="1" sqref="D6:G6" xr:uid="{00000000-0002-0000-0300-000006000000}">
      <formula1>$AA$2</formula1>
    </dataValidation>
  </dataValidations>
  <pageMargins left="0.75" right="0.75" top="0.69" bottom="0.7" header="0.4" footer="0.37"/>
  <pageSetup orientation="portrait" r:id="rId15"/>
  <headerFooter alignWithMargins="0"/>
  <drawing r:id="rId1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34"/>
    <pageSetUpPr fitToPage="1"/>
  </sheetPr>
  <dimension ref="A1:AT40"/>
  <sheetViews>
    <sheetView showGridLines="0" view="pageBreakPreview" zoomScale="90" zoomScaleSheetLayoutView="90" workbookViewId="0">
      <selection activeCell="D24" sqref="D24"/>
    </sheetView>
  </sheetViews>
  <sheetFormatPr defaultColWidth="9.140625" defaultRowHeight="16.5"/>
  <cols>
    <col min="1" max="1" width="12.140625" style="30" customWidth="1"/>
    <col min="2" max="2" width="15.7109375" style="30" customWidth="1"/>
    <col min="3" max="3" width="11.42578125" style="30" customWidth="1"/>
    <col min="4" max="4" width="20.42578125" style="30" customWidth="1"/>
    <col min="5" max="5" width="52.85546875" style="30" customWidth="1"/>
    <col min="6" max="6" width="12.85546875" style="43" customWidth="1"/>
    <col min="7" max="7" width="9.7109375" style="43" hidden="1" customWidth="1"/>
    <col min="8" max="8" width="18" style="43" hidden="1" customWidth="1"/>
    <col min="9" max="25" width="9.7109375" style="43" customWidth="1"/>
    <col min="26" max="26" width="18" style="167" customWidth="1"/>
    <col min="27" max="27" width="9.140625" style="52"/>
    <col min="28" max="28" width="9.140625" style="25"/>
    <col min="29" max="16384" width="9.140625" style="26"/>
  </cols>
  <sheetData>
    <row r="1" spans="1:46" ht="27" customHeight="1">
      <c r="A1" s="1034" t="str">
        <f>Basic!A3&amp;Basic!B3</f>
        <v>Specification No. :CC/NT/G-MISC/DOM/A02/23/01462</v>
      </c>
      <c r="B1" s="1034"/>
      <c r="C1" s="1034"/>
      <c r="D1" s="1034"/>
      <c r="E1" s="377" t="str">
        <f>"Attachment-3(JV) " &amp; AT1</f>
        <v xml:space="preserve">Attachment-3(JV) </v>
      </c>
      <c r="F1" s="74"/>
      <c r="G1" s="74"/>
      <c r="H1" s="74"/>
      <c r="I1" s="74"/>
      <c r="J1" s="74"/>
      <c r="K1" s="74"/>
      <c r="L1" s="74"/>
      <c r="M1" s="74"/>
      <c r="N1" s="74"/>
      <c r="O1" s="74"/>
      <c r="P1" s="74"/>
      <c r="Q1" s="74"/>
      <c r="R1" s="74"/>
      <c r="S1" s="74"/>
      <c r="T1" s="74"/>
      <c r="U1" s="74"/>
      <c r="V1" s="74"/>
      <c r="W1" s="74"/>
      <c r="X1" s="74"/>
      <c r="Y1" s="74"/>
      <c r="Z1" s="173">
        <f>'Names of Bidder'!D6</f>
        <v>0</v>
      </c>
      <c r="AT1" s="171"/>
    </row>
    <row r="2" spans="1:46" ht="10.5" customHeight="1">
      <c r="Z2" s="173">
        <f>'Names of Bidder'!G6</f>
        <v>0</v>
      </c>
    </row>
    <row r="3" spans="1:46" ht="56.25" customHeight="1">
      <c r="A3" s="998" t="str">
        <f>Basic!B1</f>
        <v>Isolator Package ISO-02 associated with Bulk Procurement for Substation Equipment’s for implementation of Bay Extension work.</v>
      </c>
      <c r="B3" s="999"/>
      <c r="C3" s="999"/>
      <c r="D3" s="999"/>
      <c r="E3" s="999"/>
      <c r="F3" s="75"/>
      <c r="G3" s="75"/>
      <c r="H3" s="75"/>
      <c r="I3" s="75"/>
      <c r="J3" s="75"/>
      <c r="K3" s="75"/>
      <c r="L3" s="75"/>
      <c r="M3" s="75"/>
      <c r="N3" s="75"/>
      <c r="O3" s="75"/>
      <c r="P3" s="75"/>
      <c r="Q3" s="75"/>
      <c r="R3" s="75"/>
      <c r="S3" s="75"/>
      <c r="T3" s="75"/>
      <c r="U3" s="75"/>
      <c r="V3" s="75"/>
      <c r="W3" s="75"/>
      <c r="X3" s="75"/>
      <c r="Y3" s="75"/>
      <c r="Z3" s="174"/>
      <c r="AA3" s="76"/>
      <c r="AB3" s="27"/>
    </row>
    <row r="4" spans="1:46" ht="10.5" customHeight="1">
      <c r="A4" s="29"/>
      <c r="AB4" s="31"/>
      <c r="AC4" s="11"/>
    </row>
    <row r="5" spans="1:46" ht="20.100000000000001" customHeight="1">
      <c r="A5" s="1035" t="s">
        <v>328</v>
      </c>
      <c r="B5" s="1035"/>
      <c r="C5" s="1035"/>
      <c r="D5" s="1035"/>
      <c r="E5" s="1035"/>
      <c r="F5" s="77"/>
      <c r="G5" s="77"/>
      <c r="H5" s="77"/>
      <c r="I5" s="77"/>
      <c r="J5" s="77"/>
      <c r="K5" s="77"/>
      <c r="L5" s="77"/>
      <c r="M5" s="77"/>
      <c r="N5" s="77"/>
      <c r="O5" s="77"/>
      <c r="P5" s="77"/>
      <c r="Q5" s="77"/>
      <c r="R5" s="77"/>
      <c r="S5" s="77"/>
      <c r="T5" s="77"/>
      <c r="U5" s="77"/>
      <c r="V5" s="77"/>
      <c r="W5" s="77"/>
      <c r="X5" s="77"/>
      <c r="Y5" s="77"/>
      <c r="Z5" s="175"/>
      <c r="AB5" s="31"/>
      <c r="AC5" s="13"/>
    </row>
    <row r="6" spans="1:46" ht="12" customHeight="1">
      <c r="A6" s="33"/>
      <c r="AB6" s="31"/>
      <c r="AC6" s="13"/>
    </row>
    <row r="7" spans="1:46" ht="20.100000000000001" customHeight="1">
      <c r="A7" s="34" t="str">
        <f>"Bidder’s Name and Address :"</f>
        <v>Bidder’s Name and Address :</v>
      </c>
      <c r="E7" s="16" t="s">
        <v>333</v>
      </c>
      <c r="F7" s="16"/>
      <c r="G7" s="16"/>
      <c r="H7" s="16"/>
      <c r="I7" s="16"/>
      <c r="J7" s="16"/>
      <c r="K7" s="16"/>
      <c r="L7" s="16"/>
      <c r="M7" s="16"/>
      <c r="N7" s="16"/>
      <c r="O7" s="16"/>
      <c r="P7" s="16"/>
      <c r="Q7" s="16"/>
      <c r="R7" s="16"/>
      <c r="S7" s="16"/>
      <c r="T7" s="16"/>
      <c r="U7" s="16"/>
      <c r="V7" s="16"/>
      <c r="W7" s="16"/>
      <c r="X7" s="16"/>
      <c r="Y7" s="16"/>
      <c r="AB7" s="31"/>
      <c r="AC7" s="13"/>
    </row>
    <row r="8" spans="1:46" ht="36" customHeight="1">
      <c r="A8" s="1041" t="str">
        <f>D29</f>
        <v/>
      </c>
      <c r="B8" s="1041"/>
      <c r="C8" s="1041"/>
      <c r="D8" s="1041"/>
      <c r="E8" s="12" t="s">
        <v>335</v>
      </c>
      <c r="F8" s="16"/>
      <c r="G8" s="16"/>
      <c r="I8" s="16"/>
      <c r="J8" s="16"/>
      <c r="K8" s="16"/>
      <c r="L8" s="16"/>
      <c r="M8" s="16"/>
      <c r="N8" s="16"/>
      <c r="O8" s="16"/>
      <c r="P8" s="16"/>
      <c r="Q8" s="16"/>
      <c r="R8" s="16"/>
      <c r="S8" s="16"/>
      <c r="T8" s="16"/>
      <c r="U8" s="16"/>
      <c r="V8" s="16"/>
      <c r="W8" s="16"/>
      <c r="X8" s="16"/>
      <c r="Y8" s="16"/>
      <c r="Z8" s="176" t="str">
        <f>IF('Names of Bidder'!D7=1,'Names of Bidder'!D18&amp;" &amp; "&amp;'Names of Bidder'!D23,IF('Names of Bidder'!D7="2 or More",'Names of Bidder'!D18&amp;" , "&amp;'Names of Bidder'!D23&amp;" &amp; "&amp;'Names of Bidder'!D28,""))</f>
        <v/>
      </c>
      <c r="AB8" s="31"/>
      <c r="AC8" s="13"/>
    </row>
    <row r="9" spans="1:46" ht="20.100000000000001" customHeight="1">
      <c r="A9" s="14" t="s">
        <v>334</v>
      </c>
      <c r="B9" s="1037" t="str">
        <f>IF('Name of Bidders'!D10=0, "",'Name of Bidders'!D10)</f>
        <v/>
      </c>
      <c r="C9" s="1037"/>
      <c r="D9" s="1037"/>
      <c r="E9" s="12" t="s">
        <v>337</v>
      </c>
      <c r="F9" s="78"/>
      <c r="G9" s="78"/>
      <c r="H9" s="78"/>
      <c r="I9" s="78"/>
      <c r="J9" s="78"/>
      <c r="K9" s="78"/>
      <c r="L9" s="78"/>
      <c r="M9" s="78"/>
      <c r="N9" s="78"/>
      <c r="O9" s="78"/>
      <c r="P9" s="78"/>
      <c r="Q9" s="78"/>
      <c r="R9" s="78"/>
      <c r="S9" s="78"/>
      <c r="T9" s="78"/>
      <c r="U9" s="78"/>
      <c r="V9" s="78"/>
      <c r="W9" s="78"/>
      <c r="X9" s="78"/>
      <c r="Y9" s="78"/>
      <c r="AB9" s="31"/>
      <c r="AC9" s="13"/>
    </row>
    <row r="10" spans="1:46" ht="20.100000000000001" customHeight="1">
      <c r="A10" s="14" t="s">
        <v>336</v>
      </c>
      <c r="B10" s="1037" t="str">
        <f>IF('Name of Bidders'!D11=0, "",'Name of Bidders'!D11)</f>
        <v/>
      </c>
      <c r="C10" s="1037"/>
      <c r="D10" s="1037"/>
      <c r="E10" s="12" t="s">
        <v>171</v>
      </c>
      <c r="F10" s="78"/>
      <c r="G10" s="78"/>
      <c r="H10" s="78"/>
      <c r="I10" s="78"/>
      <c r="J10" s="78"/>
      <c r="K10" s="78"/>
      <c r="L10" s="78"/>
      <c r="M10" s="78"/>
      <c r="N10" s="78"/>
      <c r="O10" s="78"/>
      <c r="P10" s="78"/>
      <c r="Q10" s="78"/>
      <c r="R10" s="78"/>
      <c r="S10" s="78"/>
      <c r="T10" s="78"/>
      <c r="U10" s="78"/>
      <c r="V10" s="78"/>
      <c r="W10" s="78"/>
      <c r="X10" s="78"/>
      <c r="Y10" s="78"/>
      <c r="AB10" s="31"/>
      <c r="AC10" s="13"/>
    </row>
    <row r="11" spans="1:46" ht="20.100000000000001" customHeight="1">
      <c r="B11" s="1037" t="str">
        <f>IF('Name of Bidders'!D12=0, "",'Name of Bidders'!D12)</f>
        <v/>
      </c>
      <c r="C11" s="1037"/>
      <c r="D11" s="1037"/>
      <c r="E11" s="12" t="s">
        <v>338</v>
      </c>
      <c r="F11" s="78"/>
      <c r="G11" s="78"/>
      <c r="H11" s="78"/>
      <c r="I11" s="78"/>
      <c r="J11" s="78"/>
      <c r="K11" s="78"/>
      <c r="L11" s="78"/>
      <c r="M11" s="78"/>
      <c r="N11" s="78"/>
      <c r="O11" s="78"/>
      <c r="P11" s="78"/>
      <c r="Q11" s="78"/>
      <c r="R11" s="78"/>
      <c r="S11" s="78"/>
      <c r="T11" s="78"/>
      <c r="U11" s="78"/>
      <c r="V11" s="78"/>
      <c r="W11" s="78"/>
      <c r="X11" s="78"/>
      <c r="Y11" s="78"/>
    </row>
    <row r="12" spans="1:46" ht="20.100000000000001" customHeight="1">
      <c r="A12" s="33"/>
      <c r="B12" s="1037" t="str">
        <f>IF('Name of Bidders'!D13=0, "",'Name of Bidders'!D13)</f>
        <v/>
      </c>
      <c r="C12" s="1037"/>
      <c r="D12" s="1037"/>
      <c r="E12" s="12"/>
      <c r="F12" s="78"/>
      <c r="G12" s="78"/>
      <c r="H12" s="78"/>
      <c r="I12" s="78"/>
      <c r="J12" s="78"/>
      <c r="K12" s="78"/>
      <c r="L12" s="78"/>
      <c r="M12" s="78"/>
      <c r="N12" s="78"/>
      <c r="O12" s="78"/>
      <c r="P12" s="78"/>
      <c r="Q12" s="78"/>
      <c r="R12" s="78"/>
      <c r="S12" s="78"/>
      <c r="T12" s="78"/>
      <c r="U12" s="78"/>
      <c r="V12" s="78"/>
      <c r="W12" s="78"/>
      <c r="X12" s="78"/>
      <c r="Y12" s="78"/>
    </row>
    <row r="13" spans="1:46" ht="9.9499999999999993" customHeight="1">
      <c r="A13" s="33"/>
      <c r="B13" s="149"/>
      <c r="C13" s="149"/>
      <c r="D13" s="149"/>
      <c r="E13" s="26"/>
      <c r="F13" s="78"/>
      <c r="G13" s="78"/>
      <c r="H13" s="78"/>
      <c r="I13" s="78"/>
      <c r="J13" s="78"/>
      <c r="K13" s="78"/>
      <c r="L13" s="78"/>
      <c r="M13" s="78"/>
      <c r="N13" s="78"/>
      <c r="O13" s="78"/>
      <c r="P13" s="78"/>
      <c r="Q13" s="78"/>
      <c r="R13" s="78"/>
      <c r="S13" s="78"/>
      <c r="T13" s="78"/>
      <c r="U13" s="78"/>
      <c r="V13" s="78"/>
      <c r="W13" s="78"/>
      <c r="X13" s="78"/>
      <c r="Y13" s="78"/>
    </row>
    <row r="14" spans="1:46" ht="20.100000000000001" customHeight="1">
      <c r="A14" s="1039" t="str">
        <f>IF('Names of Bidder'!D6="Sole Bidder", "This Attachment is Not Applicable", "")</f>
        <v/>
      </c>
      <c r="B14" s="1039"/>
      <c r="C14" s="1039"/>
      <c r="D14" s="1039"/>
      <c r="E14" s="1039"/>
      <c r="F14" s="78"/>
      <c r="G14" s="78"/>
      <c r="H14" s="78"/>
      <c r="I14" s="78"/>
      <c r="J14" s="78"/>
      <c r="K14" s="78"/>
      <c r="L14" s="78"/>
      <c r="M14" s="78"/>
      <c r="N14" s="78"/>
      <c r="O14" s="78"/>
      <c r="P14" s="78"/>
      <c r="Q14" s="78"/>
      <c r="R14" s="78"/>
      <c r="S14" s="78"/>
      <c r="T14" s="78"/>
      <c r="U14" s="78"/>
      <c r="V14" s="78"/>
      <c r="W14" s="78"/>
      <c r="X14" s="78"/>
      <c r="Y14" s="78"/>
    </row>
    <row r="15" spans="1:46" ht="20.100000000000001" customHeight="1">
      <c r="A15" s="34" t="s">
        <v>163</v>
      </c>
      <c r="B15" s="149"/>
      <c r="C15" s="149"/>
      <c r="D15" s="149"/>
      <c r="E15" s="12"/>
      <c r="F15" s="78"/>
      <c r="G15" s="78"/>
      <c r="H15" s="78"/>
      <c r="I15" s="78"/>
      <c r="J15" s="78"/>
      <c r="K15" s="78"/>
      <c r="L15" s="78"/>
      <c r="M15" s="78"/>
      <c r="N15" s="78"/>
      <c r="O15" s="78"/>
      <c r="P15" s="78"/>
      <c r="Q15" s="78"/>
      <c r="R15" s="78"/>
      <c r="S15" s="78"/>
      <c r="T15" s="78"/>
      <c r="U15" s="78"/>
      <c r="V15" s="78"/>
      <c r="W15" s="78"/>
      <c r="X15" s="78"/>
      <c r="Y15" s="78"/>
    </row>
    <row r="16" spans="1:46" ht="20.100000000000001" customHeight="1">
      <c r="A16" s="34"/>
      <c r="B16" s="1040" t="str">
        <f>IF(Z2=1,"Other Partner",IF(Z2="2 or More","Other Partner-1",""))</f>
        <v/>
      </c>
      <c r="C16" s="1040"/>
      <c r="D16" s="1040"/>
      <c r="E16" s="156" t="str">
        <f>IF(Z2="2 or More", "Other Partner-2", "")</f>
        <v/>
      </c>
      <c r="F16" s="78"/>
      <c r="G16" s="78"/>
      <c r="H16" s="78"/>
      <c r="I16" s="78"/>
      <c r="J16" s="78"/>
      <c r="K16" s="78"/>
      <c r="L16" s="78"/>
      <c r="M16" s="78"/>
      <c r="N16" s="78"/>
      <c r="O16" s="78"/>
      <c r="P16" s="78"/>
      <c r="Q16" s="78"/>
      <c r="R16" s="78"/>
      <c r="S16" s="78"/>
      <c r="T16" s="78"/>
      <c r="U16" s="78"/>
      <c r="V16" s="78"/>
      <c r="W16" s="78"/>
      <c r="X16" s="78"/>
      <c r="Y16" s="78"/>
    </row>
    <row r="17" spans="1:28" ht="20.100000000000001" customHeight="1">
      <c r="A17" s="14" t="s">
        <v>334</v>
      </c>
      <c r="B17" s="1038" t="str">
        <f>IF('Names of Bidder'!D23=0, "", 'Names of Bidder'!D23)</f>
        <v>Ram Lal</v>
      </c>
      <c r="C17" s="1038"/>
      <c r="D17" s="1038"/>
      <c r="E17" s="301" t="str">
        <f>IF($Z$2="2 or More", IF(#REF!=0, "",#REF!), "")</f>
        <v/>
      </c>
      <c r="F17" s="78"/>
      <c r="G17" s="78"/>
      <c r="H17" s="78"/>
      <c r="I17" s="78"/>
      <c r="J17" s="78"/>
      <c r="K17" s="78"/>
      <c r="L17" s="78"/>
      <c r="M17" s="78"/>
      <c r="N17" s="78"/>
      <c r="O17" s="78"/>
      <c r="P17" s="78"/>
      <c r="Q17" s="78"/>
      <c r="R17" s="78"/>
      <c r="S17" s="78"/>
      <c r="T17" s="78"/>
      <c r="U17" s="78"/>
      <c r="V17" s="78"/>
      <c r="W17" s="78"/>
      <c r="X17" s="78"/>
      <c r="Y17" s="78"/>
    </row>
    <row r="18" spans="1:28" ht="20.100000000000001" customHeight="1">
      <c r="A18" s="14" t="s">
        <v>336</v>
      </c>
      <c r="B18" s="1038" t="str">
        <f>IF('Names of Bidder'!D24=0, "", 'Names of Bidder'!D24)</f>
        <v>G5</v>
      </c>
      <c r="C18" s="1038"/>
      <c r="D18" s="1038"/>
      <c r="E18" s="301" t="str">
        <f>IF($Z$2="2 or More", IF(#REF!=0, "",#REF!), "")</f>
        <v/>
      </c>
      <c r="F18" s="78"/>
      <c r="G18" s="78"/>
      <c r="H18" s="78"/>
      <c r="I18" s="78"/>
      <c r="J18" s="78"/>
      <c r="K18" s="78"/>
      <c r="L18" s="78"/>
      <c r="M18" s="78"/>
      <c r="N18" s="78"/>
      <c r="O18" s="78"/>
      <c r="P18" s="78"/>
      <c r="Q18" s="78"/>
      <c r="R18" s="78"/>
      <c r="S18" s="78"/>
      <c r="T18" s="78"/>
      <c r="U18" s="78"/>
      <c r="V18" s="78"/>
      <c r="W18" s="78"/>
      <c r="X18" s="78"/>
      <c r="Y18" s="78"/>
    </row>
    <row r="19" spans="1:28" ht="20.100000000000001" customHeight="1">
      <c r="A19" s="33"/>
      <c r="B19" s="1038" t="str">
        <f>IF('Names of Bidder'!D25=0, "", 'Names of Bidder'!D25)</f>
        <v>Gurgaon</v>
      </c>
      <c r="C19" s="1038"/>
      <c r="D19" s="1038"/>
      <c r="E19" s="301" t="str">
        <f>IF($Z$2="2 or More", IF(#REF!=0, "",#REF!), "")</f>
        <v/>
      </c>
      <c r="AA19" s="78"/>
    </row>
    <row r="20" spans="1:28" ht="20.100000000000001" customHeight="1">
      <c r="A20" s="33"/>
      <c r="B20" s="1038" t="str">
        <f>IF('Names of Bidder'!D26=0, "", 'Names of Bidder'!D26)</f>
        <v/>
      </c>
      <c r="C20" s="1038"/>
      <c r="D20" s="1038"/>
      <c r="E20" s="301" t="str">
        <f>IF($Z$2="2 or More", IF(#REF!=0, "",#REF!), "")</f>
        <v/>
      </c>
      <c r="AA20" s="78"/>
    </row>
    <row r="21" spans="1:28" ht="20.100000000000001" customHeight="1">
      <c r="A21" s="30" t="s">
        <v>329</v>
      </c>
    </row>
    <row r="22" spans="1:28" ht="84" customHeight="1">
      <c r="A22" s="1036" t="s">
        <v>983</v>
      </c>
      <c r="B22" s="1036"/>
      <c r="C22" s="1036"/>
      <c r="D22" s="1036"/>
      <c r="E22" s="1036"/>
      <c r="F22" s="79"/>
      <c r="G22" s="79"/>
      <c r="H22" s="79">
        <f>'Names of Bidder'!D6</f>
        <v>0</v>
      </c>
      <c r="I22" s="79"/>
      <c r="J22" s="79"/>
      <c r="K22" s="79"/>
      <c r="L22" s="79"/>
      <c r="M22" s="79"/>
      <c r="N22" s="79"/>
      <c r="O22" s="79"/>
      <c r="P22" s="79"/>
      <c r="Q22" s="79"/>
      <c r="R22" s="79"/>
      <c r="S22" s="79"/>
      <c r="T22" s="79"/>
      <c r="U22" s="79"/>
      <c r="V22" s="79"/>
      <c r="W22" s="79"/>
      <c r="X22" s="79"/>
      <c r="Y22" s="79"/>
      <c r="Z22" s="177"/>
      <c r="AA22" s="80"/>
      <c r="AB22" s="35"/>
    </row>
    <row r="23" spans="1:28" ht="33" customHeight="1">
      <c r="D23" s="154"/>
    </row>
    <row r="24" spans="1:28" ht="33" customHeight="1">
      <c r="A24" s="37" t="s">
        <v>6</v>
      </c>
      <c r="B24" s="123">
        <f>'Name of Bidders'!D32</f>
        <v>0</v>
      </c>
      <c r="C24" s="81"/>
      <c r="D24" s="154" t="s">
        <v>4</v>
      </c>
      <c r="E24" s="299">
        <f>'Name of Bidders'!D25</f>
        <v>0</v>
      </c>
      <c r="F24" s="81"/>
      <c r="G24" s="81"/>
      <c r="H24" s="81"/>
      <c r="I24" s="81"/>
      <c r="J24" s="81"/>
      <c r="K24" s="81"/>
      <c r="L24" s="81"/>
      <c r="M24" s="81"/>
      <c r="N24" s="81"/>
      <c r="O24" s="81"/>
      <c r="P24" s="81"/>
      <c r="Q24" s="81"/>
      <c r="R24" s="81"/>
      <c r="S24" s="81"/>
      <c r="T24" s="81"/>
      <c r="U24" s="81"/>
      <c r="V24" s="81"/>
      <c r="W24" s="81"/>
      <c r="X24" s="81"/>
      <c r="Y24" s="81"/>
      <c r="AA24" s="52">
        <f>Basic!B4</f>
        <v>0</v>
      </c>
    </row>
    <row r="25" spans="1:28" ht="33" customHeight="1">
      <c r="A25" s="37" t="s">
        <v>7</v>
      </c>
      <c r="B25" s="299">
        <f>'Name of Bidders'!D33</f>
        <v>0</v>
      </c>
      <c r="C25" s="81"/>
      <c r="D25" s="154" t="s">
        <v>5</v>
      </c>
      <c r="E25" s="299">
        <f>'Name of Bidders'!D26</f>
        <v>0</v>
      </c>
      <c r="F25" s="142"/>
      <c r="G25" s="142"/>
      <c r="H25" s="142"/>
      <c r="I25" s="142"/>
      <c r="J25" s="142"/>
      <c r="K25" s="142"/>
      <c r="L25" s="142"/>
      <c r="M25" s="142"/>
      <c r="N25" s="142"/>
      <c r="O25" s="142"/>
      <c r="P25" s="142"/>
      <c r="Q25" s="142"/>
      <c r="R25" s="142"/>
      <c r="S25" s="142"/>
      <c r="T25" s="142"/>
      <c r="U25" s="142"/>
      <c r="V25" s="142"/>
      <c r="W25" s="142"/>
      <c r="X25" s="142"/>
      <c r="Y25" s="142"/>
      <c r="AA25" s="52">
        <f>Basic!B5</f>
        <v>15</v>
      </c>
    </row>
    <row r="26" spans="1:28" ht="33" customHeight="1">
      <c r="C26" s="81"/>
      <c r="D26" s="154"/>
      <c r="F26" s="142"/>
      <c r="G26" s="142"/>
      <c r="H26" s="142"/>
      <c r="I26" s="142"/>
      <c r="J26" s="142"/>
      <c r="K26" s="142"/>
      <c r="L26" s="142"/>
      <c r="M26" s="142"/>
      <c r="N26" s="142"/>
      <c r="O26" s="142"/>
      <c r="P26" s="142"/>
      <c r="Q26" s="142"/>
      <c r="R26" s="142"/>
      <c r="S26" s="142"/>
      <c r="T26" s="142"/>
      <c r="U26" s="142"/>
      <c r="V26" s="142"/>
      <c r="W26" s="142"/>
      <c r="X26" s="142"/>
      <c r="Y26" s="142"/>
    </row>
    <row r="27" spans="1:28" ht="33" customHeight="1">
      <c r="A27" s="34"/>
      <c r="B27" s="30" t="str">
        <f>IF(C$27=1,'Name of Bidders'!D11,IF(C$27=2,'Name of Bidders'!D16,""))</f>
        <v/>
      </c>
      <c r="C27" s="34">
        <f>'Name of Bidders'!I15</f>
        <v>0</v>
      </c>
      <c r="D27" s="30" t="str">
        <f>IF(C27=1,'Name of Bidders'!D10,IF(C27=2,'Name of Bidders'!D15,""))</f>
        <v/>
      </c>
      <c r="E27" s="34"/>
      <c r="F27" s="81"/>
      <c r="G27" s="81"/>
      <c r="H27" s="81"/>
      <c r="I27" s="81"/>
      <c r="J27" s="81"/>
      <c r="K27" s="81"/>
      <c r="L27" s="81"/>
      <c r="M27" s="81"/>
      <c r="N27" s="81"/>
      <c r="O27" s="81"/>
      <c r="P27" s="81"/>
      <c r="Q27" s="81"/>
      <c r="R27" s="81"/>
      <c r="S27" s="81"/>
      <c r="T27" s="81"/>
      <c r="U27" s="81"/>
      <c r="V27" s="81"/>
      <c r="W27" s="81"/>
      <c r="X27" s="81"/>
      <c r="Y27" s="81"/>
    </row>
    <row r="28" spans="1:28" ht="20.100000000000001" customHeight="1">
      <c r="B28" s="30" t="str">
        <f>IF(C$27=1,'Name of Bidders'!D12,IF(C$27=2,'Name of Bidders'!D17,""))</f>
        <v/>
      </c>
    </row>
    <row r="29" spans="1:28" ht="20.100000000000001" customHeight="1">
      <c r="A29" s="39"/>
      <c r="B29" s="30" t="str">
        <f>IF(C$27=1,'Name of Bidders'!D13,IF(C$27=2,'Name of Bidders'!D18,""))</f>
        <v/>
      </c>
      <c r="D29" s="30" t="str">
        <f>IF(C27=1,"Bidder as Qualified Manufacturer",IF(C27=2,"Bidder as Qualified Licenssee of Qualified Manufacturer",""))</f>
        <v/>
      </c>
    </row>
    <row r="30" spans="1:28" ht="20.100000000000001" customHeight="1"/>
    <row r="31" spans="1:28" ht="20.100000000000001" customHeight="1"/>
    <row r="32" spans="1:28" ht="20.100000000000001" customHeight="1">
      <c r="A32" s="39"/>
    </row>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row r="39" spans="1:1" ht="20.100000000000001" customHeight="1"/>
    <row r="40" spans="1:1" ht="20.100000000000001" customHeight="1"/>
  </sheetData>
  <sheetProtection password="CC6F" sheet="1" formatColumns="0" formatRows="0" selectLockedCells="1"/>
  <customSheetViews>
    <customSheetView guid="{75B14AF8-1D53-4505-AAFD-D14BA6666FCE}" scale="90" showPageBreaks="1" showGridLines="0" fitToPage="1" printArea="1" hiddenColumns="1" view="pageBreakPreview">
      <selection activeCell="D24" sqref="D24"/>
      <pageMargins left="0.75" right="0.63" top="0.57999999999999996" bottom="0.6" header="0.34" footer="0.35"/>
      <pageSetup scale="90" orientation="portrait" r:id="rId1"/>
      <headerFooter alignWithMargins="0">
        <oddFooter>&amp;R&amp;"Book Antiqua,Bold"&amp;8 Page &amp;P of &amp;N</oddFooter>
      </headerFooter>
    </customSheetView>
    <customSheetView guid="{A191DFDC-8ECE-4AD6-BD00-FEA0D8FB0A45}" scale="90" showPageBreaks="1" showGridLines="0" fitToPage="1" printArea="1" hiddenColumns="1" view="pageBreakPreview">
      <selection activeCell="D24" sqref="D24"/>
      <pageMargins left="0.75" right="0.63" top="0.57999999999999996" bottom="0.6" header="0.34" footer="0.35"/>
      <pageSetup scale="90" orientation="portrait" r:id="rId2"/>
      <headerFooter alignWithMargins="0">
        <oddFooter>&amp;R&amp;"Book Antiqua,Bold"&amp;8 Page &amp;P of &amp;N</oddFooter>
      </headerFooter>
    </customSheetView>
    <customSheetView guid="{5476C51C-4037-4B28-A818-10D7CDF0C66A}" scale="110" showPageBreaks="1" showGridLines="0" fitToPage="1" printArea="1" hiddenColumns="1" view="pageBreakPreview" topLeftCell="A7">
      <selection activeCell="D24" sqref="D24"/>
      <pageMargins left="0.75" right="0.63" top="0.57999999999999996" bottom="0.6" header="0.34" footer="0.35"/>
      <pageSetup scale="90" orientation="portrait" r:id="rId3"/>
      <headerFooter alignWithMargins="0">
        <oddFooter>&amp;R&amp;"Book Antiqua,Bold"&amp;8 Page &amp;P of &amp;N</oddFooter>
      </headerFooter>
    </customSheetView>
    <customSheetView guid="{3B0AB1ED-5866-4A43-AA03-026CB8F4E20E}" scale="110" showPageBreaks="1" showGridLines="0" fitToPage="1" printArea="1" hiddenColumns="1" view="pageBreakPreview" topLeftCell="A13">
      <selection activeCell="D24" sqref="D24"/>
      <pageMargins left="0.75" right="0.63" top="0.57999999999999996" bottom="0.6" header="0.34" footer="0.35"/>
      <pageSetup scale="90" orientation="portrait" r:id="rId4"/>
      <headerFooter alignWithMargins="0">
        <oddFooter>&amp;R&amp;"Book Antiqua,Bold"&amp;8 Page &amp;P of &amp;N</oddFooter>
      </headerFooter>
    </customSheetView>
    <customSheetView guid="{45814E31-7EF7-46D4-AAA9-9580F481731A}" scale="110" showPageBreaks="1" showGridLines="0" fitToPage="1" printArea="1" hiddenRows="1" hiddenColumns="1" view="pageBreakPreview">
      <selection activeCell="B11" sqref="B11:D11"/>
      <pageMargins left="0.75" right="0.63" top="0.57999999999999996" bottom="0.6" header="0.34" footer="0.35"/>
      <pageSetup scale="89" orientation="portrait" r:id="rId5"/>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selection activeCell="F20" sqref="F20"/>
      <pageMargins left="0.75" right="0.63" top="0.57999999999999996" bottom="0.6" header="0.34" footer="0.35"/>
      <pageSetup scale="90" orientation="portrait" r:id="rId6"/>
      <headerFooter alignWithMargins="0">
        <oddFooter>&amp;R&amp;"Book Antiqua,Bold"&amp;8 Page &amp;P of &amp;N</oddFooter>
      </headerFooter>
    </customSheetView>
    <customSheetView guid="{3836A67F-51F8-4B52-B51D-937DC398CD1F}" scale="110" showPageBreaks="1" showGridLines="0" fitToPage="1" printArea="1" hiddenColumns="1" view="pageBreakPreview" topLeftCell="A13">
      <selection activeCell="A22" sqref="A22:E22"/>
      <pageMargins left="0.75" right="0.63" top="0.57999999999999996" bottom="0.6" header="0.34" footer="0.35"/>
      <pageSetup scale="90" orientation="portrait" r:id="rId7"/>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75" right="0.63" top="0.57999999999999996" bottom="0.6" header="0.34" footer="0.35"/>
      <pageSetup scale="86" orientation="portrait" r:id="rId8"/>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75" right="0.63" top="0.57999999999999996" bottom="0.6" header="0.34" footer="0.35"/>
      <pageSetup scale="95" orientation="portrait" r:id="rId9"/>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75" right="0.63" top="0.57999999999999996" bottom="0.6" header="0.34" footer="0.35"/>
      <pageSetup scale="97" orientation="portrait" r:id="rId10"/>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75" right="0.63" top="0.57999999999999996" bottom="0.6" header="0.34" footer="0.35"/>
      <pageSetup scale="97" orientation="portrait" r:id="rId11"/>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75" right="0.63" top="0.57999999999999996" bottom="0.6" header="0.34" footer="0.35"/>
      <pageSetup scale="97" orientation="portrait" r:id="rId12"/>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75" right="0.63" top="0.57999999999999996" bottom="0.6" header="0.34" footer="0.35"/>
      <pageSetup scale="97" orientation="portrait" r:id="rId13"/>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14"/>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5"/>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16"/>
      <headerFooter alignWithMargins="0">
        <oddFooter>&amp;R&amp;"Book Antiqua,Bold"&amp;8 Page &amp;P of &amp;N</oddFooter>
      </headerFooter>
    </customSheetView>
    <customSheetView guid="{43BCBF1E-CDCF-4541-8D79-87EDCECBC1FD}" showGridLines="0">
      <selection activeCell="AT2" sqref="AT2"/>
      <pageMargins left="0.75" right="0.63" top="0.57999999999999996" bottom="0.6" header="0.34" footer="0.35"/>
      <pageSetup orientation="portrait" r:id="rId17"/>
      <headerFooter alignWithMargins="0">
        <oddFooter>&amp;R&amp;"Book Antiqua,Bold"&amp;8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18"/>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showRuler="0">
      <pageMargins left="0.75" right="0.75" top="0.55000000000000004" bottom="0.64" header="0.34" footer="0.38"/>
      <pageSetup orientation="portrait" r:id="rId19"/>
      <headerFooter alignWithMargins="0">
        <oddFooter>&amp;L&amp;8Tower Package-P238-TW04, TL associated with Phase-I Generation Project in Orissa (Part-C)&amp;R&amp;"Book Antiqua,Bold"&amp;8Attachment-3(JV)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21"/>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22"/>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23"/>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24"/>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75" right="0.63" top="0.57999999999999996" bottom="0.6" header="0.34" footer="0.35"/>
      <pageSetup scale="97" orientation="portrait" r:id="rId25"/>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75" right="0.63" top="0.57999999999999996" bottom="0.6" header="0.34" footer="0.35"/>
      <pageSetup scale="97" orientation="portrait" r:id="rId26"/>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75" right="0.63" top="0.57999999999999996" bottom="0.6" header="0.34" footer="0.35"/>
      <pageSetup scale="97" orientation="portrait" r:id="rId27"/>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75" right="0.63" top="0.57999999999999996" bottom="0.6" header="0.34" footer="0.35"/>
      <pageSetup scale="97" orientation="portrait" r:id="rId28"/>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scale="95" orientation="portrait" r:id="rId29"/>
      <headerFooter alignWithMargins="0">
        <oddFooter>&amp;R&amp;"Book Antiqua,Bold"&amp;8 Page &amp;P of &amp;N</oddFooter>
      </headerFooter>
    </customSheetView>
    <customSheetView guid="{2CF6F19D-227C-4840-A9E1-6C944B0145DB}" scale="110" showPageBreaks="1" showGridLines="0" fitToPage="1" printArea="1" hiddenColumns="1" view="pageBreakPreview" topLeftCell="A10">
      <selection activeCell="E20" sqref="E20"/>
      <pageMargins left="0.75" right="0.63" top="0.57999999999999996" bottom="0.6" header="0.34" footer="0.35"/>
      <pageSetup scale="90" orientation="portrait" r:id="rId30"/>
      <headerFooter alignWithMargins="0">
        <oddFooter>&amp;R&amp;"Book Antiqua,Bold"&amp;8 Page &amp;P of &amp;N</oddFooter>
      </headerFooter>
    </customSheetView>
    <customSheetView guid="{22E98F9C-C2D1-498E-A22F-610A9D935107}" scale="110" showPageBreaks="1" showGridLines="0" fitToPage="1" printArea="1" hiddenRows="1" hiddenColumns="1" view="pageBreakPreview">
      <selection activeCell="B11" sqref="B11:D11"/>
      <pageMargins left="0.75" right="0.63" top="0.57999999999999996" bottom="0.6" header="0.34" footer="0.35"/>
      <pageSetup scale="90" orientation="portrait" r:id="rId31"/>
      <headerFooter alignWithMargins="0">
        <oddFooter>&amp;R&amp;"Book Antiqua,Bold"&amp;8 Page &amp;P of &amp;N</oddFooter>
      </headerFooter>
    </customSheetView>
    <customSheetView guid="{F69C7555-C61D-4F7A-9432-A1A8E6C1D167}" scale="110" showPageBreaks="1" showGridLines="0" fitToPage="1" printArea="1" hiddenColumns="1" view="pageBreakPreview" topLeftCell="A7">
      <selection activeCell="B25" sqref="B25"/>
      <pageMargins left="0.75" right="0.63" top="0.57999999999999996" bottom="0.6" header="0.34" footer="0.35"/>
      <pageSetup scale="90" orientation="portrait" r:id="rId32"/>
      <headerFooter alignWithMargins="0">
        <oddFooter>&amp;R&amp;"Book Antiqua,Bold"&amp;8 Page &amp;P of &amp;N</oddFooter>
      </headerFooter>
    </customSheetView>
    <customSheetView guid="{1C46EBB3-B065-41C0-9C89-6B0653776FC2}" scale="110" showPageBreaks="1" showGridLines="0" fitToPage="1" printArea="1" hiddenColumns="1" view="pageBreakPreview" topLeftCell="A13">
      <selection activeCell="D24" sqref="D24"/>
      <pageMargins left="0.75" right="0.63" top="0.57999999999999996" bottom="0.6" header="0.34" footer="0.35"/>
      <pageSetup scale="90" orientation="portrait" r:id="rId33"/>
      <headerFooter alignWithMargins="0">
        <oddFooter>&amp;R&amp;"Book Antiqua,Bold"&amp;8 Page &amp;P of &amp;N</oddFooter>
      </headerFooter>
    </customSheetView>
    <customSheetView guid="{DADC952D-E162-4FBD-AB22-9C1A7E7CACD8}" scale="110" showPageBreaks="1" showGridLines="0" fitToPage="1" printArea="1" hiddenColumns="1" view="pageBreakPreview">
      <selection activeCell="D24" sqref="D24"/>
      <pageMargins left="0.75" right="0.63" top="0.57999999999999996" bottom="0.6" header="0.34" footer="0.35"/>
      <pageSetup scale="90" orientation="portrait" r:id="rId34"/>
      <headerFooter alignWithMargins="0">
        <oddFooter>&amp;R&amp;"Book Antiqua,Bold"&amp;8 Page &amp;P of &amp;N</oddFooter>
      </headerFooter>
    </customSheetView>
    <customSheetView guid="{ABDD40A7-66B9-43CC-B63B-09D98A5A40BE}" scale="110" showPageBreaks="1" showGridLines="0" fitToPage="1" printArea="1" hiddenColumns="1" view="pageBreakPreview" topLeftCell="A7">
      <selection activeCell="D24" sqref="D24"/>
      <pageMargins left="0.75" right="0.63" top="0.57999999999999996" bottom="0.6" header="0.34" footer="0.35"/>
      <pageSetup scale="90" orientation="portrait" r:id="rId35"/>
      <headerFooter alignWithMargins="0">
        <oddFooter>&amp;R&amp;"Book Antiqua,Bold"&amp;8 Page &amp;P of &amp;N</oddFooter>
      </headerFooter>
    </customSheetView>
  </customSheetViews>
  <mergeCells count="15">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 ref="A8:D8"/>
  </mergeCells>
  <phoneticPr fontId="7" type="noConversion"/>
  <conditionalFormatting sqref="A15:A19 B15:E20">
    <cfRule type="expression" dxfId="105" priority="1" stopIfTrue="1">
      <formula>$Z$2=0</formula>
    </cfRule>
  </conditionalFormatting>
  <conditionalFormatting sqref="A22">
    <cfRule type="expression" dxfId="104" priority="2" stopIfTrue="1">
      <formula>$H$22="Sole Bidder"</formula>
    </cfRule>
  </conditionalFormatting>
  <pageMargins left="0.75" right="0.63" top="0.57999999999999996" bottom="0.6" header="0.34" footer="0.35"/>
  <pageSetup scale="90" orientation="portrait" r:id="rId36"/>
  <headerFooter alignWithMargins="0">
    <oddFooter>&amp;R&amp;"Book Antiqua,Bold"&amp;8 Page &amp;P of &amp;N</oddFooter>
  </headerFooter>
  <drawing r:id="rId3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GG406"/>
  <sheetViews>
    <sheetView showGridLines="0" showZeros="0" view="pageBreakPreview" topLeftCell="A4" zoomScale="130" zoomScaleNormal="100" zoomScaleSheetLayoutView="130" workbookViewId="0">
      <selection activeCell="D15" sqref="D15"/>
    </sheetView>
  </sheetViews>
  <sheetFormatPr defaultColWidth="9.140625" defaultRowHeight="15.75"/>
  <cols>
    <col min="1" max="1" width="14.28515625" style="388" customWidth="1"/>
    <col min="2" max="2" width="13.85546875" style="388" customWidth="1"/>
    <col min="3" max="3" width="11.42578125" style="388" customWidth="1"/>
    <col min="4" max="4" width="27.85546875" style="388" customWidth="1"/>
    <col min="5" max="5" width="14.42578125" style="388" customWidth="1"/>
    <col min="6" max="6" width="29" style="388" customWidth="1"/>
    <col min="7" max="7" width="16.42578125" style="388" customWidth="1"/>
    <col min="8" max="8" width="13.28515625" style="388" customWidth="1"/>
    <col min="9" max="9" width="25.7109375" style="388" customWidth="1"/>
    <col min="10" max="10" width="10.5703125" style="388" hidden="1" customWidth="1"/>
    <col min="11" max="11" width="10.28515625" style="388" hidden="1" customWidth="1"/>
    <col min="12" max="12" width="11.85546875" style="388" hidden="1" customWidth="1"/>
    <col min="13" max="13" width="34.5703125" style="388" hidden="1" customWidth="1"/>
    <col min="14" max="14" width="10.42578125" style="388" hidden="1" customWidth="1"/>
    <col min="15" max="15" width="11.42578125" style="388" hidden="1" customWidth="1"/>
    <col min="16" max="16" width="10.7109375" style="388" hidden="1" customWidth="1"/>
    <col min="17" max="17" width="13.7109375" style="388" hidden="1" customWidth="1"/>
    <col min="18" max="20" width="0" style="388" hidden="1" customWidth="1"/>
    <col min="21" max="21" width="13.5703125" style="388" hidden="1" customWidth="1"/>
    <col min="22" max="28" width="0" style="388" hidden="1" customWidth="1"/>
    <col min="29" max="16384" width="9.140625" style="388"/>
  </cols>
  <sheetData>
    <row r="1" spans="1:9" ht="24" customHeight="1">
      <c r="A1" s="427" t="str">
        <f>Basic!A3&amp;Basic!B3</f>
        <v>Specification No. :CC/NT/G-MISC/DOM/A02/23/01462</v>
      </c>
      <c r="B1" s="469"/>
      <c r="C1" s="469"/>
      <c r="D1" s="469"/>
      <c r="E1" s="469"/>
      <c r="F1" s="469"/>
      <c r="G1" s="469"/>
      <c r="H1" s="386"/>
      <c r="I1" s="386" t="s">
        <v>758</v>
      </c>
    </row>
    <row r="2" spans="1:9" ht="15.75" customHeight="1"/>
    <row r="3" spans="1:9" ht="85.5" customHeight="1">
      <c r="A3" s="1042" t="str">
        <f>Basic!B1</f>
        <v>Isolator Package ISO-02 associated with Bulk Procurement for Substation Equipment’s for implementation of Bay Extension work.</v>
      </c>
      <c r="B3" s="1042"/>
      <c r="C3" s="1042"/>
      <c r="D3" s="1042"/>
      <c r="E3" s="1042"/>
      <c r="F3" s="1042"/>
      <c r="G3" s="1042"/>
      <c r="H3" s="1042"/>
      <c r="I3" s="1042"/>
    </row>
    <row r="5" spans="1:9" ht="21.75" customHeight="1">
      <c r="A5" s="1043" t="s">
        <v>339</v>
      </c>
      <c r="B5" s="1043"/>
      <c r="C5" s="1043"/>
      <c r="D5" s="1043"/>
      <c r="E5" s="1043"/>
      <c r="F5" s="1043"/>
      <c r="G5" s="1043"/>
      <c r="H5" s="1043"/>
      <c r="I5" s="1043"/>
    </row>
    <row r="7" spans="1:9" ht="16.5">
      <c r="A7" s="393" t="str">
        <f>'[11]Attach 3(JV)'!A7:D7</f>
        <v>Bidder’s Name and Address (Lead Partner of) :</v>
      </c>
      <c r="F7" s="396"/>
      <c r="H7" s="423" t="str">
        <f>'[11]Attach 3(JV)'!E7</f>
        <v>To:</v>
      </c>
    </row>
    <row r="8" spans="1:9" ht="32.25" customHeight="1">
      <c r="A8" s="1044" t="str">
        <f>IF('Names of Bidder'!D6= "JV (Joint Venture)", "JV of " &amp; Z8, "")</f>
        <v/>
      </c>
      <c r="B8" s="1044"/>
      <c r="C8" s="1044"/>
      <c r="D8" s="1044"/>
      <c r="F8" s="549"/>
      <c r="H8" s="425" t="str">
        <f>'[11]Attach 3(JV)'!E8</f>
        <v>Contract Services</v>
      </c>
    </row>
    <row r="9" spans="1:9" ht="18" customHeight="1">
      <c r="A9" s="393" t="s">
        <v>630</v>
      </c>
      <c r="B9" s="1045" t="str">
        <f>'Attach 3(JV)'!B9:D9</f>
        <v/>
      </c>
      <c r="C9" s="1045"/>
      <c r="F9" s="549"/>
      <c r="H9" s="425" t="str">
        <f>'[11]Attach 3(JV)'!E9</f>
        <v>Power Grid Corporation of India Ltd.,</v>
      </c>
    </row>
    <row r="10" spans="1:9" ht="18" customHeight="1">
      <c r="A10" s="393" t="s">
        <v>631</v>
      </c>
      <c r="B10" s="1046" t="str">
        <f>'Attach 3(JV)'!B10:D10</f>
        <v/>
      </c>
      <c r="C10" s="1046"/>
      <c r="F10" s="549"/>
      <c r="H10" s="425" t="str">
        <f>'[11]Attach 3(JV)'!E10</f>
        <v>"Saudamini", Plot No. 2, Sector 29</v>
      </c>
    </row>
    <row r="11" spans="1:9" ht="17.25" customHeight="1">
      <c r="B11" s="1046" t="str">
        <f>'Attach 3(JV)'!B11:D11</f>
        <v/>
      </c>
      <c r="C11" s="1046"/>
      <c r="F11" s="549"/>
      <c r="H11" s="425" t="str">
        <f>'[11]Attach 3(JV)'!E11</f>
        <v>Gurgaon (Haryana) - 122001</v>
      </c>
    </row>
    <row r="12" spans="1:9" ht="18" customHeight="1">
      <c r="B12" s="1046" t="str">
        <f>'Attach 3(JV)'!B12:D12</f>
        <v/>
      </c>
      <c r="C12" s="1046"/>
    </row>
    <row r="13" spans="1:9">
      <c r="B13" s="1046" t="str">
        <f>IF('Names of Bidder'!D22=0, "", 'Names of Bidder'!D22)</f>
        <v/>
      </c>
      <c r="C13" s="1046"/>
    </row>
    <row r="14" spans="1:9">
      <c r="A14" s="388" t="s">
        <v>329</v>
      </c>
    </row>
    <row r="16" spans="1:9" ht="66" customHeight="1">
      <c r="A16" s="1047" t="s">
        <v>632</v>
      </c>
      <c r="B16" s="1047"/>
      <c r="C16" s="1047"/>
      <c r="D16" s="1047"/>
      <c r="E16" s="1047"/>
      <c r="F16" s="1047"/>
      <c r="G16" s="1047"/>
      <c r="H16" s="1047"/>
      <c r="I16" s="1047"/>
    </row>
    <row r="17" spans="1:13" ht="9.75" customHeight="1"/>
    <row r="18" spans="1:13" ht="14.25" customHeight="1">
      <c r="A18" s="550" t="s">
        <v>633</v>
      </c>
      <c r="B18" s="1047" t="s">
        <v>634</v>
      </c>
      <c r="C18" s="1047"/>
      <c r="D18" s="1047"/>
      <c r="E18" s="1047"/>
      <c r="F18" s="1047"/>
      <c r="G18" s="551"/>
      <c r="H18" s="551"/>
      <c r="M18" s="552"/>
    </row>
    <row r="19" spans="1:13" ht="17.25" hidden="1" customHeight="1">
      <c r="A19" s="550" t="s">
        <v>633</v>
      </c>
      <c r="B19" s="1047" t="s">
        <v>635</v>
      </c>
      <c r="C19" s="1047"/>
      <c r="D19" s="1047"/>
      <c r="E19" s="1047"/>
      <c r="F19" s="1047"/>
      <c r="G19" s="1047"/>
      <c r="H19" s="1047"/>
      <c r="M19" s="552"/>
    </row>
    <row r="20" spans="1:13" ht="16.5" hidden="1">
      <c r="A20" s="553" t="s">
        <v>18</v>
      </c>
      <c r="B20" s="1048" t="e">
        <f>'[11]Name of Bidder'!C13</f>
        <v>#REF!</v>
      </c>
      <c r="C20" s="1048"/>
      <c r="D20" s="1048"/>
      <c r="E20" s="1048"/>
      <c r="F20" s="1048"/>
      <c r="G20" s="1048"/>
      <c r="H20" s="1048"/>
      <c r="M20" s="450">
        <f>'[11]Name of Bidder'!F6</f>
        <v>2</v>
      </c>
    </row>
    <row r="21" spans="1:13" ht="16.5" hidden="1">
      <c r="A21" s="553" t="s">
        <v>27</v>
      </c>
      <c r="B21" s="1048" t="e">
        <f>'[11]Name of Bidder'!C18</f>
        <v>#REF!</v>
      </c>
      <c r="C21" s="1048"/>
      <c r="D21" s="1048"/>
      <c r="E21" s="1048"/>
      <c r="F21" s="1048"/>
      <c r="G21" s="1048"/>
      <c r="H21" s="1048"/>
      <c r="M21" s="450" t="str">
        <f>'[11]Name of Bidder'!F8</f>
        <v>2 or more</v>
      </c>
    </row>
    <row r="22" spans="1:13" ht="17.25" hidden="1" customHeight="1">
      <c r="A22" s="553" t="s">
        <v>458</v>
      </c>
      <c r="B22" s="1048" t="e">
        <f>'[11]Name of Bidder'!C23</f>
        <v>#REF!</v>
      </c>
      <c r="C22" s="1048"/>
      <c r="D22" s="1048"/>
      <c r="E22" s="1048"/>
      <c r="F22" s="1048"/>
      <c r="G22" s="1048"/>
      <c r="H22" s="1048"/>
      <c r="I22" s="554"/>
    </row>
    <row r="23" spans="1:13" ht="15.75" hidden="1" customHeight="1">
      <c r="B23" s="555" t="s">
        <v>636</v>
      </c>
    </row>
    <row r="24" spans="1:13" ht="10.5" customHeight="1">
      <c r="A24" s="556"/>
    </row>
    <row r="25" spans="1:13" ht="25.5" hidden="1" customHeight="1">
      <c r="A25" s="1047" t="s">
        <v>637</v>
      </c>
      <c r="B25" s="1047"/>
      <c r="C25" s="1047"/>
      <c r="D25" s="1047"/>
      <c r="E25" s="1047"/>
      <c r="F25" s="1047"/>
      <c r="G25" s="1047"/>
      <c r="H25" s="1047"/>
    </row>
    <row r="26" spans="1:13" ht="31.5" customHeight="1">
      <c r="A26" s="1049" t="s">
        <v>638</v>
      </c>
      <c r="B26" s="1049"/>
      <c r="C26" s="1049"/>
      <c r="D26" s="1049"/>
      <c r="E26" s="1049"/>
      <c r="F26" s="1049"/>
      <c r="G26" s="1049"/>
      <c r="H26" s="1049"/>
      <c r="I26" s="554"/>
    </row>
    <row r="27" spans="1:13" ht="26.25" customHeight="1">
      <c r="A27" s="557" t="s">
        <v>639</v>
      </c>
      <c r="B27" s="1050" t="s">
        <v>640</v>
      </c>
      <c r="C27" s="1050"/>
      <c r="D27" s="1050"/>
      <c r="E27" s="1050"/>
      <c r="F27" s="1050"/>
      <c r="G27" s="1050"/>
      <c r="H27" s="1050"/>
      <c r="I27" s="554"/>
    </row>
    <row r="28" spans="1:13" ht="26.25" customHeight="1">
      <c r="A28" s="558" t="s">
        <v>403</v>
      </c>
      <c r="B28" s="1051" t="s">
        <v>641</v>
      </c>
      <c r="C28" s="1051"/>
      <c r="D28" s="1051"/>
      <c r="E28" s="1051"/>
      <c r="F28" s="1051"/>
      <c r="G28" s="1051"/>
      <c r="H28" s="1051"/>
    </row>
    <row r="29" spans="1:13" ht="26.25" customHeight="1">
      <c r="A29" s="558" t="s">
        <v>405</v>
      </c>
      <c r="B29" s="1051" t="s">
        <v>642</v>
      </c>
      <c r="C29" s="1051"/>
      <c r="D29" s="1051"/>
      <c r="E29" s="1051"/>
      <c r="F29" s="1051"/>
      <c r="G29" s="1051"/>
      <c r="H29" s="1051"/>
    </row>
    <row r="30" spans="1:13" ht="41.25" customHeight="1">
      <c r="A30" s="558" t="s">
        <v>406</v>
      </c>
      <c r="B30" s="1051" t="s">
        <v>643</v>
      </c>
      <c r="C30" s="1051"/>
      <c r="D30" s="1051"/>
      <c r="E30" s="1051"/>
      <c r="F30" s="1051"/>
      <c r="G30" s="1051"/>
      <c r="H30" s="1051"/>
    </row>
    <row r="31" spans="1:13" ht="9.75" customHeight="1">
      <c r="A31" s="558"/>
      <c r="B31" s="554"/>
      <c r="C31" s="554"/>
      <c r="D31" s="554"/>
      <c r="E31" s="554"/>
      <c r="F31" s="554"/>
      <c r="G31" s="554"/>
      <c r="H31" s="554"/>
      <c r="I31" s="554"/>
    </row>
    <row r="32" spans="1:13" ht="25.5" customHeight="1">
      <c r="A32" s="557" t="s">
        <v>644</v>
      </c>
      <c r="B32" s="1052" t="s">
        <v>645</v>
      </c>
      <c r="C32" s="1052"/>
      <c r="D32" s="1052"/>
      <c r="E32" s="1052"/>
      <c r="F32" s="1052"/>
      <c r="G32" s="1052"/>
      <c r="H32" s="1052"/>
      <c r="I32" s="554"/>
    </row>
    <row r="33" spans="1:9" ht="22.5" customHeight="1">
      <c r="A33" s="558" t="s">
        <v>403</v>
      </c>
      <c r="B33" s="1050" t="s">
        <v>646</v>
      </c>
      <c r="C33" s="1050"/>
      <c r="D33" s="1050"/>
      <c r="E33" s="1050"/>
      <c r="F33" s="1050"/>
      <c r="G33" s="1050"/>
      <c r="H33" s="1050"/>
      <c r="I33" s="554"/>
    </row>
    <row r="34" spans="1:9" ht="24.75" hidden="1" customHeight="1">
      <c r="A34" s="558" t="s">
        <v>405</v>
      </c>
      <c r="B34" s="1050" t="s">
        <v>647</v>
      </c>
      <c r="C34" s="1050"/>
      <c r="D34" s="1050"/>
      <c r="E34" s="1050"/>
      <c r="F34" s="1050"/>
      <c r="G34" s="1050"/>
      <c r="H34" s="1050"/>
      <c r="I34" s="554"/>
    </row>
    <row r="35" spans="1:9" ht="12" customHeight="1">
      <c r="A35" s="554"/>
      <c r="B35" s="554"/>
      <c r="C35" s="554"/>
      <c r="D35" s="554"/>
      <c r="E35" s="554"/>
      <c r="F35" s="554"/>
      <c r="G35" s="554"/>
      <c r="H35" s="554"/>
      <c r="I35" s="554"/>
    </row>
    <row r="36" spans="1:9" s="562" customFormat="1" ht="24.75" customHeight="1">
      <c r="A36" s="560" t="s">
        <v>648</v>
      </c>
      <c r="B36" s="1053" t="s">
        <v>649</v>
      </c>
      <c r="C36" s="1053"/>
      <c r="D36" s="1053"/>
      <c r="E36" s="1053"/>
      <c r="F36" s="1053"/>
      <c r="G36" s="1053"/>
      <c r="H36" s="1053"/>
      <c r="I36" s="561"/>
    </row>
    <row r="37" spans="1:9" ht="24" customHeight="1">
      <c r="A37" s="554"/>
      <c r="B37" s="1054" t="s">
        <v>650</v>
      </c>
      <c r="C37" s="1054"/>
      <c r="D37" s="1054"/>
      <c r="E37" s="1054"/>
      <c r="F37" s="1054"/>
      <c r="G37" s="1054"/>
      <c r="H37" s="1054"/>
      <c r="I37" s="554"/>
    </row>
    <row r="38" spans="1:9" ht="54" customHeight="1">
      <c r="A38" s="554"/>
      <c r="B38" s="1049" t="s">
        <v>651</v>
      </c>
      <c r="C38" s="1049"/>
      <c r="D38" s="1049"/>
      <c r="E38" s="1049"/>
      <c r="F38" s="1049"/>
      <c r="G38" s="1049"/>
      <c r="H38" s="1049"/>
      <c r="I38" s="554"/>
    </row>
    <row r="39" spans="1:9" ht="15.75" customHeight="1">
      <c r="A39" s="1055" t="s">
        <v>652</v>
      </c>
      <c r="B39" s="1058" t="s">
        <v>653</v>
      </c>
      <c r="C39" s="1059"/>
      <c r="D39" s="1064" t="s">
        <v>654</v>
      </c>
      <c r="E39" s="1064"/>
      <c r="F39" s="1064"/>
      <c r="G39" s="554"/>
      <c r="H39" s="554"/>
    </row>
    <row r="40" spans="1:9" ht="19.5" customHeight="1">
      <c r="A40" s="1056"/>
      <c r="B40" s="1060"/>
      <c r="C40" s="1061"/>
      <c r="D40" s="1064"/>
      <c r="E40" s="1064"/>
      <c r="F40" s="1064"/>
      <c r="G40" s="554"/>
      <c r="H40" s="554"/>
      <c r="I40" s="554"/>
    </row>
    <row r="41" spans="1:9" ht="20.25" customHeight="1">
      <c r="A41" s="1057"/>
      <c r="B41" s="1062"/>
      <c r="C41" s="1063"/>
      <c r="D41" s="1064"/>
      <c r="E41" s="1064"/>
      <c r="F41" s="1064"/>
      <c r="G41" s="554"/>
      <c r="H41" s="554"/>
      <c r="I41" s="554"/>
    </row>
    <row r="42" spans="1:9" ht="30.75" customHeight="1">
      <c r="A42" s="565">
        <v>1</v>
      </c>
      <c r="B42" s="1074" t="s">
        <v>655</v>
      </c>
      <c r="C42" s="1074"/>
      <c r="D42" s="1080" t="str">
        <f>IF('Names of Bidder'!D18=0, "", 'Names of Bidder'!D18)</f>
        <v/>
      </c>
      <c r="E42" s="1081"/>
      <c r="F42" s="1082"/>
      <c r="G42" s="554"/>
      <c r="H42" s="554"/>
      <c r="I42" s="554"/>
    </row>
    <row r="43" spans="1:9" ht="22.5" customHeight="1">
      <c r="A43" s="1065">
        <v>2</v>
      </c>
      <c r="B43" s="1068" t="s">
        <v>656</v>
      </c>
      <c r="C43" s="1069"/>
      <c r="D43" s="1075"/>
      <c r="E43" s="1076"/>
      <c r="F43" s="1077"/>
      <c r="G43" s="554"/>
      <c r="H43" s="554"/>
      <c r="I43" s="554"/>
    </row>
    <row r="44" spans="1:9" ht="22.5" customHeight="1">
      <c r="A44" s="1066"/>
      <c r="B44" s="1070"/>
      <c r="C44" s="1071"/>
      <c r="D44" s="1075"/>
      <c r="E44" s="1076"/>
      <c r="F44" s="1077"/>
      <c r="G44" s="554"/>
      <c r="H44" s="554"/>
      <c r="I44" s="554"/>
    </row>
    <row r="45" spans="1:9" ht="21.75" customHeight="1">
      <c r="A45" s="1067"/>
      <c r="B45" s="1072"/>
      <c r="C45" s="1073"/>
      <c r="D45" s="1075"/>
      <c r="E45" s="1076"/>
      <c r="F45" s="1077"/>
      <c r="G45" s="554"/>
      <c r="H45" s="554"/>
      <c r="I45" s="554"/>
    </row>
    <row r="46" spans="1:9" ht="18.75" customHeight="1">
      <c r="A46" s="565">
        <v>3</v>
      </c>
      <c r="B46" s="1074" t="s">
        <v>657</v>
      </c>
      <c r="C46" s="1074"/>
      <c r="D46" s="1075"/>
      <c r="E46" s="1076"/>
      <c r="F46" s="1077"/>
      <c r="G46" s="554"/>
      <c r="H46" s="554"/>
      <c r="I46" s="554"/>
    </row>
    <row r="47" spans="1:9" ht="20.25" customHeight="1">
      <c r="A47" s="565">
        <v>4</v>
      </c>
      <c r="B47" s="1074" t="s">
        <v>658</v>
      </c>
      <c r="C47" s="1074"/>
      <c r="D47" s="1075"/>
      <c r="E47" s="1076"/>
      <c r="F47" s="1077"/>
      <c r="G47" s="554"/>
      <c r="H47" s="554"/>
      <c r="I47" s="554"/>
    </row>
    <row r="48" spans="1:9" ht="19.5" customHeight="1">
      <c r="A48" s="566">
        <v>5</v>
      </c>
      <c r="B48" s="1074" t="s">
        <v>659</v>
      </c>
      <c r="C48" s="1074"/>
      <c r="D48" s="1075"/>
      <c r="E48" s="1076"/>
      <c r="F48" s="1077"/>
      <c r="G48" s="554"/>
      <c r="H48" s="554"/>
    </row>
    <row r="49" spans="1:10" ht="51.75" customHeight="1">
      <c r="A49" s="565">
        <v>6</v>
      </c>
      <c r="B49" s="1074" t="s">
        <v>660</v>
      </c>
      <c r="C49" s="1074"/>
      <c r="D49" s="1075"/>
      <c r="E49" s="1076"/>
      <c r="F49" s="1077"/>
      <c r="G49" s="554"/>
      <c r="H49" s="554"/>
      <c r="I49" s="554"/>
    </row>
    <row r="50" spans="1:10" ht="49.5" customHeight="1">
      <c r="A50" s="565">
        <v>7</v>
      </c>
      <c r="B50" s="1074" t="s">
        <v>661</v>
      </c>
      <c r="C50" s="1074"/>
      <c r="D50" s="1075"/>
      <c r="E50" s="1076"/>
      <c r="F50" s="1077"/>
      <c r="G50" s="554"/>
      <c r="H50" s="554"/>
      <c r="I50" s="554"/>
    </row>
    <row r="51" spans="1:10" ht="24" customHeight="1">
      <c r="A51" s="565">
        <v>8</v>
      </c>
      <c r="B51" s="1074" t="s">
        <v>662</v>
      </c>
      <c r="C51" s="1074"/>
      <c r="D51" s="1075"/>
      <c r="E51" s="1076"/>
      <c r="F51" s="1077"/>
      <c r="G51" s="554"/>
      <c r="H51" s="554"/>
      <c r="I51" s="554"/>
    </row>
    <row r="52" spans="1:10" ht="22.5" customHeight="1">
      <c r="A52" s="567"/>
      <c r="B52" s="568" t="s">
        <v>663</v>
      </c>
      <c r="C52" s="569"/>
      <c r="D52" s="1075"/>
      <c r="E52" s="1076"/>
      <c r="F52" s="1077"/>
      <c r="G52" s="554"/>
      <c r="H52" s="554"/>
      <c r="I52" s="554"/>
    </row>
    <row r="53" spans="1:10" ht="24.75" customHeight="1">
      <c r="A53" s="567"/>
      <c r="B53" s="568" t="s">
        <v>664</v>
      </c>
      <c r="C53" s="569"/>
      <c r="D53" s="1075"/>
      <c r="E53" s="1076"/>
      <c r="F53" s="1077"/>
      <c r="G53" s="554"/>
      <c r="H53" s="554"/>
      <c r="I53" s="554"/>
    </row>
    <row r="54" spans="1:10" ht="22.5" customHeight="1">
      <c r="A54" s="570"/>
      <c r="B54" s="568" t="s">
        <v>665</v>
      </c>
      <c r="C54" s="571"/>
      <c r="D54" s="1075"/>
      <c r="E54" s="1076"/>
      <c r="F54" s="1077"/>
      <c r="G54" s="554"/>
      <c r="H54" s="554"/>
    </row>
    <row r="55" spans="1:10" ht="13.5" customHeight="1">
      <c r="A55" s="554"/>
      <c r="B55" s="554"/>
      <c r="C55" s="554"/>
      <c r="D55" s="554"/>
      <c r="E55" s="554"/>
      <c r="F55" s="554"/>
      <c r="G55" s="554"/>
      <c r="H55" s="554"/>
      <c r="I55" s="554"/>
    </row>
    <row r="56" spans="1:10" s="527" customFormat="1" ht="47.25" customHeight="1">
      <c r="A56" s="565">
        <v>9</v>
      </c>
      <c r="B56" s="1083" t="s">
        <v>666</v>
      </c>
      <c r="C56" s="1084"/>
      <c r="D56" s="1084"/>
      <c r="E56" s="1084"/>
      <c r="F56" s="1085"/>
      <c r="G56" s="572" t="s">
        <v>461</v>
      </c>
      <c r="H56" s="573"/>
      <c r="I56" s="69"/>
      <c r="J56" s="69"/>
    </row>
    <row r="57" spans="1:10" s="527" customFormat="1" ht="42" customHeight="1">
      <c r="A57" s="565">
        <v>10</v>
      </c>
      <c r="B57" s="1083" t="s">
        <v>667</v>
      </c>
      <c r="C57" s="1084"/>
      <c r="D57" s="1084"/>
      <c r="E57" s="1084"/>
      <c r="F57" s="1085"/>
      <c r="G57" s="572"/>
      <c r="H57" s="573"/>
      <c r="I57" s="69"/>
      <c r="J57" s="69"/>
    </row>
    <row r="58" spans="1:10" s="527" customFormat="1" ht="12" customHeight="1">
      <c r="A58" s="69"/>
      <c r="B58" s="69"/>
      <c r="C58" s="69"/>
      <c r="D58" s="69"/>
      <c r="E58" s="69"/>
      <c r="F58" s="69"/>
      <c r="G58" s="69"/>
      <c r="H58" s="69"/>
      <c r="I58" s="69"/>
      <c r="J58" s="69"/>
    </row>
    <row r="59" spans="1:10" s="527" customFormat="1" ht="12" customHeight="1">
      <c r="A59" s="69"/>
      <c r="B59" s="69"/>
      <c r="C59" s="69"/>
      <c r="D59" s="69"/>
      <c r="E59" s="69"/>
      <c r="F59" s="69"/>
      <c r="G59" s="69"/>
      <c r="H59" s="69"/>
      <c r="I59" s="69"/>
      <c r="J59" s="69"/>
    </row>
    <row r="60" spans="1:10" s="527" customFormat="1" ht="24" customHeight="1">
      <c r="A60" s="574">
        <v>2</v>
      </c>
      <c r="B60" s="1086" t="s">
        <v>668</v>
      </c>
      <c r="C60" s="1086"/>
      <c r="D60" s="1086"/>
      <c r="E60" s="1086"/>
      <c r="F60" s="1086"/>
      <c r="G60" s="1086"/>
      <c r="H60" s="1086"/>
      <c r="I60" s="1086"/>
      <c r="J60" s="69"/>
    </row>
    <row r="61" spans="1:10" s="527" customFormat="1" ht="16.5">
      <c r="A61" s="69"/>
      <c r="B61" s="69"/>
      <c r="C61" s="69"/>
      <c r="D61" s="69"/>
      <c r="E61" s="69"/>
      <c r="F61" s="69"/>
      <c r="G61" s="69"/>
      <c r="H61" s="69"/>
      <c r="I61" s="69"/>
      <c r="J61" s="69"/>
    </row>
    <row r="62" spans="1:10" s="527" customFormat="1" ht="24.75" customHeight="1">
      <c r="A62" s="575" t="s">
        <v>669</v>
      </c>
      <c r="B62" s="1087" t="s">
        <v>670</v>
      </c>
      <c r="C62" s="1087"/>
      <c r="D62" s="1087"/>
      <c r="E62" s="1087"/>
      <c r="F62" s="1087"/>
      <c r="G62" s="1087"/>
      <c r="H62" s="1087"/>
      <c r="I62" s="1087"/>
      <c r="J62" s="69"/>
    </row>
    <row r="63" spans="1:10" s="527" customFormat="1" ht="10.5" customHeight="1">
      <c r="A63" s="69"/>
      <c r="B63" s="69"/>
      <c r="C63" s="69"/>
      <c r="D63" s="69"/>
      <c r="E63" s="69"/>
      <c r="F63" s="69"/>
      <c r="G63" s="69"/>
      <c r="H63" s="69"/>
      <c r="I63" s="69"/>
      <c r="J63" s="69"/>
    </row>
    <row r="64" spans="1:10" s="527" customFormat="1" ht="75" customHeight="1">
      <c r="A64" s="576" t="s">
        <v>671</v>
      </c>
      <c r="B64" s="1078" t="s">
        <v>767</v>
      </c>
      <c r="C64" s="1078"/>
      <c r="D64" s="1078"/>
      <c r="E64" s="1078"/>
      <c r="F64" s="1078"/>
      <c r="G64" s="1078"/>
      <c r="H64" s="1078"/>
      <c r="I64" s="1078"/>
    </row>
    <row r="65" spans="1:189" s="527" customFormat="1" ht="192.75" customHeight="1">
      <c r="A65" s="576" t="s">
        <v>672</v>
      </c>
      <c r="B65" s="1079" t="s">
        <v>766</v>
      </c>
      <c r="C65" s="1079"/>
      <c r="D65" s="1079"/>
      <c r="E65" s="1079"/>
      <c r="F65" s="1079"/>
      <c r="G65" s="1079"/>
      <c r="H65" s="1079"/>
      <c r="I65" s="1079"/>
      <c r="J65" s="69"/>
    </row>
    <row r="66" spans="1:189" s="527" customFormat="1" ht="213" customHeight="1">
      <c r="A66" s="576" t="s">
        <v>759</v>
      </c>
      <c r="B66" s="1079" t="s">
        <v>768</v>
      </c>
      <c r="C66" s="1079"/>
      <c r="D66" s="1079"/>
      <c r="E66" s="1079"/>
      <c r="F66" s="1079"/>
      <c r="G66" s="1079"/>
      <c r="H66" s="1079"/>
      <c r="I66" s="1079"/>
      <c r="J66" s="69"/>
    </row>
    <row r="67" spans="1:189" s="527" customFormat="1" ht="60" customHeight="1">
      <c r="A67" s="576"/>
      <c r="B67" s="1079" t="s">
        <v>844</v>
      </c>
      <c r="C67" s="1079"/>
      <c r="D67" s="1079"/>
      <c r="E67" s="1079"/>
      <c r="F67" s="1079"/>
      <c r="G67" s="1079"/>
      <c r="H67" s="1079"/>
      <c r="I67" s="1079"/>
      <c r="J67" s="69"/>
    </row>
    <row r="68" spans="1:189" s="527" customFormat="1" ht="24.75" customHeight="1">
      <c r="A68" s="576"/>
      <c r="B68" s="1079" t="s">
        <v>769</v>
      </c>
      <c r="C68" s="1079"/>
      <c r="D68" s="1079"/>
      <c r="E68" s="1079"/>
      <c r="F68" s="1079"/>
      <c r="G68" s="1079"/>
      <c r="H68" s="1079"/>
      <c r="I68" s="1079"/>
      <c r="J68" s="69"/>
    </row>
    <row r="69" spans="1:189" s="527" customFormat="1" ht="16.5">
      <c r="A69" s="69"/>
      <c r="B69" s="69"/>
      <c r="C69" s="69"/>
      <c r="D69" s="69"/>
      <c r="E69" s="69"/>
      <c r="F69" s="69"/>
      <c r="G69" s="69"/>
      <c r="H69" s="69"/>
      <c r="I69" s="69"/>
      <c r="J69" s="69"/>
    </row>
    <row r="70" spans="1:189" s="527" customFormat="1" ht="57" customHeight="1">
      <c r="A70" s="576" t="s">
        <v>770</v>
      </c>
      <c r="B70" s="1088" t="s">
        <v>673</v>
      </c>
      <c r="C70" s="1088"/>
      <c r="D70" s="1088"/>
      <c r="E70" s="1088"/>
      <c r="F70" s="1088"/>
      <c r="G70" s="1088"/>
      <c r="H70" s="1088"/>
      <c r="I70" s="1088"/>
      <c r="J70" s="69"/>
    </row>
    <row r="71" spans="1:189" s="527" customFormat="1" ht="41.25" customHeight="1">
      <c r="B71" s="1088" t="s">
        <v>674</v>
      </c>
      <c r="C71" s="1088"/>
      <c r="D71" s="1088"/>
      <c r="E71" s="1088"/>
      <c r="F71" s="1088"/>
      <c r="G71" s="1088"/>
      <c r="H71" s="1088"/>
      <c r="I71" s="1088"/>
    </row>
    <row r="72" spans="1:189" s="527" customFormat="1" ht="16.5" customHeight="1">
      <c r="B72" s="743"/>
      <c r="C72" s="743"/>
      <c r="D72" s="743"/>
      <c r="E72" s="743"/>
      <c r="F72" s="743"/>
      <c r="G72" s="743"/>
      <c r="H72" s="743"/>
      <c r="I72" s="743"/>
    </row>
    <row r="73" spans="1:189" s="527" customFormat="1" ht="41.25" customHeight="1">
      <c r="A73" s="748">
        <v>2.2000000000000002</v>
      </c>
      <c r="B73" s="1094" t="s">
        <v>771</v>
      </c>
      <c r="C73" s="1094"/>
      <c r="D73" s="1094"/>
      <c r="E73" s="1094"/>
      <c r="F73" s="1094"/>
      <c r="G73" s="1094"/>
      <c r="H73" s="1094"/>
      <c r="I73" s="1094"/>
    </row>
    <row r="74" spans="1:189" s="527" customFormat="1" ht="41.25" customHeight="1">
      <c r="A74" s="748" t="s">
        <v>772</v>
      </c>
      <c r="B74" s="1095" t="s">
        <v>773</v>
      </c>
      <c r="C74" s="1095"/>
      <c r="D74" s="1095"/>
      <c r="E74" s="1095"/>
      <c r="F74" s="1095"/>
      <c r="G74" s="1096"/>
      <c r="H74" s="1097"/>
      <c r="I74" s="1097"/>
    </row>
    <row r="75" spans="1:189" s="527" customFormat="1" ht="16.5" customHeight="1">
      <c r="B75" s="743"/>
      <c r="C75" s="743"/>
      <c r="D75" s="743"/>
      <c r="E75" s="743"/>
      <c r="F75" s="743"/>
      <c r="G75" s="743"/>
      <c r="H75" s="743"/>
      <c r="I75" s="743"/>
    </row>
    <row r="76" spans="1:189" s="752" customFormat="1" ht="24" customHeight="1">
      <c r="A76" s="1214">
        <v>2.2999999999999998</v>
      </c>
      <c r="B76" s="1204" t="s">
        <v>774</v>
      </c>
      <c r="C76" s="1204"/>
      <c r="D76" s="1204"/>
      <c r="E76" s="1204"/>
      <c r="F76" s="1204"/>
      <c r="G76" s="1204"/>
      <c r="H76" s="1204"/>
      <c r="I76" s="1204"/>
      <c r="AB76" s="785"/>
      <c r="AC76" s="583"/>
      <c r="AD76" s="583"/>
      <c r="AE76" s="583"/>
      <c r="AF76" s="583"/>
      <c r="AG76" s="583"/>
      <c r="AH76" s="583"/>
      <c r="AI76" s="583"/>
      <c r="AJ76" s="583"/>
      <c r="AK76" s="583"/>
      <c r="AL76" s="583"/>
      <c r="AM76" s="583"/>
      <c r="AN76" s="583"/>
      <c r="AO76" s="583"/>
      <c r="AP76" s="583"/>
      <c r="AQ76" s="583"/>
      <c r="AR76" s="583"/>
      <c r="AS76" s="583"/>
      <c r="AT76" s="583"/>
      <c r="AU76" s="583"/>
      <c r="AV76" s="583"/>
      <c r="AW76" s="583"/>
      <c r="AX76" s="583"/>
      <c r="AY76" s="583"/>
      <c r="AZ76" s="583"/>
      <c r="BA76" s="583"/>
      <c r="BB76" s="583"/>
      <c r="BC76" s="583"/>
      <c r="BD76" s="583"/>
      <c r="BE76" s="583"/>
      <c r="BF76" s="583"/>
      <c r="BG76" s="583"/>
      <c r="BH76" s="583"/>
      <c r="BI76" s="583"/>
      <c r="BJ76" s="583"/>
      <c r="BK76" s="583"/>
      <c r="BL76" s="583"/>
      <c r="BM76" s="583"/>
      <c r="BN76" s="583"/>
      <c r="BO76" s="583"/>
      <c r="BP76" s="583"/>
      <c r="BQ76" s="583"/>
      <c r="BR76" s="583"/>
      <c r="BS76" s="583"/>
      <c r="BT76" s="583"/>
      <c r="BU76" s="583"/>
      <c r="BV76" s="583"/>
      <c r="BW76" s="583"/>
      <c r="BX76" s="583"/>
      <c r="BY76" s="583"/>
      <c r="BZ76" s="583"/>
      <c r="CA76" s="583"/>
      <c r="CB76" s="583"/>
      <c r="CC76" s="583"/>
      <c r="CD76" s="583"/>
      <c r="CE76" s="583"/>
      <c r="CF76" s="583"/>
      <c r="CG76" s="583"/>
      <c r="CH76" s="583"/>
      <c r="CI76" s="583"/>
      <c r="CJ76" s="583"/>
      <c r="CK76" s="583"/>
      <c r="CL76" s="583"/>
      <c r="CM76" s="583"/>
      <c r="CN76" s="583"/>
      <c r="CO76" s="583"/>
      <c r="CP76" s="583"/>
      <c r="CQ76" s="583"/>
      <c r="CR76" s="583"/>
      <c r="CS76" s="583"/>
      <c r="CT76" s="583"/>
      <c r="CU76" s="583"/>
      <c r="CV76" s="583"/>
      <c r="CW76" s="583"/>
      <c r="CX76" s="583"/>
      <c r="CY76" s="583"/>
      <c r="CZ76" s="583"/>
      <c r="DA76" s="583"/>
      <c r="DB76" s="583"/>
      <c r="DC76" s="583"/>
      <c r="DD76" s="583"/>
      <c r="DE76" s="583"/>
      <c r="DF76" s="583"/>
      <c r="DG76" s="583"/>
      <c r="DH76" s="583"/>
      <c r="DI76" s="583"/>
      <c r="DJ76" s="583"/>
      <c r="DK76" s="583"/>
      <c r="DL76" s="583"/>
      <c r="DM76" s="583"/>
      <c r="DN76" s="583"/>
      <c r="DO76" s="583"/>
      <c r="DP76" s="583"/>
      <c r="DQ76" s="583"/>
      <c r="DR76" s="583"/>
      <c r="DS76" s="583"/>
      <c r="DT76" s="583"/>
      <c r="DU76" s="583"/>
      <c r="DV76" s="583"/>
      <c r="DW76" s="583"/>
      <c r="DX76" s="583"/>
      <c r="DY76" s="583"/>
      <c r="DZ76" s="583"/>
      <c r="EA76" s="583"/>
      <c r="EB76" s="583"/>
      <c r="EC76" s="583"/>
      <c r="ED76" s="583"/>
      <c r="EE76" s="583"/>
      <c r="EF76" s="583"/>
      <c r="EG76" s="583"/>
      <c r="EH76" s="583"/>
      <c r="EI76" s="583"/>
      <c r="EJ76" s="583"/>
      <c r="EK76" s="583"/>
      <c r="EL76" s="583"/>
      <c r="EM76" s="583"/>
      <c r="EN76" s="583"/>
      <c r="EO76" s="583"/>
      <c r="EP76" s="583"/>
      <c r="EQ76" s="583"/>
      <c r="ER76" s="583"/>
      <c r="ES76" s="583"/>
      <c r="ET76" s="583"/>
      <c r="EU76" s="583"/>
      <c r="EV76" s="583"/>
      <c r="EW76" s="583"/>
      <c r="EX76" s="583"/>
      <c r="EY76" s="583"/>
      <c r="EZ76" s="583"/>
      <c r="FA76" s="583"/>
      <c r="FB76" s="583"/>
      <c r="FC76" s="583"/>
      <c r="FD76" s="583"/>
      <c r="FE76" s="583"/>
      <c r="FF76" s="583"/>
      <c r="FG76" s="583"/>
      <c r="FH76" s="583"/>
      <c r="FI76" s="583"/>
      <c r="FJ76" s="583"/>
      <c r="FK76" s="583"/>
      <c r="FL76" s="583"/>
      <c r="FM76" s="583"/>
      <c r="FN76" s="583"/>
      <c r="FO76" s="583"/>
      <c r="FP76" s="583"/>
      <c r="FQ76" s="583"/>
      <c r="FR76" s="583"/>
      <c r="FS76" s="583"/>
      <c r="FT76" s="583"/>
      <c r="FU76" s="583"/>
      <c r="FV76" s="583"/>
      <c r="FW76" s="583"/>
      <c r="FX76" s="583"/>
      <c r="FY76" s="583"/>
      <c r="FZ76" s="583"/>
      <c r="GA76" s="583"/>
      <c r="GB76" s="583"/>
      <c r="GC76" s="583"/>
      <c r="GD76" s="583"/>
      <c r="GE76" s="583"/>
      <c r="GF76" s="583"/>
      <c r="GG76" s="583"/>
    </row>
    <row r="77" spans="1:189" s="527" customFormat="1" ht="48.75" customHeight="1">
      <c r="A77" s="1214"/>
      <c r="B77" s="1089" t="s">
        <v>775</v>
      </c>
      <c r="C77" s="1089"/>
      <c r="D77" s="1089"/>
      <c r="E77" s="1089"/>
      <c r="F77" s="1089"/>
      <c r="G77" s="1089"/>
      <c r="H77" s="1089"/>
      <c r="I77" s="1089"/>
      <c r="J77" s="69"/>
    </row>
    <row r="78" spans="1:189" s="527" customFormat="1" ht="38.25" customHeight="1">
      <c r="A78" s="770">
        <v>1</v>
      </c>
      <c r="B78" s="1090" t="s">
        <v>776</v>
      </c>
      <c r="C78" s="1091"/>
      <c r="D78" s="1091"/>
      <c r="E78" s="1091"/>
      <c r="F78" s="1092">
        <v>0</v>
      </c>
      <c r="G78" s="1092"/>
      <c r="H78" s="1092"/>
      <c r="I78" s="1092"/>
      <c r="J78" s="577"/>
      <c r="K78" s="577"/>
      <c r="L78" s="577"/>
      <c r="M78" s="577"/>
      <c r="N78" s="578">
        <f>'[12]Name of Bidder'!D12</f>
        <v>0</v>
      </c>
      <c r="O78" s="577"/>
      <c r="P78" s="577"/>
      <c r="Q78" s="577"/>
      <c r="R78" s="577"/>
      <c r="S78" s="577"/>
      <c r="T78" s="577"/>
      <c r="U78" s="577"/>
      <c r="V78" s="577"/>
      <c r="W78" s="577"/>
      <c r="X78" s="577"/>
      <c r="Y78" s="577"/>
    </row>
    <row r="79" spans="1:189" s="527" customFormat="1" ht="44.25" customHeight="1">
      <c r="A79" s="770">
        <v>2</v>
      </c>
      <c r="B79" s="1098" t="s">
        <v>777</v>
      </c>
      <c r="C79" s="1099"/>
      <c r="D79" s="1099"/>
      <c r="E79" s="1206"/>
      <c r="F79" s="1092"/>
      <c r="G79" s="1092"/>
      <c r="H79" s="1092"/>
      <c r="I79" s="1092"/>
      <c r="J79" s="581"/>
      <c r="K79" s="581"/>
      <c r="L79" s="581"/>
      <c r="M79" s="581"/>
      <c r="N79" s="579">
        <f>'[12]Name of Bidder'!D22</f>
        <v>0</v>
      </c>
      <c r="O79" s="581"/>
      <c r="P79" s="581"/>
      <c r="Q79" s="581"/>
      <c r="R79" s="581"/>
      <c r="S79" s="581"/>
      <c r="T79" s="581"/>
      <c r="U79" s="581"/>
      <c r="V79" s="581"/>
      <c r="W79" s="581"/>
      <c r="X79" s="581"/>
      <c r="Y79" s="581"/>
    </row>
    <row r="80" spans="1:189" s="527" customFormat="1" ht="44.25" customHeight="1">
      <c r="A80" s="770">
        <v>3</v>
      </c>
      <c r="B80" s="1098" t="s">
        <v>778</v>
      </c>
      <c r="C80" s="1099"/>
      <c r="D80" s="1099"/>
      <c r="E80" s="1099"/>
      <c r="F80" s="685"/>
      <c r="G80" s="1100"/>
      <c r="H80" s="1101"/>
      <c r="I80" s="685"/>
      <c r="J80" s="581"/>
      <c r="K80" s="581"/>
      <c r="L80" s="581"/>
      <c r="M80" s="581"/>
      <c r="N80" s="596"/>
      <c r="O80" s="581"/>
      <c r="P80" s="581"/>
      <c r="Q80" s="581"/>
      <c r="R80" s="581"/>
      <c r="S80" s="581"/>
      <c r="T80" s="581"/>
      <c r="U80" s="581"/>
      <c r="V80" s="581"/>
      <c r="W80" s="581"/>
      <c r="X80" s="581"/>
      <c r="Y80" s="581"/>
    </row>
    <row r="81" spans="1:25" s="527" customFormat="1" ht="36.75" customHeight="1">
      <c r="A81" s="770">
        <v>4</v>
      </c>
      <c r="B81" s="1098" t="s">
        <v>676</v>
      </c>
      <c r="C81" s="1099"/>
      <c r="D81" s="1099"/>
      <c r="E81" s="1206"/>
      <c r="F81" s="685"/>
      <c r="G81" s="1093"/>
      <c r="H81" s="1093"/>
      <c r="I81" s="684"/>
      <c r="J81" s="581"/>
      <c r="K81" s="581"/>
      <c r="L81" s="581"/>
      <c r="M81" s="581"/>
      <c r="N81" s="581"/>
      <c r="O81" s="581"/>
      <c r="P81" s="581"/>
      <c r="Q81" s="581"/>
      <c r="R81" s="581"/>
      <c r="S81" s="581"/>
      <c r="T81" s="581"/>
      <c r="U81" s="581"/>
      <c r="V81" s="581"/>
      <c r="W81" s="581"/>
      <c r="X81" s="581"/>
      <c r="Y81" s="581"/>
    </row>
    <row r="82" spans="1:25" s="527" customFormat="1" ht="23.25" customHeight="1">
      <c r="A82" s="1216">
        <v>5</v>
      </c>
      <c r="B82" s="1207" t="s">
        <v>677</v>
      </c>
      <c r="C82" s="1208"/>
      <c r="D82" s="1208"/>
      <c r="E82" s="1209"/>
      <c r="F82" s="685"/>
      <c r="G82" s="1093"/>
      <c r="H82" s="1093"/>
      <c r="I82" s="684"/>
      <c r="J82" s="581"/>
      <c r="K82" s="581"/>
      <c r="L82" s="581"/>
      <c r="M82" s="581"/>
      <c r="N82" s="581"/>
      <c r="O82" s="581"/>
      <c r="P82" s="581"/>
      <c r="Q82" s="581"/>
      <c r="R82" s="581"/>
      <c r="S82" s="581"/>
      <c r="T82" s="581"/>
      <c r="U82" s="581"/>
      <c r="V82" s="581"/>
      <c r="W82" s="581"/>
      <c r="X82" s="581"/>
      <c r="Y82" s="581"/>
    </row>
    <row r="83" spans="1:25" s="527" customFormat="1" ht="21" customHeight="1">
      <c r="A83" s="1217"/>
      <c r="B83" s="1210"/>
      <c r="C83" s="1211"/>
      <c r="D83" s="1211"/>
      <c r="E83" s="1212"/>
      <c r="F83" s="685"/>
      <c r="G83" s="1093"/>
      <c r="H83" s="1093"/>
      <c r="I83" s="684"/>
      <c r="J83" s="581"/>
      <c r="K83" s="581"/>
      <c r="L83" s="581"/>
      <c r="M83" s="581"/>
      <c r="N83" s="581"/>
      <c r="O83" s="581"/>
      <c r="P83" s="581"/>
      <c r="Q83" s="581"/>
      <c r="R83" s="581"/>
      <c r="S83" s="581"/>
      <c r="T83" s="581"/>
      <c r="U83" s="581"/>
      <c r="V83" s="581"/>
      <c r="W83" s="581"/>
      <c r="X83" s="581"/>
      <c r="Y83" s="581"/>
    </row>
    <row r="84" spans="1:25" s="527" customFormat="1" ht="20.25" customHeight="1">
      <c r="A84" s="1217"/>
      <c r="B84" s="1210"/>
      <c r="C84" s="1211"/>
      <c r="D84" s="1211"/>
      <c r="E84" s="1212"/>
      <c r="F84" s="685"/>
      <c r="G84" s="1093"/>
      <c r="H84" s="1093"/>
      <c r="I84" s="684"/>
      <c r="J84" s="581"/>
      <c r="K84" s="581"/>
      <c r="L84" s="581"/>
      <c r="M84" s="581"/>
      <c r="N84" s="581"/>
      <c r="O84" s="581"/>
      <c r="P84" s="581"/>
      <c r="Q84" s="581"/>
      <c r="R84" s="581"/>
      <c r="S84" s="581"/>
      <c r="T84" s="581"/>
      <c r="U84" s="581"/>
      <c r="V84" s="581"/>
      <c r="W84" s="581"/>
      <c r="X84" s="581"/>
      <c r="Y84" s="581"/>
    </row>
    <row r="85" spans="1:25" s="527" customFormat="1" ht="21" customHeight="1">
      <c r="A85" s="1217"/>
      <c r="B85" s="1210"/>
      <c r="C85" s="1211"/>
      <c r="D85" s="1211"/>
      <c r="E85" s="1212"/>
      <c r="F85" s="685"/>
      <c r="G85" s="1093"/>
      <c r="H85" s="1093"/>
      <c r="I85" s="684"/>
      <c r="J85" s="581"/>
      <c r="K85" s="581"/>
      <c r="L85" s="581"/>
      <c r="M85" s="581"/>
      <c r="N85" s="581"/>
      <c r="O85" s="581"/>
      <c r="P85" s="581"/>
      <c r="Q85" s="581"/>
      <c r="R85" s="581"/>
      <c r="S85" s="581"/>
      <c r="T85" s="581"/>
      <c r="U85" s="581"/>
      <c r="V85" s="581"/>
      <c r="W85" s="581"/>
      <c r="X85" s="581"/>
      <c r="Y85" s="581"/>
    </row>
    <row r="86" spans="1:25" s="527" customFormat="1" ht="24.95" customHeight="1">
      <c r="A86" s="1217"/>
      <c r="B86" s="582"/>
      <c r="C86" s="583"/>
      <c r="D86" s="583"/>
      <c r="E86" s="584" t="s">
        <v>678</v>
      </c>
      <c r="F86" s="685"/>
      <c r="G86" s="1093"/>
      <c r="H86" s="1093"/>
      <c r="I86" s="684"/>
      <c r="J86" s="581"/>
      <c r="K86" s="581"/>
      <c r="L86" s="581"/>
      <c r="M86" s="581"/>
      <c r="N86" s="581"/>
      <c r="O86" s="581"/>
      <c r="P86" s="581"/>
      <c r="Q86" s="581"/>
      <c r="R86" s="581"/>
      <c r="S86" s="581"/>
      <c r="T86" s="581"/>
      <c r="U86" s="581"/>
      <c r="V86" s="581"/>
      <c r="W86" s="581"/>
      <c r="X86" s="581"/>
      <c r="Y86" s="581"/>
    </row>
    <row r="87" spans="1:25" s="527" customFormat="1" ht="24.95" customHeight="1">
      <c r="A87" s="1217"/>
      <c r="B87" s="582"/>
      <c r="C87" s="583"/>
      <c r="D87" s="583"/>
      <c r="E87" s="584" t="s">
        <v>22</v>
      </c>
      <c r="F87" s="685"/>
      <c r="G87" s="1093"/>
      <c r="H87" s="1093"/>
      <c r="I87" s="684"/>
      <c r="J87" s="581"/>
      <c r="K87" s="581"/>
      <c r="L87" s="581"/>
      <c r="M87" s="581"/>
      <c r="N87" s="581"/>
      <c r="O87" s="581"/>
      <c r="P87" s="581"/>
      <c r="Q87" s="581"/>
      <c r="R87" s="581"/>
      <c r="S87" s="581"/>
      <c r="T87" s="581"/>
      <c r="U87" s="581"/>
      <c r="V87" s="581"/>
      <c r="W87" s="581"/>
      <c r="X87" s="581"/>
      <c r="Y87" s="581"/>
    </row>
    <row r="88" spans="1:25" s="527" customFormat="1" ht="24.95" customHeight="1">
      <c r="A88" s="1218"/>
      <c r="B88" s="585"/>
      <c r="C88" s="586"/>
      <c r="D88" s="586"/>
      <c r="E88" s="587" t="s">
        <v>679</v>
      </c>
      <c r="F88" s="685"/>
      <c r="G88" s="1093"/>
      <c r="H88" s="1093"/>
      <c r="I88" s="684"/>
      <c r="J88" s="581"/>
      <c r="K88" s="581"/>
      <c r="L88" s="581"/>
      <c r="M88" s="581"/>
      <c r="N88" s="581"/>
      <c r="O88" s="581"/>
      <c r="P88" s="581"/>
      <c r="Q88" s="581"/>
      <c r="R88" s="581"/>
      <c r="S88" s="581"/>
      <c r="T88" s="581"/>
      <c r="U88" s="581"/>
      <c r="V88" s="581"/>
      <c r="W88" s="581"/>
      <c r="X88" s="581"/>
      <c r="Y88" s="581"/>
    </row>
    <row r="89" spans="1:25" s="527" customFormat="1" ht="42.75" customHeight="1">
      <c r="A89" s="770">
        <v>6</v>
      </c>
      <c r="B89" s="1114" t="s">
        <v>779</v>
      </c>
      <c r="C89" s="1114"/>
      <c r="D89" s="1114"/>
      <c r="E89" s="1114"/>
      <c r="F89" s="749"/>
      <c r="G89" s="590"/>
      <c r="H89" s="591"/>
      <c r="I89" s="591"/>
      <c r="J89" s="581"/>
      <c r="K89" s="581"/>
      <c r="L89" s="581"/>
      <c r="M89" s="581"/>
      <c r="N89" s="581"/>
      <c r="O89" s="581"/>
      <c r="P89" s="581"/>
      <c r="Q89" s="581"/>
      <c r="R89" s="581"/>
      <c r="S89" s="581"/>
      <c r="T89" s="581"/>
      <c r="U89" s="581"/>
      <c r="V89" s="581"/>
      <c r="W89" s="581"/>
      <c r="X89" s="581"/>
      <c r="Y89" s="581"/>
    </row>
    <row r="90" spans="1:25" s="527" customFormat="1" ht="54.75" customHeight="1">
      <c r="A90" s="770">
        <v>7</v>
      </c>
      <c r="B90" s="1213" t="s">
        <v>780</v>
      </c>
      <c r="C90" s="1114"/>
      <c r="D90" s="1114"/>
      <c r="E90" s="1114"/>
      <c r="F90" s="750"/>
      <c r="G90" s="1096"/>
      <c r="H90" s="1201"/>
      <c r="I90" s="750"/>
      <c r="J90" s="581"/>
      <c r="K90" s="581"/>
      <c r="L90" s="581"/>
      <c r="M90" s="581"/>
      <c r="N90" s="581"/>
      <c r="O90" s="581"/>
      <c r="P90" s="581"/>
      <c r="Q90" s="581"/>
      <c r="R90" s="581"/>
      <c r="S90" s="581"/>
      <c r="T90" s="581"/>
      <c r="U90" s="581"/>
      <c r="V90" s="581"/>
      <c r="W90" s="581"/>
      <c r="X90" s="581"/>
      <c r="Y90" s="581"/>
    </row>
    <row r="91" spans="1:25" s="527" customFormat="1" ht="34.5" hidden="1" customHeight="1">
      <c r="A91" s="770"/>
      <c r="B91" s="1114"/>
      <c r="C91" s="1114"/>
      <c r="D91" s="1114"/>
      <c r="E91" s="1114"/>
      <c r="F91" s="1100"/>
      <c r="G91" s="1101"/>
      <c r="H91" s="1100"/>
      <c r="I91" s="1101"/>
      <c r="J91" s="581"/>
      <c r="K91" s="581"/>
      <c r="L91" s="581"/>
      <c r="M91" s="581"/>
      <c r="N91" s="581"/>
      <c r="O91" s="581"/>
      <c r="P91" s="581"/>
      <c r="Q91" s="581"/>
      <c r="R91" s="581"/>
      <c r="S91" s="581"/>
      <c r="T91" s="581"/>
      <c r="U91" s="581"/>
      <c r="V91" s="581"/>
      <c r="W91" s="581"/>
      <c r="X91" s="581"/>
      <c r="Y91" s="581"/>
    </row>
    <row r="92" spans="1:25" s="527" customFormat="1" ht="37.5" customHeight="1">
      <c r="A92" s="770">
        <v>8</v>
      </c>
      <c r="B92" s="1114" t="s">
        <v>781</v>
      </c>
      <c r="C92" s="1114"/>
      <c r="D92" s="1114"/>
      <c r="E92" s="1114"/>
      <c r="F92" s="750"/>
      <c r="G92" s="590"/>
      <c r="H92" s="591"/>
      <c r="I92" s="591"/>
      <c r="J92" s="581"/>
      <c r="K92" s="581"/>
      <c r="L92" s="581"/>
      <c r="M92" s="581"/>
      <c r="N92" s="581"/>
      <c r="O92" s="581"/>
      <c r="P92" s="581"/>
      <c r="Q92" s="581"/>
      <c r="R92" s="581"/>
      <c r="S92" s="581"/>
      <c r="T92" s="581"/>
      <c r="U92" s="581"/>
      <c r="V92" s="581"/>
      <c r="W92" s="581"/>
      <c r="X92" s="581"/>
      <c r="Y92" s="581"/>
    </row>
    <row r="93" spans="1:25" s="527" customFormat="1" ht="40.5" customHeight="1">
      <c r="A93" s="770">
        <v>9</v>
      </c>
      <c r="B93" s="1114" t="s">
        <v>680</v>
      </c>
      <c r="C93" s="1114"/>
      <c r="D93" s="1114"/>
      <c r="E93" s="1114"/>
      <c r="F93" s="750"/>
      <c r="G93" s="590"/>
      <c r="H93" s="591"/>
      <c r="I93" s="591"/>
      <c r="J93" s="581"/>
      <c r="K93" s="581"/>
      <c r="L93" s="581"/>
      <c r="M93" s="581"/>
      <c r="N93" s="581"/>
      <c r="O93" s="581"/>
      <c r="P93" s="581"/>
      <c r="Q93" s="581"/>
      <c r="R93" s="581"/>
      <c r="S93" s="581"/>
      <c r="T93" s="581"/>
      <c r="U93" s="581"/>
      <c r="V93" s="581"/>
      <c r="W93" s="581"/>
      <c r="X93" s="581"/>
      <c r="Y93" s="581"/>
    </row>
    <row r="94" spans="1:25" s="527" customFormat="1" ht="40.5" customHeight="1">
      <c r="A94" s="770">
        <v>10</v>
      </c>
      <c r="B94" s="1205" t="s">
        <v>745</v>
      </c>
      <c r="C94" s="1205"/>
      <c r="D94" s="1205"/>
      <c r="E94" s="1205"/>
      <c r="F94" s="750"/>
      <c r="G94" s="590"/>
      <c r="H94" s="591"/>
      <c r="I94" s="591"/>
      <c r="J94" s="581"/>
      <c r="K94" s="581"/>
      <c r="L94" s="581"/>
      <c r="M94" s="581"/>
      <c r="N94" s="581"/>
      <c r="O94" s="581"/>
      <c r="P94" s="581"/>
      <c r="Q94" s="581"/>
      <c r="R94" s="581"/>
      <c r="S94" s="581"/>
      <c r="T94" s="581"/>
      <c r="U94" s="581"/>
      <c r="V94" s="581"/>
      <c r="W94" s="581"/>
      <c r="X94" s="581"/>
      <c r="Y94" s="581"/>
    </row>
    <row r="95" spans="1:25" s="527" customFormat="1" ht="25.5" customHeight="1">
      <c r="A95" s="1216">
        <v>11</v>
      </c>
      <c r="B95" s="1105" t="s">
        <v>681</v>
      </c>
      <c r="C95" s="1106"/>
      <c r="D95" s="1106"/>
      <c r="E95" s="1106"/>
      <c r="F95" s="593"/>
      <c r="G95" s="681"/>
      <c r="H95" s="592"/>
      <c r="I95" s="593"/>
      <c r="J95" s="581"/>
      <c r="K95" s="581"/>
      <c r="L95" s="581"/>
      <c r="M95" s="581"/>
      <c r="N95" s="581"/>
      <c r="O95" s="581"/>
      <c r="P95" s="581"/>
      <c r="Q95" s="581"/>
      <c r="R95" s="581"/>
      <c r="S95" s="581"/>
      <c r="T95" s="581"/>
      <c r="U95" s="581"/>
      <c r="V95" s="581"/>
      <c r="W95" s="581"/>
      <c r="X95" s="581"/>
      <c r="Y95" s="581"/>
    </row>
    <row r="96" spans="1:25" s="527" customFormat="1" ht="35.25" customHeight="1">
      <c r="A96" s="1217"/>
      <c r="B96" s="1107" t="s">
        <v>682</v>
      </c>
      <c r="C96" s="1108"/>
      <c r="D96" s="1108"/>
      <c r="E96" s="1109"/>
      <c r="F96" s="774" t="s">
        <v>813</v>
      </c>
      <c r="G96" s="774" t="s">
        <v>814</v>
      </c>
      <c r="H96" s="775"/>
      <c r="I96" s="776" t="s">
        <v>813</v>
      </c>
      <c r="J96" s="581"/>
      <c r="K96" s="581"/>
      <c r="L96" s="581"/>
      <c r="M96" s="581"/>
      <c r="N96" s="581"/>
      <c r="O96" s="581"/>
      <c r="P96" s="581"/>
      <c r="Q96" s="581"/>
      <c r="R96" s="581"/>
      <c r="S96" s="581"/>
      <c r="T96" s="581"/>
      <c r="U96" s="581"/>
      <c r="V96" s="581"/>
      <c r="W96" s="581"/>
      <c r="X96" s="581"/>
      <c r="Y96" s="581"/>
    </row>
    <row r="97" spans="1:25" s="527" customFormat="1" ht="36.75" customHeight="1">
      <c r="A97" s="770">
        <v>12</v>
      </c>
      <c r="B97" s="1110" t="s">
        <v>683</v>
      </c>
      <c r="C97" s="1111"/>
      <c r="D97" s="1111"/>
      <c r="E97" s="1112"/>
      <c r="F97" s="589"/>
      <c r="G97" s="590"/>
      <c r="H97" s="591"/>
      <c r="I97" s="591"/>
      <c r="J97" s="581"/>
      <c r="K97" s="581"/>
      <c r="L97" s="581"/>
      <c r="M97" s="581"/>
      <c r="N97" s="581"/>
      <c r="O97" s="581"/>
      <c r="P97" s="581"/>
      <c r="Q97" s="581"/>
      <c r="R97" s="581"/>
      <c r="S97" s="581"/>
      <c r="T97" s="581"/>
      <c r="U97" s="581"/>
      <c r="V97" s="581"/>
      <c r="W97" s="581"/>
      <c r="X97" s="581"/>
      <c r="Y97" s="581"/>
    </row>
    <row r="98" spans="1:25" s="527" customFormat="1" ht="18.75" customHeight="1">
      <c r="A98" s="673"/>
      <c r="B98" s="751" t="s">
        <v>782</v>
      </c>
      <c r="C98" s="672"/>
      <c r="D98" s="672"/>
      <c r="E98" s="672"/>
      <c r="F98" s="672"/>
      <c r="G98" s="672"/>
      <c r="H98" s="672"/>
      <c r="I98" s="672"/>
      <c r="J98" s="581"/>
      <c r="K98" s="581"/>
      <c r="L98" s="581"/>
      <c r="M98" s="581"/>
      <c r="N98" s="581"/>
      <c r="O98" s="581"/>
      <c r="P98" s="581"/>
      <c r="Q98" s="581"/>
      <c r="R98" s="581"/>
      <c r="S98" s="581"/>
      <c r="T98" s="581"/>
      <c r="U98" s="581"/>
      <c r="V98" s="581"/>
      <c r="W98" s="581"/>
      <c r="X98" s="581"/>
      <c r="Y98" s="581"/>
    </row>
    <row r="99" spans="1:25" s="527" customFormat="1" ht="24" customHeight="1">
      <c r="A99" s="1214">
        <v>2.4</v>
      </c>
      <c r="B99" s="1202" t="s">
        <v>783</v>
      </c>
      <c r="C99" s="1203"/>
      <c r="D99" s="1203"/>
      <c r="E99" s="1203"/>
      <c r="F99" s="1203"/>
      <c r="G99" s="1203"/>
      <c r="H99" s="1203"/>
      <c r="I99" s="1203"/>
    </row>
    <row r="100" spans="1:25" s="527" customFormat="1" ht="48.75" customHeight="1">
      <c r="A100" s="1214"/>
      <c r="B100" s="1089" t="s">
        <v>784</v>
      </c>
      <c r="C100" s="1089"/>
      <c r="D100" s="1089"/>
      <c r="E100" s="1089"/>
      <c r="F100" s="1089"/>
      <c r="G100" s="1089"/>
      <c r="H100" s="1089"/>
      <c r="I100" s="1089"/>
      <c r="J100" s="69"/>
    </row>
    <row r="101" spans="1:25" s="527" customFormat="1" ht="48.75" customHeight="1">
      <c r="A101" s="773" t="s">
        <v>747</v>
      </c>
      <c r="B101" s="1090" t="s">
        <v>785</v>
      </c>
      <c r="C101" s="1091"/>
      <c r="D101" s="1091"/>
      <c r="E101" s="1091"/>
      <c r="F101" s="1102"/>
      <c r="G101" s="1103"/>
      <c r="H101" s="1103"/>
      <c r="I101" s="1104"/>
      <c r="J101" s="577"/>
      <c r="K101" s="577"/>
      <c r="L101" s="577"/>
      <c r="M101" s="577"/>
      <c r="N101" s="546"/>
      <c r="O101" s="577"/>
      <c r="P101" s="577"/>
      <c r="Q101" s="577"/>
      <c r="R101" s="577"/>
      <c r="S101" s="577"/>
      <c r="T101" s="577"/>
      <c r="U101" s="577"/>
      <c r="V101" s="577"/>
      <c r="W101" s="577"/>
      <c r="X101" s="577"/>
      <c r="Y101" s="577"/>
    </row>
    <row r="102" spans="1:25" s="527" customFormat="1" ht="56.25" customHeight="1">
      <c r="A102" s="773" t="s">
        <v>748</v>
      </c>
      <c r="B102" s="1090" t="s">
        <v>786</v>
      </c>
      <c r="C102" s="1091"/>
      <c r="D102" s="1091"/>
      <c r="E102" s="1091"/>
      <c r="F102" s="1220"/>
      <c r="G102" s="1219"/>
      <c r="H102" s="1219"/>
      <c r="I102" s="1101"/>
      <c r="J102" s="577"/>
      <c r="K102" s="577"/>
      <c r="L102" s="577"/>
      <c r="M102" s="577"/>
      <c r="N102" s="677"/>
      <c r="O102" s="577"/>
      <c r="P102" s="577"/>
      <c r="Q102" s="577"/>
      <c r="R102" s="577"/>
      <c r="S102" s="577"/>
      <c r="T102" s="577"/>
      <c r="U102" s="577"/>
      <c r="V102" s="577"/>
      <c r="W102" s="577"/>
      <c r="X102" s="577"/>
      <c r="Y102" s="577"/>
    </row>
    <row r="103" spans="1:25" s="527" customFormat="1" ht="54.75" customHeight="1">
      <c r="A103" s="773" t="s">
        <v>749</v>
      </c>
      <c r="B103" s="1222" t="s">
        <v>787</v>
      </c>
      <c r="C103" s="1223"/>
      <c r="D103" s="1223"/>
      <c r="E103" s="1224"/>
      <c r="F103" s="1102"/>
      <c r="G103" s="1103"/>
      <c r="H103" s="1103"/>
      <c r="I103" s="1104"/>
      <c r="J103" s="577"/>
      <c r="K103" s="577"/>
      <c r="L103" s="577"/>
      <c r="M103" s="577"/>
      <c r="N103" s="596"/>
      <c r="O103" s="577"/>
      <c r="P103" s="577"/>
      <c r="Q103" s="577"/>
      <c r="R103" s="577"/>
      <c r="S103" s="577"/>
      <c r="T103" s="577"/>
      <c r="U103" s="577"/>
      <c r="V103" s="577"/>
      <c r="W103" s="577"/>
      <c r="X103" s="577"/>
      <c r="Y103" s="577"/>
    </row>
    <row r="104" spans="1:25" s="527" customFormat="1" ht="27" customHeight="1">
      <c r="A104" s="770"/>
      <c r="B104" s="1089" t="s">
        <v>788</v>
      </c>
      <c r="C104" s="1089"/>
      <c r="D104" s="1089"/>
      <c r="E104" s="1089"/>
      <c r="F104" s="1089"/>
      <c r="G104" s="1089"/>
      <c r="H104" s="1089"/>
      <c r="I104" s="1089"/>
      <c r="J104" s="581"/>
      <c r="K104" s="581"/>
      <c r="L104" s="581"/>
      <c r="M104" s="581"/>
      <c r="N104" s="581"/>
      <c r="O104" s="581"/>
      <c r="P104" s="581"/>
      <c r="Q104" s="581"/>
      <c r="R104" s="581"/>
      <c r="S104" s="581"/>
      <c r="T104" s="581"/>
      <c r="U104" s="581"/>
      <c r="V104" s="581"/>
      <c r="W104" s="581"/>
      <c r="X104" s="581"/>
      <c r="Y104" s="581"/>
    </row>
    <row r="105" spans="1:25" s="527" customFormat="1" ht="38.25" customHeight="1">
      <c r="A105" s="770">
        <v>1</v>
      </c>
      <c r="B105" s="1098" t="s">
        <v>675</v>
      </c>
      <c r="C105" s="1099"/>
      <c r="D105" s="1099"/>
      <c r="E105" s="1206"/>
      <c r="F105" s="589"/>
      <c r="G105" s="590"/>
      <c r="H105" s="591"/>
      <c r="I105" s="591"/>
      <c r="J105" s="581"/>
      <c r="K105" s="581"/>
      <c r="L105" s="581"/>
      <c r="M105" s="581"/>
      <c r="N105" s="596"/>
      <c r="O105" s="581"/>
      <c r="P105" s="581"/>
      <c r="Q105" s="581"/>
      <c r="R105" s="581"/>
      <c r="S105" s="581"/>
      <c r="T105" s="581"/>
      <c r="U105" s="581"/>
      <c r="V105" s="581"/>
      <c r="W105" s="581"/>
      <c r="X105" s="581"/>
      <c r="Y105" s="581"/>
    </row>
    <row r="106" spans="1:25" s="527" customFormat="1" ht="35.25" customHeight="1">
      <c r="A106" s="770">
        <v>2</v>
      </c>
      <c r="B106" s="1098" t="s">
        <v>676</v>
      </c>
      <c r="C106" s="1099"/>
      <c r="D106" s="1099"/>
      <c r="E106" s="1099"/>
      <c r="F106" s="589"/>
      <c r="G106" s="590"/>
      <c r="H106" s="591"/>
      <c r="I106" s="591"/>
      <c r="J106" s="581"/>
      <c r="K106" s="581"/>
      <c r="L106" s="581"/>
      <c r="M106" s="581"/>
      <c r="N106" s="581"/>
      <c r="O106" s="581"/>
      <c r="P106" s="581"/>
      <c r="Q106" s="581"/>
      <c r="R106" s="581"/>
      <c r="S106" s="581"/>
      <c r="T106" s="581"/>
      <c r="U106" s="581"/>
      <c r="V106" s="581"/>
      <c r="W106" s="581"/>
      <c r="X106" s="581"/>
      <c r="Y106" s="581"/>
    </row>
    <row r="107" spans="1:25" s="527" customFormat="1" ht="34.5" customHeight="1">
      <c r="A107" s="1216">
        <v>3</v>
      </c>
      <c r="B107" s="1207" t="s">
        <v>684</v>
      </c>
      <c r="C107" s="1208"/>
      <c r="D107" s="1208"/>
      <c r="E107" s="1208"/>
      <c r="F107" s="589"/>
      <c r="G107" s="590"/>
      <c r="H107" s="591"/>
      <c r="I107" s="591"/>
      <c r="J107" s="581"/>
      <c r="K107" s="581"/>
      <c r="L107" s="581"/>
      <c r="M107" s="581"/>
      <c r="N107" s="581"/>
      <c r="O107" s="581"/>
      <c r="P107" s="581"/>
      <c r="Q107" s="581"/>
      <c r="R107" s="581"/>
      <c r="S107" s="581"/>
      <c r="T107" s="581"/>
      <c r="U107" s="581"/>
      <c r="V107" s="581"/>
      <c r="W107" s="581"/>
      <c r="X107" s="581"/>
      <c r="Y107" s="581"/>
    </row>
    <row r="108" spans="1:25" s="527" customFormat="1" ht="27.75" customHeight="1">
      <c r="A108" s="1217"/>
      <c r="B108" s="1210"/>
      <c r="C108" s="1211"/>
      <c r="D108" s="1211"/>
      <c r="E108" s="1211"/>
      <c r="F108" s="589"/>
      <c r="G108" s="590"/>
      <c r="H108" s="591"/>
      <c r="I108" s="591"/>
      <c r="J108" s="581"/>
      <c r="K108" s="581"/>
      <c r="L108" s="581"/>
      <c r="M108" s="581"/>
      <c r="N108" s="581"/>
      <c r="O108" s="581"/>
      <c r="P108" s="581"/>
      <c r="Q108" s="581"/>
      <c r="R108" s="581"/>
      <c r="S108" s="581"/>
      <c r="T108" s="581"/>
      <c r="U108" s="581"/>
      <c r="V108" s="581"/>
      <c r="W108" s="581"/>
      <c r="X108" s="581"/>
      <c r="Y108" s="581"/>
    </row>
    <row r="109" spans="1:25" s="527" customFormat="1" ht="31.5" customHeight="1">
      <c r="A109" s="1217"/>
      <c r="B109" s="582"/>
      <c r="C109" s="583"/>
      <c r="D109" s="583"/>
      <c r="E109" s="584" t="s">
        <v>678</v>
      </c>
      <c r="F109" s="589"/>
      <c r="G109" s="590"/>
      <c r="H109" s="591"/>
      <c r="I109" s="591"/>
      <c r="J109" s="581"/>
      <c r="K109" s="581"/>
      <c r="L109" s="581"/>
      <c r="M109" s="581"/>
      <c r="N109" s="581"/>
      <c r="O109" s="581"/>
      <c r="P109" s="581"/>
      <c r="Q109" s="581"/>
      <c r="R109" s="581"/>
      <c r="S109" s="581"/>
      <c r="T109" s="581"/>
      <c r="U109" s="581"/>
      <c r="V109" s="581"/>
      <c r="W109" s="581"/>
      <c r="X109" s="581"/>
      <c r="Y109" s="581"/>
    </row>
    <row r="110" spans="1:25" s="527" customFormat="1" ht="31.5" customHeight="1">
      <c r="A110" s="1217"/>
      <c r="B110" s="582"/>
      <c r="C110" s="583"/>
      <c r="D110" s="583"/>
      <c r="E110" s="584" t="s">
        <v>22</v>
      </c>
      <c r="F110" s="589"/>
      <c r="G110" s="590"/>
      <c r="H110" s="591"/>
      <c r="I110" s="591"/>
      <c r="J110" s="581"/>
      <c r="K110" s="581"/>
      <c r="L110" s="581"/>
      <c r="M110" s="581"/>
      <c r="N110" s="581"/>
      <c r="O110" s="581"/>
      <c r="P110" s="581"/>
      <c r="Q110" s="581"/>
      <c r="R110" s="581"/>
      <c r="S110" s="581"/>
      <c r="T110" s="581"/>
      <c r="U110" s="581"/>
      <c r="V110" s="581"/>
      <c r="W110" s="581"/>
      <c r="X110" s="581"/>
      <c r="Y110" s="581"/>
    </row>
    <row r="111" spans="1:25" s="527" customFormat="1" ht="30" customHeight="1">
      <c r="A111" s="1218"/>
      <c r="B111" s="585"/>
      <c r="C111" s="586"/>
      <c r="D111" s="586"/>
      <c r="E111" s="587" t="s">
        <v>679</v>
      </c>
      <c r="F111" s="589"/>
      <c r="G111" s="590"/>
      <c r="H111" s="591"/>
      <c r="I111" s="591"/>
      <c r="J111" s="581"/>
      <c r="K111" s="581"/>
      <c r="L111" s="581"/>
      <c r="M111" s="581"/>
      <c r="N111" s="581"/>
      <c r="O111" s="581"/>
      <c r="P111" s="581"/>
      <c r="Q111" s="581"/>
      <c r="R111" s="581"/>
      <c r="S111" s="581"/>
      <c r="T111" s="581"/>
      <c r="U111" s="581"/>
      <c r="V111" s="581"/>
      <c r="W111" s="581"/>
      <c r="X111" s="581"/>
      <c r="Y111" s="581"/>
    </row>
    <row r="112" spans="1:25" s="527" customFormat="1" ht="15.75" customHeight="1">
      <c r="A112" s="69"/>
      <c r="B112" s="30"/>
      <c r="C112" s="148"/>
      <c r="D112" s="148"/>
      <c r="E112" s="148"/>
      <c r="F112" s="148"/>
      <c r="G112" s="148"/>
      <c r="H112" s="148"/>
      <c r="I112" s="148"/>
      <c r="J112" s="69"/>
    </row>
    <row r="113" spans="1:25" s="527" customFormat="1" ht="22.5" customHeight="1">
      <c r="A113" s="769" t="s">
        <v>807</v>
      </c>
      <c r="B113" s="1221" t="s">
        <v>750</v>
      </c>
      <c r="C113" s="1221"/>
      <c r="D113" s="1221"/>
      <c r="E113" s="1221"/>
      <c r="F113" s="768"/>
      <c r="G113" s="768"/>
      <c r="H113" s="768"/>
      <c r="I113" s="768"/>
      <c r="J113" s="69"/>
    </row>
    <row r="114" spans="1:25" s="527" customFormat="1" ht="59.25" customHeight="1">
      <c r="A114" s="753" t="s">
        <v>18</v>
      </c>
      <c r="B114" s="1114" t="s">
        <v>840</v>
      </c>
      <c r="C114" s="1114"/>
      <c r="D114" s="1114"/>
      <c r="E114" s="1114"/>
      <c r="F114" s="591"/>
      <c r="G114" s="590"/>
      <c r="H114" s="591"/>
      <c r="I114" s="591"/>
      <c r="J114" s="581"/>
      <c r="K114" s="581"/>
      <c r="L114" s="581"/>
      <c r="M114" s="581"/>
      <c r="N114" s="581"/>
      <c r="O114" s="581"/>
      <c r="P114" s="581"/>
      <c r="Q114" s="581"/>
      <c r="R114" s="581"/>
      <c r="S114" s="581"/>
      <c r="T114" s="581"/>
      <c r="U114" s="581"/>
      <c r="V114" s="581"/>
      <c r="W114" s="581"/>
      <c r="X114" s="581"/>
      <c r="Y114" s="581"/>
    </row>
    <row r="115" spans="1:25" s="527" customFormat="1" ht="33.75" customHeight="1">
      <c r="A115" s="753" t="s">
        <v>27</v>
      </c>
      <c r="B115" s="1113" t="s">
        <v>789</v>
      </c>
      <c r="C115" s="1113"/>
      <c r="D115" s="1113"/>
      <c r="E115" s="1113"/>
      <c r="F115" s="591"/>
      <c r="G115" s="590"/>
      <c r="H115" s="591"/>
      <c r="I115" s="591"/>
      <c r="J115" s="581"/>
      <c r="K115" s="581"/>
      <c r="L115" s="581"/>
      <c r="M115" s="581"/>
      <c r="N115" s="581"/>
      <c r="O115" s="581"/>
      <c r="P115" s="581"/>
      <c r="Q115" s="581"/>
      <c r="R115" s="581"/>
      <c r="S115" s="581"/>
      <c r="T115" s="581"/>
      <c r="U115" s="581"/>
      <c r="V115" s="581"/>
      <c r="W115" s="581"/>
      <c r="X115" s="581"/>
      <c r="Y115" s="581"/>
    </row>
    <row r="116" spans="1:25" s="527" customFormat="1" ht="36" customHeight="1">
      <c r="A116" s="753" t="s">
        <v>458</v>
      </c>
      <c r="B116" s="1114" t="s">
        <v>790</v>
      </c>
      <c r="C116" s="1114"/>
      <c r="D116" s="1114"/>
      <c r="E116" s="1114"/>
      <c r="F116" s="591"/>
      <c r="G116" s="590"/>
      <c r="H116" s="591"/>
      <c r="I116" s="591"/>
      <c r="J116" s="581"/>
      <c r="K116" s="581"/>
      <c r="L116" s="581"/>
      <c r="M116" s="581"/>
      <c r="N116" s="581"/>
      <c r="O116" s="581"/>
      <c r="P116" s="581"/>
      <c r="Q116" s="581"/>
      <c r="R116" s="581"/>
      <c r="S116" s="581"/>
      <c r="T116" s="581"/>
      <c r="U116" s="581"/>
      <c r="V116" s="581"/>
      <c r="W116" s="581"/>
      <c r="X116" s="581"/>
      <c r="Y116" s="581"/>
    </row>
    <row r="117" spans="1:25" s="527" customFormat="1" ht="34.5" hidden="1" customHeight="1">
      <c r="A117" s="770"/>
      <c r="B117" s="1114"/>
      <c r="C117" s="1114"/>
      <c r="D117" s="1114"/>
      <c r="E117" s="1114"/>
      <c r="F117" s="1219"/>
      <c r="G117" s="1101"/>
      <c r="H117" s="1100"/>
      <c r="I117" s="1101"/>
      <c r="J117" s="581"/>
      <c r="K117" s="581"/>
      <c r="L117" s="581"/>
      <c r="M117" s="581"/>
      <c r="N117" s="581"/>
      <c r="O117" s="581"/>
      <c r="P117" s="581"/>
      <c r="Q117" s="581"/>
      <c r="R117" s="581"/>
      <c r="S117" s="581"/>
      <c r="T117" s="581"/>
      <c r="U117" s="581"/>
      <c r="V117" s="581"/>
      <c r="W117" s="581"/>
      <c r="X117" s="581"/>
      <c r="Y117" s="581"/>
    </row>
    <row r="118" spans="1:25" s="527" customFormat="1" ht="38.25" customHeight="1">
      <c r="A118" s="753" t="s">
        <v>504</v>
      </c>
      <c r="B118" s="1114" t="s">
        <v>680</v>
      </c>
      <c r="C118" s="1114"/>
      <c r="D118" s="1114"/>
      <c r="E118" s="1114"/>
      <c r="F118" s="591"/>
      <c r="G118" s="590"/>
      <c r="H118" s="591"/>
      <c r="I118" s="591"/>
      <c r="J118" s="581"/>
      <c r="K118" s="581"/>
      <c r="L118" s="581"/>
      <c r="M118" s="581"/>
      <c r="N118" s="581"/>
      <c r="O118" s="581"/>
      <c r="P118" s="581"/>
      <c r="Q118" s="581"/>
      <c r="R118" s="581"/>
      <c r="S118" s="581"/>
      <c r="T118" s="581"/>
      <c r="U118" s="581"/>
      <c r="V118" s="581"/>
      <c r="W118" s="581"/>
      <c r="X118" s="581"/>
      <c r="Y118" s="581"/>
    </row>
    <row r="119" spans="1:25" s="527" customFormat="1" ht="32.25" customHeight="1">
      <c r="A119" s="753" t="s">
        <v>459</v>
      </c>
      <c r="B119" s="1205" t="s">
        <v>791</v>
      </c>
      <c r="C119" s="1205"/>
      <c r="D119" s="1205"/>
      <c r="E119" s="1205"/>
      <c r="F119" s="591"/>
      <c r="G119" s="590"/>
      <c r="H119" s="591"/>
      <c r="I119" s="591"/>
      <c r="J119" s="581"/>
      <c r="K119" s="581"/>
      <c r="L119" s="581"/>
      <c r="M119" s="581"/>
      <c r="N119" s="581"/>
      <c r="O119" s="581"/>
      <c r="P119" s="581"/>
      <c r="Q119" s="581"/>
      <c r="R119" s="581"/>
      <c r="S119" s="581"/>
      <c r="T119" s="581"/>
      <c r="U119" s="581"/>
      <c r="V119" s="581"/>
      <c r="W119" s="581"/>
      <c r="X119" s="581"/>
      <c r="Y119" s="581"/>
    </row>
    <row r="120" spans="1:25" s="527" customFormat="1" ht="42.75" customHeight="1">
      <c r="A120" s="753" t="s">
        <v>462</v>
      </c>
      <c r="B120" s="1215" t="s">
        <v>792</v>
      </c>
      <c r="C120" s="1215"/>
      <c r="D120" s="1215"/>
      <c r="E120" s="1215"/>
      <c r="F120" s="591"/>
      <c r="G120" s="590"/>
      <c r="H120" s="591"/>
      <c r="I120" s="591"/>
      <c r="J120" s="581"/>
      <c r="K120" s="581"/>
      <c r="L120" s="581"/>
      <c r="M120" s="581"/>
      <c r="N120" s="581"/>
      <c r="O120" s="581"/>
      <c r="P120" s="581"/>
      <c r="Q120" s="581"/>
      <c r="R120" s="581"/>
      <c r="S120" s="581"/>
      <c r="T120" s="581"/>
      <c r="U120" s="581"/>
      <c r="V120" s="581"/>
      <c r="W120" s="581"/>
      <c r="X120" s="581"/>
      <c r="Y120" s="581"/>
    </row>
    <row r="121" spans="1:25" s="527" customFormat="1" ht="29.25" customHeight="1">
      <c r="A121" s="1227" t="s">
        <v>723</v>
      </c>
      <c r="B121" s="1105" t="s">
        <v>681</v>
      </c>
      <c r="C121" s="1106"/>
      <c r="D121" s="1106"/>
      <c r="E121" s="1106"/>
      <c r="F121" s="592"/>
      <c r="G121" s="681"/>
      <c r="H121" s="592"/>
      <c r="I121" s="593"/>
      <c r="J121" s="581"/>
      <c r="K121" s="581"/>
      <c r="L121" s="581"/>
      <c r="M121" s="581"/>
      <c r="N121" s="581"/>
      <c r="O121" s="581"/>
      <c r="P121" s="581"/>
      <c r="Q121" s="581"/>
      <c r="R121" s="581"/>
      <c r="S121" s="581"/>
      <c r="T121" s="581"/>
      <c r="U121" s="581"/>
      <c r="V121" s="581"/>
      <c r="W121" s="581"/>
      <c r="X121" s="581"/>
      <c r="Y121" s="581"/>
    </row>
    <row r="122" spans="1:25" s="527" customFormat="1" ht="24" customHeight="1">
      <c r="A122" s="1228"/>
      <c r="B122" s="1226" t="s">
        <v>682</v>
      </c>
      <c r="C122" s="1226"/>
      <c r="D122" s="1226"/>
      <c r="E122" s="1226"/>
      <c r="F122" s="594"/>
      <c r="G122" s="682"/>
      <c r="H122" s="594"/>
      <c r="I122" s="595"/>
      <c r="J122" s="581"/>
      <c r="K122" s="581"/>
      <c r="L122" s="581"/>
      <c r="M122" s="581"/>
      <c r="N122" s="581"/>
      <c r="O122" s="581"/>
      <c r="P122" s="581"/>
      <c r="Q122" s="581"/>
      <c r="R122" s="581"/>
      <c r="S122" s="581"/>
      <c r="T122" s="581"/>
      <c r="U122" s="581"/>
      <c r="V122" s="581"/>
      <c r="W122" s="581"/>
      <c r="X122" s="581"/>
      <c r="Y122" s="581"/>
    </row>
    <row r="123" spans="1:25" s="527" customFormat="1" ht="18.75" customHeight="1">
      <c r="A123" s="1229"/>
      <c r="B123" s="1114"/>
      <c r="C123" s="1114"/>
      <c r="D123" s="1114"/>
      <c r="E123" s="1114"/>
      <c r="F123" s="758" t="s">
        <v>746</v>
      </c>
      <c r="G123" s="712" t="s">
        <v>746</v>
      </c>
      <c r="H123" s="686"/>
      <c r="I123" s="713" t="s">
        <v>746</v>
      </c>
      <c r="J123" s="581"/>
      <c r="K123" s="581"/>
      <c r="L123" s="581"/>
      <c r="M123" s="581"/>
      <c r="N123" s="581"/>
      <c r="O123" s="581"/>
      <c r="P123" s="581"/>
      <c r="Q123" s="581"/>
      <c r="R123" s="581"/>
      <c r="S123" s="581"/>
      <c r="T123" s="581"/>
      <c r="U123" s="581"/>
      <c r="V123" s="581"/>
      <c r="W123" s="581"/>
      <c r="X123" s="581"/>
      <c r="Y123" s="581"/>
    </row>
    <row r="124" spans="1:25" s="763" customFormat="1" ht="21.75" customHeight="1">
      <c r="A124" s="761"/>
      <c r="B124" s="22" t="s">
        <v>782</v>
      </c>
      <c r="C124" s="762"/>
      <c r="D124" s="762"/>
      <c r="E124" s="762"/>
      <c r="F124" s="762"/>
      <c r="G124" s="762"/>
      <c r="H124" s="762"/>
      <c r="I124" s="762"/>
      <c r="J124" s="761"/>
    </row>
    <row r="125" spans="1:25" s="527" customFormat="1" ht="18.75" customHeight="1">
      <c r="A125" s="765" t="s">
        <v>795</v>
      </c>
      <c r="B125" s="1117" t="s">
        <v>796</v>
      </c>
      <c r="C125" s="1118"/>
      <c r="D125" s="1118"/>
      <c r="E125" s="1118"/>
      <c r="F125" s="754"/>
      <c r="G125" s="760"/>
      <c r="H125" s="760"/>
      <c r="I125" s="764"/>
      <c r="J125" s="581"/>
      <c r="K125" s="581"/>
      <c r="L125" s="581"/>
      <c r="M125" s="581"/>
      <c r="N125" s="581"/>
      <c r="O125" s="581"/>
      <c r="P125" s="581"/>
      <c r="Q125" s="581"/>
      <c r="R125" s="581"/>
      <c r="S125" s="581"/>
      <c r="T125" s="581"/>
      <c r="U125" s="581"/>
      <c r="V125" s="581"/>
      <c r="W125" s="581"/>
      <c r="X125" s="581"/>
      <c r="Y125" s="581"/>
    </row>
    <row r="126" spans="1:25" s="527" customFormat="1" ht="57.75" customHeight="1">
      <c r="A126" s="753" t="s">
        <v>797</v>
      </c>
      <c r="B126" s="1111" t="s">
        <v>841</v>
      </c>
      <c r="C126" s="1111"/>
      <c r="D126" s="1111"/>
      <c r="E126" s="1112"/>
      <c r="F126" s="750"/>
      <c r="G126" s="1096"/>
      <c r="H126" s="1201"/>
      <c r="I126" s="757"/>
      <c r="J126" s="581"/>
      <c r="K126" s="581"/>
      <c r="L126" s="581"/>
      <c r="M126" s="581"/>
      <c r="N126" s="581"/>
      <c r="O126" s="581"/>
      <c r="P126" s="581"/>
      <c r="Q126" s="581"/>
      <c r="R126" s="581"/>
      <c r="S126" s="581"/>
      <c r="T126" s="581"/>
      <c r="U126" s="581"/>
      <c r="V126" s="581"/>
      <c r="W126" s="581"/>
      <c r="X126" s="581"/>
      <c r="Y126" s="581"/>
    </row>
    <row r="127" spans="1:25" s="527" customFormat="1" ht="28.5" customHeight="1">
      <c r="A127" s="753" t="s">
        <v>798</v>
      </c>
      <c r="B127" s="1111" t="s">
        <v>799</v>
      </c>
      <c r="C127" s="1111"/>
      <c r="D127" s="1111"/>
      <c r="E127" s="1112"/>
      <c r="F127" s="592"/>
      <c r="G127" s="572"/>
      <c r="H127" s="740"/>
      <c r="I127" s="757"/>
      <c r="J127" s="581"/>
      <c r="K127" s="581"/>
      <c r="L127" s="581"/>
      <c r="M127" s="581"/>
      <c r="N127" s="581"/>
      <c r="O127" s="581"/>
      <c r="P127" s="581"/>
      <c r="Q127" s="581"/>
      <c r="R127" s="581"/>
      <c r="S127" s="581"/>
      <c r="T127" s="581"/>
      <c r="U127" s="581"/>
      <c r="V127" s="581"/>
      <c r="W127" s="581"/>
      <c r="X127" s="581"/>
      <c r="Y127" s="581"/>
    </row>
    <row r="128" spans="1:25" s="527" customFormat="1" ht="40.5" customHeight="1">
      <c r="A128" s="753" t="s">
        <v>800</v>
      </c>
      <c r="B128" s="1230" t="s">
        <v>801</v>
      </c>
      <c r="C128" s="1230"/>
      <c r="D128" s="1230"/>
      <c r="E128" s="1231"/>
      <c r="F128" s="591"/>
      <c r="G128" s="1096"/>
      <c r="H128" s="1201"/>
      <c r="I128" s="591"/>
      <c r="J128" s="581"/>
      <c r="K128" s="581"/>
      <c r="L128" s="581"/>
      <c r="M128" s="581"/>
      <c r="N128" s="581"/>
      <c r="O128" s="581"/>
      <c r="P128" s="581"/>
      <c r="Q128" s="581"/>
      <c r="R128" s="581"/>
      <c r="S128" s="581"/>
      <c r="T128" s="581"/>
      <c r="U128" s="581"/>
      <c r="V128" s="581"/>
      <c r="W128" s="581"/>
      <c r="X128" s="581"/>
      <c r="Y128" s="581"/>
    </row>
    <row r="129" spans="1:25" s="527" customFormat="1" ht="24" customHeight="1">
      <c r="A129" s="753" t="s">
        <v>802</v>
      </c>
      <c r="B129" s="1111" t="s">
        <v>680</v>
      </c>
      <c r="C129" s="1111"/>
      <c r="D129" s="1111"/>
      <c r="E129" s="1112"/>
      <c r="F129" s="591"/>
      <c r="G129" s="1096"/>
      <c r="H129" s="1201"/>
      <c r="I129" s="591"/>
      <c r="J129" s="581"/>
      <c r="K129" s="581"/>
      <c r="L129" s="581"/>
      <c r="M129" s="581"/>
      <c r="N129" s="581"/>
      <c r="O129" s="581"/>
      <c r="P129" s="581"/>
      <c r="Q129" s="581"/>
      <c r="R129" s="581"/>
      <c r="S129" s="581"/>
      <c r="T129" s="581"/>
      <c r="U129" s="581"/>
      <c r="V129" s="581"/>
      <c r="W129" s="581"/>
      <c r="X129" s="581"/>
      <c r="Y129" s="581"/>
    </row>
    <row r="130" spans="1:25" s="527" customFormat="1" ht="27" customHeight="1">
      <c r="A130" s="753" t="s">
        <v>803</v>
      </c>
      <c r="B130" s="1111" t="s">
        <v>804</v>
      </c>
      <c r="C130" s="1111"/>
      <c r="D130" s="1111"/>
      <c r="E130" s="1112"/>
      <c r="F130" s="591"/>
      <c r="G130" s="1096"/>
      <c r="H130" s="1201"/>
      <c r="I130" s="591"/>
      <c r="J130" s="581"/>
      <c r="K130" s="581"/>
      <c r="L130" s="581"/>
      <c r="M130" s="581"/>
      <c r="N130" s="581"/>
      <c r="O130" s="581"/>
      <c r="P130" s="581"/>
      <c r="Q130" s="581"/>
      <c r="R130" s="581"/>
      <c r="S130" s="581"/>
      <c r="T130" s="581"/>
      <c r="U130" s="581"/>
      <c r="V130" s="581"/>
      <c r="W130" s="581"/>
      <c r="X130" s="581"/>
      <c r="Y130" s="581"/>
    </row>
    <row r="131" spans="1:25" s="527" customFormat="1" ht="40.5" customHeight="1">
      <c r="A131" s="753" t="s">
        <v>793</v>
      </c>
      <c r="B131" s="1099" t="s">
        <v>805</v>
      </c>
      <c r="C131" s="1099"/>
      <c r="D131" s="1099"/>
      <c r="E131" s="1225"/>
      <c r="F131" s="591"/>
      <c r="G131" s="1096"/>
      <c r="H131" s="1201"/>
      <c r="I131" s="591"/>
      <c r="J131" s="581"/>
      <c r="K131" s="581"/>
      <c r="L131" s="581"/>
      <c r="M131" s="581"/>
      <c r="N131" s="581"/>
      <c r="O131" s="581"/>
      <c r="P131" s="581"/>
      <c r="Q131" s="581"/>
      <c r="R131" s="581"/>
      <c r="S131" s="581"/>
      <c r="T131" s="581"/>
      <c r="U131" s="581"/>
      <c r="V131" s="581"/>
      <c r="W131" s="581"/>
      <c r="X131" s="581"/>
      <c r="Y131" s="581"/>
    </row>
    <row r="132" spans="1:25" s="527" customFormat="1" ht="39" customHeight="1">
      <c r="A132" s="753" t="s">
        <v>794</v>
      </c>
      <c r="B132" s="1099" t="s">
        <v>809</v>
      </c>
      <c r="C132" s="1099"/>
      <c r="D132" s="1099"/>
      <c r="E132" s="1225"/>
      <c r="F132" s="591"/>
      <c r="G132" s="1096"/>
      <c r="H132" s="1201"/>
      <c r="I132" s="591"/>
      <c r="J132" s="581"/>
      <c r="K132" s="581"/>
      <c r="L132" s="581"/>
      <c r="M132" s="581"/>
      <c r="N132" s="581"/>
      <c r="O132" s="581"/>
      <c r="P132" s="581"/>
      <c r="Q132" s="581"/>
      <c r="R132" s="581"/>
      <c r="S132" s="581"/>
      <c r="T132" s="581"/>
      <c r="U132" s="581"/>
      <c r="V132" s="581"/>
      <c r="W132" s="581"/>
      <c r="X132" s="581"/>
      <c r="Y132" s="581"/>
    </row>
    <row r="133" spans="1:25" s="527" customFormat="1" ht="30" customHeight="1">
      <c r="A133" s="1216" t="s">
        <v>794</v>
      </c>
      <c r="B133" s="1105" t="s">
        <v>681</v>
      </c>
      <c r="C133" s="1106"/>
      <c r="D133" s="1106"/>
      <c r="E133" s="1106"/>
      <c r="F133" s="593"/>
      <c r="G133" s="681"/>
      <c r="H133" s="592"/>
      <c r="I133" s="593"/>
      <c r="J133" s="581"/>
      <c r="K133" s="581"/>
      <c r="L133" s="581"/>
      <c r="M133" s="581"/>
      <c r="N133" s="581"/>
      <c r="O133" s="581"/>
      <c r="P133" s="581"/>
      <c r="Q133" s="581"/>
      <c r="R133" s="581"/>
      <c r="S133" s="581"/>
      <c r="T133" s="581"/>
      <c r="U133" s="581"/>
      <c r="V133" s="581"/>
      <c r="W133" s="581"/>
      <c r="X133" s="581"/>
      <c r="Y133" s="581"/>
    </row>
    <row r="134" spans="1:25" s="527" customFormat="1" ht="34.5" customHeight="1">
      <c r="A134" s="1218"/>
      <c r="B134" s="1107" t="s">
        <v>682</v>
      </c>
      <c r="C134" s="1108"/>
      <c r="D134" s="1108"/>
      <c r="E134" s="1109"/>
      <c r="F134" s="767" t="s">
        <v>808</v>
      </c>
      <c r="G134" s="767" t="s">
        <v>808</v>
      </c>
      <c r="H134" s="683"/>
      <c r="I134" s="766" t="s">
        <v>808</v>
      </c>
      <c r="J134" s="581"/>
      <c r="K134" s="581"/>
      <c r="L134" s="581"/>
      <c r="M134" s="581"/>
      <c r="N134" s="581"/>
      <c r="O134" s="581"/>
      <c r="P134" s="581"/>
      <c r="Q134" s="581"/>
      <c r="R134" s="581"/>
      <c r="S134" s="581"/>
      <c r="T134" s="581"/>
      <c r="U134" s="581"/>
      <c r="V134" s="581"/>
      <c r="W134" s="581"/>
      <c r="X134" s="581"/>
      <c r="Y134" s="581"/>
    </row>
    <row r="135" spans="1:25" s="527" customFormat="1" ht="14.25" customHeight="1">
      <c r="A135" s="580"/>
      <c r="B135" s="687"/>
      <c r="C135" s="688"/>
      <c r="D135" s="688"/>
      <c r="E135" s="772"/>
      <c r="F135" s="588"/>
      <c r="G135" s="588"/>
      <c r="H135" s="588"/>
      <c r="I135" s="588"/>
      <c r="J135" s="581"/>
      <c r="K135" s="581"/>
      <c r="L135" s="581"/>
      <c r="M135" s="581"/>
      <c r="N135" s="581"/>
      <c r="O135" s="581"/>
      <c r="P135" s="581"/>
      <c r="Q135" s="581"/>
      <c r="R135" s="581"/>
      <c r="S135" s="581"/>
      <c r="T135" s="581"/>
      <c r="U135" s="581"/>
      <c r="V135" s="581"/>
      <c r="W135" s="581"/>
      <c r="X135" s="581"/>
      <c r="Y135" s="581"/>
    </row>
    <row r="136" spans="1:25" s="527" customFormat="1" ht="45" customHeight="1">
      <c r="A136" s="770">
        <v>5</v>
      </c>
      <c r="B136" s="1114" t="s">
        <v>810</v>
      </c>
      <c r="C136" s="1114"/>
      <c r="D136" s="1114"/>
      <c r="E136" s="1114"/>
      <c r="F136" s="1114"/>
      <c r="G136" s="1114"/>
      <c r="H136" s="1114"/>
      <c r="I136" s="741"/>
      <c r="J136" s="581"/>
      <c r="K136" s="581"/>
      <c r="L136" s="581"/>
      <c r="M136" s="581"/>
      <c r="N136" s="581"/>
      <c r="O136" s="581"/>
      <c r="P136" s="581"/>
      <c r="Q136" s="581"/>
      <c r="R136" s="581"/>
      <c r="S136" s="581" t="s">
        <v>601</v>
      </c>
      <c r="T136" s="581"/>
      <c r="U136" s="581"/>
      <c r="V136" s="581"/>
      <c r="W136" s="581"/>
      <c r="X136" s="581"/>
      <c r="Y136" s="581"/>
    </row>
    <row r="137" spans="1:25" s="527" customFormat="1" ht="12.75" customHeight="1">
      <c r="A137" s="765"/>
      <c r="B137" s="1117"/>
      <c r="C137" s="1118"/>
      <c r="D137" s="1118"/>
      <c r="E137" s="1118"/>
      <c r="F137" s="754"/>
      <c r="G137" s="760"/>
      <c r="H137" s="760"/>
      <c r="I137" s="764"/>
      <c r="J137" s="581"/>
      <c r="K137" s="581"/>
      <c r="L137" s="581"/>
      <c r="M137" s="581"/>
      <c r="N137" s="581"/>
      <c r="O137" s="581"/>
      <c r="P137" s="581"/>
      <c r="Q137" s="581"/>
      <c r="R137" s="581"/>
      <c r="S137" s="581" t="s">
        <v>461</v>
      </c>
      <c r="T137" s="581"/>
      <c r="U137" s="581"/>
      <c r="V137" s="581"/>
      <c r="W137" s="581"/>
      <c r="X137" s="581"/>
      <c r="Y137" s="581"/>
    </row>
    <row r="138" spans="1:25" s="527" customFormat="1" ht="52.5" customHeight="1">
      <c r="A138" s="770">
        <v>6</v>
      </c>
      <c r="B138" s="1114" t="s">
        <v>811</v>
      </c>
      <c r="C138" s="1114"/>
      <c r="D138" s="1114"/>
      <c r="E138" s="1114"/>
      <c r="F138" s="1114"/>
      <c r="G138" s="1114"/>
      <c r="H138" s="1114"/>
      <c r="I138" s="741"/>
      <c r="J138" s="581"/>
      <c r="K138" s="581"/>
      <c r="L138" s="581"/>
      <c r="M138" s="581"/>
      <c r="N138" s="581"/>
      <c r="O138" s="581"/>
      <c r="P138" s="581"/>
      <c r="Q138" s="581"/>
      <c r="R138" s="581"/>
      <c r="S138" s="581"/>
      <c r="T138" s="581"/>
      <c r="U138" s="581"/>
      <c r="V138" s="581"/>
      <c r="W138" s="581"/>
      <c r="X138" s="581"/>
      <c r="Y138" s="581"/>
    </row>
    <row r="139" spans="1:25" s="527" customFormat="1" ht="12" customHeight="1">
      <c r="A139" s="765"/>
      <c r="B139" s="1117"/>
      <c r="C139" s="1118"/>
      <c r="D139" s="1118"/>
      <c r="E139" s="1118"/>
      <c r="F139" s="754"/>
      <c r="G139" s="760"/>
      <c r="H139" s="760"/>
      <c r="I139" s="764"/>
      <c r="J139" s="581"/>
      <c r="K139" s="581"/>
      <c r="L139" s="581"/>
      <c r="M139" s="581"/>
      <c r="N139" s="581"/>
      <c r="O139" s="581"/>
      <c r="P139" s="581"/>
      <c r="Q139" s="581"/>
      <c r="R139" s="581"/>
      <c r="S139" s="581"/>
      <c r="T139" s="581"/>
      <c r="U139" s="581"/>
      <c r="V139" s="581"/>
      <c r="W139" s="581"/>
      <c r="X139" s="581"/>
      <c r="Y139" s="581"/>
    </row>
    <row r="140" spans="1:25" s="527" customFormat="1" ht="72" customHeight="1">
      <c r="A140" s="770">
        <v>7</v>
      </c>
      <c r="B140" s="1114" t="s">
        <v>812</v>
      </c>
      <c r="C140" s="1114"/>
      <c r="D140" s="1114"/>
      <c r="E140" s="1114"/>
      <c r="F140" s="1114"/>
      <c r="G140" s="1114"/>
      <c r="H140" s="1114"/>
      <c r="I140" s="741"/>
      <c r="J140" s="581"/>
      <c r="K140" s="581"/>
      <c r="L140" s="581"/>
      <c r="M140" s="581"/>
      <c r="N140" s="581"/>
      <c r="O140" s="581"/>
      <c r="P140" s="581"/>
      <c r="Q140" s="581"/>
      <c r="R140" s="581"/>
      <c r="S140" s="581"/>
      <c r="T140" s="581"/>
      <c r="U140" s="581"/>
      <c r="V140" s="581"/>
      <c r="W140" s="581"/>
      <c r="X140" s="581"/>
      <c r="Y140" s="581"/>
    </row>
    <row r="141" spans="1:25" s="527" customFormat="1" ht="10.5" customHeight="1">
      <c r="A141" s="765"/>
      <c r="B141" s="1117"/>
      <c r="C141" s="1118"/>
      <c r="D141" s="1118"/>
      <c r="E141" s="1118"/>
      <c r="F141" s="754"/>
      <c r="G141" s="760"/>
      <c r="H141" s="760"/>
      <c r="I141" s="764"/>
      <c r="J141" s="581"/>
      <c r="K141" s="581"/>
      <c r="L141" s="581"/>
      <c r="M141" s="581"/>
      <c r="N141" s="581"/>
      <c r="O141" s="581"/>
      <c r="P141" s="581"/>
      <c r="Q141" s="581"/>
      <c r="R141" s="581"/>
      <c r="S141" s="581"/>
      <c r="T141" s="581"/>
      <c r="U141" s="581"/>
      <c r="V141" s="581"/>
      <c r="W141" s="581"/>
      <c r="X141" s="581"/>
      <c r="Y141" s="581"/>
    </row>
    <row r="142" spans="1:25" s="527" customFormat="1" ht="42" customHeight="1">
      <c r="A142" s="770">
        <v>8</v>
      </c>
      <c r="B142" s="1108" t="s">
        <v>683</v>
      </c>
      <c r="C142" s="1108"/>
      <c r="D142" s="1108"/>
      <c r="E142" s="1108"/>
      <c r="F142" s="589"/>
      <c r="G142" s="590"/>
      <c r="H142" s="591"/>
      <c r="I142" s="591"/>
      <c r="J142" s="581"/>
      <c r="K142" s="581"/>
      <c r="L142" s="581"/>
      <c r="M142" s="581"/>
      <c r="N142" s="581"/>
      <c r="O142" s="581"/>
      <c r="P142" s="581"/>
      <c r="Q142" s="581"/>
      <c r="R142" s="581"/>
      <c r="S142" s="581"/>
      <c r="T142" s="581"/>
      <c r="U142" s="581"/>
      <c r="V142" s="581"/>
      <c r="W142" s="581"/>
      <c r="X142" s="581"/>
      <c r="Y142" s="581"/>
    </row>
    <row r="143" spans="1:25" s="527" customFormat="1" ht="21.75" customHeight="1">
      <c r="A143" s="69"/>
      <c r="B143" s="69"/>
      <c r="C143" s="69"/>
      <c r="D143" s="69"/>
      <c r="E143" s="69"/>
      <c r="F143" s="69"/>
      <c r="G143" s="69"/>
      <c r="H143" s="69"/>
      <c r="I143" s="69"/>
      <c r="J143" s="69"/>
    </row>
    <row r="144" spans="1:25" ht="27" customHeight="1">
      <c r="A144" s="769">
        <v>2.5</v>
      </c>
      <c r="B144" s="1204" t="s">
        <v>815</v>
      </c>
      <c r="C144" s="1204"/>
      <c r="D144" s="1204"/>
      <c r="E144" s="1204"/>
      <c r="F144" s="1204"/>
      <c r="G144" s="1204"/>
      <c r="H144" s="1204"/>
      <c r="I144" s="1204"/>
      <c r="J144" s="598"/>
      <c r="K144" s="598"/>
      <c r="L144" s="598"/>
      <c r="M144" s="599"/>
      <c r="N144" s="598"/>
      <c r="O144" s="598"/>
      <c r="P144" s="598"/>
      <c r="Q144" s="598"/>
      <c r="R144" s="598"/>
      <c r="S144" s="598"/>
      <c r="T144" s="598"/>
      <c r="U144" s="598"/>
      <c r="V144" s="598"/>
      <c r="W144" s="598"/>
      <c r="X144" s="598"/>
    </row>
    <row r="145" spans="1:24" ht="52.5" customHeight="1">
      <c r="A145" s="753"/>
      <c r="B145" s="1232" t="s">
        <v>816</v>
      </c>
      <c r="C145" s="1232"/>
      <c r="D145" s="1232"/>
      <c r="E145" s="1232"/>
      <c r="F145" s="1232"/>
      <c r="G145" s="1232"/>
      <c r="H145" s="1232"/>
      <c r="I145" s="1232"/>
      <c r="J145" s="598"/>
      <c r="K145" s="598"/>
      <c r="L145" s="598"/>
      <c r="M145" s="599"/>
      <c r="N145" s="598"/>
      <c r="O145" s="598"/>
      <c r="P145" s="598"/>
      <c r="Q145" s="598"/>
      <c r="R145" s="598"/>
      <c r="S145" s="598"/>
      <c r="T145" s="598"/>
      <c r="U145" s="598"/>
      <c r="V145" s="598"/>
      <c r="W145" s="598"/>
      <c r="X145" s="598"/>
    </row>
    <row r="146" spans="1:24" ht="34.5" customHeight="1">
      <c r="A146" s="753" t="s">
        <v>747</v>
      </c>
      <c r="B146" s="1233" t="s">
        <v>817</v>
      </c>
      <c r="C146" s="1233"/>
      <c r="D146" s="1233"/>
      <c r="E146" s="1233"/>
      <c r="F146" s="1097"/>
      <c r="G146" s="1097"/>
      <c r="H146" s="1097"/>
      <c r="I146" s="1201"/>
      <c r="J146" s="598"/>
      <c r="K146" s="598"/>
      <c r="L146" s="598"/>
      <c r="M146" s="599"/>
      <c r="N146" s="598"/>
      <c r="O146" s="598"/>
      <c r="P146" s="598"/>
      <c r="Q146" s="598"/>
      <c r="R146" s="598"/>
      <c r="S146" s="598"/>
      <c r="T146" s="598"/>
      <c r="U146" s="598"/>
      <c r="V146" s="598"/>
      <c r="W146" s="598"/>
      <c r="X146" s="598"/>
    </row>
    <row r="147" spans="1:24" ht="87.75" customHeight="1">
      <c r="A147" s="753" t="s">
        <v>748</v>
      </c>
      <c r="B147" s="1234" t="s">
        <v>818</v>
      </c>
      <c r="C147" s="1235"/>
      <c r="D147" s="1235"/>
      <c r="E147" s="1236"/>
      <c r="F147" s="1096"/>
      <c r="G147" s="1097"/>
      <c r="H147" s="1097"/>
      <c r="I147" s="1201"/>
      <c r="J147" s="598"/>
      <c r="K147" s="598"/>
      <c r="L147" s="598"/>
      <c r="M147" s="599"/>
      <c r="N147" s="598"/>
      <c r="O147" s="598"/>
      <c r="P147" s="598"/>
      <c r="Q147" s="598"/>
      <c r="R147" s="598"/>
      <c r="S147" s="598"/>
      <c r="T147" s="598"/>
      <c r="U147" s="598"/>
      <c r="V147" s="598"/>
      <c r="W147" s="598"/>
      <c r="X147" s="598"/>
    </row>
    <row r="148" spans="1:24" ht="51.75" customHeight="1">
      <c r="A148" s="753" t="s">
        <v>749</v>
      </c>
      <c r="B148" s="1237" t="s">
        <v>819</v>
      </c>
      <c r="C148" s="1237"/>
      <c r="D148" s="1237"/>
      <c r="E148" s="1238"/>
      <c r="F148" s="1097"/>
      <c r="G148" s="1097"/>
      <c r="H148" s="1097"/>
      <c r="I148" s="1201"/>
      <c r="J148" s="598"/>
      <c r="K148" s="598"/>
      <c r="L148" s="598"/>
      <c r="M148" s="599"/>
      <c r="N148" s="598"/>
      <c r="O148" s="598"/>
      <c r="P148" s="598"/>
      <c r="Q148" s="598"/>
      <c r="R148" s="598"/>
      <c r="S148" s="598"/>
      <c r="T148" s="598"/>
      <c r="U148" s="598"/>
      <c r="V148" s="598"/>
      <c r="W148" s="598"/>
      <c r="X148" s="598"/>
    </row>
    <row r="149" spans="1:24" ht="24.75" customHeight="1">
      <c r="A149" s="753"/>
      <c r="B149" s="1239" t="s">
        <v>820</v>
      </c>
      <c r="C149" s="1240"/>
      <c r="D149" s="1240"/>
      <c r="E149" s="1240"/>
      <c r="F149" s="1240"/>
      <c r="G149" s="1240"/>
      <c r="H149" s="1240"/>
      <c r="I149" s="1241"/>
      <c r="J149" s="600"/>
      <c r="K149" s="600"/>
      <c r="L149" s="600"/>
      <c r="M149" s="600"/>
      <c r="N149" s="600"/>
      <c r="O149" s="600"/>
      <c r="P149" s="600"/>
      <c r="Q149" s="600"/>
      <c r="R149" s="600"/>
      <c r="S149" s="600"/>
      <c r="T149" s="600"/>
      <c r="U149" s="600"/>
      <c r="V149" s="600"/>
      <c r="W149" s="600"/>
      <c r="X149" s="600"/>
    </row>
    <row r="150" spans="1:24" ht="36" customHeight="1">
      <c r="A150" s="753">
        <v>1</v>
      </c>
      <c r="B150" s="1099" t="s">
        <v>675</v>
      </c>
      <c r="C150" s="1099"/>
      <c r="D150" s="1099"/>
      <c r="E150" s="1206"/>
      <c r="F150" s="589"/>
      <c r="G150" s="1096"/>
      <c r="H150" s="1201"/>
      <c r="I150" s="591"/>
      <c r="J150" s="600"/>
      <c r="K150" s="600"/>
      <c r="L150" s="600"/>
      <c r="M150" s="600"/>
      <c r="N150" s="600"/>
      <c r="O150" s="600"/>
      <c r="P150" s="600"/>
      <c r="Q150" s="600"/>
      <c r="R150" s="600"/>
      <c r="S150" s="600"/>
      <c r="T150" s="600"/>
      <c r="U150" s="600"/>
      <c r="V150" s="600"/>
      <c r="W150" s="600"/>
      <c r="X150" s="600"/>
    </row>
    <row r="151" spans="1:24" ht="42" customHeight="1">
      <c r="A151" s="753">
        <v>2</v>
      </c>
      <c r="B151" s="1099" t="s">
        <v>676</v>
      </c>
      <c r="C151" s="1099"/>
      <c r="D151" s="1099"/>
      <c r="E151" s="1206"/>
      <c r="F151" s="589"/>
      <c r="G151" s="1096"/>
      <c r="H151" s="1201"/>
      <c r="I151" s="591"/>
      <c r="J151" s="600"/>
      <c r="K151" s="600"/>
      <c r="L151" s="600"/>
      <c r="M151" s="600"/>
      <c r="N151" s="600"/>
      <c r="O151" s="600"/>
      <c r="P151" s="600"/>
      <c r="Q151" s="600"/>
      <c r="R151" s="600"/>
      <c r="S151" s="600"/>
      <c r="T151" s="600"/>
      <c r="U151" s="600"/>
      <c r="V151" s="600"/>
      <c r="W151" s="600"/>
      <c r="X151" s="600"/>
    </row>
    <row r="152" spans="1:24" ht="33" customHeight="1">
      <c r="A152" s="771">
        <v>3</v>
      </c>
      <c r="B152" s="1208" t="str">
        <f>IF([13]Cover!C84 = "Sole Bidder", "Name and Address of the Employer/Utility for whom the Contract was executed by the firm ", " Name and Address of the Employer/Utility for whom the Contract was executed by the firm")</f>
        <v xml:space="preserve"> Name and Address of the Employer/Utility for whom the Contract was executed by the firm</v>
      </c>
      <c r="C152" s="1208"/>
      <c r="D152" s="1208"/>
      <c r="E152" s="1209"/>
      <c r="F152" s="589"/>
      <c r="G152" s="1096"/>
      <c r="H152" s="1201"/>
      <c r="I152" s="591"/>
      <c r="J152" s="600"/>
      <c r="K152" s="600"/>
      <c r="L152" s="600"/>
      <c r="M152" s="600"/>
      <c r="N152" s="600"/>
      <c r="O152" s="600"/>
      <c r="P152" s="600"/>
      <c r="Q152" s="600"/>
      <c r="R152" s="600"/>
      <c r="S152" s="600"/>
      <c r="T152" s="600"/>
      <c r="U152" s="600"/>
      <c r="V152" s="600"/>
      <c r="W152" s="600"/>
      <c r="X152" s="600"/>
    </row>
    <row r="153" spans="1:24" ht="31.5" customHeight="1">
      <c r="A153" s="777"/>
      <c r="B153" s="1211"/>
      <c r="C153" s="1211"/>
      <c r="D153" s="1211"/>
      <c r="E153" s="1212"/>
      <c r="F153" s="589"/>
      <c r="G153" s="1096"/>
      <c r="H153" s="1201"/>
      <c r="I153" s="591"/>
      <c r="J153" s="600"/>
      <c r="K153" s="600"/>
      <c r="L153" s="600"/>
      <c r="M153" s="600"/>
      <c r="N153" s="600"/>
      <c r="O153" s="600"/>
      <c r="P153" s="600"/>
      <c r="Q153" s="600"/>
      <c r="R153" s="600"/>
      <c r="S153" s="600"/>
      <c r="T153" s="600"/>
      <c r="U153" s="600"/>
      <c r="V153" s="600"/>
      <c r="W153" s="600"/>
      <c r="X153" s="600"/>
    </row>
    <row r="154" spans="1:24" ht="28.5" customHeight="1">
      <c r="A154" s="777"/>
      <c r="B154" s="1211"/>
      <c r="C154" s="1211"/>
      <c r="D154" s="1211"/>
      <c r="E154" s="1212"/>
      <c r="F154" s="589"/>
      <c r="G154" s="1096"/>
      <c r="H154" s="1201"/>
      <c r="I154" s="591"/>
      <c r="J154" s="600"/>
      <c r="K154" s="600"/>
      <c r="L154" s="600"/>
      <c r="M154" s="600"/>
      <c r="N154" s="600"/>
      <c r="O154" s="600"/>
      <c r="P154" s="600"/>
      <c r="Q154" s="600"/>
      <c r="R154" s="600"/>
      <c r="S154" s="600"/>
      <c r="T154" s="600"/>
      <c r="U154" s="600"/>
      <c r="V154" s="600"/>
      <c r="W154" s="600"/>
      <c r="X154" s="600"/>
    </row>
    <row r="155" spans="1:24" ht="32.25" customHeight="1">
      <c r="A155" s="777"/>
      <c r="B155" s="1211"/>
      <c r="C155" s="1211"/>
      <c r="D155" s="1211"/>
      <c r="E155" s="1212"/>
      <c r="F155" s="589"/>
      <c r="G155" s="1096"/>
      <c r="H155" s="1201"/>
      <c r="I155" s="591"/>
      <c r="J155" s="600"/>
      <c r="K155" s="600"/>
      <c r="L155" s="600"/>
      <c r="M155" s="600"/>
      <c r="N155" s="600"/>
      <c r="O155" s="600"/>
      <c r="P155" s="600"/>
      <c r="Q155" s="600"/>
      <c r="R155" s="600"/>
      <c r="S155" s="600"/>
      <c r="T155" s="600"/>
      <c r="U155" s="600"/>
      <c r="V155" s="600"/>
      <c r="W155" s="600"/>
      <c r="X155" s="600"/>
    </row>
    <row r="156" spans="1:24" ht="35.25" customHeight="1">
      <c r="A156" s="777"/>
      <c r="B156" s="1242" t="s">
        <v>678</v>
      </c>
      <c r="C156" s="1242"/>
      <c r="D156" s="1242"/>
      <c r="E156" s="1243"/>
      <c r="F156" s="589"/>
      <c r="G156" s="1096"/>
      <c r="H156" s="1201"/>
      <c r="I156" s="591"/>
      <c r="J156" s="600"/>
      <c r="K156" s="600"/>
      <c r="L156" s="600"/>
      <c r="M156" s="600"/>
      <c r="N156" s="600"/>
      <c r="O156" s="600"/>
      <c r="P156" s="600"/>
      <c r="Q156" s="600"/>
      <c r="R156" s="600"/>
      <c r="S156" s="600"/>
      <c r="T156" s="600"/>
      <c r="U156" s="600"/>
      <c r="V156" s="600"/>
      <c r="W156" s="600"/>
      <c r="X156" s="600"/>
    </row>
    <row r="157" spans="1:24" ht="35.25" customHeight="1">
      <c r="A157" s="777"/>
      <c r="B157" s="1242" t="s">
        <v>22</v>
      </c>
      <c r="C157" s="1242"/>
      <c r="D157" s="1242"/>
      <c r="E157" s="1243"/>
      <c r="F157" s="589"/>
      <c r="G157" s="1096"/>
      <c r="H157" s="1201"/>
      <c r="I157" s="591"/>
      <c r="J157" s="600"/>
      <c r="K157" s="600"/>
      <c r="L157" s="600"/>
      <c r="M157" s="600"/>
      <c r="N157" s="600"/>
      <c r="O157" s="600"/>
      <c r="P157" s="600"/>
      <c r="Q157" s="600"/>
      <c r="R157" s="600"/>
      <c r="S157" s="600"/>
      <c r="T157" s="600"/>
      <c r="U157" s="600"/>
      <c r="V157" s="600"/>
      <c r="W157" s="600"/>
      <c r="X157" s="600"/>
    </row>
    <row r="158" spans="1:24" ht="41.25" customHeight="1">
      <c r="A158" s="786"/>
      <c r="B158" s="1244" t="s">
        <v>679</v>
      </c>
      <c r="C158" s="1244"/>
      <c r="D158" s="1244"/>
      <c r="E158" s="1245"/>
      <c r="F158" s="589"/>
      <c r="G158" s="1096"/>
      <c r="H158" s="1201"/>
      <c r="I158" s="591"/>
      <c r="J158" s="600"/>
      <c r="K158" s="600"/>
      <c r="L158" s="600"/>
      <c r="M158" s="600"/>
      <c r="N158" s="600"/>
      <c r="O158" s="600"/>
      <c r="P158" s="600"/>
      <c r="Q158" s="600"/>
      <c r="R158" s="600"/>
      <c r="S158" s="600"/>
      <c r="T158" s="600"/>
      <c r="U158" s="600"/>
      <c r="V158" s="600"/>
      <c r="W158" s="600"/>
      <c r="X158" s="600"/>
    </row>
    <row r="159" spans="1:24" ht="21.75" customHeight="1">
      <c r="A159" s="765" t="s">
        <v>807</v>
      </c>
      <c r="B159" s="1239" t="s">
        <v>821</v>
      </c>
      <c r="C159" s="1240"/>
      <c r="D159" s="1240"/>
      <c r="E159" s="1240"/>
      <c r="F159" s="754"/>
      <c r="G159" s="754"/>
      <c r="H159" s="754"/>
      <c r="I159" s="754"/>
      <c r="J159" s="600"/>
      <c r="K159" s="600"/>
      <c r="L159" s="600"/>
      <c r="M159" s="600"/>
      <c r="N159" s="600"/>
      <c r="O159" s="600"/>
      <c r="P159" s="600"/>
      <c r="Q159" s="600"/>
      <c r="R159" s="600"/>
      <c r="S159" s="600"/>
      <c r="T159" s="600"/>
      <c r="U159" s="600"/>
      <c r="V159" s="600"/>
      <c r="W159" s="600"/>
      <c r="X159" s="600"/>
    </row>
    <row r="160" spans="1:24" ht="44.25" customHeight="1">
      <c r="A160" s="753" t="s">
        <v>797</v>
      </c>
      <c r="B160" s="1111" t="s">
        <v>827</v>
      </c>
      <c r="C160" s="1111"/>
      <c r="D160" s="1111"/>
      <c r="E160" s="1112"/>
      <c r="F160" s="591"/>
      <c r="G160" s="1096"/>
      <c r="H160" s="1201"/>
      <c r="I160" s="591"/>
      <c r="J160" s="600"/>
      <c r="K160" s="600"/>
      <c r="L160" s="600"/>
      <c r="M160" s="600"/>
      <c r="N160" s="600"/>
      <c r="O160" s="600"/>
      <c r="P160" s="600"/>
      <c r="Q160" s="600"/>
      <c r="R160" s="600"/>
      <c r="S160" s="600"/>
      <c r="T160" s="600"/>
      <c r="U160" s="600"/>
      <c r="V160" s="600"/>
      <c r="W160" s="600"/>
      <c r="X160" s="600"/>
    </row>
    <row r="161" spans="1:24" ht="41.25" customHeight="1">
      <c r="A161" s="753" t="s">
        <v>798</v>
      </c>
      <c r="B161" s="1230" t="s">
        <v>822</v>
      </c>
      <c r="C161" s="1230"/>
      <c r="D161" s="1230"/>
      <c r="E161" s="1231"/>
      <c r="F161" s="591"/>
      <c r="G161" s="1096"/>
      <c r="H161" s="1201"/>
      <c r="I161" s="591"/>
      <c r="J161" s="600"/>
      <c r="K161" s="600"/>
      <c r="L161" s="600"/>
      <c r="M161" s="600"/>
      <c r="N161" s="600"/>
      <c r="O161" s="600"/>
      <c r="P161" s="600"/>
      <c r="Q161" s="600"/>
      <c r="R161" s="600"/>
      <c r="S161" s="600"/>
      <c r="T161" s="600"/>
      <c r="U161" s="600"/>
      <c r="V161" s="600"/>
      <c r="W161" s="600"/>
      <c r="X161" s="600"/>
    </row>
    <row r="162" spans="1:24" ht="37.5" customHeight="1">
      <c r="A162" s="753" t="s">
        <v>800</v>
      </c>
      <c r="B162" s="1111" t="s">
        <v>789</v>
      </c>
      <c r="C162" s="1111"/>
      <c r="D162" s="1111"/>
      <c r="E162" s="1112"/>
      <c r="F162" s="591"/>
      <c r="G162" s="1096"/>
      <c r="H162" s="1201"/>
      <c r="I162" s="591"/>
      <c r="J162" s="600"/>
      <c r="K162" s="600"/>
      <c r="L162" s="600"/>
      <c r="M162" s="600"/>
      <c r="N162" s="600"/>
      <c r="O162" s="600"/>
      <c r="P162" s="600"/>
      <c r="Q162" s="600"/>
      <c r="R162" s="600"/>
      <c r="S162" s="600"/>
      <c r="T162" s="600"/>
      <c r="U162" s="600"/>
      <c r="V162" s="600"/>
      <c r="W162" s="600"/>
      <c r="X162" s="600"/>
    </row>
    <row r="163" spans="1:24" ht="32.25" customHeight="1">
      <c r="A163" s="753" t="s">
        <v>802</v>
      </c>
      <c r="B163" s="1111" t="s">
        <v>680</v>
      </c>
      <c r="C163" s="1111"/>
      <c r="D163" s="1111"/>
      <c r="E163" s="1112"/>
      <c r="F163" s="591"/>
      <c r="G163" s="1096"/>
      <c r="H163" s="1201"/>
      <c r="I163" s="591"/>
      <c r="J163" s="600"/>
      <c r="K163" s="600"/>
      <c r="L163" s="600"/>
      <c r="M163" s="600"/>
      <c r="N163" s="600"/>
      <c r="O163" s="600"/>
      <c r="P163" s="600"/>
      <c r="Q163" s="600"/>
      <c r="R163" s="600"/>
      <c r="S163" s="600"/>
      <c r="T163" s="600"/>
      <c r="U163" s="600"/>
      <c r="V163" s="600"/>
      <c r="W163" s="600"/>
      <c r="X163" s="600"/>
    </row>
    <row r="164" spans="1:24" ht="37.5" customHeight="1">
      <c r="A164" s="753" t="s">
        <v>803</v>
      </c>
      <c r="B164" s="1111" t="s">
        <v>791</v>
      </c>
      <c r="C164" s="1111"/>
      <c r="D164" s="1111"/>
      <c r="E164" s="1112"/>
      <c r="F164" s="591"/>
      <c r="G164" s="1096"/>
      <c r="H164" s="1201"/>
      <c r="I164" s="591"/>
      <c r="J164" s="600"/>
      <c r="K164" s="600"/>
      <c r="L164" s="600"/>
      <c r="M164" s="600"/>
      <c r="N164" s="600"/>
      <c r="O164" s="600"/>
      <c r="P164" s="600"/>
      <c r="Q164" s="600"/>
      <c r="R164" s="600"/>
      <c r="S164" s="600"/>
      <c r="T164" s="600"/>
      <c r="U164" s="600"/>
      <c r="V164" s="600"/>
      <c r="W164" s="600"/>
      <c r="X164" s="600"/>
    </row>
    <row r="165" spans="1:24" ht="44.25" customHeight="1">
      <c r="A165" s="753" t="s">
        <v>793</v>
      </c>
      <c r="B165" s="1099" t="s">
        <v>792</v>
      </c>
      <c r="C165" s="1099"/>
      <c r="D165" s="1099"/>
      <c r="E165" s="1225"/>
      <c r="F165" s="591"/>
      <c r="G165" s="1096"/>
      <c r="H165" s="1201"/>
      <c r="I165" s="591"/>
      <c r="J165" s="600"/>
      <c r="K165" s="600"/>
      <c r="L165" s="600"/>
      <c r="M165" s="600"/>
      <c r="N165" s="600"/>
      <c r="O165" s="600"/>
      <c r="P165" s="600"/>
      <c r="Q165" s="600"/>
      <c r="R165" s="600"/>
      <c r="S165" s="600"/>
      <c r="T165" s="600"/>
      <c r="U165" s="600"/>
      <c r="V165" s="600"/>
      <c r="W165" s="600"/>
      <c r="X165" s="600"/>
    </row>
    <row r="166" spans="1:24" ht="39.75" customHeight="1">
      <c r="A166" s="753" t="s">
        <v>794</v>
      </c>
      <c r="B166" s="1099" t="s">
        <v>828</v>
      </c>
      <c r="C166" s="1099"/>
      <c r="D166" s="1099"/>
      <c r="E166" s="1225"/>
      <c r="F166" s="591"/>
      <c r="G166" s="1096"/>
      <c r="H166" s="1201"/>
      <c r="I166" s="750"/>
      <c r="J166" s="600"/>
      <c r="K166" s="600"/>
      <c r="L166" s="600"/>
      <c r="M166" s="600"/>
      <c r="N166" s="600"/>
      <c r="O166" s="600"/>
      <c r="P166" s="600"/>
      <c r="Q166" s="600"/>
      <c r="R166" s="600"/>
      <c r="S166" s="600"/>
      <c r="T166" s="600"/>
      <c r="U166" s="600"/>
      <c r="V166" s="600"/>
      <c r="W166" s="600"/>
      <c r="X166" s="600"/>
    </row>
    <row r="167" spans="1:24" ht="49.5" customHeight="1">
      <c r="A167" s="1216" t="s">
        <v>830</v>
      </c>
      <c r="B167" s="1105" t="s">
        <v>681</v>
      </c>
      <c r="C167" s="1106"/>
      <c r="D167" s="1106"/>
      <c r="E167" s="1246"/>
      <c r="F167" s="778"/>
      <c r="G167" s="681"/>
      <c r="H167" s="592"/>
      <c r="I167" s="593"/>
      <c r="J167" s="600"/>
      <c r="K167" s="600"/>
      <c r="L167" s="600"/>
      <c r="M167" s="600"/>
      <c r="N167" s="600"/>
      <c r="O167" s="600"/>
      <c r="P167" s="600"/>
      <c r="Q167" s="600"/>
      <c r="R167" s="600"/>
      <c r="S167" s="600"/>
      <c r="T167" s="600"/>
      <c r="U167" s="600"/>
      <c r="V167" s="600"/>
      <c r="W167" s="600"/>
      <c r="X167" s="600"/>
    </row>
    <row r="168" spans="1:24" ht="20.25" customHeight="1">
      <c r="A168" s="1218"/>
      <c r="B168" s="1107" t="s">
        <v>682</v>
      </c>
      <c r="C168" s="1108"/>
      <c r="D168" s="1108"/>
      <c r="E168" s="1109"/>
      <c r="F168" s="758" t="s">
        <v>746</v>
      </c>
      <c r="G168" s="714" t="s">
        <v>746</v>
      </c>
      <c r="H168" s="594"/>
      <c r="I168" s="758" t="s">
        <v>746</v>
      </c>
      <c r="J168" s="600"/>
      <c r="K168" s="600"/>
      <c r="L168" s="600"/>
      <c r="M168" s="600"/>
      <c r="N168" s="600"/>
      <c r="O168" s="600"/>
      <c r="P168" s="600"/>
      <c r="Q168" s="600"/>
      <c r="R168" s="600"/>
      <c r="S168" s="600"/>
      <c r="T168" s="600"/>
      <c r="U168" s="600"/>
      <c r="V168" s="600"/>
      <c r="W168" s="600"/>
      <c r="X168" s="600"/>
    </row>
    <row r="169" spans="1:24" ht="19.5" customHeight="1">
      <c r="A169" s="753"/>
      <c r="B169" s="1251" t="s">
        <v>782</v>
      </c>
      <c r="C169" s="1251"/>
      <c r="D169" s="1251"/>
      <c r="E169" s="1251"/>
      <c r="F169" s="1251"/>
      <c r="G169" s="1251"/>
      <c r="H169" s="1251"/>
      <c r="I169" s="1252"/>
      <c r="J169" s="600"/>
      <c r="K169" s="600"/>
      <c r="L169" s="600"/>
      <c r="M169" s="600"/>
      <c r="N169" s="600"/>
      <c r="O169" s="600"/>
      <c r="P169" s="600"/>
      <c r="Q169" s="600"/>
      <c r="R169" s="600"/>
      <c r="S169" s="600"/>
      <c r="T169" s="600"/>
      <c r="U169" s="600"/>
      <c r="V169" s="600"/>
      <c r="W169" s="600"/>
      <c r="X169" s="600"/>
    </row>
    <row r="170" spans="1:24" ht="24.75" customHeight="1">
      <c r="A170" s="769" t="s">
        <v>795</v>
      </c>
      <c r="B170" s="1239" t="s">
        <v>796</v>
      </c>
      <c r="C170" s="1240"/>
      <c r="D170" s="1240"/>
      <c r="E170" s="1240"/>
      <c r="F170" s="754"/>
      <c r="G170" s="755"/>
      <c r="H170" s="755"/>
      <c r="I170" s="756"/>
      <c r="J170" s="600"/>
      <c r="K170" s="600"/>
      <c r="L170" s="600"/>
      <c r="M170" s="600"/>
      <c r="N170" s="600"/>
      <c r="O170" s="600"/>
      <c r="P170" s="600"/>
      <c r="Q170" s="600"/>
      <c r="R170" s="600"/>
      <c r="S170" s="600"/>
      <c r="T170" s="600"/>
      <c r="U170" s="600"/>
      <c r="V170" s="600"/>
      <c r="W170" s="600"/>
      <c r="X170" s="600"/>
    </row>
    <row r="171" spans="1:24" ht="40.5" customHeight="1">
      <c r="A171" s="753" t="s">
        <v>797</v>
      </c>
      <c r="B171" s="1111" t="s">
        <v>829</v>
      </c>
      <c r="C171" s="1111"/>
      <c r="D171" s="1111"/>
      <c r="E171" s="1112"/>
      <c r="F171" s="750"/>
      <c r="G171" s="1096"/>
      <c r="H171" s="1201"/>
      <c r="I171" s="750"/>
      <c r="J171" s="600"/>
      <c r="K171" s="600"/>
      <c r="L171" s="600"/>
      <c r="M171" s="600"/>
      <c r="N171" s="600"/>
      <c r="O171" s="600"/>
      <c r="P171" s="600"/>
      <c r="Q171" s="600"/>
      <c r="R171" s="600"/>
      <c r="S171" s="600"/>
      <c r="T171" s="600"/>
      <c r="U171" s="600"/>
      <c r="V171" s="600"/>
      <c r="W171" s="600"/>
      <c r="X171" s="600"/>
    </row>
    <row r="172" spans="1:24" ht="30" customHeight="1">
      <c r="A172" s="753" t="s">
        <v>798</v>
      </c>
      <c r="B172" s="1111" t="s">
        <v>799</v>
      </c>
      <c r="C172" s="1111"/>
      <c r="D172" s="1111"/>
      <c r="E172" s="1112"/>
      <c r="F172" s="592"/>
      <c r="G172" s="572"/>
      <c r="H172" s="740"/>
      <c r="I172" s="757"/>
      <c r="J172" s="600"/>
      <c r="K172" s="600"/>
      <c r="L172" s="600"/>
      <c r="M172" s="600"/>
      <c r="N172" s="600"/>
      <c r="O172" s="600"/>
      <c r="P172" s="600"/>
      <c r="Q172" s="600"/>
      <c r="R172" s="600"/>
      <c r="S172" s="600"/>
      <c r="T172" s="600"/>
      <c r="U172" s="600"/>
      <c r="V172" s="600"/>
      <c r="W172" s="600"/>
      <c r="X172" s="600"/>
    </row>
    <row r="173" spans="1:24" ht="35.25" customHeight="1">
      <c r="A173" s="753" t="s">
        <v>800</v>
      </c>
      <c r="B173" s="1230" t="s">
        <v>823</v>
      </c>
      <c r="C173" s="1230"/>
      <c r="D173" s="1230"/>
      <c r="E173" s="1231"/>
      <c r="F173" s="591"/>
      <c r="G173" s="1096"/>
      <c r="H173" s="1201"/>
      <c r="I173" s="591"/>
      <c r="J173" s="600"/>
      <c r="K173" s="600"/>
      <c r="L173" s="600"/>
      <c r="M173" s="600"/>
      <c r="N173" s="600"/>
      <c r="O173" s="600"/>
      <c r="P173" s="600"/>
      <c r="Q173" s="600"/>
      <c r="R173" s="600"/>
      <c r="S173" s="600"/>
      <c r="T173" s="600"/>
      <c r="U173" s="600"/>
      <c r="V173" s="600"/>
      <c r="W173" s="600"/>
      <c r="X173" s="600"/>
    </row>
    <row r="174" spans="1:24" ht="31.5" customHeight="1">
      <c r="A174" s="753" t="s">
        <v>802</v>
      </c>
      <c r="B174" s="1111" t="s">
        <v>680</v>
      </c>
      <c r="C174" s="1111"/>
      <c r="D174" s="1111"/>
      <c r="E174" s="1112"/>
      <c r="F174" s="591"/>
      <c r="G174" s="1096"/>
      <c r="H174" s="1201"/>
      <c r="I174" s="591"/>
      <c r="J174" s="600"/>
      <c r="K174" s="600"/>
      <c r="L174" s="600"/>
      <c r="M174" s="600"/>
      <c r="N174" s="600"/>
      <c r="O174" s="600"/>
      <c r="P174" s="600"/>
      <c r="Q174" s="600"/>
      <c r="R174" s="600"/>
      <c r="S174" s="600"/>
      <c r="T174" s="600"/>
      <c r="U174" s="600"/>
      <c r="V174" s="600"/>
      <c r="W174" s="600"/>
      <c r="X174" s="600"/>
    </row>
    <row r="175" spans="1:24" ht="33" customHeight="1">
      <c r="A175" s="753" t="s">
        <v>803</v>
      </c>
      <c r="B175" s="1111" t="s">
        <v>804</v>
      </c>
      <c r="C175" s="1111"/>
      <c r="D175" s="1111"/>
      <c r="E175" s="1112"/>
      <c r="F175" s="591"/>
      <c r="G175" s="1096"/>
      <c r="H175" s="1201"/>
      <c r="I175" s="591"/>
      <c r="J175" s="600"/>
      <c r="K175" s="600"/>
      <c r="L175" s="600"/>
      <c r="M175" s="600"/>
      <c r="N175" s="600"/>
      <c r="O175" s="600"/>
      <c r="P175" s="600"/>
      <c r="Q175" s="600"/>
      <c r="R175" s="600"/>
      <c r="S175" s="600"/>
      <c r="T175" s="600"/>
      <c r="U175" s="600"/>
      <c r="V175" s="600"/>
      <c r="W175" s="600"/>
      <c r="X175" s="600"/>
    </row>
    <row r="176" spans="1:24" ht="44.25" customHeight="1">
      <c r="A176" s="753" t="s">
        <v>793</v>
      </c>
      <c r="B176" s="1099" t="s">
        <v>805</v>
      </c>
      <c r="C176" s="1099"/>
      <c r="D176" s="1099"/>
      <c r="E176" s="1225"/>
      <c r="F176" s="591"/>
      <c r="G176" s="1096"/>
      <c r="H176" s="1201"/>
      <c r="I176" s="591"/>
      <c r="J176" s="600"/>
      <c r="K176" s="600"/>
      <c r="L176" s="600"/>
      <c r="M176" s="600"/>
      <c r="N176" s="600"/>
      <c r="O176" s="600"/>
      <c r="P176" s="600"/>
      <c r="Q176" s="600"/>
      <c r="R176" s="600"/>
      <c r="S176" s="600"/>
      <c r="T176" s="600"/>
      <c r="U176" s="600"/>
      <c r="V176" s="600"/>
      <c r="W176" s="600"/>
      <c r="X176" s="600"/>
    </row>
    <row r="177" spans="1:24" ht="37.5" customHeight="1">
      <c r="A177" s="753" t="s">
        <v>794</v>
      </c>
      <c r="B177" s="1099" t="s">
        <v>806</v>
      </c>
      <c r="C177" s="1099"/>
      <c r="D177" s="1099"/>
      <c r="E177" s="1225"/>
      <c r="F177" s="591"/>
      <c r="G177" s="1096"/>
      <c r="H177" s="1201"/>
      <c r="I177" s="591"/>
      <c r="J177" s="600"/>
      <c r="K177" s="600"/>
      <c r="L177" s="600"/>
      <c r="M177" s="600"/>
      <c r="N177" s="600"/>
      <c r="O177" s="600"/>
      <c r="P177" s="600"/>
      <c r="Q177" s="600"/>
      <c r="R177" s="600"/>
      <c r="S177" s="600"/>
      <c r="T177" s="600"/>
      <c r="U177" s="600"/>
      <c r="V177" s="600"/>
      <c r="W177" s="600"/>
      <c r="X177" s="600"/>
    </row>
    <row r="178" spans="1:24" ht="33" customHeight="1">
      <c r="A178" s="1216" t="s">
        <v>830</v>
      </c>
      <c r="B178" s="1105" t="s">
        <v>681</v>
      </c>
      <c r="C178" s="1106"/>
      <c r="D178" s="1106"/>
      <c r="E178" s="1246"/>
      <c r="F178" s="593"/>
      <c r="G178" s="681"/>
      <c r="H178" s="592"/>
      <c r="I178" s="593"/>
    </row>
    <row r="179" spans="1:24" ht="39" customHeight="1">
      <c r="A179" s="1218"/>
      <c r="B179" s="1107" t="s">
        <v>682</v>
      </c>
      <c r="C179" s="1108"/>
      <c r="D179" s="1108"/>
      <c r="E179" s="1109"/>
      <c r="F179" s="767" t="s">
        <v>808</v>
      </c>
      <c r="G179" s="767" t="s">
        <v>808</v>
      </c>
      <c r="H179" s="683"/>
      <c r="I179" s="767" t="s">
        <v>808</v>
      </c>
    </row>
    <row r="180" spans="1:24" ht="16.5" customHeight="1">
      <c r="A180" s="113"/>
      <c r="B180" s="739"/>
      <c r="C180" s="739"/>
      <c r="D180" s="739"/>
      <c r="E180" s="739"/>
      <c r="F180" s="739"/>
      <c r="G180" s="739"/>
      <c r="H180" s="739"/>
      <c r="I180" s="739"/>
    </row>
    <row r="181" spans="1:24" ht="53.25" customHeight="1">
      <c r="A181" s="753">
        <v>5</v>
      </c>
      <c r="B181" s="1114" t="s">
        <v>824</v>
      </c>
      <c r="C181" s="1114"/>
      <c r="D181" s="1114"/>
      <c r="E181" s="1114"/>
      <c r="F181" s="1114"/>
      <c r="G181" s="1114"/>
      <c r="H181" s="1114"/>
      <c r="I181" s="742"/>
    </row>
    <row r="182" spans="1:24" ht="9" customHeight="1">
      <c r="A182" s="779"/>
      <c r="B182" s="1247"/>
      <c r="C182" s="1247"/>
      <c r="D182" s="1247"/>
      <c r="E182" s="1247"/>
      <c r="F182" s="1247"/>
      <c r="G182" s="1247"/>
      <c r="H182" s="1247"/>
      <c r="I182" s="1247"/>
    </row>
    <row r="183" spans="1:24" ht="61.5" customHeight="1">
      <c r="A183" s="753">
        <v>6</v>
      </c>
      <c r="B183" s="1114" t="s">
        <v>825</v>
      </c>
      <c r="C183" s="1114"/>
      <c r="D183" s="1114"/>
      <c r="E183" s="1114"/>
      <c r="F183" s="1114"/>
      <c r="G183" s="1114"/>
      <c r="H183" s="1114"/>
      <c r="I183" s="742"/>
    </row>
    <row r="184" spans="1:24" ht="15.75" customHeight="1">
      <c r="A184" s="1248"/>
      <c r="B184" s="1249"/>
      <c r="C184" s="1249"/>
      <c r="D184" s="1249"/>
      <c r="E184" s="1249"/>
      <c r="F184" s="1249"/>
      <c r="G184" s="1249"/>
      <c r="H184" s="1249"/>
      <c r="I184" s="1250"/>
    </row>
    <row r="185" spans="1:24" ht="72" customHeight="1">
      <c r="A185" s="753">
        <v>7</v>
      </c>
      <c r="B185" s="1114" t="s">
        <v>826</v>
      </c>
      <c r="C185" s="1114"/>
      <c r="D185" s="1114"/>
      <c r="E185" s="1114"/>
      <c r="F185" s="1114"/>
      <c r="G185" s="1114"/>
      <c r="H185" s="1114"/>
      <c r="I185" s="742"/>
    </row>
    <row r="186" spans="1:24" ht="45.75" customHeight="1">
      <c r="A186" s="759">
        <v>8</v>
      </c>
      <c r="B186" s="1108" t="s">
        <v>683</v>
      </c>
      <c r="C186" s="1108"/>
      <c r="D186" s="1108"/>
      <c r="E186" s="1109"/>
      <c r="F186" s="685"/>
      <c r="G186" s="790"/>
      <c r="H186" s="791"/>
      <c r="I186" s="685"/>
    </row>
    <row r="187" spans="1:24" ht="12.75" customHeight="1">
      <c r="A187" s="602"/>
      <c r="B187" s="452"/>
      <c r="C187" s="452"/>
      <c r="D187" s="452"/>
      <c r="E187" s="452"/>
      <c r="F187" s="452"/>
      <c r="G187" s="452"/>
      <c r="H187" s="452"/>
      <c r="I187" s="554"/>
      <c r="M187" s="782"/>
    </row>
    <row r="188" spans="1:24" s="461" customFormat="1" ht="24" customHeight="1">
      <c r="A188" s="787">
        <v>3</v>
      </c>
      <c r="B188" s="1253" t="s">
        <v>831</v>
      </c>
      <c r="C188" s="1253"/>
      <c r="D188" s="1253"/>
      <c r="E188" s="1253"/>
      <c r="F188" s="1253"/>
      <c r="G188" s="1253"/>
      <c r="H188" s="1253"/>
      <c r="I188" s="1253"/>
      <c r="M188" s="793"/>
    </row>
    <row r="189" spans="1:24" ht="24" customHeight="1">
      <c r="A189" s="779" t="s">
        <v>403</v>
      </c>
      <c r="B189" s="1254" t="s">
        <v>832</v>
      </c>
      <c r="C189" s="1254"/>
      <c r="D189" s="1254"/>
      <c r="E189" s="1254"/>
      <c r="F189" s="1254"/>
      <c r="G189" s="1254"/>
      <c r="H189" s="1254"/>
      <c r="I189" s="1254"/>
      <c r="M189" s="792"/>
    </row>
    <row r="190" spans="1:24" ht="73.5" customHeight="1">
      <c r="A190" s="779" t="s">
        <v>833</v>
      </c>
      <c r="B190" s="1255" t="s">
        <v>836</v>
      </c>
      <c r="C190" s="1255"/>
      <c r="D190" s="1255"/>
      <c r="E190" s="1255"/>
      <c r="F190" s="1255"/>
      <c r="G190" s="1255"/>
      <c r="H190" s="1255"/>
      <c r="I190" s="1255"/>
      <c r="M190" s="450"/>
    </row>
    <row r="191" spans="1:24" ht="30.75" customHeight="1">
      <c r="A191" s="779" t="s">
        <v>834</v>
      </c>
      <c r="B191" s="1256" t="s">
        <v>837</v>
      </c>
      <c r="C191" s="1256"/>
      <c r="D191" s="1256"/>
      <c r="E191" s="1256"/>
      <c r="F191" s="1256"/>
      <c r="G191" s="1256"/>
      <c r="H191" s="1256"/>
      <c r="I191" s="1256"/>
      <c r="M191" s="450"/>
    </row>
    <row r="192" spans="1:24" ht="230.25" customHeight="1">
      <c r="A192" s="779"/>
      <c r="B192" s="1257" t="s">
        <v>842</v>
      </c>
      <c r="C192" s="1257"/>
      <c r="D192" s="1257"/>
      <c r="E192" s="1257"/>
      <c r="F192" s="1257"/>
      <c r="G192" s="1257"/>
      <c r="H192" s="1257"/>
      <c r="I192" s="1257"/>
      <c r="M192" s="450"/>
    </row>
    <row r="193" spans="1:13" ht="10.5" customHeight="1">
      <c r="A193" s="779"/>
      <c r="B193" s="788"/>
      <c r="C193" s="788"/>
      <c r="D193" s="788"/>
      <c r="E193" s="788"/>
      <c r="F193" s="788"/>
      <c r="G193" s="788"/>
      <c r="H193" s="788"/>
      <c r="I193" s="788"/>
      <c r="M193" s="450"/>
    </row>
    <row r="194" spans="1:13" ht="66.75" customHeight="1">
      <c r="A194" s="779"/>
      <c r="B194" s="1258" t="s">
        <v>843</v>
      </c>
      <c r="C194" s="1259"/>
      <c r="D194" s="1259"/>
      <c r="E194" s="1259"/>
      <c r="F194" s="1259"/>
      <c r="G194" s="1259"/>
      <c r="H194" s="1259"/>
      <c r="I194" s="1259"/>
      <c r="M194" s="450"/>
    </row>
    <row r="195" spans="1:13" ht="12" customHeight="1">
      <c r="A195" s="779"/>
      <c r="B195" s="1260"/>
      <c r="C195" s="1260"/>
      <c r="D195" s="1260"/>
      <c r="E195" s="1260"/>
      <c r="F195" s="1260"/>
      <c r="G195" s="1260"/>
      <c r="H195" s="1260"/>
      <c r="I195" s="1260"/>
      <c r="M195" s="450"/>
    </row>
    <row r="196" spans="1:13" ht="44.25" customHeight="1">
      <c r="A196" s="753"/>
      <c r="B196" s="1261" t="s">
        <v>835</v>
      </c>
      <c r="C196" s="1262"/>
      <c r="D196" s="1262"/>
      <c r="E196" s="1262"/>
      <c r="F196" s="1262"/>
      <c r="G196" s="1262"/>
      <c r="H196" s="1262"/>
      <c r="I196" s="1263"/>
      <c r="M196" s="450"/>
    </row>
    <row r="197" spans="1:13" ht="23.25" customHeight="1">
      <c r="A197" s="753"/>
      <c r="B197" s="745"/>
      <c r="C197" s="746"/>
      <c r="D197" s="746"/>
      <c r="E197" s="746"/>
      <c r="F197" s="746"/>
      <c r="G197" s="746"/>
      <c r="H197" s="746"/>
      <c r="I197" s="746"/>
      <c r="M197" s="450"/>
    </row>
    <row r="198" spans="1:13" ht="20.25" customHeight="1">
      <c r="A198" s="781">
        <v>4</v>
      </c>
      <c r="B198" s="1119" t="s">
        <v>685</v>
      </c>
      <c r="C198" s="1120"/>
      <c r="D198" s="1120"/>
      <c r="E198" s="1120"/>
      <c r="F198" s="1120"/>
      <c r="G198" s="1120"/>
      <c r="H198" s="1120"/>
      <c r="I198" s="783"/>
      <c r="M198" s="450" t="str">
        <f>M21</f>
        <v>2 or more</v>
      </c>
    </row>
    <row r="199" spans="1:13" ht="29.25" customHeight="1">
      <c r="A199" s="780">
        <v>4.0999999999999996</v>
      </c>
      <c r="B199" s="1121" t="s">
        <v>654</v>
      </c>
      <c r="C199" s="1122"/>
      <c r="D199" s="1122"/>
      <c r="E199" s="1123"/>
      <c r="F199" s="1124"/>
      <c r="G199" s="1124"/>
      <c r="H199" s="1125"/>
      <c r="I199" s="554"/>
    </row>
    <row r="200" spans="1:13" ht="25.5" customHeight="1">
      <c r="A200" s="780" t="s">
        <v>686</v>
      </c>
      <c r="B200" s="1115" t="s">
        <v>687</v>
      </c>
      <c r="C200" s="1116"/>
      <c r="D200" s="1116"/>
      <c r="E200" s="1116"/>
      <c r="F200" s="1116"/>
      <c r="G200" s="1116"/>
      <c r="H200" s="1116"/>
      <c r="I200" s="554"/>
    </row>
    <row r="201" spans="1:13" ht="39.75" customHeight="1">
      <c r="A201" s="605"/>
      <c r="B201" s="606"/>
      <c r="C201" s="606"/>
      <c r="D201" s="563" t="s">
        <v>741</v>
      </c>
      <c r="E201" s="738"/>
      <c r="F201" s="1062" t="s">
        <v>690</v>
      </c>
      <c r="G201" s="1142"/>
      <c r="H201" s="1063"/>
      <c r="I201" s="554"/>
    </row>
    <row r="202" spans="1:13" ht="17.25" customHeight="1">
      <c r="A202" s="607" t="s">
        <v>692</v>
      </c>
      <c r="B202" s="1074" t="s">
        <v>693</v>
      </c>
      <c r="C202" s="1074"/>
      <c r="D202" s="608"/>
      <c r="E202" s="668"/>
      <c r="F202" s="1080"/>
      <c r="G202" s="1081"/>
      <c r="H202" s="1082"/>
      <c r="I202" s="554"/>
    </row>
    <row r="203" spans="1:13" ht="37.5" customHeight="1">
      <c r="A203" s="607"/>
      <c r="B203" s="1126" t="s">
        <v>751</v>
      </c>
      <c r="C203" s="1127"/>
      <c r="D203" s="1069"/>
      <c r="E203" s="609"/>
      <c r="F203" s="1075"/>
      <c r="G203" s="1076"/>
      <c r="H203" s="1077"/>
      <c r="I203" s="554"/>
    </row>
    <row r="204" spans="1:13" ht="15.75" hidden="1" customHeight="1">
      <c r="A204" s="612">
        <v>1</v>
      </c>
      <c r="B204" s="1128" t="s">
        <v>694</v>
      </c>
      <c r="C204" s="1129"/>
      <c r="D204" s="614"/>
      <c r="E204" s="667"/>
      <c r="F204" s="1075"/>
      <c r="G204" s="1076"/>
      <c r="H204" s="1077"/>
      <c r="I204" s="554"/>
    </row>
    <row r="205" spans="1:13" ht="25.5" customHeight="1">
      <c r="A205" s="607">
        <v>1</v>
      </c>
      <c r="B205" s="1075"/>
      <c r="C205" s="1077"/>
      <c r="D205" s="669"/>
      <c r="E205" s="670"/>
      <c r="F205" s="1075"/>
      <c r="G205" s="1076"/>
      <c r="H205" s="1077"/>
    </row>
    <row r="206" spans="1:13" ht="29.25" customHeight="1">
      <c r="A206" s="607">
        <v>2</v>
      </c>
      <c r="B206" s="1075"/>
      <c r="C206" s="1077"/>
      <c r="D206" s="669"/>
      <c r="E206" s="670"/>
      <c r="F206" s="1075"/>
      <c r="G206" s="1076"/>
      <c r="H206" s="1077"/>
      <c r="I206" s="554"/>
    </row>
    <row r="207" spans="1:13" ht="28.5" customHeight="1">
      <c r="A207" s="607">
        <v>3</v>
      </c>
      <c r="B207" s="1075"/>
      <c r="C207" s="1077"/>
      <c r="D207" s="669"/>
      <c r="E207" s="670"/>
      <c r="F207" s="1075"/>
      <c r="G207" s="1076"/>
      <c r="H207" s="1077"/>
      <c r="I207" s="554"/>
    </row>
    <row r="208" spans="1:13" ht="32.25" customHeight="1">
      <c r="A208" s="607">
        <v>4</v>
      </c>
      <c r="B208" s="1075"/>
      <c r="C208" s="1077"/>
      <c r="D208" s="669"/>
      <c r="E208" s="670"/>
      <c r="F208" s="1075"/>
      <c r="G208" s="1076"/>
      <c r="H208" s="1077"/>
      <c r="I208" s="554"/>
    </row>
    <row r="209" spans="1:9" ht="35.25" customHeight="1">
      <c r="A209" s="607">
        <v>5</v>
      </c>
      <c r="B209" s="1075"/>
      <c r="C209" s="1077"/>
      <c r="D209" s="669"/>
      <c r="E209" s="670"/>
      <c r="F209" s="1075"/>
      <c r="G209" s="1076"/>
      <c r="H209" s="1077"/>
      <c r="I209" s="554"/>
    </row>
    <row r="210" spans="1:9" ht="29.25" customHeight="1">
      <c r="A210" s="565"/>
      <c r="B210" s="603"/>
      <c r="C210" s="604"/>
      <c r="D210" s="604"/>
      <c r="E210" s="604"/>
      <c r="F210" s="604"/>
      <c r="G210" s="604"/>
      <c r="H210" s="604"/>
      <c r="I210" s="554"/>
    </row>
    <row r="211" spans="1:9" ht="20.25" customHeight="1">
      <c r="A211" s="605" t="s">
        <v>644</v>
      </c>
      <c r="B211" s="1115" t="s">
        <v>701</v>
      </c>
      <c r="C211" s="1116"/>
      <c r="D211" s="1116"/>
      <c r="E211" s="1116"/>
      <c r="F211" s="1116"/>
      <c r="G211" s="1116"/>
      <c r="H211" s="1116"/>
      <c r="I211" s="554"/>
    </row>
    <row r="212" spans="1:9" ht="47.25" customHeight="1">
      <c r="A212" s="605"/>
      <c r="B212" s="623"/>
      <c r="C212" s="606"/>
      <c r="D212" s="563" t="s">
        <v>742</v>
      </c>
      <c r="E212" s="738"/>
      <c r="F212" s="1062" t="s">
        <v>690</v>
      </c>
      <c r="G212" s="1142"/>
      <c r="H212" s="1063"/>
      <c r="I212" s="554"/>
    </row>
    <row r="213" spans="1:9" ht="17.25" customHeight="1">
      <c r="A213" s="607" t="s">
        <v>692</v>
      </c>
      <c r="B213" s="1130" t="s">
        <v>693</v>
      </c>
      <c r="C213" s="1131"/>
      <c r="D213" s="624"/>
      <c r="E213" s="668"/>
      <c r="F213" s="1080"/>
      <c r="G213" s="1081"/>
      <c r="H213" s="1082"/>
      <c r="I213" s="554"/>
    </row>
    <row r="214" spans="1:9" ht="34.5" customHeight="1">
      <c r="A214" s="607"/>
      <c r="B214" s="1126" t="s">
        <v>751</v>
      </c>
      <c r="C214" s="1127"/>
      <c r="D214" s="1069"/>
      <c r="E214" s="609"/>
      <c r="F214" s="1192"/>
      <c r="G214" s="1266"/>
      <c r="H214" s="1193"/>
      <c r="I214" s="554"/>
    </row>
    <row r="215" spans="1:9" ht="30" customHeight="1">
      <c r="A215" s="612">
        <v>1</v>
      </c>
      <c r="B215" s="1075"/>
      <c r="C215" s="1077"/>
      <c r="D215" s="614"/>
      <c r="E215" s="670"/>
      <c r="F215" s="1075"/>
      <c r="G215" s="1076"/>
      <c r="H215" s="1077"/>
      <c r="I215" s="554"/>
    </row>
    <row r="216" spans="1:9" ht="28.5" customHeight="1">
      <c r="A216" s="607">
        <v>2</v>
      </c>
      <c r="B216" s="1075"/>
      <c r="C216" s="1077"/>
      <c r="D216" s="614"/>
      <c r="E216" s="670"/>
      <c r="F216" s="1075"/>
      <c r="G216" s="1076"/>
      <c r="H216" s="1077"/>
    </row>
    <row r="217" spans="1:9" ht="27.75" customHeight="1">
      <c r="A217" s="607">
        <v>3</v>
      </c>
      <c r="B217" s="1075"/>
      <c r="C217" s="1077"/>
      <c r="D217" s="614"/>
      <c r="E217" s="670"/>
      <c r="F217" s="1075"/>
      <c r="G217" s="1076"/>
      <c r="H217" s="1077"/>
      <c r="I217" s="554"/>
    </row>
    <row r="218" spans="1:9" ht="30" customHeight="1">
      <c r="A218" s="607">
        <v>4</v>
      </c>
      <c r="B218" s="1075"/>
      <c r="C218" s="1077"/>
      <c r="D218" s="614"/>
      <c r="E218" s="670"/>
      <c r="F218" s="1075"/>
      <c r="G218" s="1076"/>
      <c r="H218" s="1077"/>
      <c r="I218" s="554"/>
    </row>
    <row r="219" spans="1:9" ht="30.75" customHeight="1">
      <c r="A219" s="607">
        <v>5</v>
      </c>
      <c r="B219" s="1075"/>
      <c r="C219" s="1077"/>
      <c r="D219" s="614"/>
      <c r="E219" s="670"/>
      <c r="F219" s="1075"/>
      <c r="G219" s="1076"/>
      <c r="H219" s="1077"/>
      <c r="I219" s="554"/>
    </row>
    <row r="220" spans="1:9" ht="51" customHeight="1">
      <c r="A220" s="607"/>
      <c r="B220" s="1265" t="s">
        <v>703</v>
      </c>
      <c r="C220" s="1181"/>
      <c r="D220" s="614"/>
      <c r="E220" s="689"/>
      <c r="F220" s="670"/>
      <c r="G220" s="670"/>
      <c r="H220" s="671"/>
      <c r="I220" s="554"/>
    </row>
    <row r="221" spans="1:9" ht="16.5" customHeight="1">
      <c r="A221" s="625"/>
      <c r="B221" s="626"/>
      <c r="C221" s="626"/>
      <c r="D221" s="597"/>
      <c r="E221" s="597"/>
      <c r="F221" s="597"/>
      <c r="G221" s="597"/>
      <c r="H221" s="597"/>
      <c r="I221" s="554"/>
    </row>
    <row r="222" spans="1:9" ht="16.5" customHeight="1">
      <c r="A222" s="605" t="s">
        <v>704</v>
      </c>
      <c r="B222" s="1166" t="s">
        <v>705</v>
      </c>
      <c r="C222" s="1167"/>
      <c r="D222" s="627"/>
      <c r="E222" s="1168"/>
      <c r="F222" s="1169"/>
      <c r="G222" s="1170"/>
      <c r="H222" s="1171"/>
      <c r="I222" s="554"/>
    </row>
    <row r="223" spans="1:9" ht="34.5" customHeight="1">
      <c r="A223" s="605"/>
      <c r="B223" s="1116"/>
      <c r="C223" s="1166"/>
      <c r="D223" s="628" t="s">
        <v>743</v>
      </c>
      <c r="E223" s="1172" t="s">
        <v>690</v>
      </c>
      <c r="F223" s="1264"/>
      <c r="G223" s="1264"/>
      <c r="H223" s="1173"/>
      <c r="I223" s="554"/>
    </row>
    <row r="224" spans="1:9" ht="56.25" customHeight="1">
      <c r="A224" s="607"/>
      <c r="B224" s="1135" t="s">
        <v>707</v>
      </c>
      <c r="C224" s="1136"/>
      <c r="D224" s="614"/>
      <c r="E224" s="1075"/>
      <c r="F224" s="1076"/>
      <c r="G224" s="1076"/>
      <c r="H224" s="1077"/>
    </row>
    <row r="225" spans="1:9" ht="15.75" customHeight="1">
      <c r="A225" s="607"/>
      <c r="B225" s="1071" t="s">
        <v>708</v>
      </c>
      <c r="C225" s="1131"/>
      <c r="D225" s="624"/>
      <c r="E225" s="1137"/>
      <c r="F225" s="1138"/>
      <c r="G225" s="1139"/>
      <c r="H225" s="1140"/>
      <c r="I225" s="554"/>
    </row>
    <row r="226" spans="1:9" ht="79.5" customHeight="1">
      <c r="A226" s="690"/>
      <c r="B226" s="1135" t="s">
        <v>709</v>
      </c>
      <c r="C226" s="1136"/>
      <c r="D226" s="614"/>
      <c r="E226" s="1075"/>
      <c r="F226" s="1076"/>
      <c r="G226" s="1076"/>
      <c r="H226" s="1077"/>
      <c r="I226" s="554"/>
    </row>
    <row r="227" spans="1:9" ht="14.25" customHeight="1">
      <c r="A227" s="692"/>
      <c r="B227" s="747"/>
      <c r="C227" s="747"/>
      <c r="D227" s="747"/>
      <c r="G227" s="747"/>
    </row>
    <row r="228" spans="1:9" ht="23.25" customHeight="1">
      <c r="A228" s="781">
        <v>5</v>
      </c>
      <c r="B228" s="1119" t="s">
        <v>838</v>
      </c>
      <c r="C228" s="1120"/>
      <c r="D228" s="1120"/>
      <c r="E228" s="1120"/>
      <c r="F228" s="1120"/>
      <c r="G228" s="1120"/>
      <c r="H228" s="1120"/>
      <c r="I228" s="784"/>
    </row>
    <row r="229" spans="1:9" ht="32.25" customHeight="1">
      <c r="A229" s="780">
        <v>5.0999999999999996</v>
      </c>
      <c r="B229" s="1121" t="s">
        <v>654</v>
      </c>
      <c r="C229" s="1122"/>
      <c r="D229" s="1122"/>
      <c r="E229" s="1123"/>
      <c r="F229" s="1124"/>
      <c r="G229" s="1124"/>
      <c r="H229" s="1125"/>
    </row>
    <row r="230" spans="1:9" ht="23.25" customHeight="1">
      <c r="A230" s="780" t="s">
        <v>686</v>
      </c>
      <c r="B230" s="1115" t="s">
        <v>687</v>
      </c>
      <c r="C230" s="1116"/>
      <c r="D230" s="1116"/>
      <c r="E230" s="1116"/>
      <c r="F230" s="1116"/>
      <c r="G230" s="1116"/>
      <c r="H230" s="1116"/>
    </row>
    <row r="231" spans="1:9" ht="14.25" customHeight="1">
      <c r="A231" s="605"/>
      <c r="B231" s="606"/>
      <c r="C231" s="606"/>
      <c r="D231" s="744"/>
      <c r="E231" s="1055"/>
      <c r="F231" s="1058" t="s">
        <v>690</v>
      </c>
      <c r="G231" s="1141"/>
      <c r="H231" s="1059"/>
    </row>
    <row r="232" spans="1:9" ht="47.25" customHeight="1">
      <c r="A232" s="605"/>
      <c r="B232" s="606"/>
      <c r="C232" s="606"/>
      <c r="D232" s="744" t="s">
        <v>741</v>
      </c>
      <c r="E232" s="1057"/>
      <c r="F232" s="1062"/>
      <c r="G232" s="1142"/>
      <c r="H232" s="1063"/>
    </row>
    <row r="233" spans="1:9" ht="23.25" customHeight="1">
      <c r="A233" s="607" t="s">
        <v>692</v>
      </c>
      <c r="B233" s="1074" t="s">
        <v>693</v>
      </c>
      <c r="C233" s="1074"/>
      <c r="D233" s="608"/>
      <c r="E233" s="668"/>
      <c r="F233" s="1080"/>
      <c r="G233" s="1081"/>
      <c r="H233" s="1082"/>
    </row>
    <row r="234" spans="1:9" ht="42.75" customHeight="1">
      <c r="A234" s="607"/>
      <c r="B234" s="1126" t="s">
        <v>751</v>
      </c>
      <c r="C234" s="1127"/>
      <c r="D234" s="1069"/>
      <c r="E234" s="609"/>
      <c r="F234" s="1075"/>
      <c r="G234" s="1076"/>
      <c r="H234" s="1077"/>
    </row>
    <row r="235" spans="1:9" ht="27" hidden="1" customHeight="1">
      <c r="A235" s="612">
        <v>1</v>
      </c>
      <c r="B235" s="1128" t="s">
        <v>694</v>
      </c>
      <c r="C235" s="1129"/>
      <c r="D235" s="731"/>
      <c r="E235" s="667"/>
      <c r="F235" s="1075"/>
      <c r="G235" s="1076"/>
      <c r="H235" s="1077"/>
    </row>
    <row r="236" spans="1:9" ht="24" customHeight="1">
      <c r="A236" s="607">
        <v>1</v>
      </c>
      <c r="B236" s="1075"/>
      <c r="C236" s="1077"/>
      <c r="D236" s="731"/>
      <c r="E236" s="736"/>
      <c r="F236" s="1075"/>
      <c r="G236" s="1076"/>
      <c r="H236" s="1077"/>
    </row>
    <row r="237" spans="1:9" ht="26.25" customHeight="1">
      <c r="A237" s="607">
        <v>2</v>
      </c>
      <c r="B237" s="1075"/>
      <c r="C237" s="1077"/>
      <c r="D237" s="731"/>
      <c r="E237" s="736"/>
      <c r="F237" s="1075"/>
      <c r="G237" s="1076"/>
      <c r="H237" s="1077"/>
    </row>
    <row r="238" spans="1:9" ht="23.25" customHeight="1">
      <c r="A238" s="607">
        <v>3</v>
      </c>
      <c r="B238" s="1075"/>
      <c r="C238" s="1077"/>
      <c r="D238" s="731"/>
      <c r="E238" s="736"/>
      <c r="F238" s="1075"/>
      <c r="G238" s="1076"/>
      <c r="H238" s="1077"/>
    </row>
    <row r="239" spans="1:9" ht="22.5" customHeight="1">
      <c r="A239" s="607">
        <v>4</v>
      </c>
      <c r="B239" s="1075"/>
      <c r="C239" s="1077"/>
      <c r="D239" s="731"/>
      <c r="E239" s="736"/>
      <c r="F239" s="1075"/>
      <c r="G239" s="1076"/>
      <c r="H239" s="1077"/>
    </row>
    <row r="240" spans="1:9" ht="26.25" customHeight="1">
      <c r="A240" s="607">
        <v>5</v>
      </c>
      <c r="B240" s="1075"/>
      <c r="C240" s="1077"/>
      <c r="D240" s="731"/>
      <c r="E240" s="736"/>
      <c r="F240" s="1075"/>
      <c r="G240" s="1076"/>
      <c r="H240" s="1077"/>
    </row>
    <row r="241" spans="1:8" ht="14.25" customHeight="1">
      <c r="A241" s="565"/>
      <c r="B241" s="735"/>
      <c r="C241" s="736"/>
      <c r="D241" s="736"/>
      <c r="E241" s="736"/>
      <c r="F241" s="736"/>
      <c r="G241" s="736"/>
      <c r="H241" s="736"/>
    </row>
    <row r="242" spans="1:8" ht="21.75" customHeight="1">
      <c r="A242" s="605" t="s">
        <v>644</v>
      </c>
      <c r="B242" s="1115" t="s">
        <v>701</v>
      </c>
      <c r="C242" s="1116"/>
      <c r="D242" s="1116"/>
      <c r="E242" s="1116"/>
      <c r="F242" s="1116"/>
      <c r="G242" s="1116"/>
      <c r="H242" s="1116"/>
    </row>
    <row r="243" spans="1:8" ht="21.75" customHeight="1">
      <c r="A243" s="605"/>
      <c r="B243" s="623"/>
      <c r="C243" s="606"/>
      <c r="D243" s="744"/>
      <c r="E243" s="1055"/>
      <c r="F243" s="1058" t="s">
        <v>690</v>
      </c>
      <c r="G243" s="1141"/>
      <c r="H243" s="1059"/>
    </row>
    <row r="244" spans="1:8" ht="43.5" customHeight="1">
      <c r="A244" s="605"/>
      <c r="B244" s="623"/>
      <c r="C244" s="606"/>
      <c r="D244" s="744" t="s">
        <v>742</v>
      </c>
      <c r="E244" s="1057"/>
      <c r="F244" s="1062"/>
      <c r="G244" s="1142"/>
      <c r="H244" s="1063"/>
    </row>
    <row r="245" spans="1:8" ht="23.25" customHeight="1">
      <c r="A245" s="607" t="s">
        <v>692</v>
      </c>
      <c r="B245" s="1130" t="s">
        <v>693</v>
      </c>
      <c r="C245" s="1131"/>
      <c r="D245" s="733"/>
      <c r="E245" s="668"/>
      <c r="F245" s="1080"/>
      <c r="G245" s="1081"/>
      <c r="H245" s="1082"/>
    </row>
    <row r="246" spans="1:8" ht="44.25" customHeight="1">
      <c r="A246" s="607"/>
      <c r="B246" s="1126" t="s">
        <v>751</v>
      </c>
      <c r="C246" s="1127"/>
      <c r="D246" s="1069"/>
      <c r="E246" s="609"/>
      <c r="F246" s="1192"/>
      <c r="G246" s="1266"/>
      <c r="H246" s="1193"/>
    </row>
    <row r="247" spans="1:8" ht="23.25" customHeight="1">
      <c r="A247" s="612">
        <v>1</v>
      </c>
      <c r="B247" s="1075"/>
      <c r="C247" s="1077"/>
      <c r="D247" s="731"/>
      <c r="E247" s="736"/>
      <c r="F247" s="1075"/>
      <c r="G247" s="1076"/>
      <c r="H247" s="1077"/>
    </row>
    <row r="248" spans="1:8" ht="30" customHeight="1">
      <c r="A248" s="607">
        <v>2</v>
      </c>
      <c r="B248" s="1075"/>
      <c r="C248" s="1077"/>
      <c r="D248" s="731"/>
      <c r="E248" s="736"/>
      <c r="F248" s="1075"/>
      <c r="G248" s="1076"/>
      <c r="H248" s="1077"/>
    </row>
    <row r="249" spans="1:8" ht="27.75" customHeight="1">
      <c r="A249" s="607">
        <v>3</v>
      </c>
      <c r="B249" s="1075"/>
      <c r="C249" s="1077"/>
      <c r="D249" s="731"/>
      <c r="E249" s="736"/>
      <c r="F249" s="1075"/>
      <c r="G249" s="1076"/>
      <c r="H249" s="1077"/>
    </row>
    <row r="250" spans="1:8" ht="27" customHeight="1">
      <c r="A250" s="607">
        <v>4</v>
      </c>
      <c r="B250" s="1075"/>
      <c r="C250" s="1077"/>
      <c r="D250" s="731"/>
      <c r="E250" s="736"/>
      <c r="F250" s="1075"/>
      <c r="G250" s="1076"/>
      <c r="H250" s="1077"/>
    </row>
    <row r="251" spans="1:8" ht="27.75" customHeight="1">
      <c r="A251" s="607">
        <v>5</v>
      </c>
      <c r="B251" s="1075"/>
      <c r="C251" s="1077"/>
      <c r="D251" s="731"/>
      <c r="E251" s="736"/>
      <c r="F251" s="1075"/>
      <c r="G251" s="1076"/>
      <c r="H251" s="1077"/>
    </row>
    <row r="252" spans="1:8" ht="47.25" customHeight="1">
      <c r="A252" s="607"/>
      <c r="B252" s="1265" t="s">
        <v>703</v>
      </c>
      <c r="C252" s="1181"/>
      <c r="D252" s="731"/>
      <c r="E252" s="689"/>
      <c r="F252" s="736"/>
      <c r="G252" s="736"/>
      <c r="H252" s="737"/>
    </row>
    <row r="253" spans="1:8" ht="14.25" customHeight="1">
      <c r="A253" s="625"/>
      <c r="B253" s="626"/>
      <c r="C253" s="626"/>
      <c r="D253" s="597"/>
      <c r="E253" s="597"/>
      <c r="F253" s="597"/>
      <c r="G253" s="597"/>
      <c r="H253" s="597"/>
    </row>
    <row r="254" spans="1:8" ht="14.25" customHeight="1">
      <c r="A254" s="605" t="s">
        <v>704</v>
      </c>
      <c r="B254" s="1166" t="s">
        <v>705</v>
      </c>
      <c r="C254" s="1167"/>
      <c r="D254" s="734"/>
      <c r="E254" s="1168"/>
      <c r="F254" s="1169"/>
      <c r="G254" s="1170"/>
      <c r="H254" s="1171"/>
    </row>
    <row r="255" spans="1:8" ht="39.75" customHeight="1">
      <c r="A255" s="605"/>
      <c r="B255" s="1116"/>
      <c r="C255" s="1166"/>
      <c r="D255" s="732" t="s">
        <v>743</v>
      </c>
      <c r="E255" s="1172" t="s">
        <v>690</v>
      </c>
      <c r="F255" s="1264"/>
      <c r="G255" s="1264"/>
      <c r="H255" s="1173"/>
    </row>
    <row r="256" spans="1:8" ht="59.25" customHeight="1">
      <c r="A256" s="607"/>
      <c r="B256" s="1135" t="s">
        <v>707</v>
      </c>
      <c r="C256" s="1136"/>
      <c r="D256" s="731"/>
      <c r="E256" s="1075"/>
      <c r="F256" s="1076"/>
      <c r="G256" s="1076"/>
      <c r="H256" s="1077"/>
    </row>
    <row r="257" spans="1:9" ht="21" customHeight="1">
      <c r="A257" s="607"/>
      <c r="B257" s="1071" t="s">
        <v>708</v>
      </c>
      <c r="C257" s="1131"/>
      <c r="D257" s="733"/>
      <c r="E257" s="1137"/>
      <c r="F257" s="1138"/>
      <c r="G257" s="1139"/>
      <c r="H257" s="1140"/>
    </row>
    <row r="258" spans="1:9" ht="57" customHeight="1">
      <c r="A258" s="690"/>
      <c r="B258" s="1135" t="s">
        <v>709</v>
      </c>
      <c r="C258" s="1136"/>
      <c r="D258" s="731"/>
      <c r="E258" s="1075"/>
      <c r="F258" s="1076"/>
      <c r="G258" s="1076"/>
      <c r="H258" s="1077"/>
    </row>
    <row r="259" spans="1:9" ht="14.25" customHeight="1">
      <c r="A259" s="692"/>
      <c r="B259" s="548"/>
      <c r="C259" s="548"/>
      <c r="D259" s="548"/>
      <c r="G259" s="548"/>
    </row>
    <row r="260" spans="1:9" ht="19.5" hidden="1" customHeight="1">
      <c r="A260" s="691"/>
      <c r="B260" s="1116" t="e">
        <f>IF(AND(#REF!=2,M198=1),"Name of Other Partner of JV",IF(AND(#REF!=2,M198="2 or more"),"Name of Other Partner-1 of JV",""))</f>
        <v>#REF!</v>
      </c>
      <c r="C260" s="1116"/>
      <c r="D260" s="1116"/>
      <c r="E260" s="1132" t="e">
        <f>'[11]Name of Bidder'!C18</f>
        <v>#REF!</v>
      </c>
      <c r="F260" s="1133"/>
      <c r="G260" s="1133"/>
      <c r="H260" s="1134"/>
      <c r="I260" s="554"/>
    </row>
    <row r="261" spans="1:9" ht="29.25" hidden="1" customHeight="1">
      <c r="A261" s="565" t="s">
        <v>686</v>
      </c>
      <c r="B261" s="1115" t="s">
        <v>687</v>
      </c>
      <c r="C261" s="1116"/>
      <c r="D261" s="1116"/>
      <c r="E261" s="1116"/>
      <c r="F261" s="1116"/>
      <c r="G261" s="1116"/>
      <c r="H261" s="1116"/>
      <c r="I261" s="554"/>
    </row>
    <row r="262" spans="1:9" ht="19.5" hidden="1" customHeight="1">
      <c r="A262" s="605"/>
      <c r="B262" s="623"/>
      <c r="C262" s="629"/>
      <c r="D262" s="630"/>
      <c r="E262" s="1058" t="s">
        <v>688</v>
      </c>
      <c r="F262" s="1059" t="s">
        <v>689</v>
      </c>
      <c r="G262" s="1058" t="s">
        <v>690</v>
      </c>
      <c r="H262" s="1059"/>
      <c r="I262" s="554"/>
    </row>
    <row r="263" spans="1:9" ht="47.25" hidden="1" customHeight="1">
      <c r="A263" s="605"/>
      <c r="B263" s="623"/>
      <c r="C263" s="629"/>
      <c r="D263" s="564" t="s">
        <v>691</v>
      </c>
      <c r="E263" s="1143"/>
      <c r="F263" s="1144"/>
      <c r="G263" s="1143"/>
      <c r="H263" s="1144"/>
      <c r="I263" s="554"/>
    </row>
    <row r="264" spans="1:9" ht="17.25" hidden="1" customHeight="1">
      <c r="A264" s="607" t="s">
        <v>692</v>
      </c>
      <c r="B264" s="1126" t="s">
        <v>693</v>
      </c>
      <c r="C264" s="1145"/>
      <c r="D264" s="631"/>
      <c r="E264" s="1146"/>
      <c r="F264" s="1147"/>
      <c r="G264" s="1146"/>
      <c r="H264" s="1147"/>
      <c r="I264" s="554"/>
    </row>
    <row r="265" spans="1:9" ht="17.25" hidden="1" customHeight="1">
      <c r="A265" s="607"/>
      <c r="B265" s="1126" t="s">
        <v>710</v>
      </c>
      <c r="C265" s="1127"/>
      <c r="D265" s="1145"/>
      <c r="E265" s="609" t="s">
        <v>601</v>
      </c>
      <c r="F265" s="610"/>
      <c r="G265" s="610"/>
      <c r="H265" s="611"/>
      <c r="I265" s="554"/>
    </row>
    <row r="266" spans="1:9" ht="15.75" hidden="1" customHeight="1">
      <c r="A266" s="607">
        <v>1</v>
      </c>
      <c r="B266" s="1128" t="s">
        <v>695</v>
      </c>
      <c r="C266" s="1148"/>
      <c r="D266" s="616"/>
      <c r="E266" s="617"/>
      <c r="F266" s="618"/>
      <c r="G266" s="1149"/>
      <c r="H266" s="1150"/>
      <c r="I266" s="554"/>
    </row>
    <row r="267" spans="1:9" ht="15.75" hidden="1" customHeight="1">
      <c r="A267" s="607">
        <v>2</v>
      </c>
      <c r="B267" s="1128" t="s">
        <v>696</v>
      </c>
      <c r="C267" s="1148"/>
      <c r="D267" s="616"/>
      <c r="E267" s="617"/>
      <c r="F267" s="618"/>
      <c r="G267" s="1149"/>
      <c r="H267" s="1150"/>
    </row>
    <row r="268" spans="1:9" ht="15.75" hidden="1" customHeight="1">
      <c r="A268" s="607">
        <v>3</v>
      </c>
      <c r="B268" s="613" t="s">
        <v>697</v>
      </c>
      <c r="C268" s="615"/>
      <c r="D268" s="616"/>
      <c r="E268" s="617"/>
      <c r="F268" s="618"/>
      <c r="G268" s="1149"/>
      <c r="H268" s="1150"/>
      <c r="I268" s="554"/>
    </row>
    <row r="269" spans="1:9" ht="16.5" hidden="1" customHeight="1">
      <c r="A269" s="607">
        <v>4</v>
      </c>
      <c r="B269" s="613" t="s">
        <v>698</v>
      </c>
      <c r="C269" s="615"/>
      <c r="D269" s="616"/>
      <c r="E269" s="617"/>
      <c r="F269" s="618"/>
      <c r="G269" s="1149"/>
      <c r="H269" s="1150"/>
      <c r="I269" s="554"/>
    </row>
    <row r="270" spans="1:9" hidden="1">
      <c r="A270" s="607">
        <v>5</v>
      </c>
      <c r="B270" s="613" t="s">
        <v>699</v>
      </c>
      <c r="C270" s="615"/>
      <c r="D270" s="616"/>
      <c r="E270" s="617"/>
      <c r="F270" s="618"/>
      <c r="G270" s="1149"/>
      <c r="H270" s="1150"/>
      <c r="I270" s="554"/>
    </row>
    <row r="271" spans="1:9" ht="19.5" hidden="1" customHeight="1">
      <c r="A271" s="607">
        <v>6</v>
      </c>
      <c r="B271" s="613" t="s">
        <v>711</v>
      </c>
      <c r="C271" s="615"/>
      <c r="D271" s="619"/>
      <c r="E271" s="620"/>
      <c r="F271" s="621"/>
      <c r="G271" s="1151"/>
      <c r="H271" s="1152"/>
      <c r="I271" s="554"/>
    </row>
    <row r="272" spans="1:9" ht="32.25" hidden="1" customHeight="1">
      <c r="A272" s="622"/>
      <c r="B272" s="1153" t="s">
        <v>700</v>
      </c>
      <c r="C272" s="1153"/>
      <c r="D272" s="1153"/>
      <c r="E272" s="1153"/>
      <c r="F272" s="1153"/>
      <c r="G272" s="1153"/>
      <c r="H272" s="1154"/>
      <c r="I272" s="554"/>
    </row>
    <row r="273" spans="1:9" ht="32.25" hidden="1" customHeight="1">
      <c r="A273" s="565"/>
      <c r="B273" s="632"/>
      <c r="C273" s="632"/>
      <c r="D273" s="632"/>
      <c r="E273" s="633"/>
      <c r="F273" s="633"/>
      <c r="G273" s="633"/>
      <c r="H273" s="633"/>
      <c r="I273" s="554"/>
    </row>
    <row r="274" spans="1:9" ht="32.25" hidden="1" customHeight="1">
      <c r="A274" s="565"/>
      <c r="B274" s="632"/>
      <c r="C274" s="632"/>
      <c r="D274" s="632"/>
      <c r="E274" s="633"/>
      <c r="F274" s="633"/>
      <c r="G274" s="633"/>
      <c r="H274" s="633"/>
      <c r="I274" s="554"/>
    </row>
    <row r="275" spans="1:9" ht="32.25" hidden="1" customHeight="1">
      <c r="A275" s="565"/>
      <c r="B275" s="632"/>
      <c r="C275" s="632"/>
      <c r="D275" s="632"/>
      <c r="E275" s="633"/>
      <c r="F275" s="633"/>
      <c r="G275" s="633"/>
      <c r="H275" s="633"/>
      <c r="I275" s="554"/>
    </row>
    <row r="276" spans="1:9" ht="32.25" hidden="1" customHeight="1">
      <c r="A276" s="565"/>
      <c r="B276" s="632"/>
      <c r="C276" s="632"/>
      <c r="D276" s="632"/>
      <c r="E276" s="633"/>
      <c r="F276" s="633"/>
      <c r="G276" s="633"/>
      <c r="H276" s="633"/>
      <c r="I276" s="554"/>
    </row>
    <row r="277" spans="1:9" ht="20.25" hidden="1" customHeight="1">
      <c r="A277" s="605" t="s">
        <v>644</v>
      </c>
      <c r="B277" s="1115" t="s">
        <v>701</v>
      </c>
      <c r="C277" s="1116"/>
      <c r="D277" s="1116"/>
      <c r="E277" s="1116"/>
      <c r="F277" s="1116"/>
      <c r="G277" s="1116"/>
      <c r="H277" s="1116"/>
      <c r="I277" s="554"/>
    </row>
    <row r="278" spans="1:9" ht="19.5" hidden="1" customHeight="1">
      <c r="A278" s="605"/>
      <c r="B278" s="634"/>
      <c r="C278" s="629"/>
      <c r="D278" s="630"/>
      <c r="E278" s="1058" t="s">
        <v>688</v>
      </c>
      <c r="F278" s="1059" t="s">
        <v>689</v>
      </c>
      <c r="G278" s="1058" t="s">
        <v>690</v>
      </c>
      <c r="H278" s="1059"/>
      <c r="I278" s="554"/>
    </row>
    <row r="279" spans="1:9" ht="47.25" hidden="1" customHeight="1">
      <c r="A279" s="605"/>
      <c r="B279" s="634"/>
      <c r="C279" s="629"/>
      <c r="D279" s="564" t="s">
        <v>702</v>
      </c>
      <c r="E279" s="1143"/>
      <c r="F279" s="1144"/>
      <c r="G279" s="1143"/>
      <c r="H279" s="1144"/>
      <c r="I279" s="554"/>
    </row>
    <row r="280" spans="1:9" ht="17.25" hidden="1" customHeight="1">
      <c r="A280" s="607" t="s">
        <v>692</v>
      </c>
      <c r="B280" s="1069" t="s">
        <v>693</v>
      </c>
      <c r="C280" s="1130"/>
      <c r="D280" s="635"/>
      <c r="E280" s="1146"/>
      <c r="F280" s="1147"/>
      <c r="G280" s="1155"/>
      <c r="H280" s="1156"/>
      <c r="I280" s="554"/>
    </row>
    <row r="281" spans="1:9" ht="17.25" hidden="1" customHeight="1">
      <c r="A281" s="607"/>
      <c r="B281" s="1127" t="s">
        <v>710</v>
      </c>
      <c r="C281" s="1127"/>
      <c r="D281" s="1069"/>
      <c r="E281" s="609" t="s">
        <v>601</v>
      </c>
      <c r="F281" s="610"/>
      <c r="G281" s="610"/>
      <c r="H281" s="611"/>
      <c r="I281" s="554"/>
    </row>
    <row r="282" spans="1:9" ht="15.75" hidden="1" customHeight="1">
      <c r="A282" s="607">
        <v>1</v>
      </c>
      <c r="B282" s="1157" t="s">
        <v>695</v>
      </c>
      <c r="C282" s="1158"/>
      <c r="D282" s="638"/>
      <c r="E282" s="639"/>
      <c r="F282" s="640"/>
      <c r="G282" s="1159"/>
      <c r="H282" s="1160"/>
      <c r="I282" s="554"/>
    </row>
    <row r="283" spans="1:9" ht="15.75" hidden="1" customHeight="1">
      <c r="A283" s="607">
        <v>2</v>
      </c>
      <c r="B283" s="1157" t="s">
        <v>696</v>
      </c>
      <c r="C283" s="1158"/>
      <c r="D283" s="641"/>
      <c r="E283" s="617"/>
      <c r="F283" s="618"/>
      <c r="G283" s="1161"/>
      <c r="H283" s="1162"/>
    </row>
    <row r="284" spans="1:9" ht="15.75" hidden="1" customHeight="1">
      <c r="A284" s="607">
        <v>3</v>
      </c>
      <c r="B284" s="636" t="s">
        <v>697</v>
      </c>
      <c r="C284" s="637"/>
      <c r="D284" s="641"/>
      <c r="E284" s="617"/>
      <c r="F284" s="618"/>
      <c r="G284" s="1161"/>
      <c r="H284" s="1162"/>
      <c r="I284" s="554"/>
    </row>
    <row r="285" spans="1:9" ht="16.5" hidden="1" customHeight="1">
      <c r="A285" s="607">
        <v>4</v>
      </c>
      <c r="B285" s="636" t="s">
        <v>698</v>
      </c>
      <c r="C285" s="637"/>
      <c r="D285" s="641"/>
      <c r="E285" s="617"/>
      <c r="F285" s="618"/>
      <c r="G285" s="1161"/>
      <c r="H285" s="1162"/>
      <c r="I285" s="554"/>
    </row>
    <row r="286" spans="1:9" ht="15.75" hidden="1" customHeight="1">
      <c r="A286" s="607">
        <v>5</v>
      </c>
      <c r="B286" s="636" t="s">
        <v>699</v>
      </c>
      <c r="C286" s="637"/>
      <c r="D286" s="641"/>
      <c r="E286" s="617"/>
      <c r="F286" s="618"/>
      <c r="G286" s="1161"/>
      <c r="H286" s="1162"/>
      <c r="I286" s="554"/>
    </row>
    <row r="287" spans="1:9" hidden="1">
      <c r="A287" s="607">
        <v>6</v>
      </c>
      <c r="B287" s="636" t="s">
        <v>711</v>
      </c>
      <c r="C287" s="637"/>
      <c r="D287" s="642"/>
      <c r="E287" s="620"/>
      <c r="F287" s="621"/>
      <c r="G287" s="1163"/>
      <c r="H287" s="1164"/>
      <c r="I287" s="554"/>
    </row>
    <row r="288" spans="1:9" ht="49.5" hidden="1" customHeight="1">
      <c r="A288" s="607"/>
      <c r="B288" s="1165" t="s">
        <v>700</v>
      </c>
      <c r="C288" s="1153"/>
      <c r="D288" s="1153"/>
      <c r="E288" s="1153"/>
      <c r="F288" s="1153"/>
      <c r="G288" s="1153"/>
      <c r="H288" s="1154"/>
      <c r="I288" s="554"/>
    </row>
    <row r="289" spans="1:9" ht="16.5" hidden="1" customHeight="1">
      <c r="A289" s="643"/>
      <c r="B289" s="626"/>
      <c r="C289" s="626"/>
      <c r="D289" s="597"/>
      <c r="E289" s="597"/>
      <c r="F289" s="597"/>
      <c r="G289" s="597"/>
      <c r="H289" s="597"/>
      <c r="I289" s="554"/>
    </row>
    <row r="290" spans="1:9" ht="16.5" hidden="1" customHeight="1">
      <c r="A290" s="605" t="s">
        <v>704</v>
      </c>
      <c r="B290" s="1166" t="s">
        <v>705</v>
      </c>
      <c r="C290" s="1167"/>
      <c r="D290" s="627"/>
      <c r="E290" s="1168"/>
      <c r="F290" s="1169"/>
      <c r="G290" s="1170"/>
      <c r="H290" s="1171"/>
      <c r="I290" s="554"/>
    </row>
    <row r="291" spans="1:9" ht="28.5" hidden="1" customHeight="1">
      <c r="A291" s="605"/>
      <c r="B291" s="1116"/>
      <c r="C291" s="1166"/>
      <c r="D291" s="628"/>
      <c r="E291" s="1172" t="s">
        <v>706</v>
      </c>
      <c r="F291" s="1173"/>
      <c r="G291" s="1174" t="s">
        <v>688</v>
      </c>
      <c r="H291" s="1175"/>
      <c r="I291" s="554"/>
    </row>
    <row r="292" spans="1:9" ht="56.25" hidden="1" customHeight="1">
      <c r="A292" s="607"/>
      <c r="B292" s="1135" t="s">
        <v>707</v>
      </c>
      <c r="C292" s="1136"/>
      <c r="D292" s="614"/>
      <c r="E292" s="1176"/>
      <c r="F292" s="1177"/>
      <c r="G292" s="1178"/>
      <c r="H292" s="1178"/>
    </row>
    <row r="293" spans="1:9" ht="15.75" hidden="1" customHeight="1">
      <c r="A293" s="607"/>
      <c r="B293" s="1071" t="s">
        <v>708</v>
      </c>
      <c r="C293" s="1131"/>
      <c r="D293" s="624"/>
      <c r="E293" s="1137"/>
      <c r="F293" s="1138"/>
      <c r="G293" s="1139"/>
      <c r="H293" s="1140"/>
      <c r="I293" s="554"/>
    </row>
    <row r="294" spans="1:9" ht="66.75" hidden="1" customHeight="1">
      <c r="A294" s="607"/>
      <c r="B294" s="1135" t="s">
        <v>709</v>
      </c>
      <c r="C294" s="1136"/>
      <c r="D294" s="614"/>
      <c r="E294" s="1176"/>
      <c r="F294" s="1177"/>
      <c r="G294" s="1178"/>
      <c r="H294" s="1178"/>
      <c r="I294" s="554"/>
    </row>
    <row r="295" spans="1:9" ht="20.25" hidden="1" customHeight="1">
      <c r="A295" s="612"/>
      <c r="B295" s="644"/>
      <c r="C295" s="644"/>
      <c r="D295" s="645"/>
      <c r="E295" s="645"/>
      <c r="F295" s="645"/>
      <c r="G295" s="645"/>
      <c r="H295" s="645"/>
      <c r="I295" s="554"/>
    </row>
    <row r="296" spans="1:9" ht="32.25" hidden="1" customHeight="1">
      <c r="A296" s="565"/>
      <c r="B296" s="1116" t="e">
        <f>IF(AND(#REF!=2,M198="2 or more"),"Name of Other Partner-2 of JV", "")</f>
        <v>#REF!</v>
      </c>
      <c r="C296" s="1116"/>
      <c r="D296" s="1116"/>
      <c r="E296" s="1132" t="e">
        <f>'[11]Name of Bidder'!C23</f>
        <v>#REF!</v>
      </c>
      <c r="F296" s="1133"/>
      <c r="G296" s="1133"/>
      <c r="H296" s="1134"/>
      <c r="I296" s="554"/>
    </row>
    <row r="297" spans="1:9" ht="29.25" hidden="1" customHeight="1">
      <c r="A297" s="565" t="s">
        <v>686</v>
      </c>
      <c r="B297" s="1115" t="s">
        <v>687</v>
      </c>
      <c r="C297" s="1116"/>
      <c r="D297" s="1116"/>
      <c r="E297" s="1116"/>
      <c r="F297" s="1116"/>
      <c r="G297" s="1116"/>
      <c r="H297" s="1116"/>
      <c r="I297" s="554"/>
    </row>
    <row r="298" spans="1:9" ht="19.5" hidden="1" customHeight="1">
      <c r="A298" s="605"/>
      <c r="B298" s="623"/>
      <c r="C298" s="629"/>
      <c r="D298" s="630"/>
      <c r="E298" s="1058" t="s">
        <v>688</v>
      </c>
      <c r="F298" s="1059" t="s">
        <v>689</v>
      </c>
      <c r="G298" s="1058" t="s">
        <v>690</v>
      </c>
      <c r="H298" s="1059"/>
      <c r="I298" s="554"/>
    </row>
    <row r="299" spans="1:9" ht="47.25" hidden="1" customHeight="1">
      <c r="A299" s="605"/>
      <c r="B299" s="623"/>
      <c r="C299" s="629"/>
      <c r="D299" s="564" t="s">
        <v>691</v>
      </c>
      <c r="E299" s="1143"/>
      <c r="F299" s="1144"/>
      <c r="G299" s="1143"/>
      <c r="H299" s="1144"/>
      <c r="I299" s="554"/>
    </row>
    <row r="300" spans="1:9" ht="17.25" hidden="1" customHeight="1">
      <c r="A300" s="607" t="s">
        <v>692</v>
      </c>
      <c r="B300" s="1126" t="s">
        <v>693</v>
      </c>
      <c r="C300" s="1145"/>
      <c r="D300" s="631"/>
      <c r="E300" s="1146"/>
      <c r="F300" s="1147"/>
      <c r="G300" s="1146"/>
      <c r="H300" s="1147"/>
      <c r="I300" s="554"/>
    </row>
    <row r="301" spans="1:9" ht="17.25" hidden="1" customHeight="1">
      <c r="A301" s="607"/>
      <c r="B301" s="1126" t="s">
        <v>710</v>
      </c>
      <c r="C301" s="1127"/>
      <c r="D301" s="1145"/>
      <c r="E301" s="609" t="s">
        <v>601</v>
      </c>
      <c r="F301" s="610"/>
      <c r="G301" s="610"/>
      <c r="H301" s="611"/>
      <c r="I301" s="554"/>
    </row>
    <row r="302" spans="1:9" ht="15.75" hidden="1" customHeight="1">
      <c r="A302" s="607">
        <v>1</v>
      </c>
      <c r="B302" s="1157" t="s">
        <v>695</v>
      </c>
      <c r="C302" s="1158"/>
      <c r="D302" s="646"/>
      <c r="E302" s="639"/>
      <c r="F302" s="640"/>
      <c r="G302" s="1179"/>
      <c r="H302" s="1180"/>
      <c r="I302" s="554"/>
    </row>
    <row r="303" spans="1:9" ht="15.75" hidden="1" customHeight="1">
      <c r="A303" s="607">
        <v>2</v>
      </c>
      <c r="B303" s="1157" t="s">
        <v>696</v>
      </c>
      <c r="C303" s="1158"/>
      <c r="D303" s="616"/>
      <c r="E303" s="617"/>
      <c r="F303" s="618"/>
      <c r="G303" s="1149"/>
      <c r="H303" s="1150"/>
    </row>
    <row r="304" spans="1:9" ht="15.75" hidden="1" customHeight="1">
      <c r="A304" s="607">
        <v>3</v>
      </c>
      <c r="B304" s="636" t="s">
        <v>697</v>
      </c>
      <c r="C304" s="637"/>
      <c r="D304" s="616"/>
      <c r="E304" s="617"/>
      <c r="F304" s="618"/>
      <c r="G304" s="1149"/>
      <c r="H304" s="1150"/>
      <c r="I304" s="554"/>
    </row>
    <row r="305" spans="1:9" ht="16.5" hidden="1" customHeight="1">
      <c r="A305" s="607">
        <v>4</v>
      </c>
      <c r="B305" s="636" t="s">
        <v>698</v>
      </c>
      <c r="C305" s="637"/>
      <c r="D305" s="616"/>
      <c r="E305" s="617"/>
      <c r="F305" s="618"/>
      <c r="G305" s="1149"/>
      <c r="H305" s="1150"/>
      <c r="I305" s="554"/>
    </row>
    <row r="306" spans="1:9" ht="15.75" hidden="1" customHeight="1">
      <c r="A306" s="607">
        <v>5</v>
      </c>
      <c r="B306" s="636" t="s">
        <v>699</v>
      </c>
      <c r="C306" s="637"/>
      <c r="D306" s="616"/>
      <c r="E306" s="617"/>
      <c r="F306" s="618"/>
      <c r="G306" s="1149"/>
      <c r="H306" s="1150"/>
      <c r="I306" s="554"/>
    </row>
    <row r="307" spans="1:9" hidden="1">
      <c r="A307" s="607">
        <v>6</v>
      </c>
      <c r="B307" s="636" t="s">
        <v>711</v>
      </c>
      <c r="C307" s="637"/>
      <c r="D307" s="619"/>
      <c r="E307" s="620"/>
      <c r="F307" s="621"/>
      <c r="G307" s="1151"/>
      <c r="H307" s="1152"/>
      <c r="I307" s="554"/>
    </row>
    <row r="308" spans="1:9" ht="32.25" hidden="1" customHeight="1">
      <c r="A308" s="622"/>
      <c r="B308" s="1153" t="s">
        <v>700</v>
      </c>
      <c r="C308" s="1153"/>
      <c r="D308" s="1153"/>
      <c r="E308" s="1153"/>
      <c r="F308" s="1153"/>
      <c r="G308" s="1153"/>
      <c r="H308" s="1154"/>
      <c r="I308" s="554"/>
    </row>
    <row r="309" spans="1:9" ht="32.25" hidden="1" customHeight="1">
      <c r="A309" s="565"/>
      <c r="B309" s="632"/>
      <c r="C309" s="632"/>
      <c r="D309" s="632"/>
      <c r="E309" s="633"/>
      <c r="F309" s="633"/>
      <c r="G309" s="633"/>
      <c r="H309" s="633"/>
      <c r="I309" s="554"/>
    </row>
    <row r="310" spans="1:9" ht="20.25" hidden="1" customHeight="1">
      <c r="A310" s="605" t="s">
        <v>644</v>
      </c>
      <c r="B310" s="1115" t="s">
        <v>701</v>
      </c>
      <c r="C310" s="1116"/>
      <c r="D310" s="1116"/>
      <c r="E310" s="1116"/>
      <c r="F310" s="1116"/>
      <c r="G310" s="1116"/>
      <c r="H310" s="1116"/>
      <c r="I310" s="554"/>
    </row>
    <row r="311" spans="1:9" ht="19.5" hidden="1" customHeight="1">
      <c r="A311" s="605"/>
      <c r="B311" s="634"/>
      <c r="C311" s="629"/>
      <c r="D311" s="630"/>
      <c r="E311" s="1058" t="s">
        <v>688</v>
      </c>
      <c r="F311" s="1059" t="s">
        <v>689</v>
      </c>
      <c r="G311" s="1058" t="s">
        <v>690</v>
      </c>
      <c r="H311" s="1059"/>
      <c r="I311" s="554"/>
    </row>
    <row r="312" spans="1:9" ht="47.25" hidden="1" customHeight="1">
      <c r="A312" s="605"/>
      <c r="B312" s="634"/>
      <c r="C312" s="629"/>
      <c r="D312" s="564" t="s">
        <v>702</v>
      </c>
      <c r="E312" s="1143"/>
      <c r="F312" s="1144"/>
      <c r="G312" s="1143"/>
      <c r="H312" s="1144"/>
      <c r="I312" s="554"/>
    </row>
    <row r="313" spans="1:9" ht="17.25" hidden="1" customHeight="1">
      <c r="A313" s="607" t="s">
        <v>692</v>
      </c>
      <c r="B313" s="1069" t="s">
        <v>693</v>
      </c>
      <c r="C313" s="1130"/>
      <c r="D313" s="635"/>
      <c r="E313" s="1146"/>
      <c r="F313" s="1147"/>
      <c r="G313" s="1155"/>
      <c r="H313" s="1156"/>
      <c r="I313" s="554"/>
    </row>
    <row r="314" spans="1:9" ht="17.25" hidden="1" customHeight="1">
      <c r="A314" s="607"/>
      <c r="B314" s="1127" t="s">
        <v>710</v>
      </c>
      <c r="C314" s="1127"/>
      <c r="D314" s="1069"/>
      <c r="E314" s="609" t="s">
        <v>601</v>
      </c>
      <c r="F314" s="610"/>
      <c r="G314" s="610"/>
      <c r="H314" s="611"/>
      <c r="I314" s="554"/>
    </row>
    <row r="315" spans="1:9" ht="15.75" hidden="1" customHeight="1">
      <c r="A315" s="607">
        <v>1</v>
      </c>
      <c r="B315" s="1157" t="s">
        <v>695</v>
      </c>
      <c r="C315" s="1158"/>
      <c r="D315" s="638"/>
      <c r="E315" s="639"/>
      <c r="F315" s="640"/>
      <c r="G315" s="1159"/>
      <c r="H315" s="1160"/>
      <c r="I315" s="554"/>
    </row>
    <row r="316" spans="1:9" ht="15.75" hidden="1" customHeight="1">
      <c r="A316" s="607">
        <v>2</v>
      </c>
      <c r="B316" s="1157" t="s">
        <v>696</v>
      </c>
      <c r="C316" s="1158"/>
      <c r="D316" s="641"/>
      <c r="E316" s="617"/>
      <c r="F316" s="618"/>
      <c r="G316" s="1161"/>
      <c r="H316" s="1162"/>
    </row>
    <row r="317" spans="1:9" ht="15.75" hidden="1" customHeight="1">
      <c r="A317" s="607">
        <v>3</v>
      </c>
      <c r="B317" s="636" t="s">
        <v>697</v>
      </c>
      <c r="C317" s="637"/>
      <c r="D317" s="641"/>
      <c r="E317" s="617"/>
      <c r="F317" s="618"/>
      <c r="G317" s="1161"/>
      <c r="H317" s="1162"/>
      <c r="I317" s="554"/>
    </row>
    <row r="318" spans="1:9" ht="16.5" hidden="1" customHeight="1">
      <c r="A318" s="607">
        <v>4</v>
      </c>
      <c r="B318" s="636" t="s">
        <v>698</v>
      </c>
      <c r="C318" s="637"/>
      <c r="D318" s="641"/>
      <c r="E318" s="617"/>
      <c r="F318" s="618"/>
      <c r="G318" s="1161"/>
      <c r="H318" s="1162"/>
      <c r="I318" s="554"/>
    </row>
    <row r="319" spans="1:9" ht="15.75" hidden="1" customHeight="1">
      <c r="A319" s="607">
        <v>5</v>
      </c>
      <c r="B319" s="636" t="s">
        <v>699</v>
      </c>
      <c r="C319" s="637"/>
      <c r="D319" s="641"/>
      <c r="E319" s="617"/>
      <c r="F319" s="618"/>
      <c r="G319" s="1161"/>
      <c r="H319" s="1162"/>
      <c r="I319" s="554"/>
    </row>
    <row r="320" spans="1:9" ht="15.75" hidden="1" customHeight="1">
      <c r="A320" s="607">
        <v>6</v>
      </c>
      <c r="B320" s="636" t="s">
        <v>711</v>
      </c>
      <c r="C320" s="637"/>
      <c r="D320" s="641"/>
      <c r="E320" s="617"/>
      <c r="F320" s="618"/>
      <c r="G320" s="1161"/>
      <c r="H320" s="1162"/>
      <c r="I320" s="554"/>
    </row>
    <row r="321" spans="1:9" ht="32.25" hidden="1" customHeight="1">
      <c r="A321" s="607"/>
      <c r="B321" s="1181" t="s">
        <v>703</v>
      </c>
      <c r="C321" s="1181"/>
      <c r="D321" s="642"/>
      <c r="E321" s="620"/>
      <c r="F321" s="621"/>
      <c r="G321" s="1163"/>
      <c r="H321" s="1164"/>
      <c r="I321" s="554"/>
    </row>
    <row r="322" spans="1:9" ht="32.25" hidden="1" customHeight="1">
      <c r="A322" s="622"/>
      <c r="B322" s="1182" t="s">
        <v>700</v>
      </c>
      <c r="C322" s="1182"/>
      <c r="D322" s="1182"/>
      <c r="E322" s="1182"/>
      <c r="F322" s="1182"/>
      <c r="G322" s="1182"/>
      <c r="H322" s="1183"/>
      <c r="I322" s="554"/>
    </row>
    <row r="323" spans="1:9" ht="16.5" hidden="1" customHeight="1">
      <c r="A323" s="625"/>
      <c r="B323" s="626"/>
      <c r="C323" s="626"/>
      <c r="D323" s="597"/>
      <c r="E323" s="597"/>
      <c r="F323" s="597"/>
      <c r="G323" s="597"/>
      <c r="H323" s="597"/>
      <c r="I323" s="554"/>
    </row>
    <row r="324" spans="1:9" ht="16.5" hidden="1" customHeight="1">
      <c r="A324" s="605" t="s">
        <v>704</v>
      </c>
      <c r="B324" s="1167" t="s">
        <v>705</v>
      </c>
      <c r="C324" s="1167"/>
      <c r="D324" s="627"/>
      <c r="E324" s="1168"/>
      <c r="F324" s="1169"/>
      <c r="G324" s="1170"/>
      <c r="H324" s="1171"/>
      <c r="I324" s="554"/>
    </row>
    <row r="325" spans="1:9" ht="28.5" hidden="1" customHeight="1">
      <c r="A325" s="605"/>
      <c r="B325" s="1115"/>
      <c r="C325" s="1166"/>
      <c r="D325" s="628"/>
      <c r="E325" s="1172" t="s">
        <v>706</v>
      </c>
      <c r="F325" s="1173"/>
      <c r="G325" s="1174" t="s">
        <v>688</v>
      </c>
      <c r="H325" s="1175"/>
      <c r="I325" s="554"/>
    </row>
    <row r="326" spans="1:9" ht="56.25" hidden="1" customHeight="1">
      <c r="A326" s="607"/>
      <c r="B326" s="1136" t="s">
        <v>707</v>
      </c>
      <c r="C326" s="1136"/>
      <c r="D326" s="614"/>
      <c r="E326" s="1176"/>
      <c r="F326" s="1177"/>
      <c r="G326" s="1178"/>
      <c r="H326" s="1178"/>
    </row>
    <row r="327" spans="1:9" ht="15.75" hidden="1" customHeight="1">
      <c r="A327" s="607"/>
      <c r="B327" s="1131" t="s">
        <v>708</v>
      </c>
      <c r="C327" s="1131"/>
      <c r="D327" s="624"/>
      <c r="E327" s="1137"/>
      <c r="F327" s="1138"/>
      <c r="G327" s="1139"/>
      <c r="H327" s="1140"/>
      <c r="I327" s="554"/>
    </row>
    <row r="328" spans="1:9" ht="49.5" hidden="1" customHeight="1">
      <c r="A328" s="607"/>
      <c r="B328" s="1136" t="s">
        <v>709</v>
      </c>
      <c r="C328" s="1136"/>
      <c r="D328" s="614"/>
      <c r="E328" s="1176"/>
      <c r="F328" s="1177"/>
      <c r="G328" s="1178"/>
      <c r="H328" s="1178"/>
      <c r="I328" s="554"/>
    </row>
    <row r="329" spans="1:9" ht="22.5" hidden="1" customHeight="1">
      <c r="A329" s="625"/>
      <c r="B329" s="644"/>
      <c r="C329" s="644"/>
      <c r="D329" s="645"/>
      <c r="E329" s="645"/>
      <c r="F329" s="645"/>
      <c r="G329" s="645"/>
      <c r="H329" s="645"/>
      <c r="I329" s="554"/>
    </row>
    <row r="330" spans="1:9" ht="17.25" hidden="1" customHeight="1">
      <c r="A330" s="647" t="s">
        <v>712</v>
      </c>
      <c r="B330" s="1184" t="s">
        <v>713</v>
      </c>
      <c r="C330" s="1184"/>
      <c r="D330" s="1184"/>
      <c r="E330" s="1184"/>
      <c r="F330" s="1184"/>
      <c r="G330" s="1184"/>
      <c r="H330" s="1184"/>
      <c r="I330" s="554"/>
    </row>
    <row r="331" spans="1:9" ht="12" hidden="1" customHeight="1">
      <c r="A331" s="554"/>
      <c r="B331" s="548"/>
      <c r="C331" s="548"/>
      <c r="D331" s="548"/>
      <c r="E331" s="548"/>
      <c r="F331" s="548"/>
      <c r="G331" s="548"/>
      <c r="H331" s="554"/>
      <c r="I331" s="554"/>
    </row>
    <row r="332" spans="1:9" ht="75" hidden="1" customHeight="1">
      <c r="A332" s="648"/>
      <c r="B332" s="1185" t="s">
        <v>714</v>
      </c>
      <c r="C332" s="1185"/>
      <c r="D332" s="1185"/>
      <c r="E332" s="1185"/>
      <c r="F332" s="1185"/>
      <c r="G332" s="1185"/>
      <c r="H332" s="1185"/>
      <c r="I332" s="554"/>
    </row>
    <row r="333" spans="1:9" ht="185.25" hidden="1" customHeight="1">
      <c r="A333" s="602"/>
      <c r="B333" s="1186" t="s">
        <v>715</v>
      </c>
      <c r="C333" s="1186"/>
      <c r="D333" s="1186"/>
      <c r="E333" s="1186"/>
      <c r="F333" s="1186"/>
      <c r="G333" s="1186"/>
      <c r="H333" s="1186"/>
    </row>
    <row r="334" spans="1:9" ht="40.15" hidden="1" customHeight="1">
      <c r="A334" s="602"/>
      <c r="B334" s="1185"/>
      <c r="C334" s="1185"/>
      <c r="D334" s="1185"/>
      <c r="E334" s="1185"/>
      <c r="F334" s="1185"/>
      <c r="G334" s="1185"/>
      <c r="H334" s="1185"/>
      <c r="I334" s="554"/>
    </row>
    <row r="335" spans="1:9" ht="9" hidden="1" customHeight="1">
      <c r="A335" s="554"/>
      <c r="B335" s="554"/>
      <c r="C335" s="554"/>
      <c r="D335" s="554"/>
      <c r="E335" s="554"/>
      <c r="F335" s="554"/>
      <c r="G335" s="554"/>
      <c r="H335" s="554"/>
      <c r="I335" s="554"/>
    </row>
    <row r="336" spans="1:9" ht="33.75" hidden="1" customHeight="1">
      <c r="A336" s="602"/>
      <c r="B336" s="1185"/>
      <c r="C336" s="1185"/>
      <c r="D336" s="1185"/>
      <c r="E336" s="1185"/>
      <c r="F336" s="1185"/>
      <c r="G336" s="1185"/>
      <c r="H336" s="1185"/>
      <c r="I336" s="554"/>
    </row>
    <row r="337" spans="1:9" hidden="1">
      <c r="B337" s="548"/>
      <c r="C337" s="548"/>
      <c r="D337" s="548"/>
      <c r="E337" s="548"/>
      <c r="F337" s="548"/>
      <c r="G337" s="548"/>
    </row>
    <row r="338" spans="1:9" ht="42" hidden="1" customHeight="1">
      <c r="A338" s="601"/>
      <c r="B338" s="1185"/>
      <c r="C338" s="1185"/>
      <c r="D338" s="1185"/>
      <c r="E338" s="1185"/>
      <c r="F338" s="1185"/>
      <c r="G338" s="1185"/>
      <c r="H338" s="1185"/>
      <c r="I338" s="554"/>
    </row>
    <row r="339" spans="1:9" hidden="1">
      <c r="A339" s="554"/>
      <c r="B339" s="554"/>
      <c r="C339" s="554"/>
      <c r="D339" s="554"/>
      <c r="E339" s="554"/>
      <c r="F339" s="554"/>
      <c r="G339" s="554"/>
      <c r="H339" s="554"/>
      <c r="I339" s="554"/>
    </row>
    <row r="340" spans="1:9" ht="19.5" hidden="1" customHeight="1">
      <c r="A340" s="601"/>
      <c r="B340" s="1185" t="s">
        <v>716</v>
      </c>
      <c r="C340" s="1185"/>
      <c r="D340" s="1185"/>
      <c r="E340" s="1185"/>
      <c r="F340" s="1185"/>
      <c r="G340" s="1185"/>
      <c r="H340" s="1185"/>
      <c r="I340" s="554"/>
    </row>
    <row r="341" spans="1:9" hidden="1">
      <c r="A341" s="554"/>
      <c r="B341" s="548"/>
      <c r="C341" s="548"/>
      <c r="D341" s="548"/>
      <c r="E341" s="548"/>
      <c r="F341" s="548"/>
      <c r="G341" s="548"/>
      <c r="H341" s="554"/>
      <c r="I341" s="554"/>
    </row>
    <row r="342" spans="1:9" ht="40.15" hidden="1" customHeight="1">
      <c r="A342" s="601" t="s">
        <v>344</v>
      </c>
      <c r="B342" s="1186" t="s">
        <v>717</v>
      </c>
      <c r="C342" s="1186"/>
      <c r="D342" s="1186"/>
      <c r="E342" s="1186"/>
      <c r="F342" s="1186"/>
      <c r="G342" s="1186"/>
      <c r="H342" s="1186"/>
      <c r="I342" s="554"/>
    </row>
    <row r="343" spans="1:9" hidden="1">
      <c r="A343" s="554"/>
      <c r="B343" s="548"/>
      <c r="C343" s="548"/>
      <c r="D343" s="548"/>
      <c r="E343" s="548"/>
      <c r="F343" s="548"/>
      <c r="G343" s="548"/>
      <c r="H343" s="554"/>
      <c r="I343" s="554"/>
    </row>
    <row r="344" spans="1:9" ht="90" hidden="1" customHeight="1">
      <c r="A344" s="601" t="s">
        <v>345</v>
      </c>
      <c r="B344" s="1186" t="s">
        <v>718</v>
      </c>
      <c r="C344" s="1186"/>
      <c r="D344" s="1186"/>
      <c r="E344" s="1186"/>
      <c r="F344" s="1186"/>
      <c r="G344" s="1186"/>
      <c r="H344" s="1186"/>
    </row>
    <row r="345" spans="1:9" hidden="1">
      <c r="A345" s="554"/>
      <c r="B345" s="554"/>
      <c r="C345" s="554"/>
      <c r="D345" s="554"/>
      <c r="E345" s="554"/>
      <c r="F345" s="554"/>
      <c r="G345" s="554"/>
      <c r="H345" s="554"/>
      <c r="I345" s="554"/>
    </row>
    <row r="346" spans="1:9" ht="48" hidden="1" customHeight="1">
      <c r="A346" s="601" t="s">
        <v>346</v>
      </c>
      <c r="B346" s="1185" t="s">
        <v>719</v>
      </c>
      <c r="C346" s="1185"/>
      <c r="D346" s="1185"/>
      <c r="E346" s="1185"/>
      <c r="F346" s="1185"/>
      <c r="G346" s="1185"/>
      <c r="H346" s="1185"/>
      <c r="I346" s="554"/>
    </row>
    <row r="347" spans="1:9" ht="17.25" hidden="1" customHeight="1">
      <c r="A347" s="554"/>
      <c r="B347" s="554"/>
      <c r="C347" s="554"/>
      <c r="D347" s="453"/>
      <c r="E347" s="554"/>
      <c r="F347" s="554"/>
      <c r="G347" s="554"/>
      <c r="H347" s="554"/>
      <c r="I347" s="554"/>
    </row>
    <row r="348" spans="1:9" ht="21" hidden="1" customHeight="1">
      <c r="A348" s="601" t="s">
        <v>347</v>
      </c>
      <c r="B348" s="1185" t="s">
        <v>720</v>
      </c>
      <c r="C348" s="1185"/>
      <c r="D348" s="1185"/>
      <c r="E348" s="1185"/>
      <c r="F348" s="1185"/>
      <c r="G348" s="1185"/>
      <c r="H348" s="1185"/>
      <c r="I348" s="554"/>
    </row>
    <row r="349" spans="1:9" ht="29.25" hidden="1" customHeight="1">
      <c r="A349" s="601"/>
      <c r="B349" s="1187" t="s">
        <v>721</v>
      </c>
      <c r="C349" s="1187"/>
      <c r="D349" s="1187"/>
      <c r="E349" s="1187"/>
      <c r="F349" s="1187"/>
      <c r="G349" s="1187"/>
      <c r="H349" s="1187"/>
      <c r="I349" s="554"/>
    </row>
    <row r="350" spans="1:9" ht="17.25" hidden="1" customHeight="1">
      <c r="A350" s="601"/>
      <c r="B350" s="649"/>
      <c r="C350" s="649"/>
      <c r="D350" s="649"/>
      <c r="E350" s="649"/>
      <c r="F350" s="649"/>
      <c r="G350" s="649"/>
      <c r="H350" s="649"/>
    </row>
    <row r="351" spans="1:9" ht="72" hidden="1" customHeight="1">
      <c r="A351" s="602">
        <v>4.0999999999999996</v>
      </c>
      <c r="B351" s="1049" t="s">
        <v>722</v>
      </c>
      <c r="C351" s="1049"/>
      <c r="D351" s="1049"/>
      <c r="E351" s="1049"/>
      <c r="F351" s="1049"/>
      <c r="G351" s="1049"/>
      <c r="H351" s="1049"/>
    </row>
    <row r="352" spans="1:9" ht="16.5" hidden="1" customHeight="1">
      <c r="A352" s="547" t="s">
        <v>639</v>
      </c>
      <c r="B352" s="1188" t="str">
        <f>"For  " &amp;B199</f>
        <v>For  Name of the Bidder</v>
      </c>
      <c r="C352" s="1188"/>
      <c r="D352" s="1188"/>
      <c r="E352" s="1188"/>
      <c r="F352" s="1188"/>
      <c r="G352" s="554"/>
      <c r="H352" s="554"/>
      <c r="I352" s="554"/>
    </row>
    <row r="353" spans="1:9" ht="15.75" hidden="1" customHeight="1">
      <c r="A353" s="554"/>
      <c r="B353" s="650" t="s">
        <v>18</v>
      </c>
      <c r="C353" s="1189"/>
      <c r="D353" s="1190"/>
      <c r="E353" s="1190"/>
      <c r="F353" s="1190"/>
      <c r="G353" s="1190"/>
      <c r="H353" s="1191"/>
      <c r="I353" s="554"/>
    </row>
    <row r="354" spans="1:9" ht="15.75" hidden="1" customHeight="1">
      <c r="A354" s="554"/>
      <c r="B354" s="650" t="s">
        <v>27</v>
      </c>
      <c r="C354" s="1189"/>
      <c r="D354" s="1190"/>
      <c r="E354" s="1190"/>
      <c r="F354" s="1190"/>
      <c r="G354" s="1190"/>
      <c r="H354" s="1191"/>
      <c r="I354" s="554"/>
    </row>
    <row r="355" spans="1:9" ht="15.75" hidden="1" customHeight="1">
      <c r="A355" s="554"/>
      <c r="B355" s="650" t="s">
        <v>458</v>
      </c>
      <c r="C355" s="1189"/>
      <c r="D355" s="1190"/>
      <c r="E355" s="1190"/>
      <c r="F355" s="1190"/>
      <c r="G355" s="1190"/>
      <c r="H355" s="1191"/>
      <c r="I355" s="554"/>
    </row>
    <row r="356" spans="1:9" ht="15.75" hidden="1" customHeight="1">
      <c r="A356" s="554"/>
      <c r="B356" s="650" t="s">
        <v>504</v>
      </c>
      <c r="C356" s="1189"/>
      <c r="D356" s="1190"/>
      <c r="E356" s="1190"/>
      <c r="F356" s="1190"/>
      <c r="G356" s="1190"/>
      <c r="H356" s="1191"/>
      <c r="I356" s="554"/>
    </row>
    <row r="357" spans="1:9" ht="15.75" hidden="1" customHeight="1">
      <c r="A357" s="554"/>
      <c r="B357" s="650" t="s">
        <v>459</v>
      </c>
      <c r="C357" s="1189"/>
      <c r="D357" s="1190"/>
      <c r="E357" s="1190"/>
      <c r="F357" s="1190"/>
      <c r="G357" s="1190"/>
      <c r="H357" s="1191"/>
      <c r="I357" s="554"/>
    </row>
    <row r="358" spans="1:9" ht="15.75" hidden="1" customHeight="1">
      <c r="A358" s="554"/>
      <c r="B358" s="650" t="s">
        <v>462</v>
      </c>
      <c r="C358" s="1189"/>
      <c r="D358" s="1190"/>
      <c r="E358" s="1190"/>
      <c r="F358" s="1190"/>
      <c r="G358" s="1190"/>
      <c r="H358" s="1191"/>
      <c r="I358" s="554"/>
    </row>
    <row r="359" spans="1:9" ht="15.75" hidden="1" customHeight="1">
      <c r="A359" s="554"/>
      <c r="B359" s="650" t="s">
        <v>723</v>
      </c>
      <c r="C359" s="1189"/>
      <c r="D359" s="1190"/>
      <c r="E359" s="1190"/>
      <c r="F359" s="1190"/>
      <c r="G359" s="1190"/>
      <c r="H359" s="1191"/>
      <c r="I359" s="554"/>
    </row>
    <row r="360" spans="1:9" ht="15.75" hidden="1" customHeight="1">
      <c r="A360" s="554"/>
      <c r="B360" s="650" t="s">
        <v>724</v>
      </c>
      <c r="C360" s="1189"/>
      <c r="D360" s="1190"/>
      <c r="E360" s="1190"/>
      <c r="F360" s="1190"/>
      <c r="G360" s="1190"/>
      <c r="H360" s="1191"/>
      <c r="I360" s="554"/>
    </row>
    <row r="361" spans="1:9" ht="15.75" hidden="1" customHeight="1">
      <c r="A361" s="554"/>
      <c r="B361" s="650" t="s">
        <v>725</v>
      </c>
      <c r="C361" s="1189"/>
      <c r="D361" s="1190"/>
      <c r="E361" s="1190"/>
      <c r="F361" s="1190"/>
      <c r="G361" s="1190"/>
      <c r="H361" s="1191"/>
      <c r="I361" s="554"/>
    </row>
    <row r="362" spans="1:9" ht="15.75" hidden="1" customHeight="1">
      <c r="A362" s="554"/>
      <c r="B362" s="650" t="s">
        <v>726</v>
      </c>
      <c r="C362" s="1189"/>
      <c r="D362" s="1190"/>
      <c r="E362" s="1190"/>
      <c r="F362" s="1190"/>
      <c r="G362" s="1190"/>
      <c r="H362" s="1191"/>
      <c r="I362" s="554"/>
    </row>
    <row r="363" spans="1:9" hidden="1">
      <c r="A363" s="554"/>
      <c r="B363" s="554"/>
      <c r="C363" s="554"/>
      <c r="D363" s="554"/>
      <c r="E363" s="554"/>
      <c r="F363" s="554"/>
      <c r="G363" s="554"/>
      <c r="H363" s="554"/>
      <c r="I363" s="554"/>
    </row>
    <row r="364" spans="1:9" ht="16.5" hidden="1" customHeight="1">
      <c r="A364" s="547" t="s">
        <v>644</v>
      </c>
      <c r="B364" s="1188" t="e">
        <f>"For  " &amp;B260</f>
        <v>#REF!</v>
      </c>
      <c r="C364" s="1188"/>
      <c r="D364" s="1188"/>
      <c r="E364" s="1188"/>
      <c r="F364" s="1188"/>
      <c r="G364" s="554"/>
      <c r="H364" s="554"/>
      <c r="I364" s="554"/>
    </row>
    <row r="365" spans="1:9" ht="15.75" hidden="1" customHeight="1">
      <c r="A365" s="554"/>
      <c r="B365" s="650" t="s">
        <v>18</v>
      </c>
      <c r="C365" s="1189"/>
      <c r="D365" s="1190"/>
      <c r="E365" s="1190"/>
      <c r="F365" s="1190"/>
      <c r="G365" s="1190"/>
      <c r="H365" s="1191"/>
      <c r="I365" s="554"/>
    </row>
    <row r="366" spans="1:9" ht="15.75" hidden="1" customHeight="1">
      <c r="A366" s="554"/>
      <c r="B366" s="650" t="s">
        <v>27</v>
      </c>
      <c r="C366" s="1189"/>
      <c r="D366" s="1190"/>
      <c r="E366" s="1190"/>
      <c r="F366" s="1190"/>
      <c r="G366" s="1190"/>
      <c r="H366" s="1191"/>
      <c r="I366" s="554"/>
    </row>
    <row r="367" spans="1:9" ht="15.75" hidden="1" customHeight="1">
      <c r="A367" s="554"/>
      <c r="B367" s="650" t="s">
        <v>458</v>
      </c>
      <c r="C367" s="1189"/>
      <c r="D367" s="1190"/>
      <c r="E367" s="1190"/>
      <c r="F367" s="1190"/>
      <c r="G367" s="1190"/>
      <c r="H367" s="1191"/>
      <c r="I367" s="554"/>
    </row>
    <row r="368" spans="1:9" ht="15.75" hidden="1" customHeight="1">
      <c r="A368" s="554"/>
      <c r="B368" s="650" t="s">
        <v>504</v>
      </c>
      <c r="C368" s="1189"/>
      <c r="D368" s="1190"/>
      <c r="E368" s="1190"/>
      <c r="F368" s="1190"/>
      <c r="G368" s="1190"/>
      <c r="H368" s="1191"/>
      <c r="I368" s="554"/>
    </row>
    <row r="369" spans="1:9" ht="15.75" hidden="1" customHeight="1">
      <c r="A369" s="554"/>
      <c r="B369" s="650" t="s">
        <v>459</v>
      </c>
      <c r="C369" s="1189"/>
      <c r="D369" s="1190"/>
      <c r="E369" s="1190"/>
      <c r="F369" s="1190"/>
      <c r="G369" s="1190"/>
      <c r="H369" s="1191"/>
      <c r="I369" s="554"/>
    </row>
    <row r="370" spans="1:9" ht="15.75" hidden="1" customHeight="1">
      <c r="A370" s="554"/>
      <c r="B370" s="650" t="s">
        <v>462</v>
      </c>
      <c r="C370" s="1189"/>
      <c r="D370" s="1190"/>
      <c r="E370" s="1190"/>
      <c r="F370" s="1190"/>
      <c r="G370" s="1190"/>
      <c r="H370" s="1191"/>
      <c r="I370" s="554"/>
    </row>
    <row r="371" spans="1:9" ht="15.75" hidden="1" customHeight="1">
      <c r="A371" s="554"/>
      <c r="B371" s="650" t="s">
        <v>723</v>
      </c>
      <c r="C371" s="1189"/>
      <c r="D371" s="1190"/>
      <c r="E371" s="1190"/>
      <c r="F371" s="1190"/>
      <c r="G371" s="1190"/>
      <c r="H371" s="1191"/>
      <c r="I371" s="554"/>
    </row>
    <row r="372" spans="1:9" ht="15.75" hidden="1" customHeight="1">
      <c r="A372" s="554"/>
      <c r="B372" s="650" t="s">
        <v>724</v>
      </c>
      <c r="C372" s="1189"/>
      <c r="D372" s="1190"/>
      <c r="E372" s="1190"/>
      <c r="F372" s="1190"/>
      <c r="G372" s="1190"/>
      <c r="H372" s="1191"/>
      <c r="I372" s="554"/>
    </row>
    <row r="373" spans="1:9" ht="15.75" hidden="1" customHeight="1">
      <c r="A373" s="554"/>
      <c r="B373" s="650" t="s">
        <v>725</v>
      </c>
      <c r="C373" s="1189"/>
      <c r="D373" s="1190"/>
      <c r="E373" s="1190"/>
      <c r="F373" s="1190"/>
      <c r="G373" s="1190"/>
      <c r="H373" s="1191"/>
      <c r="I373" s="554"/>
    </row>
    <row r="374" spans="1:9" ht="15.75" hidden="1" customHeight="1">
      <c r="A374" s="554"/>
      <c r="B374" s="650" t="s">
        <v>726</v>
      </c>
      <c r="C374" s="1189"/>
      <c r="D374" s="1190"/>
      <c r="E374" s="1190"/>
      <c r="F374" s="1190"/>
      <c r="G374" s="1190"/>
      <c r="H374" s="1191"/>
      <c r="I374" s="554"/>
    </row>
    <row r="375" spans="1:9" hidden="1">
      <c r="A375" s="554"/>
      <c r="B375" s="651"/>
      <c r="C375" s="652"/>
      <c r="D375" s="652"/>
      <c r="E375" s="652"/>
      <c r="F375" s="652"/>
      <c r="G375" s="652"/>
      <c r="H375" s="652"/>
      <c r="I375" s="554"/>
    </row>
    <row r="376" spans="1:9" ht="16.5" hidden="1" customHeight="1">
      <c r="A376" s="547" t="s">
        <v>704</v>
      </c>
      <c r="B376" s="1188" t="e">
        <f>"For  "&amp;B296</f>
        <v>#REF!</v>
      </c>
      <c r="C376" s="1188"/>
      <c r="D376" s="1188"/>
      <c r="E376" s="1188"/>
      <c r="F376" s="1188"/>
      <c r="G376" s="554"/>
      <c r="H376" s="554"/>
      <c r="I376" s="554"/>
    </row>
    <row r="377" spans="1:9" ht="15.75" hidden="1" customHeight="1">
      <c r="A377" s="554"/>
      <c r="B377" s="650" t="s">
        <v>18</v>
      </c>
      <c r="C377" s="1189"/>
      <c r="D377" s="1190"/>
      <c r="E377" s="1190"/>
      <c r="F377" s="1190"/>
      <c r="G377" s="1190"/>
      <c r="H377" s="1191"/>
      <c r="I377" s="554"/>
    </row>
    <row r="378" spans="1:9" ht="15.75" hidden="1" customHeight="1">
      <c r="A378" s="554"/>
      <c r="B378" s="650" t="s">
        <v>27</v>
      </c>
      <c r="C378" s="1189"/>
      <c r="D378" s="1190"/>
      <c r="E378" s="1190"/>
      <c r="F378" s="1190"/>
      <c r="G378" s="1190"/>
      <c r="H378" s="1191"/>
      <c r="I378" s="554"/>
    </row>
    <row r="379" spans="1:9" ht="15.75" hidden="1" customHeight="1">
      <c r="A379" s="554"/>
      <c r="B379" s="650" t="s">
        <v>458</v>
      </c>
      <c r="C379" s="1189"/>
      <c r="D379" s="1190"/>
      <c r="E379" s="1190"/>
      <c r="F379" s="1190"/>
      <c r="G379" s="1190"/>
      <c r="H379" s="1191"/>
      <c r="I379" s="554"/>
    </row>
    <row r="380" spans="1:9" ht="15.75" hidden="1" customHeight="1">
      <c r="A380" s="554"/>
      <c r="B380" s="650" t="s">
        <v>504</v>
      </c>
      <c r="C380" s="1189"/>
      <c r="D380" s="1190"/>
      <c r="E380" s="1190"/>
      <c r="F380" s="1190"/>
      <c r="G380" s="1190"/>
      <c r="H380" s="1191"/>
      <c r="I380" s="554"/>
    </row>
    <row r="381" spans="1:9" ht="15.75" hidden="1" customHeight="1">
      <c r="A381" s="554"/>
      <c r="B381" s="650" t="s">
        <v>459</v>
      </c>
      <c r="C381" s="1189"/>
      <c r="D381" s="1190"/>
      <c r="E381" s="1190"/>
      <c r="F381" s="1190"/>
      <c r="G381" s="1190"/>
      <c r="H381" s="1191"/>
      <c r="I381" s="554"/>
    </row>
    <row r="382" spans="1:9" ht="15.75" hidden="1" customHeight="1">
      <c r="A382" s="554"/>
      <c r="B382" s="650" t="s">
        <v>462</v>
      </c>
      <c r="C382" s="1189"/>
      <c r="D382" s="1190"/>
      <c r="E382" s="1190"/>
      <c r="F382" s="1190"/>
      <c r="G382" s="1190"/>
      <c r="H382" s="1191"/>
      <c r="I382" s="554"/>
    </row>
    <row r="383" spans="1:9" ht="15.75" hidden="1" customHeight="1">
      <c r="A383" s="554"/>
      <c r="B383" s="650" t="s">
        <v>723</v>
      </c>
      <c r="C383" s="1189"/>
      <c r="D383" s="1190"/>
      <c r="E383" s="1190"/>
      <c r="F383" s="1190"/>
      <c r="G383" s="1190"/>
      <c r="H383" s="1191"/>
      <c r="I383" s="554"/>
    </row>
    <row r="384" spans="1:9" ht="15.75" hidden="1" customHeight="1">
      <c r="A384" s="554"/>
      <c r="B384" s="650" t="s">
        <v>724</v>
      </c>
      <c r="C384" s="1189"/>
      <c r="D384" s="1190"/>
      <c r="E384" s="1190"/>
      <c r="F384" s="1190"/>
      <c r="G384" s="1190"/>
      <c r="H384" s="1191"/>
      <c r="I384" s="554"/>
    </row>
    <row r="385" spans="1:12" ht="15.75" hidden="1" customHeight="1">
      <c r="A385" s="554"/>
      <c r="B385" s="650" t="s">
        <v>725</v>
      </c>
      <c r="C385" s="1189"/>
      <c r="D385" s="1190"/>
      <c r="E385" s="1190"/>
      <c r="F385" s="1190"/>
      <c r="G385" s="1190"/>
      <c r="H385" s="1191"/>
      <c r="I385" s="554"/>
    </row>
    <row r="386" spans="1:12" ht="15.75" hidden="1" customHeight="1">
      <c r="A386" s="554"/>
      <c r="B386" s="650" t="s">
        <v>726</v>
      </c>
      <c r="C386" s="1189"/>
      <c r="D386" s="1190"/>
      <c r="E386" s="1190"/>
      <c r="F386" s="1190"/>
      <c r="G386" s="1190"/>
      <c r="H386" s="1191"/>
      <c r="I386" s="554"/>
    </row>
    <row r="387" spans="1:12" ht="27.75" customHeight="1">
      <c r="A387" s="789" t="s">
        <v>839</v>
      </c>
      <c r="B387" s="1047" t="s">
        <v>727</v>
      </c>
      <c r="C387" s="1047"/>
      <c r="D387" s="1047"/>
      <c r="E387" s="1047"/>
      <c r="F387" s="1047"/>
      <c r="G387" s="1047"/>
      <c r="H387" s="1047"/>
      <c r="I387" s="554"/>
    </row>
    <row r="388" spans="1:12" ht="42" customHeight="1">
      <c r="A388" s="747">
        <v>6.1</v>
      </c>
      <c r="B388" s="1050" t="s">
        <v>728</v>
      </c>
      <c r="C388" s="1050"/>
      <c r="D388" s="1050"/>
      <c r="E388" s="1050"/>
      <c r="F388" s="1050"/>
      <c r="G388" s="1050"/>
      <c r="H388" s="1050"/>
    </row>
    <row r="389" spans="1:12" ht="105.75" customHeight="1">
      <c r="A389" s="554"/>
      <c r="B389" s="602" t="s">
        <v>729</v>
      </c>
      <c r="C389" s="1049" t="s">
        <v>730</v>
      </c>
      <c r="D389" s="1049"/>
      <c r="E389" s="1049"/>
      <c r="F389" s="1049"/>
      <c r="G389" s="1049"/>
      <c r="H389" s="1049"/>
      <c r="I389" s="653"/>
    </row>
    <row r="390" spans="1:12" ht="78" customHeight="1">
      <c r="A390" s="554"/>
      <c r="B390" s="602" t="s">
        <v>460</v>
      </c>
      <c r="C390" s="1049" t="s">
        <v>731</v>
      </c>
      <c r="D390" s="1049"/>
      <c r="E390" s="1049"/>
      <c r="F390" s="1049"/>
      <c r="G390" s="1049"/>
      <c r="H390" s="1049"/>
      <c r="I390" s="554"/>
    </row>
    <row r="391" spans="1:12" ht="9" customHeight="1">
      <c r="A391" s="554"/>
      <c r="B391" s="554"/>
      <c r="C391" s="554"/>
      <c r="D391" s="554"/>
      <c r="E391" s="554"/>
      <c r="F391" s="554"/>
      <c r="G391" s="554"/>
      <c r="H391" s="554"/>
      <c r="I391" s="554"/>
    </row>
    <row r="392" spans="1:12" ht="23.25" customHeight="1">
      <c r="A392" s="747">
        <v>6.2</v>
      </c>
      <c r="B392" s="1049" t="s">
        <v>164</v>
      </c>
      <c r="C392" s="1049"/>
      <c r="D392" s="1049"/>
      <c r="E392" s="1049"/>
      <c r="F392" s="1049"/>
      <c r="G392" s="1049"/>
      <c r="H392" s="1049"/>
    </row>
    <row r="393" spans="1:12" ht="10.5" customHeight="1">
      <c r="A393" s="554"/>
      <c r="B393" s="554"/>
      <c r="C393" s="554"/>
      <c r="D393" s="554"/>
      <c r="E393" s="554"/>
      <c r="F393" s="554"/>
      <c r="G393" s="554"/>
      <c r="H393" s="554"/>
      <c r="I393" s="554"/>
    </row>
    <row r="394" spans="1:12" ht="24" customHeight="1">
      <c r="A394" s="385"/>
      <c r="B394" s="1194" t="s">
        <v>732</v>
      </c>
      <c r="C394" s="1194"/>
      <c r="D394" s="1194"/>
      <c r="E394" s="1194"/>
      <c r="F394" s="1194"/>
      <c r="G394" s="1194"/>
      <c r="H394" s="1194"/>
      <c r="I394" s="554"/>
    </row>
    <row r="395" spans="1:12" ht="32.25" customHeight="1">
      <c r="A395" s="654"/>
      <c r="B395" s="1195"/>
      <c r="C395" s="1196"/>
      <c r="D395" s="655" t="s">
        <v>733</v>
      </c>
      <c r="E395" s="1197"/>
      <c r="F395" s="1198"/>
      <c r="G395" s="1198"/>
      <c r="H395" s="1198"/>
      <c r="I395" s="559"/>
    </row>
    <row r="396" spans="1:12" ht="50.25" customHeight="1">
      <c r="A396" s="656" t="s">
        <v>639</v>
      </c>
      <c r="B396" s="1130" t="s">
        <v>734</v>
      </c>
      <c r="C396" s="1130"/>
      <c r="D396" s="657" t="s">
        <v>735</v>
      </c>
      <c r="E396" s="554"/>
      <c r="F396" s="554"/>
      <c r="G396" s="554"/>
      <c r="H396" s="554"/>
      <c r="I396" s="559"/>
    </row>
    <row r="397" spans="1:12" ht="21" customHeight="1">
      <c r="A397" s="658"/>
      <c r="B397" s="1199" t="s">
        <v>736</v>
      </c>
      <c r="C397" s="1200"/>
      <c r="D397" s="659"/>
      <c r="E397" s="554"/>
      <c r="F397" s="554"/>
      <c r="G397" s="554"/>
      <c r="H397" s="554"/>
      <c r="I397" s="600"/>
      <c r="J397" s="660"/>
      <c r="K397" s="661"/>
    </row>
    <row r="398" spans="1:12" ht="23.25" customHeight="1">
      <c r="A398" s="658"/>
      <c r="B398" s="1199" t="s">
        <v>737</v>
      </c>
      <c r="C398" s="1200"/>
      <c r="D398" s="659"/>
      <c r="E398" s="554"/>
      <c r="F398" s="554"/>
      <c r="G398" s="554"/>
      <c r="H398" s="554"/>
      <c r="I398" s="662"/>
      <c r="J398" s="663"/>
      <c r="K398" s="664"/>
    </row>
    <row r="399" spans="1:12" ht="21.75" customHeight="1">
      <c r="A399" s="658"/>
      <c r="B399" s="1199" t="s">
        <v>738</v>
      </c>
      <c r="C399" s="1200"/>
      <c r="D399" s="659"/>
      <c r="E399" s="554"/>
      <c r="F399" s="554"/>
      <c r="G399" s="554"/>
      <c r="H399" s="554"/>
      <c r="I399" s="600"/>
      <c r="J399" s="660"/>
      <c r="K399" s="661"/>
      <c r="L399" s="425"/>
    </row>
    <row r="400" spans="1:12" ht="20.25" customHeight="1">
      <c r="A400" s="658"/>
      <c r="B400" s="1199" t="s">
        <v>739</v>
      </c>
      <c r="C400" s="1200"/>
      <c r="D400" s="659"/>
      <c r="E400" s="554"/>
      <c r="F400" s="554"/>
      <c r="G400" s="554"/>
      <c r="H400" s="554"/>
      <c r="I400" s="600"/>
      <c r="J400" s="660"/>
      <c r="K400" s="661"/>
      <c r="L400" s="425"/>
    </row>
    <row r="401" spans="1:12" ht="21.75" customHeight="1">
      <c r="A401" s="658"/>
      <c r="B401" s="1192" t="s">
        <v>740</v>
      </c>
      <c r="C401" s="1193"/>
      <c r="D401" s="659"/>
      <c r="E401" s="554"/>
      <c r="F401" s="554"/>
      <c r="G401" s="554"/>
      <c r="H401" s="554"/>
      <c r="I401" s="600"/>
      <c r="J401" s="660"/>
      <c r="K401" s="661"/>
      <c r="L401" s="425"/>
    </row>
    <row r="402" spans="1:12" ht="16.5" customHeight="1">
      <c r="A402" s="554"/>
      <c r="B402" s="554"/>
      <c r="C402" s="554"/>
      <c r="D402" s="554"/>
      <c r="E402" s="554"/>
      <c r="F402" s="554"/>
      <c r="G402" s="554"/>
      <c r="H402" s="554"/>
      <c r="I402" s="559"/>
    </row>
    <row r="403" spans="1:12">
      <c r="A403" s="554"/>
      <c r="B403" s="554"/>
      <c r="C403" s="554"/>
      <c r="D403" s="554"/>
      <c r="E403" s="554"/>
      <c r="F403" s="554"/>
      <c r="G403" s="554"/>
      <c r="H403" s="554"/>
      <c r="I403" s="559"/>
    </row>
    <row r="404" spans="1:12">
      <c r="I404" s="665"/>
    </row>
    <row r="405" spans="1:12" ht="16.5">
      <c r="B405" s="423" t="s">
        <v>6</v>
      </c>
      <c r="C405" s="666" t="str">
        <f>'Names of Bidder'!D36&amp;"-"&amp; 'Names of Bidder'!E36&amp;"-" &amp;'Names of Bidder'!F36</f>
        <v>--</v>
      </c>
      <c r="F405" s="422" t="s">
        <v>4</v>
      </c>
      <c r="G405" s="423" t="str">
        <f>IF('Names of Bidder'!D33=0, "", 'Names of Bidder'!D33)</f>
        <v/>
      </c>
      <c r="H405" s="423"/>
      <c r="I405" s="423"/>
    </row>
    <row r="406" spans="1:12" ht="16.5">
      <c r="B406" s="423" t="s">
        <v>7</v>
      </c>
      <c r="C406" s="666" t="str">
        <f>IF('Names of Bidder'!D37=0, "", 'Names of Bidder'!D37)</f>
        <v/>
      </c>
      <c r="F406" s="422" t="s">
        <v>5</v>
      </c>
      <c r="G406" s="423" t="str">
        <f>IF('Names of Bidder'!D34=0, "", 'Names of Bidder'!D34)</f>
        <v/>
      </c>
      <c r="H406" s="423"/>
      <c r="I406" s="423"/>
    </row>
  </sheetData>
  <sheetProtection formatColumns="0" formatRows="0" selectLockedCells="1"/>
  <customSheetViews>
    <customSheetView guid="{75B14AF8-1D53-4505-AAFD-D14BA6666FC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
      <headerFooter alignWithMargins="0"/>
    </customSheetView>
    <customSheetView guid="{A191DFDC-8ECE-4AD6-BD00-FEA0D8FB0A45}"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
      <headerFooter alignWithMargins="0"/>
    </customSheetView>
    <customSheetView guid="{5476C51C-4037-4B28-A818-10D7CDF0C66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3"/>
      <headerFooter alignWithMargins="0"/>
    </customSheetView>
    <customSheetView guid="{3B0AB1ED-5866-4A43-AA03-026CB8F4E20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4"/>
      <headerFooter alignWithMargins="0"/>
    </customSheetView>
    <customSheetView guid="{45814E31-7EF7-46D4-AAA9-9580F481731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5"/>
      <headerFooter alignWithMargins="0"/>
    </customSheetView>
    <customSheetView guid="{A8583C01-5E6A-4469-ADCA-440E12AA808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6"/>
      <headerFooter alignWithMargins="0"/>
    </customSheetView>
    <customSheetView guid="{3836A67F-51F8-4B52-B51D-937DC398CD1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7"/>
      <headerFooter alignWithMargins="0"/>
    </customSheetView>
    <customSheetView guid="{2CF6F19D-227C-4840-A9E1-6C944B0145D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8"/>
      <headerFooter alignWithMargins="0"/>
    </customSheetView>
    <customSheetView guid="{22E98F9C-C2D1-498E-A22F-610A9D935107}"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9"/>
      <headerFooter alignWithMargins="0"/>
    </customSheetView>
    <customSheetView guid="{F69C7555-C61D-4F7A-9432-A1A8E6C1D167}"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0"/>
      <headerFooter alignWithMargins="0"/>
    </customSheetView>
    <customSheetView guid="{1C46EBB3-B065-41C0-9C89-6B0653776FC2}"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1"/>
      <headerFooter alignWithMargins="0"/>
    </customSheetView>
    <customSheetView guid="{DADC952D-E162-4FBD-AB22-9C1A7E7CACD8}"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2"/>
      <headerFooter alignWithMargins="0"/>
    </customSheetView>
    <customSheetView guid="{ABDD40A7-66B9-43CC-B63B-09D98A5A40B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3"/>
      <headerFooter alignWithMargins="0"/>
    </customSheetView>
  </customSheetViews>
  <mergeCells count="490">
    <mergeCell ref="B258:C258"/>
    <mergeCell ref="E258:H258"/>
    <mergeCell ref="F212:H212"/>
    <mergeCell ref="F201:H201"/>
    <mergeCell ref="B252:C252"/>
    <mergeCell ref="B254:C254"/>
    <mergeCell ref="E254:F254"/>
    <mergeCell ref="G254:H254"/>
    <mergeCell ref="B255:C255"/>
    <mergeCell ref="E255:H255"/>
    <mergeCell ref="B256:C256"/>
    <mergeCell ref="E256:H256"/>
    <mergeCell ref="B257:C257"/>
    <mergeCell ref="E257:F257"/>
    <mergeCell ref="G257:H257"/>
    <mergeCell ref="B247:C247"/>
    <mergeCell ref="F247:H247"/>
    <mergeCell ref="B248:C248"/>
    <mergeCell ref="F248:H248"/>
    <mergeCell ref="B249:C249"/>
    <mergeCell ref="F249:H249"/>
    <mergeCell ref="B250:C250"/>
    <mergeCell ref="F250:H250"/>
    <mergeCell ref="B251:C251"/>
    <mergeCell ref="F238:H238"/>
    <mergeCell ref="B239:C239"/>
    <mergeCell ref="F239:H239"/>
    <mergeCell ref="F251:H251"/>
    <mergeCell ref="B240:C240"/>
    <mergeCell ref="F240:H240"/>
    <mergeCell ref="B242:H242"/>
    <mergeCell ref="E243:E244"/>
    <mergeCell ref="F243:H244"/>
    <mergeCell ref="B245:C245"/>
    <mergeCell ref="F245:H245"/>
    <mergeCell ref="B246:D246"/>
    <mergeCell ref="F246:H246"/>
    <mergeCell ref="B188:I188"/>
    <mergeCell ref="B189:I189"/>
    <mergeCell ref="B190:I190"/>
    <mergeCell ref="B191:I191"/>
    <mergeCell ref="B192:I192"/>
    <mergeCell ref="B194:I194"/>
    <mergeCell ref="B195:I195"/>
    <mergeCell ref="B196:I196"/>
    <mergeCell ref="B228:H228"/>
    <mergeCell ref="B222:C222"/>
    <mergeCell ref="E222:F222"/>
    <mergeCell ref="G222:H222"/>
    <mergeCell ref="B223:C223"/>
    <mergeCell ref="E223:H223"/>
    <mergeCell ref="B220:C220"/>
    <mergeCell ref="B226:C226"/>
    <mergeCell ref="F218:H218"/>
    <mergeCell ref="F219:H219"/>
    <mergeCell ref="B214:D214"/>
    <mergeCell ref="B215:C215"/>
    <mergeCell ref="B216:C216"/>
    <mergeCell ref="F214:H214"/>
    <mergeCell ref="F216:H216"/>
    <mergeCell ref="F215:H215"/>
    <mergeCell ref="B179:E179"/>
    <mergeCell ref="B182:I182"/>
    <mergeCell ref="A184:I184"/>
    <mergeCell ref="B185:H185"/>
    <mergeCell ref="B186:E186"/>
    <mergeCell ref="B137:E137"/>
    <mergeCell ref="B139:E139"/>
    <mergeCell ref="A167:A168"/>
    <mergeCell ref="B175:E175"/>
    <mergeCell ref="G175:H175"/>
    <mergeCell ref="B176:E176"/>
    <mergeCell ref="G176:H176"/>
    <mergeCell ref="B177:E177"/>
    <mergeCell ref="G177:H177"/>
    <mergeCell ref="A178:A179"/>
    <mergeCell ref="B178:E178"/>
    <mergeCell ref="B169:I169"/>
    <mergeCell ref="B170:E170"/>
    <mergeCell ref="B171:E171"/>
    <mergeCell ref="G171:H171"/>
    <mergeCell ref="B172:E172"/>
    <mergeCell ref="B173:E173"/>
    <mergeCell ref="G173:H173"/>
    <mergeCell ref="B174:E174"/>
    <mergeCell ref="G174:H174"/>
    <mergeCell ref="B166:E166"/>
    <mergeCell ref="G166:H166"/>
    <mergeCell ref="B167:E167"/>
    <mergeCell ref="B168:E168"/>
    <mergeCell ref="B161:E161"/>
    <mergeCell ref="G161:H161"/>
    <mergeCell ref="B162:E162"/>
    <mergeCell ref="G162:H162"/>
    <mergeCell ref="B163:E163"/>
    <mergeCell ref="G163:H163"/>
    <mergeCell ref="B164:E164"/>
    <mergeCell ref="G164:H164"/>
    <mergeCell ref="B165:E165"/>
    <mergeCell ref="G165:H165"/>
    <mergeCell ref="B156:E156"/>
    <mergeCell ref="G156:H156"/>
    <mergeCell ref="B157:E157"/>
    <mergeCell ref="G157:H157"/>
    <mergeCell ref="B158:E158"/>
    <mergeCell ref="G158:H158"/>
    <mergeCell ref="B159:E159"/>
    <mergeCell ref="B160:E160"/>
    <mergeCell ref="G160:H160"/>
    <mergeCell ref="B150:E150"/>
    <mergeCell ref="G150:H150"/>
    <mergeCell ref="B151:E151"/>
    <mergeCell ref="G151:H151"/>
    <mergeCell ref="B152:E155"/>
    <mergeCell ref="G152:H152"/>
    <mergeCell ref="G153:H153"/>
    <mergeCell ref="G154:H154"/>
    <mergeCell ref="G155:H155"/>
    <mergeCell ref="B144:I144"/>
    <mergeCell ref="B145:I145"/>
    <mergeCell ref="B146:E146"/>
    <mergeCell ref="F146:I146"/>
    <mergeCell ref="B147:E147"/>
    <mergeCell ref="F147:I147"/>
    <mergeCell ref="B148:E148"/>
    <mergeCell ref="F148:I148"/>
    <mergeCell ref="B149:I149"/>
    <mergeCell ref="B132:E132"/>
    <mergeCell ref="G132:H132"/>
    <mergeCell ref="A133:A134"/>
    <mergeCell ref="B133:E133"/>
    <mergeCell ref="B134:E134"/>
    <mergeCell ref="B122:E123"/>
    <mergeCell ref="A121:A123"/>
    <mergeCell ref="B127:E127"/>
    <mergeCell ref="B128:E128"/>
    <mergeCell ref="G128:H128"/>
    <mergeCell ref="B129:E129"/>
    <mergeCell ref="G129:H129"/>
    <mergeCell ref="B130:E130"/>
    <mergeCell ref="G130:H130"/>
    <mergeCell ref="B131:E131"/>
    <mergeCell ref="G131:H131"/>
    <mergeCell ref="A76:A77"/>
    <mergeCell ref="A99:A100"/>
    <mergeCell ref="B104:I104"/>
    <mergeCell ref="B119:E119"/>
    <mergeCell ref="B120:E120"/>
    <mergeCell ref="B125:E125"/>
    <mergeCell ref="B126:E126"/>
    <mergeCell ref="G126:H126"/>
    <mergeCell ref="A107:A111"/>
    <mergeCell ref="A82:A88"/>
    <mergeCell ref="A95:A96"/>
    <mergeCell ref="B121:E121"/>
    <mergeCell ref="F117:G117"/>
    <mergeCell ref="B118:E118"/>
    <mergeCell ref="F102:I102"/>
    <mergeCell ref="B113:E113"/>
    <mergeCell ref="H117:I117"/>
    <mergeCell ref="B107:E108"/>
    <mergeCell ref="B103:E103"/>
    <mergeCell ref="F103:I103"/>
    <mergeCell ref="B105:E105"/>
    <mergeCell ref="B102:E102"/>
    <mergeCell ref="B114:E114"/>
    <mergeCell ref="B100:I100"/>
    <mergeCell ref="G90:H90"/>
    <mergeCell ref="B99:I99"/>
    <mergeCell ref="B76:I76"/>
    <mergeCell ref="G81:H81"/>
    <mergeCell ref="G82:H82"/>
    <mergeCell ref="B91:E91"/>
    <mergeCell ref="F91:G91"/>
    <mergeCell ref="H91:I91"/>
    <mergeCell ref="B93:E93"/>
    <mergeCell ref="B94:E94"/>
    <mergeCell ref="B79:E79"/>
    <mergeCell ref="B81:E81"/>
    <mergeCell ref="B82:E85"/>
    <mergeCell ref="G87:H87"/>
    <mergeCell ref="G88:H88"/>
    <mergeCell ref="B92:E92"/>
    <mergeCell ref="B89:E89"/>
    <mergeCell ref="B90:E90"/>
    <mergeCell ref="B401:C401"/>
    <mergeCell ref="B394:H394"/>
    <mergeCell ref="B395:C395"/>
    <mergeCell ref="E395:F395"/>
    <mergeCell ref="G395:H395"/>
    <mergeCell ref="B396:C396"/>
    <mergeCell ref="B397:C397"/>
    <mergeCell ref="B398:C398"/>
    <mergeCell ref="B399:C399"/>
    <mergeCell ref="B400:C400"/>
    <mergeCell ref="C383:H383"/>
    <mergeCell ref="C384:H384"/>
    <mergeCell ref="C385:H385"/>
    <mergeCell ref="C386:H386"/>
    <mergeCell ref="B387:H387"/>
    <mergeCell ref="B388:H388"/>
    <mergeCell ref="C389:H389"/>
    <mergeCell ref="C390:H390"/>
    <mergeCell ref="B392:H392"/>
    <mergeCell ref="C373:H373"/>
    <mergeCell ref="C374:H374"/>
    <mergeCell ref="B376:F376"/>
    <mergeCell ref="C377:H377"/>
    <mergeCell ref="C378:H378"/>
    <mergeCell ref="C379:H379"/>
    <mergeCell ref="C380:H380"/>
    <mergeCell ref="C381:H381"/>
    <mergeCell ref="C382:H382"/>
    <mergeCell ref="B364:F364"/>
    <mergeCell ref="C365:H365"/>
    <mergeCell ref="C366:H366"/>
    <mergeCell ref="C367:H367"/>
    <mergeCell ref="C368:H368"/>
    <mergeCell ref="C369:H369"/>
    <mergeCell ref="C370:H370"/>
    <mergeCell ref="C371:H371"/>
    <mergeCell ref="C372:H372"/>
    <mergeCell ref="C354:H354"/>
    <mergeCell ref="C355:H355"/>
    <mergeCell ref="C356:H356"/>
    <mergeCell ref="C357:H357"/>
    <mergeCell ref="C358:H358"/>
    <mergeCell ref="C359:H359"/>
    <mergeCell ref="C360:H360"/>
    <mergeCell ref="C361:H361"/>
    <mergeCell ref="C362:H362"/>
    <mergeCell ref="B340:H340"/>
    <mergeCell ref="B342:H342"/>
    <mergeCell ref="B344:H344"/>
    <mergeCell ref="B346:H346"/>
    <mergeCell ref="B348:H348"/>
    <mergeCell ref="B349:H349"/>
    <mergeCell ref="B351:H351"/>
    <mergeCell ref="B352:F352"/>
    <mergeCell ref="C353:H353"/>
    <mergeCell ref="B328:C328"/>
    <mergeCell ref="E328:F328"/>
    <mergeCell ref="G328:H328"/>
    <mergeCell ref="B330:H330"/>
    <mergeCell ref="B332:H332"/>
    <mergeCell ref="B333:H333"/>
    <mergeCell ref="B334:H334"/>
    <mergeCell ref="B336:H336"/>
    <mergeCell ref="B338:H338"/>
    <mergeCell ref="B325:C325"/>
    <mergeCell ref="E325:F325"/>
    <mergeCell ref="G325:H325"/>
    <mergeCell ref="B326:C326"/>
    <mergeCell ref="E326:F326"/>
    <mergeCell ref="G326:H326"/>
    <mergeCell ref="B327:C327"/>
    <mergeCell ref="E327:F327"/>
    <mergeCell ref="G327:H327"/>
    <mergeCell ref="G318:H318"/>
    <mergeCell ref="G319:H319"/>
    <mergeCell ref="G320:H320"/>
    <mergeCell ref="B321:C321"/>
    <mergeCell ref="G321:H321"/>
    <mergeCell ref="B322:H322"/>
    <mergeCell ref="B324:C324"/>
    <mergeCell ref="E324:F324"/>
    <mergeCell ref="G324:H324"/>
    <mergeCell ref="B313:C313"/>
    <mergeCell ref="E313:F313"/>
    <mergeCell ref="G313:H313"/>
    <mergeCell ref="B314:D314"/>
    <mergeCell ref="B315:C315"/>
    <mergeCell ref="G315:H315"/>
    <mergeCell ref="B316:C316"/>
    <mergeCell ref="G316:H316"/>
    <mergeCell ref="G317:H317"/>
    <mergeCell ref="B303:C303"/>
    <mergeCell ref="G303:H303"/>
    <mergeCell ref="G304:H304"/>
    <mergeCell ref="G305:H305"/>
    <mergeCell ref="G306:H306"/>
    <mergeCell ref="G307:H307"/>
    <mergeCell ref="B308:H308"/>
    <mergeCell ref="B310:H310"/>
    <mergeCell ref="E311:E312"/>
    <mergeCell ref="F311:F312"/>
    <mergeCell ref="G311:H312"/>
    <mergeCell ref="E298:E299"/>
    <mergeCell ref="F298:F299"/>
    <mergeCell ref="G298:H299"/>
    <mergeCell ref="B300:C300"/>
    <mergeCell ref="E300:F300"/>
    <mergeCell ref="G300:H300"/>
    <mergeCell ref="B301:D301"/>
    <mergeCell ref="B302:C302"/>
    <mergeCell ref="G302:H302"/>
    <mergeCell ref="B294:C294"/>
    <mergeCell ref="E294:F294"/>
    <mergeCell ref="G294:H294"/>
    <mergeCell ref="B296:D296"/>
    <mergeCell ref="E296:H296"/>
    <mergeCell ref="B292:C292"/>
    <mergeCell ref="E292:F292"/>
    <mergeCell ref="G292:H292"/>
    <mergeCell ref="B293:C293"/>
    <mergeCell ref="E293:F293"/>
    <mergeCell ref="G285:H285"/>
    <mergeCell ref="G286:H286"/>
    <mergeCell ref="G287:H287"/>
    <mergeCell ref="G293:H293"/>
    <mergeCell ref="B288:H288"/>
    <mergeCell ref="B290:C290"/>
    <mergeCell ref="E290:F290"/>
    <mergeCell ref="G290:H290"/>
    <mergeCell ref="B291:C291"/>
    <mergeCell ref="E291:F291"/>
    <mergeCell ref="G291:H291"/>
    <mergeCell ref="B280:C280"/>
    <mergeCell ref="E280:F280"/>
    <mergeCell ref="G280:H280"/>
    <mergeCell ref="B281:D281"/>
    <mergeCell ref="B282:C282"/>
    <mergeCell ref="G282:H282"/>
    <mergeCell ref="B283:C283"/>
    <mergeCell ref="G283:H283"/>
    <mergeCell ref="G284:H284"/>
    <mergeCell ref="B267:C267"/>
    <mergeCell ref="G267:H267"/>
    <mergeCell ref="G268:H268"/>
    <mergeCell ref="G269:H269"/>
    <mergeCell ref="G270:H270"/>
    <mergeCell ref="G271:H271"/>
    <mergeCell ref="B272:H272"/>
    <mergeCell ref="B277:H277"/>
    <mergeCell ref="E278:E279"/>
    <mergeCell ref="F278:F279"/>
    <mergeCell ref="G278:H279"/>
    <mergeCell ref="E262:E263"/>
    <mergeCell ref="F262:F263"/>
    <mergeCell ref="G262:H263"/>
    <mergeCell ref="B264:C264"/>
    <mergeCell ref="E264:F264"/>
    <mergeCell ref="G264:H264"/>
    <mergeCell ref="B265:D265"/>
    <mergeCell ref="B266:C266"/>
    <mergeCell ref="G266:H266"/>
    <mergeCell ref="B260:D260"/>
    <mergeCell ref="E260:H260"/>
    <mergeCell ref="E226:H226"/>
    <mergeCell ref="B224:C224"/>
    <mergeCell ref="B225:C225"/>
    <mergeCell ref="E225:F225"/>
    <mergeCell ref="G225:H225"/>
    <mergeCell ref="E224:H224"/>
    <mergeCell ref="B229:D229"/>
    <mergeCell ref="E229:H229"/>
    <mergeCell ref="B230:H230"/>
    <mergeCell ref="E231:E232"/>
    <mergeCell ref="F231:H232"/>
    <mergeCell ref="B233:C233"/>
    <mergeCell ref="F233:H233"/>
    <mergeCell ref="B234:D234"/>
    <mergeCell ref="F234:H234"/>
    <mergeCell ref="B235:C235"/>
    <mergeCell ref="F235:H235"/>
    <mergeCell ref="B236:C236"/>
    <mergeCell ref="F236:H236"/>
    <mergeCell ref="B237:C237"/>
    <mergeCell ref="F237:H237"/>
    <mergeCell ref="B238:C238"/>
    <mergeCell ref="F217:H217"/>
    <mergeCell ref="B211:H211"/>
    <mergeCell ref="B213:C213"/>
    <mergeCell ref="F213:H213"/>
    <mergeCell ref="B207:C207"/>
    <mergeCell ref="B208:C208"/>
    <mergeCell ref="B209:C209"/>
    <mergeCell ref="B205:C205"/>
    <mergeCell ref="F204:H204"/>
    <mergeCell ref="F205:H205"/>
    <mergeCell ref="F206:H206"/>
    <mergeCell ref="B206:C206"/>
    <mergeCell ref="B136:H136"/>
    <mergeCell ref="B138:H138"/>
    <mergeCell ref="B140:H140"/>
    <mergeCell ref="B297:H297"/>
    <mergeCell ref="B261:H261"/>
    <mergeCell ref="F207:H207"/>
    <mergeCell ref="F208:H208"/>
    <mergeCell ref="F209:H209"/>
    <mergeCell ref="B142:E142"/>
    <mergeCell ref="B141:E141"/>
    <mergeCell ref="B181:H181"/>
    <mergeCell ref="B183:H183"/>
    <mergeCell ref="B198:H198"/>
    <mergeCell ref="B199:D199"/>
    <mergeCell ref="E199:H199"/>
    <mergeCell ref="B200:H200"/>
    <mergeCell ref="B202:C202"/>
    <mergeCell ref="B217:C217"/>
    <mergeCell ref="B218:C218"/>
    <mergeCell ref="B219:C219"/>
    <mergeCell ref="B203:D203"/>
    <mergeCell ref="B204:C204"/>
    <mergeCell ref="F202:H202"/>
    <mergeCell ref="F203:H203"/>
    <mergeCell ref="B101:E101"/>
    <mergeCell ref="F101:I101"/>
    <mergeCell ref="B95:E95"/>
    <mergeCell ref="B96:E96"/>
    <mergeCell ref="B97:E97"/>
    <mergeCell ref="B106:E106"/>
    <mergeCell ref="B115:E115"/>
    <mergeCell ref="B116:E116"/>
    <mergeCell ref="B117:E117"/>
    <mergeCell ref="B70:I70"/>
    <mergeCell ref="B71:I71"/>
    <mergeCell ref="B77:I77"/>
    <mergeCell ref="B78:E78"/>
    <mergeCell ref="F78:I78"/>
    <mergeCell ref="G83:H83"/>
    <mergeCell ref="G84:H84"/>
    <mergeCell ref="G85:H85"/>
    <mergeCell ref="G86:H86"/>
    <mergeCell ref="B73:I73"/>
    <mergeCell ref="B74:F74"/>
    <mergeCell ref="G74:I74"/>
    <mergeCell ref="B80:E80"/>
    <mergeCell ref="F79:I79"/>
    <mergeCell ref="G80:H80"/>
    <mergeCell ref="B64:I64"/>
    <mergeCell ref="B65:I65"/>
    <mergeCell ref="B68:I68"/>
    <mergeCell ref="B42:C42"/>
    <mergeCell ref="D42:F42"/>
    <mergeCell ref="B50:C50"/>
    <mergeCell ref="B51:C51"/>
    <mergeCell ref="B47:C47"/>
    <mergeCell ref="B48:C48"/>
    <mergeCell ref="B49:C49"/>
    <mergeCell ref="D50:F50"/>
    <mergeCell ref="D49:F49"/>
    <mergeCell ref="D53:F53"/>
    <mergeCell ref="D52:F52"/>
    <mergeCell ref="D51:F51"/>
    <mergeCell ref="D54:F54"/>
    <mergeCell ref="B56:F56"/>
    <mergeCell ref="B57:F57"/>
    <mergeCell ref="B60:I60"/>
    <mergeCell ref="B62:I62"/>
    <mergeCell ref="B66:I66"/>
    <mergeCell ref="B67:I67"/>
    <mergeCell ref="A43:A45"/>
    <mergeCell ref="B43:C45"/>
    <mergeCell ref="B46:C46"/>
    <mergeCell ref="D45:F45"/>
    <mergeCell ref="D44:F44"/>
    <mergeCell ref="D43:F43"/>
    <mergeCell ref="D48:F48"/>
    <mergeCell ref="D47:F47"/>
    <mergeCell ref="D46:F46"/>
    <mergeCell ref="B29:H29"/>
    <mergeCell ref="B30:H30"/>
    <mergeCell ref="B32:H32"/>
    <mergeCell ref="B33:H33"/>
    <mergeCell ref="B34:H34"/>
    <mergeCell ref="B36:H36"/>
    <mergeCell ref="B37:H37"/>
    <mergeCell ref="B38:H38"/>
    <mergeCell ref="A39:A41"/>
    <mergeCell ref="B39:C41"/>
    <mergeCell ref="D39:F41"/>
    <mergeCell ref="B19:H19"/>
    <mergeCell ref="B20:H20"/>
    <mergeCell ref="B21:H21"/>
    <mergeCell ref="B13:C13"/>
    <mergeCell ref="B22:H22"/>
    <mergeCell ref="A25:H25"/>
    <mergeCell ref="A26:H26"/>
    <mergeCell ref="B27:H27"/>
    <mergeCell ref="B28:H28"/>
    <mergeCell ref="A3:I3"/>
    <mergeCell ref="A5:I5"/>
    <mergeCell ref="A8:D8"/>
    <mergeCell ref="B9:C9"/>
    <mergeCell ref="B10:C10"/>
    <mergeCell ref="B11:C11"/>
    <mergeCell ref="B12:C12"/>
    <mergeCell ref="A16:I16"/>
    <mergeCell ref="B18:F18"/>
  </mergeCells>
  <conditionalFormatting sqref="E329:H329 D395 E225:H225 E213:F213 E221:H221 E295:H295 E302:H307 E202 D262:D263 E264:H264 E262 G262 D298:D299 E300:H300 E298 G298 E266:H271 A25:H25 A32:H33 F215:F216 E224 E226 F212 D212 D201">
    <cfRule type="expression" dxfId="103" priority="32" stopIfTrue="1">
      <formula>$M$18="Sole Bidder"</formula>
    </cfRule>
  </conditionalFormatting>
  <conditionalFormatting sqref="A387 A375:H375 A330:H348 A350:H351 A349:B349">
    <cfRule type="expression" dxfId="102" priority="33" stopIfTrue="1">
      <formula>$M$18="Sole Bidder"</formula>
    </cfRule>
  </conditionalFormatting>
  <conditionalFormatting sqref="A215 D215 D302:H302 D204:F204 F215 D247 D235:F235 F247">
    <cfRule type="expression" dxfId="101" priority="34" stopIfTrue="1">
      <formula>$E$203="No"</formula>
    </cfRule>
  </conditionalFormatting>
  <conditionalFormatting sqref="A19">
    <cfRule type="expression" dxfId="100" priority="35" stopIfTrue="1">
      <formula>$M$18="Sole Bidder"</formula>
    </cfRule>
    <cfRule type="expression" dxfId="99" priority="36" stopIfTrue="1">
      <formula>$M$18=1</formula>
    </cfRule>
  </conditionalFormatting>
  <conditionalFormatting sqref="A260:H260 A273:C281 A288:C294 D273:H294">
    <cfRule type="expression" dxfId="98" priority="37" stopIfTrue="1">
      <formula>#REF!&lt;2</formula>
    </cfRule>
  </conditionalFormatting>
  <conditionalFormatting sqref="A296:H296 A309:C314 D309:H319 A321:H328">
    <cfRule type="expression" dxfId="97" priority="38" stopIfTrue="1">
      <formula>#REF!&lt;2</formula>
    </cfRule>
    <cfRule type="expression" dxfId="96" priority="39" stopIfTrue="1">
      <formula>$M$198=1</formula>
    </cfRule>
  </conditionalFormatting>
  <conditionalFormatting sqref="E395:F395 A364:H374">
    <cfRule type="expression" dxfId="95" priority="40" stopIfTrue="1">
      <formula>#REF!&lt;2</formula>
    </cfRule>
  </conditionalFormatting>
  <conditionalFormatting sqref="G395:H395 A376:H386">
    <cfRule type="expression" dxfId="94" priority="41" stopIfTrue="1">
      <formula>#REF!&lt;2</formula>
    </cfRule>
    <cfRule type="expression" dxfId="93" priority="42" stopIfTrue="1">
      <formula>$M$198=1</formula>
    </cfRule>
  </conditionalFormatting>
  <conditionalFormatting sqref="B19:H19 B18:F18">
    <cfRule type="expression" dxfId="92" priority="43" stopIfTrue="1">
      <formula>$M$20&lt;2</formula>
    </cfRule>
  </conditionalFormatting>
  <conditionalFormatting sqref="A22:H22">
    <cfRule type="expression" dxfId="91" priority="44" stopIfTrue="1">
      <formula>AND($M$20=2,$M$21="2 or more")</formula>
    </cfRule>
  </conditionalFormatting>
  <conditionalFormatting sqref="A20:H21">
    <cfRule type="expression" dxfId="90" priority="45" stopIfTrue="1">
      <formula>$M$20=2</formula>
    </cfRule>
  </conditionalFormatting>
  <conditionalFormatting sqref="A34:H34">
    <cfRule type="expression" dxfId="89" priority="46" stopIfTrue="1">
      <formula>$M$20&lt;2</formula>
    </cfRule>
  </conditionalFormatting>
  <conditionalFormatting sqref="E204:F204">
    <cfRule type="expression" dxfId="88" priority="30" stopIfTrue="1">
      <formula>$M$18="Sole Bidder"</formula>
    </cfRule>
  </conditionalFormatting>
  <conditionalFormatting sqref="A204">
    <cfRule type="expression" dxfId="87" priority="31" stopIfTrue="1">
      <formula>$E$203="No"</formula>
    </cfRule>
  </conditionalFormatting>
  <conditionalFormatting sqref="D320:H320">
    <cfRule type="expression" dxfId="86" priority="28" stopIfTrue="1">
      <formula>#REF!&lt;2</formula>
    </cfRule>
    <cfRule type="expression" dxfId="85" priority="29" stopIfTrue="1">
      <formula>$M$198=1</formula>
    </cfRule>
  </conditionalFormatting>
  <conditionalFormatting sqref="D397:D401">
    <cfRule type="expression" dxfId="84" priority="27" stopIfTrue="1">
      <formula>#REF!&lt;2</formula>
    </cfRule>
  </conditionalFormatting>
  <conditionalFormatting sqref="F203">
    <cfRule type="expression" dxfId="83" priority="26" stopIfTrue="1">
      <formula>$E$203="No"</formula>
    </cfRule>
  </conditionalFormatting>
  <conditionalFormatting sqref="F203">
    <cfRule type="expression" dxfId="82" priority="25" stopIfTrue="1">
      <formula>$M$18="Sole Bidder"</formula>
    </cfRule>
  </conditionalFormatting>
  <conditionalFormatting sqref="F217">
    <cfRule type="expression" dxfId="81" priority="23" stopIfTrue="1">
      <formula>$M$18="Sole Bidder"</formula>
    </cfRule>
  </conditionalFormatting>
  <conditionalFormatting sqref="F217">
    <cfRule type="expression" dxfId="80" priority="24" stopIfTrue="1">
      <formula>$E$203="No"</formula>
    </cfRule>
  </conditionalFormatting>
  <conditionalFormatting sqref="F218">
    <cfRule type="expression" dxfId="79" priority="21" stopIfTrue="1">
      <formula>$M$18="Sole Bidder"</formula>
    </cfRule>
  </conditionalFormatting>
  <conditionalFormatting sqref="F218">
    <cfRule type="expression" dxfId="78" priority="22" stopIfTrue="1">
      <formula>$E$203="No"</formula>
    </cfRule>
  </conditionalFormatting>
  <conditionalFormatting sqref="F219">
    <cfRule type="expression" dxfId="77" priority="19" stopIfTrue="1">
      <formula>$M$18="Sole Bidder"</formula>
    </cfRule>
  </conditionalFormatting>
  <conditionalFormatting sqref="F219">
    <cfRule type="expression" dxfId="76" priority="20" stopIfTrue="1">
      <formula>$E$203="No"</formula>
    </cfRule>
  </conditionalFormatting>
  <conditionalFormatting sqref="A188">
    <cfRule type="expression" dxfId="75" priority="14" stopIfTrue="1">
      <formula>$N$18="Sole Bidder"</formula>
    </cfRule>
  </conditionalFormatting>
  <conditionalFormatting sqref="E257:H257 D243:D244 E245:F245 E243:F243 E253:H253 D231:D232 E233 E231:F231 F247:F248 E256 E258">
    <cfRule type="expression" dxfId="74" priority="12" stopIfTrue="1">
      <formula>$M$18="Sole Bidder"</formula>
    </cfRule>
  </conditionalFormatting>
  <conditionalFormatting sqref="A247">
    <cfRule type="expression" dxfId="73" priority="13" stopIfTrue="1">
      <formula>$E$203="No"</formula>
    </cfRule>
  </conditionalFormatting>
  <conditionalFormatting sqref="E235:F235">
    <cfRule type="expression" dxfId="72" priority="10" stopIfTrue="1">
      <formula>$M$18="Sole Bidder"</formula>
    </cfRule>
  </conditionalFormatting>
  <conditionalFormatting sqref="A235">
    <cfRule type="expression" dxfId="71" priority="11" stopIfTrue="1">
      <formula>$E$203="No"</formula>
    </cfRule>
  </conditionalFormatting>
  <conditionalFormatting sqref="F234">
    <cfRule type="expression" dxfId="70" priority="9" stopIfTrue="1">
      <formula>$E$203="No"</formula>
    </cfRule>
  </conditionalFormatting>
  <conditionalFormatting sqref="F234">
    <cfRule type="expression" dxfId="69" priority="8" stopIfTrue="1">
      <formula>$M$18="Sole Bidder"</formula>
    </cfRule>
  </conditionalFormatting>
  <conditionalFormatting sqref="F249">
    <cfRule type="expression" dxfId="68" priority="6" stopIfTrue="1">
      <formula>$M$18="Sole Bidder"</formula>
    </cfRule>
  </conditionalFormatting>
  <conditionalFormatting sqref="F249">
    <cfRule type="expression" dxfId="67" priority="7" stopIfTrue="1">
      <formula>$E$203="No"</formula>
    </cfRule>
  </conditionalFormatting>
  <conditionalFormatting sqref="F250">
    <cfRule type="expression" dxfId="66" priority="4" stopIfTrue="1">
      <formula>$M$18="Sole Bidder"</formula>
    </cfRule>
  </conditionalFormatting>
  <conditionalFormatting sqref="F250">
    <cfRule type="expression" dxfId="65" priority="5" stopIfTrue="1">
      <formula>$E$203="No"</formula>
    </cfRule>
  </conditionalFormatting>
  <conditionalFormatting sqref="F251">
    <cfRule type="expression" dxfId="64" priority="2" stopIfTrue="1">
      <formula>$M$18="Sole Bidder"</formula>
    </cfRule>
  </conditionalFormatting>
  <conditionalFormatting sqref="F251">
    <cfRule type="expression" dxfId="63" priority="3" stopIfTrue="1">
      <formula>$E$203="No"</formula>
    </cfRule>
  </conditionalFormatting>
  <conditionalFormatting sqref="F201">
    <cfRule type="expression" dxfId="62" priority="1" stopIfTrue="1">
      <formula>$M$18="Sole Bidder"</formula>
    </cfRule>
  </conditionalFormatting>
  <dataValidations count="4">
    <dataValidation type="list" allowBlank="1" showInputMessage="1" showErrorMessage="1" sqref="G397:G401 E301 E265 E314 E281 E214 E203 G56:G57 D397:E401 F102:I102 F147:I147 E246 E234" xr:uid="{00000000-0002-0000-0500-000000000000}">
      <formula1>"Yes,No"</formula1>
    </dataValidation>
    <dataValidation type="list" allowBlank="1" showInputMessage="1" showErrorMessage="1" sqref="I136 I140 I138" xr:uid="{00000000-0002-0000-0500-000001000000}">
      <formula1>$S$136:$S$137</formula1>
    </dataValidation>
    <dataValidation type="list" allowBlank="1" showInputMessage="1" showErrorMessage="1" sqref="G74:I74" xr:uid="{00000000-0002-0000-0500-000002000000}">
      <formula1>"From  Bidder himself, From Qualified Manufacturer"</formula1>
    </dataValidation>
    <dataValidation type="list" allowBlank="1" showInputMessage="1" showErrorMessage="1" sqref="I183 I181 I185" xr:uid="{00000000-0002-0000-0500-000003000000}">
      <formula1>"YES,NO"</formula1>
    </dataValidation>
  </dataValidations>
  <printOptions horizontalCentered="1"/>
  <pageMargins left="0.42" right="0.28999999999999998" top="0.4" bottom="0.31" header="0.32" footer="0.24"/>
  <pageSetup paperSize="9" scale="64" fitToHeight="0" orientation="portrait" r:id="rId14"/>
  <headerFooter alignWithMargins="0"/>
  <rowBreaks count="2" manualBreakCount="2">
    <brk id="91" max="9" man="1"/>
    <brk id="134" max="9" man="1"/>
  </rowBreaks>
  <drawing r:id="rId15"/>
  <legacyDrawing r:id="rId16"/>
  <mc:AlternateContent xmlns:mc="http://schemas.openxmlformats.org/markup-compatibility/2006">
    <mc:Choice Requires="x14">
      <controls>
        <mc:AlternateContent xmlns:mc="http://schemas.openxmlformats.org/markup-compatibility/2006">
          <mc:Choice Requires="x14">
            <control shapeId="95253" r:id="rId17" name="Check Box 21">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4" r:id="rId18" name="Check Box 22">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5" r:id="rId19" name="Check Box 23">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6" r:id="rId20" name="Check Box 24">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7" r:id="rId21" name="Check Box 25">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8" r:id="rId22" name="Check Box 26">
              <controlPr defaultSize="0" autoFill="0" autoLine="0" autoPict="0">
                <anchor moveWithCells="1" sizeWithCells="1">
                  <from>
                    <xdr:col>5</xdr:col>
                    <xdr:colOff>47625</xdr:colOff>
                    <xdr:row>88</xdr:row>
                    <xdr:rowOff>0</xdr:rowOff>
                  </from>
                  <to>
                    <xdr:col>5</xdr:col>
                    <xdr:colOff>47625</xdr:colOff>
                    <xdr:row>88</xdr:row>
                    <xdr:rowOff>0</xdr:rowOff>
                  </to>
                </anchor>
              </controlPr>
            </control>
          </mc:Choice>
        </mc:AlternateContent>
        <mc:AlternateContent xmlns:mc="http://schemas.openxmlformats.org/markup-compatibility/2006">
          <mc:Choice Requires="x14">
            <control shapeId="95259" r:id="rId23" name="Check Box 27">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0" r:id="rId24" name="Check Box 28">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1" r:id="rId25" name="Check Box 29">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2" r:id="rId26" name="Check Box 30">
              <controlPr defaultSize="0" autoFill="0" autoLine="0" autoPict="0">
                <anchor moveWithCells="1" sizeWithCells="1">
                  <from>
                    <xdr:col>8</xdr:col>
                    <xdr:colOff>1714500</xdr:colOff>
                    <xdr:row>88</xdr:row>
                    <xdr:rowOff>0</xdr:rowOff>
                  </from>
                  <to>
                    <xdr:col>9</xdr:col>
                    <xdr:colOff>0</xdr:colOff>
                    <xdr:row>88</xdr:row>
                    <xdr:rowOff>0</xdr:rowOff>
                  </to>
                </anchor>
              </controlPr>
            </control>
          </mc:Choice>
        </mc:AlternateContent>
        <mc:AlternateContent xmlns:mc="http://schemas.openxmlformats.org/markup-compatibility/2006">
          <mc:Choice Requires="x14">
            <control shapeId="95263" r:id="rId27" name="Check Box 31">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4" r:id="rId28" name="Check Box 32">
              <controlPr defaultSize="0" autoFill="0" autoLine="0" autoPict="0">
                <anchor moveWithCells="1" sizeWithCells="1">
                  <from>
                    <xdr:col>7</xdr:col>
                    <xdr:colOff>47625</xdr:colOff>
                    <xdr:row>88</xdr:row>
                    <xdr:rowOff>0</xdr:rowOff>
                  </from>
                  <to>
                    <xdr:col>7</xdr:col>
                    <xdr:colOff>47625</xdr:colOff>
                    <xdr:row>88</xdr:row>
                    <xdr:rowOff>0</xdr:rowOff>
                  </to>
                </anchor>
              </controlPr>
            </control>
          </mc:Choice>
        </mc:AlternateContent>
        <mc:AlternateContent xmlns:mc="http://schemas.openxmlformats.org/markup-compatibility/2006">
          <mc:Choice Requires="x14">
            <control shapeId="95407" r:id="rId29" name="Check Box 175">
              <controlPr defaultSize="0" autoFill="0" autoLine="0" autoPict="0">
                <anchor moveWithCells="1" sizeWithCells="1">
                  <from>
                    <xdr:col>5</xdr:col>
                    <xdr:colOff>66675</xdr:colOff>
                    <xdr:row>94</xdr:row>
                    <xdr:rowOff>38100</xdr:rowOff>
                  </from>
                  <to>
                    <xdr:col>5</xdr:col>
                    <xdr:colOff>523875</xdr:colOff>
                    <xdr:row>95</xdr:row>
                    <xdr:rowOff>47625</xdr:rowOff>
                  </to>
                </anchor>
              </controlPr>
            </control>
          </mc:Choice>
        </mc:AlternateContent>
        <mc:AlternateContent xmlns:mc="http://schemas.openxmlformats.org/markup-compatibility/2006">
          <mc:Choice Requires="x14">
            <control shapeId="95408" r:id="rId30" name="Check Box 176">
              <controlPr defaultSize="0" autoFill="0" autoLine="0" autoPict="0">
                <anchor moveWithCells="1" sizeWithCells="1">
                  <from>
                    <xdr:col>5</xdr:col>
                    <xdr:colOff>685800</xdr:colOff>
                    <xdr:row>94</xdr:row>
                    <xdr:rowOff>38100</xdr:rowOff>
                  </from>
                  <to>
                    <xdr:col>5</xdr:col>
                    <xdr:colOff>1314450</xdr:colOff>
                    <xdr:row>95</xdr:row>
                    <xdr:rowOff>47625</xdr:rowOff>
                  </to>
                </anchor>
              </controlPr>
            </control>
          </mc:Choice>
        </mc:AlternateContent>
        <mc:AlternateContent xmlns:mc="http://schemas.openxmlformats.org/markup-compatibility/2006">
          <mc:Choice Requires="x14">
            <control shapeId="95409" r:id="rId31" name="Check Box 177">
              <controlPr defaultSize="0" autoFill="0" autoLine="0" autoPict="0">
                <anchor moveWithCells="1" sizeWithCells="1">
                  <from>
                    <xdr:col>5</xdr:col>
                    <xdr:colOff>57150</xdr:colOff>
                    <xdr:row>95</xdr:row>
                    <xdr:rowOff>66675</xdr:rowOff>
                  </from>
                  <to>
                    <xdr:col>5</xdr:col>
                    <xdr:colOff>628650</xdr:colOff>
                    <xdr:row>95</xdr:row>
                    <xdr:rowOff>400050</xdr:rowOff>
                  </to>
                </anchor>
              </controlPr>
            </control>
          </mc:Choice>
        </mc:AlternateContent>
        <mc:AlternateContent xmlns:mc="http://schemas.openxmlformats.org/markup-compatibility/2006">
          <mc:Choice Requires="x14">
            <control shapeId="95411" r:id="rId32" name="Check Box 179">
              <controlPr defaultSize="0" autoFill="0" autoLine="0" autoPict="0">
                <anchor moveWithCells="1" sizeWithCells="1">
                  <from>
                    <xdr:col>5</xdr:col>
                    <xdr:colOff>695325</xdr:colOff>
                    <xdr:row>95</xdr:row>
                    <xdr:rowOff>76200</xdr:rowOff>
                  </from>
                  <to>
                    <xdr:col>5</xdr:col>
                    <xdr:colOff>1676400</xdr:colOff>
                    <xdr:row>95</xdr:row>
                    <xdr:rowOff>409575</xdr:rowOff>
                  </to>
                </anchor>
              </controlPr>
            </control>
          </mc:Choice>
        </mc:AlternateContent>
        <mc:AlternateContent xmlns:mc="http://schemas.openxmlformats.org/markup-compatibility/2006">
          <mc:Choice Requires="x14">
            <control shapeId="95412" r:id="rId33" name="Check Box 180">
              <controlPr defaultSize="0" autoFill="0" autoLine="0" autoPict="0">
                <anchor moveWithCells="1" sizeWithCells="1">
                  <from>
                    <xdr:col>6</xdr:col>
                    <xdr:colOff>133350</xdr:colOff>
                    <xdr:row>94</xdr:row>
                    <xdr:rowOff>19050</xdr:rowOff>
                  </from>
                  <to>
                    <xdr:col>6</xdr:col>
                    <xdr:colOff>552450</xdr:colOff>
                    <xdr:row>95</xdr:row>
                    <xdr:rowOff>38100</xdr:rowOff>
                  </to>
                </anchor>
              </controlPr>
            </control>
          </mc:Choice>
        </mc:AlternateContent>
        <mc:AlternateContent xmlns:mc="http://schemas.openxmlformats.org/markup-compatibility/2006">
          <mc:Choice Requires="x14">
            <control shapeId="95413" r:id="rId34" name="Check Box 181">
              <controlPr defaultSize="0" autoFill="0" autoLine="0" autoPict="0">
                <anchor moveWithCells="1" sizeWithCells="1">
                  <from>
                    <xdr:col>6</xdr:col>
                    <xdr:colOff>714375</xdr:colOff>
                    <xdr:row>94</xdr:row>
                    <xdr:rowOff>19050</xdr:rowOff>
                  </from>
                  <to>
                    <xdr:col>7</xdr:col>
                    <xdr:colOff>209550</xdr:colOff>
                    <xdr:row>95</xdr:row>
                    <xdr:rowOff>38100</xdr:rowOff>
                  </to>
                </anchor>
              </controlPr>
            </control>
          </mc:Choice>
        </mc:AlternateContent>
        <mc:AlternateContent xmlns:mc="http://schemas.openxmlformats.org/markup-compatibility/2006">
          <mc:Choice Requires="x14">
            <control shapeId="95414" r:id="rId35" name="Check Box 182">
              <controlPr defaultSize="0" autoFill="0" autoLine="0" autoPict="0">
                <anchor moveWithCells="1" sizeWithCells="1">
                  <from>
                    <xdr:col>6</xdr:col>
                    <xdr:colOff>123825</xdr:colOff>
                    <xdr:row>95</xdr:row>
                    <xdr:rowOff>57150</xdr:rowOff>
                  </from>
                  <to>
                    <xdr:col>6</xdr:col>
                    <xdr:colOff>657225</xdr:colOff>
                    <xdr:row>95</xdr:row>
                    <xdr:rowOff>400050</xdr:rowOff>
                  </to>
                </anchor>
              </controlPr>
            </control>
          </mc:Choice>
        </mc:AlternateContent>
        <mc:AlternateContent xmlns:mc="http://schemas.openxmlformats.org/markup-compatibility/2006">
          <mc:Choice Requires="x14">
            <control shapeId="95416" r:id="rId36" name="Check Box 184">
              <controlPr defaultSize="0" autoFill="0" autoLine="0" autoPict="0">
                <anchor moveWithCells="1" sizeWithCells="1">
                  <from>
                    <xdr:col>6</xdr:col>
                    <xdr:colOff>723900</xdr:colOff>
                    <xdr:row>95</xdr:row>
                    <xdr:rowOff>57150</xdr:rowOff>
                  </from>
                  <to>
                    <xdr:col>7</xdr:col>
                    <xdr:colOff>542925</xdr:colOff>
                    <xdr:row>95</xdr:row>
                    <xdr:rowOff>409575</xdr:rowOff>
                  </to>
                </anchor>
              </controlPr>
            </control>
          </mc:Choice>
        </mc:AlternateContent>
        <mc:AlternateContent xmlns:mc="http://schemas.openxmlformats.org/markup-compatibility/2006">
          <mc:Choice Requires="x14">
            <control shapeId="95417" r:id="rId37" name="Check Box 185">
              <controlPr defaultSize="0" autoFill="0" autoLine="0" autoPict="0">
                <anchor moveWithCells="1" sizeWithCells="1">
                  <from>
                    <xdr:col>8</xdr:col>
                    <xdr:colOff>66675</xdr:colOff>
                    <xdr:row>94</xdr:row>
                    <xdr:rowOff>9525</xdr:rowOff>
                  </from>
                  <to>
                    <xdr:col>8</xdr:col>
                    <xdr:colOff>495300</xdr:colOff>
                    <xdr:row>95</xdr:row>
                    <xdr:rowOff>28575</xdr:rowOff>
                  </to>
                </anchor>
              </controlPr>
            </control>
          </mc:Choice>
        </mc:AlternateContent>
        <mc:AlternateContent xmlns:mc="http://schemas.openxmlformats.org/markup-compatibility/2006">
          <mc:Choice Requires="x14">
            <control shapeId="95418" r:id="rId38" name="Check Box 186">
              <controlPr defaultSize="0" autoFill="0" autoLine="0" autoPict="0">
                <anchor moveWithCells="1" sizeWithCells="1">
                  <from>
                    <xdr:col>8</xdr:col>
                    <xdr:colOff>647700</xdr:colOff>
                    <xdr:row>94</xdr:row>
                    <xdr:rowOff>9525</xdr:rowOff>
                  </from>
                  <to>
                    <xdr:col>8</xdr:col>
                    <xdr:colOff>1247775</xdr:colOff>
                    <xdr:row>95</xdr:row>
                    <xdr:rowOff>28575</xdr:rowOff>
                  </to>
                </anchor>
              </controlPr>
            </control>
          </mc:Choice>
        </mc:AlternateContent>
        <mc:AlternateContent xmlns:mc="http://schemas.openxmlformats.org/markup-compatibility/2006">
          <mc:Choice Requires="x14">
            <control shapeId="95419" r:id="rId39" name="Check Box 187">
              <controlPr defaultSize="0" autoFill="0" autoLine="0" autoPict="0">
                <anchor moveWithCells="1" sizeWithCells="1">
                  <from>
                    <xdr:col>8</xdr:col>
                    <xdr:colOff>57150</xdr:colOff>
                    <xdr:row>95</xdr:row>
                    <xdr:rowOff>47625</xdr:rowOff>
                  </from>
                  <to>
                    <xdr:col>8</xdr:col>
                    <xdr:colOff>600075</xdr:colOff>
                    <xdr:row>95</xdr:row>
                    <xdr:rowOff>390525</xdr:rowOff>
                  </to>
                </anchor>
              </controlPr>
            </control>
          </mc:Choice>
        </mc:AlternateContent>
        <mc:AlternateContent xmlns:mc="http://schemas.openxmlformats.org/markup-compatibility/2006">
          <mc:Choice Requires="x14">
            <control shapeId="95421" r:id="rId40" name="Check Box 189">
              <controlPr defaultSize="0" autoFill="0" autoLine="0" autoPict="0">
                <anchor moveWithCells="1" sizeWithCells="1">
                  <from>
                    <xdr:col>8</xdr:col>
                    <xdr:colOff>657225</xdr:colOff>
                    <xdr:row>95</xdr:row>
                    <xdr:rowOff>57150</xdr:rowOff>
                  </from>
                  <to>
                    <xdr:col>8</xdr:col>
                    <xdr:colOff>1581150</xdr:colOff>
                    <xdr:row>95</xdr:row>
                    <xdr:rowOff>400050</xdr:rowOff>
                  </to>
                </anchor>
              </controlPr>
            </control>
          </mc:Choice>
        </mc:AlternateContent>
        <mc:AlternateContent xmlns:mc="http://schemas.openxmlformats.org/markup-compatibility/2006">
          <mc:Choice Requires="x14">
            <control shapeId="95424" r:id="rId41" name="Check Box 192">
              <controlPr defaultSize="0" autoFill="0" autoLine="0" autoPict="0">
                <anchor moveWithCells="1" sizeWithCells="1">
                  <from>
                    <xdr:col>5</xdr:col>
                    <xdr:colOff>142875</xdr:colOff>
                    <xdr:row>120</xdr:row>
                    <xdr:rowOff>114300</xdr:rowOff>
                  </from>
                  <to>
                    <xdr:col>5</xdr:col>
                    <xdr:colOff>590550</xdr:colOff>
                    <xdr:row>121</xdr:row>
                    <xdr:rowOff>9525</xdr:rowOff>
                  </to>
                </anchor>
              </controlPr>
            </control>
          </mc:Choice>
        </mc:AlternateContent>
        <mc:AlternateContent xmlns:mc="http://schemas.openxmlformats.org/markup-compatibility/2006">
          <mc:Choice Requires="x14">
            <control shapeId="95425" r:id="rId42" name="Check Box 193">
              <controlPr defaultSize="0" autoFill="0" autoLine="0" autoPict="0">
                <anchor moveWithCells="1" sizeWithCells="1">
                  <from>
                    <xdr:col>5</xdr:col>
                    <xdr:colOff>762000</xdr:colOff>
                    <xdr:row>120</xdr:row>
                    <xdr:rowOff>114300</xdr:rowOff>
                  </from>
                  <to>
                    <xdr:col>5</xdr:col>
                    <xdr:colOff>1390650</xdr:colOff>
                    <xdr:row>121</xdr:row>
                    <xdr:rowOff>9525</xdr:rowOff>
                  </to>
                </anchor>
              </controlPr>
            </control>
          </mc:Choice>
        </mc:AlternateContent>
        <mc:AlternateContent xmlns:mc="http://schemas.openxmlformats.org/markup-compatibility/2006">
          <mc:Choice Requires="x14">
            <control shapeId="95426" r:id="rId43" name="Check Box 194">
              <controlPr defaultSize="0" autoFill="0" autoLine="0" autoPict="0">
                <anchor moveWithCells="1" sizeWithCells="1">
                  <from>
                    <xdr:col>5</xdr:col>
                    <xdr:colOff>133350</xdr:colOff>
                    <xdr:row>121</xdr:row>
                    <xdr:rowOff>28575</xdr:rowOff>
                  </from>
                  <to>
                    <xdr:col>5</xdr:col>
                    <xdr:colOff>704850</xdr:colOff>
                    <xdr:row>121</xdr:row>
                    <xdr:rowOff>295275</xdr:rowOff>
                  </to>
                </anchor>
              </controlPr>
            </control>
          </mc:Choice>
        </mc:AlternateContent>
        <mc:AlternateContent xmlns:mc="http://schemas.openxmlformats.org/markup-compatibility/2006">
          <mc:Choice Requires="x14">
            <control shapeId="95427" r:id="rId44" name="Check Box 195">
              <controlPr defaultSize="0" autoFill="0" autoLine="0" autoPict="0">
                <anchor moveWithCells="1" sizeWithCells="1">
                  <from>
                    <xdr:col>5</xdr:col>
                    <xdr:colOff>771525</xdr:colOff>
                    <xdr:row>121</xdr:row>
                    <xdr:rowOff>28575</xdr:rowOff>
                  </from>
                  <to>
                    <xdr:col>5</xdr:col>
                    <xdr:colOff>1752600</xdr:colOff>
                    <xdr:row>121</xdr:row>
                    <xdr:rowOff>304800</xdr:rowOff>
                  </to>
                </anchor>
              </controlPr>
            </control>
          </mc:Choice>
        </mc:AlternateContent>
        <mc:AlternateContent xmlns:mc="http://schemas.openxmlformats.org/markup-compatibility/2006">
          <mc:Choice Requires="x14">
            <control shapeId="95428" r:id="rId45" name="Check Box 196">
              <controlPr defaultSize="0" autoFill="0" autoLine="0" autoPict="0">
                <anchor moveWithCells="1" sizeWithCells="1">
                  <from>
                    <xdr:col>6</xdr:col>
                    <xdr:colOff>200025</xdr:colOff>
                    <xdr:row>120</xdr:row>
                    <xdr:rowOff>171450</xdr:rowOff>
                  </from>
                  <to>
                    <xdr:col>6</xdr:col>
                    <xdr:colOff>647700</xdr:colOff>
                    <xdr:row>121</xdr:row>
                    <xdr:rowOff>38100</xdr:rowOff>
                  </to>
                </anchor>
              </controlPr>
            </control>
          </mc:Choice>
        </mc:AlternateContent>
        <mc:AlternateContent xmlns:mc="http://schemas.openxmlformats.org/markup-compatibility/2006">
          <mc:Choice Requires="x14">
            <control shapeId="95429" r:id="rId46" name="Check Box 197">
              <controlPr defaultSize="0" autoFill="0" autoLine="0" autoPict="0">
                <anchor moveWithCells="1" sizeWithCells="1">
                  <from>
                    <xdr:col>6</xdr:col>
                    <xdr:colOff>819150</xdr:colOff>
                    <xdr:row>120</xdr:row>
                    <xdr:rowOff>171450</xdr:rowOff>
                  </from>
                  <to>
                    <xdr:col>7</xdr:col>
                    <xdr:colOff>352425</xdr:colOff>
                    <xdr:row>121</xdr:row>
                    <xdr:rowOff>38100</xdr:rowOff>
                  </to>
                </anchor>
              </controlPr>
            </control>
          </mc:Choice>
        </mc:AlternateContent>
        <mc:AlternateContent xmlns:mc="http://schemas.openxmlformats.org/markup-compatibility/2006">
          <mc:Choice Requires="x14">
            <control shapeId="95430" r:id="rId47" name="Check Box 198">
              <controlPr defaultSize="0" autoFill="0" autoLine="0" autoPict="0">
                <anchor moveWithCells="1" sizeWithCells="1">
                  <from>
                    <xdr:col>6</xdr:col>
                    <xdr:colOff>190500</xdr:colOff>
                    <xdr:row>121</xdr:row>
                    <xdr:rowOff>57150</xdr:rowOff>
                  </from>
                  <to>
                    <xdr:col>6</xdr:col>
                    <xdr:colOff>762000</xdr:colOff>
                    <xdr:row>121</xdr:row>
                    <xdr:rowOff>304800</xdr:rowOff>
                  </to>
                </anchor>
              </controlPr>
            </control>
          </mc:Choice>
        </mc:AlternateContent>
        <mc:AlternateContent xmlns:mc="http://schemas.openxmlformats.org/markup-compatibility/2006">
          <mc:Choice Requires="x14">
            <control shapeId="95431" r:id="rId48" name="Check Box 199">
              <controlPr defaultSize="0" autoFill="0" autoLine="0" autoPict="0">
                <anchor moveWithCells="1" sizeWithCells="1">
                  <from>
                    <xdr:col>6</xdr:col>
                    <xdr:colOff>828675</xdr:colOff>
                    <xdr:row>121</xdr:row>
                    <xdr:rowOff>57150</xdr:rowOff>
                  </from>
                  <to>
                    <xdr:col>7</xdr:col>
                    <xdr:colOff>714375</xdr:colOff>
                    <xdr:row>122</xdr:row>
                    <xdr:rowOff>0</xdr:rowOff>
                  </to>
                </anchor>
              </controlPr>
            </control>
          </mc:Choice>
        </mc:AlternateContent>
        <mc:AlternateContent xmlns:mc="http://schemas.openxmlformats.org/markup-compatibility/2006">
          <mc:Choice Requires="x14">
            <control shapeId="95432" r:id="rId49" name="Check Box 200">
              <controlPr defaultSize="0" autoFill="0" autoLine="0" autoPict="0">
                <anchor moveWithCells="1" sizeWithCells="1">
                  <from>
                    <xdr:col>8</xdr:col>
                    <xdr:colOff>95250</xdr:colOff>
                    <xdr:row>120</xdr:row>
                    <xdr:rowOff>180975</xdr:rowOff>
                  </from>
                  <to>
                    <xdr:col>8</xdr:col>
                    <xdr:colOff>552450</xdr:colOff>
                    <xdr:row>121</xdr:row>
                    <xdr:rowOff>47625</xdr:rowOff>
                  </to>
                </anchor>
              </controlPr>
            </control>
          </mc:Choice>
        </mc:AlternateContent>
        <mc:AlternateContent xmlns:mc="http://schemas.openxmlformats.org/markup-compatibility/2006">
          <mc:Choice Requires="x14">
            <control shapeId="95433" r:id="rId50" name="Check Box 201">
              <controlPr defaultSize="0" autoFill="0" autoLine="0" autoPict="0">
                <anchor moveWithCells="1" sizeWithCells="1">
                  <from>
                    <xdr:col>8</xdr:col>
                    <xdr:colOff>714375</xdr:colOff>
                    <xdr:row>120</xdr:row>
                    <xdr:rowOff>180975</xdr:rowOff>
                  </from>
                  <to>
                    <xdr:col>8</xdr:col>
                    <xdr:colOff>1343025</xdr:colOff>
                    <xdr:row>121</xdr:row>
                    <xdr:rowOff>47625</xdr:rowOff>
                  </to>
                </anchor>
              </controlPr>
            </control>
          </mc:Choice>
        </mc:AlternateContent>
        <mc:AlternateContent xmlns:mc="http://schemas.openxmlformats.org/markup-compatibility/2006">
          <mc:Choice Requires="x14">
            <control shapeId="95434" r:id="rId51" name="Check Box 202">
              <controlPr defaultSize="0" autoFill="0" autoLine="0" autoPict="0">
                <anchor moveWithCells="1" sizeWithCells="1">
                  <from>
                    <xdr:col>8</xdr:col>
                    <xdr:colOff>85725</xdr:colOff>
                    <xdr:row>121</xdr:row>
                    <xdr:rowOff>57150</xdr:rowOff>
                  </from>
                  <to>
                    <xdr:col>8</xdr:col>
                    <xdr:colOff>657225</xdr:colOff>
                    <xdr:row>121</xdr:row>
                    <xdr:rowOff>295275</xdr:rowOff>
                  </to>
                </anchor>
              </controlPr>
            </control>
          </mc:Choice>
        </mc:AlternateContent>
        <mc:AlternateContent xmlns:mc="http://schemas.openxmlformats.org/markup-compatibility/2006">
          <mc:Choice Requires="x14">
            <control shapeId="95435" r:id="rId52" name="Check Box 203">
              <controlPr defaultSize="0" autoFill="0" autoLine="0" autoPict="0">
                <anchor moveWithCells="1" sizeWithCells="1">
                  <from>
                    <xdr:col>8</xdr:col>
                    <xdr:colOff>723900</xdr:colOff>
                    <xdr:row>121</xdr:row>
                    <xdr:rowOff>66675</xdr:rowOff>
                  </from>
                  <to>
                    <xdr:col>8</xdr:col>
                    <xdr:colOff>1704975</xdr:colOff>
                    <xdr:row>121</xdr:row>
                    <xdr:rowOff>304800</xdr:rowOff>
                  </to>
                </anchor>
              </controlPr>
            </control>
          </mc:Choice>
        </mc:AlternateContent>
        <mc:AlternateContent xmlns:mc="http://schemas.openxmlformats.org/markup-compatibility/2006">
          <mc:Choice Requires="x14">
            <control shapeId="95445" r:id="rId53" name="Check Box 213">
              <controlPr defaultSize="0" autoFill="0" autoLine="0" autoPict="0">
                <anchor moveWithCells="1" sizeWithCells="1">
                  <from>
                    <xdr:col>5</xdr:col>
                    <xdr:colOff>209550</xdr:colOff>
                    <xdr:row>132</xdr:row>
                    <xdr:rowOff>66675</xdr:rowOff>
                  </from>
                  <to>
                    <xdr:col>5</xdr:col>
                    <xdr:colOff>666750</xdr:colOff>
                    <xdr:row>132</xdr:row>
                    <xdr:rowOff>371475</xdr:rowOff>
                  </to>
                </anchor>
              </controlPr>
            </control>
          </mc:Choice>
        </mc:AlternateContent>
        <mc:AlternateContent xmlns:mc="http://schemas.openxmlformats.org/markup-compatibility/2006">
          <mc:Choice Requires="x14">
            <control shapeId="95446" r:id="rId54" name="Check Box 214">
              <controlPr defaultSize="0" autoFill="0" autoLine="0" autoPict="0">
                <anchor moveWithCells="1" sizeWithCells="1">
                  <from>
                    <xdr:col>5</xdr:col>
                    <xdr:colOff>828675</xdr:colOff>
                    <xdr:row>132</xdr:row>
                    <xdr:rowOff>66675</xdr:rowOff>
                  </from>
                  <to>
                    <xdr:col>5</xdr:col>
                    <xdr:colOff>1466850</xdr:colOff>
                    <xdr:row>132</xdr:row>
                    <xdr:rowOff>371475</xdr:rowOff>
                  </to>
                </anchor>
              </controlPr>
            </control>
          </mc:Choice>
        </mc:AlternateContent>
        <mc:AlternateContent xmlns:mc="http://schemas.openxmlformats.org/markup-compatibility/2006">
          <mc:Choice Requires="x14">
            <control shapeId="95447" r:id="rId55" name="Check Box 215">
              <controlPr defaultSize="0" autoFill="0" autoLine="0" autoPict="0">
                <anchor moveWithCells="1" sizeWithCells="1">
                  <from>
                    <xdr:col>5</xdr:col>
                    <xdr:colOff>209550</xdr:colOff>
                    <xdr:row>133</xdr:row>
                    <xdr:rowOff>0</xdr:rowOff>
                  </from>
                  <to>
                    <xdr:col>5</xdr:col>
                    <xdr:colOff>771525</xdr:colOff>
                    <xdr:row>133</xdr:row>
                    <xdr:rowOff>314325</xdr:rowOff>
                  </to>
                </anchor>
              </controlPr>
            </control>
          </mc:Choice>
        </mc:AlternateContent>
        <mc:AlternateContent xmlns:mc="http://schemas.openxmlformats.org/markup-compatibility/2006">
          <mc:Choice Requires="x14">
            <control shapeId="95448" r:id="rId56" name="Check Box 216">
              <controlPr defaultSize="0" autoFill="0" autoLine="0" autoPict="0">
                <anchor moveWithCells="1" sizeWithCells="1">
                  <from>
                    <xdr:col>5</xdr:col>
                    <xdr:colOff>838200</xdr:colOff>
                    <xdr:row>133</xdr:row>
                    <xdr:rowOff>9525</xdr:rowOff>
                  </from>
                  <to>
                    <xdr:col>5</xdr:col>
                    <xdr:colOff>1828800</xdr:colOff>
                    <xdr:row>133</xdr:row>
                    <xdr:rowOff>323850</xdr:rowOff>
                  </to>
                </anchor>
              </controlPr>
            </control>
          </mc:Choice>
        </mc:AlternateContent>
        <mc:AlternateContent xmlns:mc="http://schemas.openxmlformats.org/markup-compatibility/2006">
          <mc:Choice Requires="x14">
            <control shapeId="95449" r:id="rId57" name="Check Box 217">
              <controlPr defaultSize="0" autoFill="0" autoLine="0" autoPict="0">
                <anchor moveWithCells="1" sizeWithCells="1">
                  <from>
                    <xdr:col>6</xdr:col>
                    <xdr:colOff>209550</xdr:colOff>
                    <xdr:row>132</xdr:row>
                    <xdr:rowOff>66675</xdr:rowOff>
                  </from>
                  <to>
                    <xdr:col>6</xdr:col>
                    <xdr:colOff>685800</xdr:colOff>
                    <xdr:row>132</xdr:row>
                    <xdr:rowOff>371475</xdr:rowOff>
                  </to>
                </anchor>
              </controlPr>
            </control>
          </mc:Choice>
        </mc:AlternateContent>
        <mc:AlternateContent xmlns:mc="http://schemas.openxmlformats.org/markup-compatibility/2006">
          <mc:Choice Requires="x14">
            <control shapeId="95450" r:id="rId58" name="Check Box 218">
              <controlPr defaultSize="0" autoFill="0" autoLine="0" autoPict="0">
                <anchor moveWithCells="1" sizeWithCells="1">
                  <from>
                    <xdr:col>6</xdr:col>
                    <xdr:colOff>866775</xdr:colOff>
                    <xdr:row>132</xdr:row>
                    <xdr:rowOff>66675</xdr:rowOff>
                  </from>
                  <to>
                    <xdr:col>7</xdr:col>
                    <xdr:colOff>428625</xdr:colOff>
                    <xdr:row>132</xdr:row>
                    <xdr:rowOff>371475</xdr:rowOff>
                  </to>
                </anchor>
              </controlPr>
            </control>
          </mc:Choice>
        </mc:AlternateContent>
        <mc:AlternateContent xmlns:mc="http://schemas.openxmlformats.org/markup-compatibility/2006">
          <mc:Choice Requires="x14">
            <control shapeId="95451" r:id="rId59" name="Check Box 219">
              <controlPr defaultSize="0" autoFill="0" autoLine="0" autoPict="0">
                <anchor moveWithCells="1" sizeWithCells="1">
                  <from>
                    <xdr:col>6</xdr:col>
                    <xdr:colOff>209550</xdr:colOff>
                    <xdr:row>133</xdr:row>
                    <xdr:rowOff>0</xdr:rowOff>
                  </from>
                  <to>
                    <xdr:col>6</xdr:col>
                    <xdr:colOff>800100</xdr:colOff>
                    <xdr:row>133</xdr:row>
                    <xdr:rowOff>314325</xdr:rowOff>
                  </to>
                </anchor>
              </controlPr>
            </control>
          </mc:Choice>
        </mc:AlternateContent>
        <mc:AlternateContent xmlns:mc="http://schemas.openxmlformats.org/markup-compatibility/2006">
          <mc:Choice Requires="x14">
            <control shapeId="95452" r:id="rId60" name="Check Box 220">
              <controlPr defaultSize="0" autoFill="0" autoLine="0" autoPict="0">
                <anchor moveWithCells="1" sizeWithCells="1">
                  <from>
                    <xdr:col>6</xdr:col>
                    <xdr:colOff>876300</xdr:colOff>
                    <xdr:row>133</xdr:row>
                    <xdr:rowOff>9525</xdr:rowOff>
                  </from>
                  <to>
                    <xdr:col>7</xdr:col>
                    <xdr:colOff>809625</xdr:colOff>
                    <xdr:row>133</xdr:row>
                    <xdr:rowOff>323850</xdr:rowOff>
                  </to>
                </anchor>
              </controlPr>
            </control>
          </mc:Choice>
        </mc:AlternateContent>
        <mc:AlternateContent xmlns:mc="http://schemas.openxmlformats.org/markup-compatibility/2006">
          <mc:Choice Requires="x14">
            <control shapeId="95453" r:id="rId61" name="Check Box 221">
              <controlPr defaultSize="0" autoFill="0" autoLine="0" autoPict="0">
                <anchor moveWithCells="1" sizeWithCells="1">
                  <from>
                    <xdr:col>8</xdr:col>
                    <xdr:colOff>209550</xdr:colOff>
                    <xdr:row>132</xdr:row>
                    <xdr:rowOff>66675</xdr:rowOff>
                  </from>
                  <to>
                    <xdr:col>8</xdr:col>
                    <xdr:colOff>628650</xdr:colOff>
                    <xdr:row>132</xdr:row>
                    <xdr:rowOff>371475</xdr:rowOff>
                  </to>
                </anchor>
              </controlPr>
            </control>
          </mc:Choice>
        </mc:AlternateContent>
        <mc:AlternateContent xmlns:mc="http://schemas.openxmlformats.org/markup-compatibility/2006">
          <mc:Choice Requires="x14">
            <control shapeId="95454" r:id="rId62" name="Check Box 222">
              <controlPr defaultSize="0" autoFill="0" autoLine="0" autoPict="0">
                <anchor moveWithCells="1" sizeWithCells="1">
                  <from>
                    <xdr:col>8</xdr:col>
                    <xdr:colOff>790575</xdr:colOff>
                    <xdr:row>132</xdr:row>
                    <xdr:rowOff>66675</xdr:rowOff>
                  </from>
                  <to>
                    <xdr:col>8</xdr:col>
                    <xdr:colOff>1371600</xdr:colOff>
                    <xdr:row>132</xdr:row>
                    <xdr:rowOff>371475</xdr:rowOff>
                  </to>
                </anchor>
              </controlPr>
            </control>
          </mc:Choice>
        </mc:AlternateContent>
        <mc:AlternateContent xmlns:mc="http://schemas.openxmlformats.org/markup-compatibility/2006">
          <mc:Choice Requires="x14">
            <control shapeId="95455" r:id="rId63" name="Check Box 223">
              <controlPr defaultSize="0" autoFill="0" autoLine="0" autoPict="0">
                <anchor moveWithCells="1" sizeWithCells="1">
                  <from>
                    <xdr:col>8</xdr:col>
                    <xdr:colOff>209550</xdr:colOff>
                    <xdr:row>133</xdr:row>
                    <xdr:rowOff>0</xdr:rowOff>
                  </from>
                  <to>
                    <xdr:col>8</xdr:col>
                    <xdr:colOff>733425</xdr:colOff>
                    <xdr:row>133</xdr:row>
                    <xdr:rowOff>314325</xdr:rowOff>
                  </to>
                </anchor>
              </controlPr>
            </control>
          </mc:Choice>
        </mc:AlternateContent>
        <mc:AlternateContent xmlns:mc="http://schemas.openxmlformats.org/markup-compatibility/2006">
          <mc:Choice Requires="x14">
            <control shapeId="95456" r:id="rId64" name="Check Box 224">
              <controlPr defaultSize="0" autoFill="0" autoLine="0" autoPict="0">
                <anchor moveWithCells="1" sizeWithCells="1">
                  <from>
                    <xdr:col>8</xdr:col>
                    <xdr:colOff>800100</xdr:colOff>
                    <xdr:row>133</xdr:row>
                    <xdr:rowOff>9525</xdr:rowOff>
                  </from>
                  <to>
                    <xdr:col>8</xdr:col>
                    <xdr:colOff>1714500</xdr:colOff>
                    <xdr:row>133</xdr:row>
                    <xdr:rowOff>323850</xdr:rowOff>
                  </to>
                </anchor>
              </controlPr>
            </control>
          </mc:Choice>
        </mc:AlternateContent>
        <mc:AlternateContent xmlns:mc="http://schemas.openxmlformats.org/markup-compatibility/2006">
          <mc:Choice Requires="x14">
            <control shapeId="95492" r:id="rId65" name="Check Box 260">
              <controlPr defaultSize="0" autoFill="0" autoLine="0" autoPict="0">
                <anchor moveWithCells="1" sizeWithCells="1">
                  <from>
                    <xdr:col>5</xdr:col>
                    <xdr:colOff>209550</xdr:colOff>
                    <xdr:row>177</xdr:row>
                    <xdr:rowOff>66675</xdr:rowOff>
                  </from>
                  <to>
                    <xdr:col>5</xdr:col>
                    <xdr:colOff>666750</xdr:colOff>
                    <xdr:row>177</xdr:row>
                    <xdr:rowOff>390525</xdr:rowOff>
                  </to>
                </anchor>
              </controlPr>
            </control>
          </mc:Choice>
        </mc:AlternateContent>
        <mc:AlternateContent xmlns:mc="http://schemas.openxmlformats.org/markup-compatibility/2006">
          <mc:Choice Requires="x14">
            <control shapeId="95493" r:id="rId66" name="Check Box 261">
              <controlPr defaultSize="0" autoFill="0" autoLine="0" autoPict="0">
                <anchor moveWithCells="1" sizeWithCells="1">
                  <from>
                    <xdr:col>5</xdr:col>
                    <xdr:colOff>828675</xdr:colOff>
                    <xdr:row>177</xdr:row>
                    <xdr:rowOff>66675</xdr:rowOff>
                  </from>
                  <to>
                    <xdr:col>5</xdr:col>
                    <xdr:colOff>1466850</xdr:colOff>
                    <xdr:row>177</xdr:row>
                    <xdr:rowOff>390525</xdr:rowOff>
                  </to>
                </anchor>
              </controlPr>
            </control>
          </mc:Choice>
        </mc:AlternateContent>
        <mc:AlternateContent xmlns:mc="http://schemas.openxmlformats.org/markup-compatibility/2006">
          <mc:Choice Requires="x14">
            <control shapeId="6" r:id="rId67" name="Check Box 262">
              <controlPr defaultSize="0" autoFill="0" autoLine="0" autoPict="0">
                <anchor moveWithCells="1" sizeWithCells="1">
                  <from>
                    <xdr:col>5</xdr:col>
                    <xdr:colOff>209550</xdr:colOff>
                    <xdr:row>177</xdr:row>
                    <xdr:rowOff>400050</xdr:rowOff>
                  </from>
                  <to>
                    <xdr:col>5</xdr:col>
                    <xdr:colOff>771525</xdr:colOff>
                    <xdr:row>178</xdr:row>
                    <xdr:rowOff>304800</xdr:rowOff>
                  </to>
                </anchor>
              </controlPr>
            </control>
          </mc:Choice>
        </mc:AlternateContent>
        <mc:AlternateContent xmlns:mc="http://schemas.openxmlformats.org/markup-compatibility/2006">
          <mc:Choice Requires="x14">
            <control shapeId="95495" r:id="rId68" name="Check Box 263">
              <controlPr defaultSize="0" autoFill="0" autoLine="0" autoPict="0">
                <anchor moveWithCells="1" sizeWithCells="1">
                  <from>
                    <xdr:col>5</xdr:col>
                    <xdr:colOff>838200</xdr:colOff>
                    <xdr:row>177</xdr:row>
                    <xdr:rowOff>409575</xdr:rowOff>
                  </from>
                  <to>
                    <xdr:col>5</xdr:col>
                    <xdr:colOff>1828800</xdr:colOff>
                    <xdr:row>178</xdr:row>
                    <xdr:rowOff>323850</xdr:rowOff>
                  </to>
                </anchor>
              </controlPr>
            </control>
          </mc:Choice>
        </mc:AlternateContent>
        <mc:AlternateContent xmlns:mc="http://schemas.openxmlformats.org/markup-compatibility/2006">
          <mc:Choice Requires="x14">
            <control shapeId="95496" r:id="rId69" name="Check Box 264">
              <controlPr defaultSize="0" autoFill="0" autoLine="0" autoPict="0">
                <anchor moveWithCells="1" sizeWithCells="1">
                  <from>
                    <xdr:col>6</xdr:col>
                    <xdr:colOff>209550</xdr:colOff>
                    <xdr:row>177</xdr:row>
                    <xdr:rowOff>66675</xdr:rowOff>
                  </from>
                  <to>
                    <xdr:col>6</xdr:col>
                    <xdr:colOff>685800</xdr:colOff>
                    <xdr:row>177</xdr:row>
                    <xdr:rowOff>390525</xdr:rowOff>
                  </to>
                </anchor>
              </controlPr>
            </control>
          </mc:Choice>
        </mc:AlternateContent>
        <mc:AlternateContent xmlns:mc="http://schemas.openxmlformats.org/markup-compatibility/2006">
          <mc:Choice Requires="x14">
            <control shapeId="95497" r:id="rId70" name="Check Box 265">
              <controlPr defaultSize="0" autoFill="0" autoLine="0" autoPict="0">
                <anchor moveWithCells="1" sizeWithCells="1">
                  <from>
                    <xdr:col>6</xdr:col>
                    <xdr:colOff>857250</xdr:colOff>
                    <xdr:row>177</xdr:row>
                    <xdr:rowOff>66675</xdr:rowOff>
                  </from>
                  <to>
                    <xdr:col>7</xdr:col>
                    <xdr:colOff>409575</xdr:colOff>
                    <xdr:row>177</xdr:row>
                    <xdr:rowOff>390525</xdr:rowOff>
                  </to>
                </anchor>
              </controlPr>
            </control>
          </mc:Choice>
        </mc:AlternateContent>
        <mc:AlternateContent xmlns:mc="http://schemas.openxmlformats.org/markup-compatibility/2006">
          <mc:Choice Requires="x14">
            <control shapeId="95498" r:id="rId71" name="Check Box 266">
              <controlPr defaultSize="0" autoFill="0" autoLine="0" autoPict="0">
                <anchor moveWithCells="1" sizeWithCells="1">
                  <from>
                    <xdr:col>6</xdr:col>
                    <xdr:colOff>209550</xdr:colOff>
                    <xdr:row>177</xdr:row>
                    <xdr:rowOff>400050</xdr:rowOff>
                  </from>
                  <to>
                    <xdr:col>6</xdr:col>
                    <xdr:colOff>790575</xdr:colOff>
                    <xdr:row>178</xdr:row>
                    <xdr:rowOff>304800</xdr:rowOff>
                  </to>
                </anchor>
              </controlPr>
            </control>
          </mc:Choice>
        </mc:AlternateContent>
        <mc:AlternateContent xmlns:mc="http://schemas.openxmlformats.org/markup-compatibility/2006">
          <mc:Choice Requires="x14">
            <control shapeId="95499" r:id="rId72" name="Check Box 267">
              <controlPr defaultSize="0" autoFill="0" autoLine="0" autoPict="0">
                <anchor moveWithCells="1" sizeWithCells="1">
                  <from>
                    <xdr:col>6</xdr:col>
                    <xdr:colOff>866775</xdr:colOff>
                    <xdr:row>177</xdr:row>
                    <xdr:rowOff>409575</xdr:rowOff>
                  </from>
                  <to>
                    <xdr:col>7</xdr:col>
                    <xdr:colOff>781050</xdr:colOff>
                    <xdr:row>178</xdr:row>
                    <xdr:rowOff>323850</xdr:rowOff>
                  </to>
                </anchor>
              </controlPr>
            </control>
          </mc:Choice>
        </mc:AlternateContent>
        <mc:AlternateContent xmlns:mc="http://schemas.openxmlformats.org/markup-compatibility/2006">
          <mc:Choice Requires="x14">
            <control shapeId="95500" r:id="rId73" name="Check Box 268">
              <controlPr defaultSize="0" autoFill="0" autoLine="0" autoPict="0">
                <anchor moveWithCells="1" sizeWithCells="1">
                  <from>
                    <xdr:col>8</xdr:col>
                    <xdr:colOff>209550</xdr:colOff>
                    <xdr:row>177</xdr:row>
                    <xdr:rowOff>66675</xdr:rowOff>
                  </from>
                  <to>
                    <xdr:col>8</xdr:col>
                    <xdr:colOff>628650</xdr:colOff>
                    <xdr:row>177</xdr:row>
                    <xdr:rowOff>390525</xdr:rowOff>
                  </to>
                </anchor>
              </controlPr>
            </control>
          </mc:Choice>
        </mc:AlternateContent>
        <mc:AlternateContent xmlns:mc="http://schemas.openxmlformats.org/markup-compatibility/2006">
          <mc:Choice Requires="x14">
            <control shapeId="95501" r:id="rId74" name="Check Box 269">
              <controlPr defaultSize="0" autoFill="0" autoLine="0" autoPict="0">
                <anchor moveWithCells="1" sizeWithCells="1">
                  <from>
                    <xdr:col>8</xdr:col>
                    <xdr:colOff>790575</xdr:colOff>
                    <xdr:row>177</xdr:row>
                    <xdr:rowOff>66675</xdr:rowOff>
                  </from>
                  <to>
                    <xdr:col>8</xdr:col>
                    <xdr:colOff>1371600</xdr:colOff>
                    <xdr:row>177</xdr:row>
                    <xdr:rowOff>390525</xdr:rowOff>
                  </to>
                </anchor>
              </controlPr>
            </control>
          </mc:Choice>
        </mc:AlternateContent>
        <mc:AlternateContent xmlns:mc="http://schemas.openxmlformats.org/markup-compatibility/2006">
          <mc:Choice Requires="x14">
            <control shapeId="95502" r:id="rId75" name="Check Box 270">
              <controlPr defaultSize="0" autoFill="0" autoLine="0" autoPict="0">
                <anchor moveWithCells="1" sizeWithCells="1">
                  <from>
                    <xdr:col>8</xdr:col>
                    <xdr:colOff>209550</xdr:colOff>
                    <xdr:row>177</xdr:row>
                    <xdr:rowOff>400050</xdr:rowOff>
                  </from>
                  <to>
                    <xdr:col>8</xdr:col>
                    <xdr:colOff>733425</xdr:colOff>
                    <xdr:row>178</xdr:row>
                    <xdr:rowOff>304800</xdr:rowOff>
                  </to>
                </anchor>
              </controlPr>
            </control>
          </mc:Choice>
        </mc:AlternateContent>
        <mc:AlternateContent xmlns:mc="http://schemas.openxmlformats.org/markup-compatibility/2006">
          <mc:Choice Requires="x14">
            <control shapeId="95503" r:id="rId76" name="Check Box 271">
              <controlPr defaultSize="0" autoFill="0" autoLine="0" autoPict="0">
                <anchor moveWithCells="1" sizeWithCells="1">
                  <from>
                    <xdr:col>8</xdr:col>
                    <xdr:colOff>800100</xdr:colOff>
                    <xdr:row>177</xdr:row>
                    <xdr:rowOff>409575</xdr:rowOff>
                  </from>
                  <to>
                    <xdr:col>8</xdr:col>
                    <xdr:colOff>1714500</xdr:colOff>
                    <xdr:row>178</xdr:row>
                    <xdr:rowOff>323850</xdr:rowOff>
                  </to>
                </anchor>
              </controlPr>
            </control>
          </mc:Choice>
        </mc:AlternateContent>
        <mc:AlternateContent xmlns:mc="http://schemas.openxmlformats.org/markup-compatibility/2006">
          <mc:Choice Requires="x14">
            <control shapeId="95504" r:id="rId77" name="Check Box 272">
              <controlPr defaultSize="0" autoFill="0" autoLine="0" autoPict="0">
                <anchor moveWithCells="1" sizeWithCells="1">
                  <from>
                    <xdr:col>5</xdr:col>
                    <xdr:colOff>142875</xdr:colOff>
                    <xdr:row>166</xdr:row>
                    <xdr:rowOff>85725</xdr:rowOff>
                  </from>
                  <to>
                    <xdr:col>5</xdr:col>
                    <xdr:colOff>600075</xdr:colOff>
                    <xdr:row>166</xdr:row>
                    <xdr:rowOff>361950</xdr:rowOff>
                  </to>
                </anchor>
              </controlPr>
            </control>
          </mc:Choice>
        </mc:AlternateContent>
        <mc:AlternateContent xmlns:mc="http://schemas.openxmlformats.org/markup-compatibility/2006">
          <mc:Choice Requires="x14">
            <control shapeId="95505" r:id="rId78" name="Check Box 273">
              <controlPr defaultSize="0" autoFill="0" autoLine="0" autoPict="0">
                <anchor moveWithCells="1" sizeWithCells="1">
                  <from>
                    <xdr:col>5</xdr:col>
                    <xdr:colOff>771525</xdr:colOff>
                    <xdr:row>166</xdr:row>
                    <xdr:rowOff>85725</xdr:rowOff>
                  </from>
                  <to>
                    <xdr:col>5</xdr:col>
                    <xdr:colOff>1400175</xdr:colOff>
                    <xdr:row>166</xdr:row>
                    <xdr:rowOff>361950</xdr:rowOff>
                  </to>
                </anchor>
              </controlPr>
            </control>
          </mc:Choice>
        </mc:AlternateContent>
        <mc:AlternateContent xmlns:mc="http://schemas.openxmlformats.org/markup-compatibility/2006">
          <mc:Choice Requires="x14">
            <control shapeId="95506" r:id="rId79" name="Check Box 274">
              <controlPr defaultSize="0" autoFill="0" autoLine="0" autoPict="0">
                <anchor moveWithCells="1" sizeWithCells="1">
                  <from>
                    <xdr:col>5</xdr:col>
                    <xdr:colOff>142875</xdr:colOff>
                    <xdr:row>166</xdr:row>
                    <xdr:rowOff>371475</xdr:rowOff>
                  </from>
                  <to>
                    <xdr:col>5</xdr:col>
                    <xdr:colOff>704850</xdr:colOff>
                    <xdr:row>167</xdr:row>
                    <xdr:rowOff>19050</xdr:rowOff>
                  </to>
                </anchor>
              </controlPr>
            </control>
          </mc:Choice>
        </mc:AlternateContent>
        <mc:AlternateContent xmlns:mc="http://schemas.openxmlformats.org/markup-compatibility/2006">
          <mc:Choice Requires="x14">
            <control shapeId="95507" r:id="rId80" name="Check Box 275">
              <controlPr defaultSize="0" autoFill="0" autoLine="0" autoPict="0">
                <anchor moveWithCells="1" sizeWithCells="1">
                  <from>
                    <xdr:col>5</xdr:col>
                    <xdr:colOff>771525</xdr:colOff>
                    <xdr:row>166</xdr:row>
                    <xdr:rowOff>381000</xdr:rowOff>
                  </from>
                  <to>
                    <xdr:col>5</xdr:col>
                    <xdr:colOff>1762125</xdr:colOff>
                    <xdr:row>167</xdr:row>
                    <xdr:rowOff>28575</xdr:rowOff>
                  </to>
                </anchor>
              </controlPr>
            </control>
          </mc:Choice>
        </mc:AlternateContent>
        <mc:AlternateContent xmlns:mc="http://schemas.openxmlformats.org/markup-compatibility/2006">
          <mc:Choice Requires="x14">
            <control shapeId="95508" r:id="rId81" name="Check Box 276">
              <controlPr defaultSize="0" autoFill="0" autoLine="0" autoPict="0">
                <anchor moveWithCells="1" sizeWithCells="1">
                  <from>
                    <xdr:col>6</xdr:col>
                    <xdr:colOff>209550</xdr:colOff>
                    <xdr:row>166</xdr:row>
                    <xdr:rowOff>123825</xdr:rowOff>
                  </from>
                  <to>
                    <xdr:col>6</xdr:col>
                    <xdr:colOff>657225</xdr:colOff>
                    <xdr:row>166</xdr:row>
                    <xdr:rowOff>400050</xdr:rowOff>
                  </to>
                </anchor>
              </controlPr>
            </control>
          </mc:Choice>
        </mc:AlternateContent>
        <mc:AlternateContent xmlns:mc="http://schemas.openxmlformats.org/markup-compatibility/2006">
          <mc:Choice Requires="x14">
            <control shapeId="95509" r:id="rId82" name="Check Box 277">
              <controlPr defaultSize="0" autoFill="0" autoLine="0" autoPict="0">
                <anchor moveWithCells="1" sizeWithCells="1">
                  <from>
                    <xdr:col>6</xdr:col>
                    <xdr:colOff>828675</xdr:colOff>
                    <xdr:row>166</xdr:row>
                    <xdr:rowOff>123825</xdr:rowOff>
                  </from>
                  <to>
                    <xdr:col>7</xdr:col>
                    <xdr:colOff>361950</xdr:colOff>
                    <xdr:row>166</xdr:row>
                    <xdr:rowOff>400050</xdr:rowOff>
                  </to>
                </anchor>
              </controlPr>
            </control>
          </mc:Choice>
        </mc:AlternateContent>
        <mc:AlternateContent xmlns:mc="http://schemas.openxmlformats.org/markup-compatibility/2006">
          <mc:Choice Requires="x14">
            <control shapeId="95510" r:id="rId83" name="Check Box 278">
              <controlPr defaultSize="0" autoFill="0" autoLine="0" autoPict="0">
                <anchor moveWithCells="1" sizeWithCells="1">
                  <from>
                    <xdr:col>6</xdr:col>
                    <xdr:colOff>200025</xdr:colOff>
                    <xdr:row>166</xdr:row>
                    <xdr:rowOff>409575</xdr:rowOff>
                  </from>
                  <to>
                    <xdr:col>6</xdr:col>
                    <xdr:colOff>771525</xdr:colOff>
                    <xdr:row>167</xdr:row>
                    <xdr:rowOff>57150</xdr:rowOff>
                  </to>
                </anchor>
              </controlPr>
            </control>
          </mc:Choice>
        </mc:AlternateContent>
        <mc:AlternateContent xmlns:mc="http://schemas.openxmlformats.org/markup-compatibility/2006">
          <mc:Choice Requires="x14">
            <control shapeId="95511" r:id="rId84" name="Check Box 279">
              <controlPr defaultSize="0" autoFill="0" autoLine="0" autoPict="0">
                <anchor moveWithCells="1" sizeWithCells="1">
                  <from>
                    <xdr:col>6</xdr:col>
                    <xdr:colOff>828675</xdr:colOff>
                    <xdr:row>166</xdr:row>
                    <xdr:rowOff>419100</xdr:rowOff>
                  </from>
                  <to>
                    <xdr:col>7</xdr:col>
                    <xdr:colOff>714375</xdr:colOff>
                    <xdr:row>167</xdr:row>
                    <xdr:rowOff>66675</xdr:rowOff>
                  </to>
                </anchor>
              </controlPr>
            </control>
          </mc:Choice>
        </mc:AlternateContent>
        <mc:AlternateContent xmlns:mc="http://schemas.openxmlformats.org/markup-compatibility/2006">
          <mc:Choice Requires="x14">
            <control shapeId="95512" r:id="rId85" name="Check Box 280">
              <controlPr defaultSize="0" autoFill="0" autoLine="0" autoPict="0">
                <anchor moveWithCells="1" sizeWithCells="1">
                  <from>
                    <xdr:col>8</xdr:col>
                    <xdr:colOff>57150</xdr:colOff>
                    <xdr:row>166</xdr:row>
                    <xdr:rowOff>133350</xdr:rowOff>
                  </from>
                  <to>
                    <xdr:col>8</xdr:col>
                    <xdr:colOff>514350</xdr:colOff>
                    <xdr:row>166</xdr:row>
                    <xdr:rowOff>409575</xdr:rowOff>
                  </to>
                </anchor>
              </controlPr>
            </control>
          </mc:Choice>
        </mc:AlternateContent>
        <mc:AlternateContent xmlns:mc="http://schemas.openxmlformats.org/markup-compatibility/2006">
          <mc:Choice Requires="x14">
            <control shapeId="95513" r:id="rId86" name="Check Box 281">
              <controlPr defaultSize="0" autoFill="0" autoLine="0" autoPict="0">
                <anchor moveWithCells="1" sizeWithCells="1">
                  <from>
                    <xdr:col>8</xdr:col>
                    <xdr:colOff>676275</xdr:colOff>
                    <xdr:row>166</xdr:row>
                    <xdr:rowOff>133350</xdr:rowOff>
                  </from>
                  <to>
                    <xdr:col>8</xdr:col>
                    <xdr:colOff>1314450</xdr:colOff>
                    <xdr:row>166</xdr:row>
                    <xdr:rowOff>409575</xdr:rowOff>
                  </to>
                </anchor>
              </controlPr>
            </control>
          </mc:Choice>
        </mc:AlternateContent>
        <mc:AlternateContent xmlns:mc="http://schemas.openxmlformats.org/markup-compatibility/2006">
          <mc:Choice Requires="x14">
            <control shapeId="95514" r:id="rId87" name="Check Box 282">
              <controlPr defaultSize="0" autoFill="0" autoLine="0" autoPict="0">
                <anchor moveWithCells="1" sizeWithCells="1">
                  <from>
                    <xdr:col>8</xdr:col>
                    <xdr:colOff>47625</xdr:colOff>
                    <xdr:row>166</xdr:row>
                    <xdr:rowOff>419100</xdr:rowOff>
                  </from>
                  <to>
                    <xdr:col>8</xdr:col>
                    <xdr:colOff>619125</xdr:colOff>
                    <xdr:row>167</xdr:row>
                    <xdr:rowOff>66675</xdr:rowOff>
                  </to>
                </anchor>
              </controlPr>
            </control>
          </mc:Choice>
        </mc:AlternateContent>
        <mc:AlternateContent xmlns:mc="http://schemas.openxmlformats.org/markup-compatibility/2006">
          <mc:Choice Requires="x14">
            <control shapeId="95515" r:id="rId88" name="Check Box 283">
              <controlPr defaultSize="0" autoFill="0" autoLine="0" autoPict="0">
                <anchor moveWithCells="1" sizeWithCells="1">
                  <from>
                    <xdr:col>8</xdr:col>
                    <xdr:colOff>685800</xdr:colOff>
                    <xdr:row>166</xdr:row>
                    <xdr:rowOff>428625</xdr:rowOff>
                  </from>
                  <to>
                    <xdr:col>8</xdr:col>
                    <xdr:colOff>1666875</xdr:colOff>
                    <xdr:row>167</xdr:row>
                    <xdr:rowOff>76200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indexed="12"/>
    <pageSetUpPr fitToPage="1"/>
  </sheetPr>
  <dimension ref="A1:I38"/>
  <sheetViews>
    <sheetView showGridLines="0" view="pageBreakPreview" topLeftCell="A4" zoomScale="110" zoomScaleSheetLayoutView="110" workbookViewId="0">
      <selection activeCell="K15" sqref="K15"/>
    </sheetView>
  </sheetViews>
  <sheetFormatPr defaultColWidth="9.140625" defaultRowHeight="16.5"/>
  <cols>
    <col min="1" max="1" width="12.140625" style="30" customWidth="1"/>
    <col min="2" max="2" width="20.5703125" style="30" customWidth="1"/>
    <col min="3" max="3" width="11.42578125" style="30" customWidth="1"/>
    <col min="4" max="4" width="17.7109375" style="30" customWidth="1"/>
    <col min="5" max="5" width="42" style="30" customWidth="1"/>
    <col min="6" max="8" width="9.140625" style="25"/>
    <col min="9" max="16384" width="9.140625" style="26"/>
  </cols>
  <sheetData>
    <row r="1" spans="1:9" s="25" customFormat="1" ht="29.25" customHeight="1">
      <c r="A1" s="1267" t="str">
        <f>'Attach 3(JV)'!A1</f>
        <v>Specification No. :CC/NT/G-MISC/DOM/A02/23/01462</v>
      </c>
      <c r="B1" s="1267"/>
      <c r="C1" s="1267"/>
      <c r="D1" s="1267"/>
      <c r="E1" s="377" t="str">
        <f>"Attachment-3(QR) " &amp; 'Attach 3(JV)'!AT1</f>
        <v xml:space="preserve">Attachment-3(QR) </v>
      </c>
    </row>
    <row r="2" spans="1:9" ht="5.25" customHeight="1"/>
    <row r="3" spans="1:9" ht="62.25" customHeight="1">
      <c r="A3" s="1268" t="str">
        <f>'Attach 3(JV)'!A3</f>
        <v>Isolator Package ISO-02 associated with Bulk Procurement for Substation Equipment’s for implementation of Bay Extension work.</v>
      </c>
      <c r="B3" s="1269"/>
      <c r="C3" s="1269"/>
      <c r="D3" s="1269"/>
      <c r="E3" s="1269"/>
      <c r="F3" s="27"/>
      <c r="G3" s="28"/>
      <c r="H3" s="27"/>
    </row>
    <row r="4" spans="1:9" ht="12" customHeight="1">
      <c r="A4" s="29"/>
      <c r="H4" s="31"/>
      <c r="I4" s="11"/>
    </row>
    <row r="5" spans="1:9" ht="20.100000000000001" customHeight="1">
      <c r="A5" s="1035" t="s">
        <v>339</v>
      </c>
      <c r="B5" s="1035"/>
      <c r="C5" s="1035"/>
      <c r="D5" s="1035"/>
      <c r="E5" s="1035"/>
      <c r="F5" s="32"/>
      <c r="H5" s="31"/>
      <c r="I5" s="13"/>
    </row>
    <row r="6" spans="1:9" ht="10.5" customHeight="1">
      <c r="A6" s="33"/>
      <c r="H6" s="31"/>
      <c r="I6" s="13"/>
    </row>
    <row r="7" spans="1:9" ht="20.100000000000001" customHeight="1">
      <c r="A7" s="34" t="str">
        <f>'Attach 3(JV)'!A7</f>
        <v>Bidder’s Name and Address :</v>
      </c>
      <c r="E7" s="16" t="str">
        <f>'Attach 3(JV)'!E7</f>
        <v>To:</v>
      </c>
      <c r="H7" s="31"/>
      <c r="I7" s="13"/>
    </row>
    <row r="8" spans="1:9" ht="36" customHeight="1">
      <c r="A8" s="1041" t="str">
        <f>'Attach 3(JV)'!A8</f>
        <v/>
      </c>
      <c r="B8" s="1041"/>
      <c r="C8" s="1041"/>
      <c r="D8" s="1041"/>
      <c r="E8" s="159" t="str">
        <f>'Attach 3(JV)'!E8</f>
        <v>Contract Services</v>
      </c>
      <c r="H8" s="31"/>
      <c r="I8" s="13"/>
    </row>
    <row r="9" spans="1:9" ht="20.100000000000001" customHeight="1">
      <c r="A9" s="14" t="s">
        <v>334</v>
      </c>
      <c r="B9" s="1038" t="str">
        <f>'Attach 3(JV)'!B9</f>
        <v/>
      </c>
      <c r="C9" s="1038"/>
      <c r="D9" s="1038"/>
      <c r="E9" s="159" t="str">
        <f>'Attach 3(JV)'!E9</f>
        <v>Power Grid Corporation of India Ltd.,</v>
      </c>
      <c r="H9" s="31"/>
      <c r="I9" s="13"/>
    </row>
    <row r="10" spans="1:9" ht="20.100000000000001" customHeight="1">
      <c r="A10" s="14" t="s">
        <v>336</v>
      </c>
      <c r="B10" s="1271" t="str">
        <f>'Attach 3(JV)'!B10</f>
        <v/>
      </c>
      <c r="C10" s="1271"/>
      <c r="D10" s="1271"/>
      <c r="E10" s="159" t="str">
        <f>'Attach 3(JV)'!E10</f>
        <v>"Saudamini", Plot No. 2, Sector 29</v>
      </c>
      <c r="H10" s="31"/>
      <c r="I10" s="13"/>
    </row>
    <row r="11" spans="1:9" ht="20.100000000000001" customHeight="1">
      <c r="B11" s="1271" t="str">
        <f>'Attach 3(JV)'!B11</f>
        <v/>
      </c>
      <c r="C11" s="1271"/>
      <c r="D11" s="1271"/>
      <c r="E11" s="159" t="str">
        <f>'Attach 3(JV)'!E11</f>
        <v>Gurgaon (Haryana) - 122001</v>
      </c>
    </row>
    <row r="12" spans="1:9" ht="20.100000000000001" customHeight="1">
      <c r="A12" s="33"/>
      <c r="B12" s="1271" t="str">
        <f>'Attach 3(JV)'!B12</f>
        <v/>
      </c>
      <c r="C12" s="1271"/>
      <c r="D12" s="1271"/>
      <c r="E12" s="16"/>
    </row>
    <row r="13" spans="1:9" ht="20.100000000000001" customHeight="1">
      <c r="A13" s="30" t="s">
        <v>329</v>
      </c>
      <c r="B13" s="104"/>
      <c r="C13" s="104"/>
      <c r="D13" s="104"/>
    </row>
    <row r="14" spans="1:9" ht="20.100000000000001" customHeight="1">
      <c r="A14" s="33"/>
      <c r="B14" s="104"/>
      <c r="C14" s="104"/>
      <c r="D14" s="104"/>
    </row>
    <row r="15" spans="1:9" ht="27.75" customHeight="1">
      <c r="A15" s="1270" t="s">
        <v>1015</v>
      </c>
      <c r="B15" s="1270"/>
      <c r="C15" s="1270"/>
      <c r="D15" s="1270"/>
      <c r="E15" s="1270"/>
      <c r="F15" s="35"/>
      <c r="G15" s="35"/>
      <c r="H15" s="35"/>
    </row>
    <row r="16" spans="1:9" ht="20.100000000000001" customHeight="1">
      <c r="A16" s="33"/>
    </row>
    <row r="17" spans="1:5" ht="20.100000000000001" customHeight="1">
      <c r="A17" s="36"/>
    </row>
    <row r="18" spans="1:5" ht="20.100000000000001" customHeight="1"/>
    <row r="19" spans="1:5" ht="20.100000000000001" customHeight="1">
      <c r="A19" s="36"/>
    </row>
    <row r="20" spans="1:5" ht="20.100000000000001" customHeight="1">
      <c r="A20" s="36"/>
    </row>
    <row r="21" spans="1:5" ht="33" customHeight="1">
      <c r="D21" s="38"/>
    </row>
    <row r="22" spans="1:5" ht="33" customHeight="1">
      <c r="A22" s="37" t="s">
        <v>6</v>
      </c>
      <c r="B22" s="73">
        <f>'Attach 3(JV)'!B24</f>
        <v>0</v>
      </c>
      <c r="C22" s="34"/>
      <c r="D22" s="38" t="s">
        <v>4</v>
      </c>
      <c r="E22" s="300">
        <f>'Attach 3(JV)'!E24</f>
        <v>0</v>
      </c>
    </row>
    <row r="23" spans="1:5" ht="33" customHeight="1">
      <c r="A23" s="37" t="s">
        <v>7</v>
      </c>
      <c r="B23" s="300">
        <f>'Attach 3(JV)'!B25</f>
        <v>0</v>
      </c>
      <c r="C23" s="34"/>
      <c r="D23" s="38" t="s">
        <v>5</v>
      </c>
      <c r="E23" s="300">
        <f>'Attach 3(JV)'!E25</f>
        <v>0</v>
      </c>
    </row>
    <row r="24" spans="1:5" ht="33" customHeight="1">
      <c r="C24" s="34"/>
      <c r="D24" s="38"/>
    </row>
    <row r="25" spans="1:5" ht="33" customHeight="1">
      <c r="A25" s="34"/>
      <c r="B25" s="34"/>
      <c r="C25" s="34"/>
      <c r="D25" s="38"/>
      <c r="E25" s="34"/>
    </row>
    <row r="26" spans="1:5" ht="20.100000000000001" customHeight="1"/>
    <row r="27" spans="1:5" ht="20.100000000000001" customHeight="1">
      <c r="A27" s="39"/>
    </row>
    <row r="28" spans="1:5" ht="20.100000000000001" customHeight="1"/>
    <row r="29" spans="1:5" ht="20.100000000000001" customHeight="1"/>
    <row r="30" spans="1:5" ht="20.100000000000001" customHeight="1">
      <c r="A30" s="39"/>
    </row>
    <row r="31" spans="1:5" ht="20.100000000000001" customHeight="1"/>
    <row r="32" spans="1:5" ht="20.100000000000001" customHeight="1">
      <c r="A32" s="39"/>
    </row>
    <row r="33" spans="1:1" ht="20.100000000000001" customHeight="1"/>
    <row r="34" spans="1:1" ht="20.100000000000001" customHeight="1">
      <c r="A34" s="39"/>
    </row>
    <row r="35" spans="1:1" ht="20.100000000000001" customHeight="1"/>
    <row r="36" spans="1:1" ht="20.100000000000001" customHeight="1"/>
    <row r="37" spans="1:1" ht="20.100000000000001" customHeight="1"/>
    <row r="38" spans="1:1" ht="20.100000000000001" customHeight="1"/>
  </sheetData>
  <sheetProtection password="EE0B" sheet="1" formatColumns="0" formatRows="0" selectLockedCells="1"/>
  <customSheetViews>
    <customSheetView guid="{75B14AF8-1D53-4505-AAFD-D14BA6666FCE}" scale="110" showPageBreaks="1" showGridLines="0" fitToPage="1" printArea="1" view="pageBreakPreview" topLeftCell="A4">
      <selection activeCell="K15" sqref="K15"/>
      <pageMargins left="0.75" right="0.63" top="0.57999999999999996" bottom="0.6" header="0.34" footer="0.35"/>
      <pageSetup scale="97" orientation="portrait" r:id="rId1"/>
      <headerFooter alignWithMargins="0">
        <oddFooter>&amp;R&amp;"Book Antiqua,Bold"&amp;8 Page &amp;P of &amp;N</oddFooter>
      </headerFooter>
    </customSheetView>
    <customSheetView guid="{A191DFDC-8ECE-4AD6-BD00-FEA0D8FB0A45}" scale="110" showPageBreaks="1" showGridLines="0" fitToPage="1" printArea="1" view="pageBreakPreview">
      <selection activeCell="A9" sqref="A9"/>
      <pageMargins left="0.75" right="0.63" top="0.57999999999999996" bottom="0.6" header="0.34" footer="0.35"/>
      <pageSetup scale="97" orientation="portrait" r:id="rId2"/>
      <headerFooter alignWithMargins="0">
        <oddFooter>&amp;R&amp;"Book Antiqua,Bold"&amp;8 Page &amp;P of &amp;N</oddFooter>
      </headerFooter>
    </customSheetView>
    <customSheetView guid="{5476C51C-4037-4B28-A818-10D7CDF0C66A}" scale="110" showPageBreaks="1" showGridLines="0" fitToPage="1" printArea="1" view="pageBreakPreview" topLeftCell="A13">
      <selection activeCell="A9" sqref="A9"/>
      <pageMargins left="0.75" right="0.63" top="0.57999999999999996" bottom="0.6" header="0.34" footer="0.35"/>
      <pageSetup scale="97" orientation="portrait" r:id="rId3"/>
      <headerFooter alignWithMargins="0">
        <oddFooter>&amp;R&amp;"Book Antiqua,Bold"&amp;8 Page &amp;P of &amp;N</oddFooter>
      </headerFooter>
    </customSheetView>
    <customSheetView guid="{3B0AB1ED-5866-4A43-AA03-026CB8F4E20E}" scale="110" showPageBreaks="1" showGridLines="0" fitToPage="1" printArea="1" view="pageBreakPreview">
      <selection activeCell="A9" sqref="A9"/>
      <pageMargins left="0.75" right="0.63" top="0.57999999999999996" bottom="0.6" header="0.34" footer="0.35"/>
      <pageSetup scale="97" orientation="portrait" r:id="rId4"/>
      <headerFooter alignWithMargins="0">
        <oddFooter>&amp;R&amp;"Book Antiqua,Bold"&amp;8 Page &amp;P of &amp;N</oddFooter>
      </headerFooter>
    </customSheetView>
    <customSheetView guid="{45814E31-7EF7-46D4-AAA9-9580F481731A}" scale="110" showPageBreaks="1" showGridLines="0" fitToPage="1" printArea="1" view="pageBreakPreview">
      <selection activeCell="D16" sqref="D16"/>
      <pageMargins left="0.75" right="0.63" top="0.57999999999999996" bottom="0.6" header="0.34" footer="0.35"/>
      <pageSetup scale="98" orientation="portrait" r:id="rId5"/>
      <headerFooter alignWithMargins="0">
        <oddFooter>&amp;R&amp;"Book Antiqua,Bold"&amp;8 Page &amp;P of &amp;N</oddFooter>
      </headerFooter>
    </customSheetView>
    <customSheetView guid="{A8583C01-5E6A-4469-ADCA-440E12AA8084}" scale="110" showPageBreaks="1" showGridLines="0" fitToPage="1" printArea="1" view="pageBreakPreview">
      <selection sqref="A1:D1"/>
      <pageMargins left="0.75" right="0.63" top="0.57999999999999996" bottom="0.6" header="0.34" footer="0.35"/>
      <pageSetup scale="97" orientation="portrait" r:id="rId6"/>
      <headerFooter alignWithMargins="0">
        <oddFooter>&amp;R&amp;"Book Antiqua,Bold"&amp;8 Page &amp;P of &amp;N</oddFooter>
      </headerFooter>
    </customSheetView>
    <customSheetView guid="{3836A67F-51F8-4B52-B51D-937DC398CD1F}" scale="110" showPageBreaks="1" showGridLines="0" fitToPage="1" printArea="1" state="hidden" view="pageBreakPreview">
      <selection activeCell="D19" sqref="D19"/>
      <pageMargins left="0.75" right="0.63" top="0.57999999999999996" bottom="0.6" header="0.34" footer="0.35"/>
      <pageSetup scale="97" orientation="portrait" r:id="rId7"/>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75" right="0.63" top="0.57999999999999996" bottom="0.6" header="0.34" footer="0.35"/>
      <pageSetup scale="89" orientation="portrait" r:id="rId8"/>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75" right="0.63" top="0.57999999999999996" bottom="0.6" header="0.34" footer="0.35"/>
      <pageSetup scale="97" orientation="portrait" r:id="rId9"/>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75" right="0.63" top="0.57999999999999996" bottom="0.6" header="0.34" footer="0.35"/>
      <pageSetup orientation="portrait" r:id="rId10"/>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75" right="0.63" top="0.57999999999999996" bottom="0.6" header="0.34" footer="0.35"/>
      <pageSetup orientation="portrait" r:id="rId11"/>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12"/>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3"/>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75" right="0.63" top="0.57999999999999996" bottom="0.6" header="0.34" footer="0.35"/>
      <pageSetup orientation="portrait" r:id="rId14"/>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5"/>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43BCBF1E-CDCF-4541-8D79-87EDCECBC1FD}" showGridLines="0">
      <selection activeCell="E8" sqref="E8"/>
      <pageMargins left="0.75" right="0.63" top="0.57999999999999996" bottom="0.6" header="0.34" footer="0.35"/>
      <pageSetup orientation="portrait" r:id="rId17"/>
      <headerFooter alignWithMargins="0">
        <oddFooter>&amp;R&amp;"Book Antiqua,Bold"&amp;8 Page &amp;P of &amp;N</oddFooter>
      </headerFooter>
    </customSheetView>
    <customSheetView guid="{ECEBABD0-566A-41C4-AA9A-38EA30EFEDA8}" showPageBreaks="1" showGridLines="0" zeroValues="0" printArea="1" showRuler="0">
      <pageMargins left="0.75" right="0.63" top="0.55000000000000004" bottom="0.64" header="0.34" footer="0.38"/>
      <pageSetup orientation="portrait" r:id="rId18"/>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19"/>
      <headerFooter alignWithMargins="0">
        <oddFooter>&amp;L&amp;8Tower Package-P238-TW04, TL associated with Phase-I Generation Project in Orissa (Part-C)&amp;R&amp;"Book Antiqua,Bold"&amp;8Attachment-3(QR)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8" sqref="E8"/>
      <pageMargins left="0.75" right="0.63" top="0.57999999999999996" bottom="0.6" header="0.34" footer="0.35"/>
      <pageSetup orientation="portrait" r:id="rId21"/>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22"/>
      <headerFooter alignWithMargins="0">
        <oddFooter>&amp;R&amp;"Book Antiqua,Bold"&amp;8 Page &amp;P of &amp;N</oddFooter>
      </headerFooter>
    </customSheetView>
    <customSheetView guid="{F9FE2C60-2849-4C32-B532-2B1A89FFA9CD}" showGridLines="0" topLeftCell="A19">
      <selection activeCell="E13" sqref="E13"/>
      <pageMargins left="0.75" right="0.63" top="0.57999999999999996" bottom="0.6" header="0.34" footer="0.35"/>
      <pageSetup orientation="portrait" r:id="rId23"/>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75" right="0.63" top="0.57999999999999996" bottom="0.6" header="0.34" footer="0.35"/>
      <pageSetup orientation="portrait" r:id="rId24"/>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25"/>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6"/>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75" right="0.63" top="0.57999999999999996" bottom="0.6" header="0.34" footer="0.35"/>
      <pageSetup orientation="portrait" r:id="rId27"/>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75" right="0.63" top="0.57999999999999996" bottom="0.6" header="0.34" footer="0.35"/>
      <pageSetup orientation="portrait" r:id="rId28"/>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29"/>
      <headerFooter alignWithMargins="0">
        <oddFooter>&amp;R&amp;"Book Antiqua,Bold"&amp;8 Page &amp;P of &amp;N</oddFooter>
      </headerFooter>
    </customSheetView>
    <customSheetView guid="{2CF6F19D-227C-4840-A9E1-6C944B0145DB}" scale="110" showPageBreaks="1" showGridLines="0" fitToPage="1" printArea="1" view="pageBreakPreview" topLeftCell="A7">
      <selection activeCell="A15" sqref="A15:E15"/>
      <pageMargins left="0.75" right="0.63" top="0.57999999999999996" bottom="0.6" header="0.34" footer="0.35"/>
      <pageSetup scale="97" orientation="portrait" r:id="rId30"/>
      <headerFooter alignWithMargins="0">
        <oddFooter>&amp;R&amp;"Book Antiqua,Bold"&amp;8 Page &amp;P of &amp;N</oddFooter>
      </headerFooter>
    </customSheetView>
    <customSheetView guid="{22E98F9C-C2D1-498E-A22F-610A9D935107}" scale="110" showPageBreaks="1" showGridLines="0" fitToPage="1" printArea="1" view="pageBreakPreview">
      <selection activeCell="D16" sqref="D16"/>
      <pageMargins left="0.75" right="0.63" top="0.57999999999999996" bottom="0.6" header="0.34" footer="0.35"/>
      <pageSetup scale="97" orientation="portrait" r:id="rId31"/>
      <headerFooter alignWithMargins="0">
        <oddFooter>&amp;R&amp;"Book Antiqua,Bold"&amp;8 Page &amp;P of &amp;N</oddFooter>
      </headerFooter>
    </customSheetView>
    <customSheetView guid="{F69C7555-C61D-4F7A-9432-A1A8E6C1D167}" scale="110" showPageBreaks="1" showGridLines="0" fitToPage="1" printArea="1" view="pageBreakPreview">
      <selection activeCell="A9" sqref="A9"/>
      <pageMargins left="0.75" right="0.63" top="0.57999999999999996" bottom="0.6" header="0.34" footer="0.35"/>
      <pageSetup scale="97" orientation="portrait" r:id="rId32"/>
      <headerFooter alignWithMargins="0">
        <oddFooter>&amp;R&amp;"Book Antiqua,Bold"&amp;8 Page &amp;P of &amp;N</oddFooter>
      </headerFooter>
    </customSheetView>
    <customSheetView guid="{1C46EBB3-B065-41C0-9C89-6B0653776FC2}" scale="110" showPageBreaks="1" showGridLines="0" fitToPage="1" printArea="1" view="pageBreakPreview">
      <selection activeCell="A9" sqref="A9"/>
      <pageMargins left="0.75" right="0.63" top="0.57999999999999996" bottom="0.6" header="0.34" footer="0.35"/>
      <pageSetup scale="97" orientation="portrait" r:id="rId33"/>
      <headerFooter alignWithMargins="0">
        <oddFooter>&amp;R&amp;"Book Antiqua,Bold"&amp;8 Page &amp;P of &amp;N</oddFooter>
      </headerFooter>
    </customSheetView>
    <customSheetView guid="{DADC952D-E162-4FBD-AB22-9C1A7E7CACD8}" scale="110" showPageBreaks="1" showGridLines="0" fitToPage="1" printArea="1" view="pageBreakPreview">
      <selection activeCell="A9" sqref="A9"/>
      <pageMargins left="0.75" right="0.63" top="0.57999999999999996" bottom="0.6" header="0.34" footer="0.35"/>
      <pageSetup scale="97" orientation="portrait" r:id="rId34"/>
      <headerFooter alignWithMargins="0">
        <oddFooter>&amp;R&amp;"Book Antiqua,Bold"&amp;8 Page &amp;P of &amp;N</oddFooter>
      </headerFooter>
    </customSheetView>
    <customSheetView guid="{ABDD40A7-66B9-43CC-B63B-09D98A5A40BE}" scale="110" showPageBreaks="1" showGridLines="0" fitToPage="1" printArea="1" view="pageBreakPreview" topLeftCell="A13">
      <selection activeCell="A9" sqref="A9"/>
      <pageMargins left="0.75" right="0.63" top="0.57999999999999996" bottom="0.6" header="0.34" footer="0.35"/>
      <pageSetup scale="97" orientation="portrait" r:id="rId35"/>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7" orientation="portrait" r:id="rId36"/>
  <headerFooter alignWithMargins="0">
    <oddFooter>&amp;R&amp;"Book Antiqua,Bold"&amp;8 Page &amp;P of &amp;N</oddFooter>
  </headerFooter>
  <drawing r:id="rId37"/>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pageSetUpPr fitToPage="1"/>
  </sheetPr>
  <dimension ref="A1:GG256"/>
  <sheetViews>
    <sheetView showGridLines="0" showZeros="0" view="pageBreakPreview" zoomScale="85" zoomScaleNormal="100" zoomScaleSheetLayoutView="85" workbookViewId="0">
      <selection activeCell="A22" sqref="A22:H22"/>
    </sheetView>
  </sheetViews>
  <sheetFormatPr defaultColWidth="9.140625" defaultRowHeight="15.75"/>
  <cols>
    <col min="1" max="1" width="16.85546875" style="388" customWidth="1"/>
    <col min="2" max="2" width="13.85546875" style="388" customWidth="1"/>
    <col min="3" max="3" width="15.42578125" style="388" customWidth="1"/>
    <col min="4" max="4" width="27.85546875" style="388" customWidth="1"/>
    <col min="5" max="5" width="14.42578125" style="388" customWidth="1"/>
    <col min="6" max="6" width="25.42578125" style="388" customWidth="1"/>
    <col min="7" max="7" width="16.42578125" style="388" customWidth="1"/>
    <col min="8" max="8" width="13.28515625" style="388" customWidth="1"/>
    <col min="9" max="9" width="26.85546875" style="388" customWidth="1"/>
    <col min="10" max="10" width="10.5703125" style="388" hidden="1" customWidth="1"/>
    <col min="11" max="11" width="10.28515625" style="388" hidden="1" customWidth="1"/>
    <col min="12" max="12" width="11.85546875" style="388" hidden="1" customWidth="1"/>
    <col min="13" max="13" width="34.5703125" style="388" hidden="1" customWidth="1"/>
    <col min="14" max="14" width="10.42578125" style="388" hidden="1" customWidth="1"/>
    <col min="15" max="15" width="11.42578125" style="388" hidden="1" customWidth="1"/>
    <col min="16" max="16" width="10.7109375" style="388" hidden="1" customWidth="1"/>
    <col min="17" max="17" width="13.7109375" style="388" hidden="1" customWidth="1"/>
    <col min="18" max="20" width="0" style="388" hidden="1" customWidth="1"/>
    <col min="21" max="21" width="13.5703125" style="388" hidden="1" customWidth="1"/>
    <col min="22" max="28" width="0" style="388" hidden="1" customWidth="1"/>
    <col min="29" max="16384" width="9.140625" style="388"/>
  </cols>
  <sheetData>
    <row r="1" spans="1:9" ht="24" customHeight="1">
      <c r="A1" s="427" t="str">
        <f>'Attach 3(JV)'!A1:D1</f>
        <v>Specification No. :CC/NT/G-MISC/DOM/A02/23/01462</v>
      </c>
      <c r="B1" s="469"/>
      <c r="C1" s="469"/>
      <c r="D1" s="469"/>
      <c r="E1" s="469"/>
      <c r="F1" s="469"/>
      <c r="G1" s="469"/>
      <c r="H1" s="386"/>
      <c r="I1" s="386" t="s">
        <v>758</v>
      </c>
    </row>
    <row r="2" spans="1:9" ht="15.75" customHeight="1"/>
    <row r="3" spans="1:9" ht="70.5" customHeight="1">
      <c r="A3" s="1272" t="str">
        <f>Basic!B1</f>
        <v>Isolator Package ISO-02 associated with Bulk Procurement for Substation Equipment’s for implementation of Bay Extension work.</v>
      </c>
      <c r="B3" s="1272"/>
      <c r="C3" s="1272"/>
      <c r="D3" s="1272"/>
      <c r="E3" s="1272"/>
      <c r="F3" s="1272"/>
      <c r="G3" s="1272"/>
      <c r="H3" s="1272"/>
      <c r="I3" s="1272"/>
    </row>
    <row r="5" spans="1:9" ht="21.75" customHeight="1">
      <c r="A5" s="1043" t="s">
        <v>339</v>
      </c>
      <c r="B5" s="1043"/>
      <c r="C5" s="1043"/>
      <c r="D5" s="1043"/>
      <c r="E5" s="1043"/>
      <c r="F5" s="1043"/>
      <c r="G5" s="1043"/>
      <c r="H5" s="1043"/>
      <c r="I5" s="1043"/>
    </row>
    <row r="7" spans="1:9" ht="16.5">
      <c r="A7" s="393" t="str">
        <f>'[14]Attach 3(JV)'!A7:D7</f>
        <v>Bidder’s Name and Address (Lead Partner of) :</v>
      </c>
      <c r="F7" s="396"/>
      <c r="H7" s="809" t="str">
        <f>'[14]Attach 3(JV)'!E7</f>
        <v>To:</v>
      </c>
    </row>
    <row r="8" spans="1:9" ht="32.25" customHeight="1">
      <c r="A8" s="1044" t="str">
        <f>IF('[15]Names of Bidder'!D6= "JV (Joint Venture)", "JV of " &amp; Z8, "")</f>
        <v/>
      </c>
      <c r="B8" s="1044"/>
      <c r="C8" s="1044"/>
      <c r="D8" s="1044"/>
      <c r="F8" s="549"/>
      <c r="H8" s="425" t="str">
        <f>'[14]Attach 3(JV)'!E8</f>
        <v>Contract Services</v>
      </c>
    </row>
    <row r="9" spans="1:9" ht="18" customHeight="1">
      <c r="A9" s="393" t="s">
        <v>630</v>
      </c>
      <c r="B9" s="1045">
        <f>'Names of Bidder'!D10</f>
        <v>0</v>
      </c>
      <c r="C9" s="1045"/>
      <c r="F9" s="549"/>
      <c r="H9" s="425" t="str">
        <f>'[14]Attach 3(JV)'!E9</f>
        <v>Power Grid Corporation of India Ltd.,</v>
      </c>
    </row>
    <row r="10" spans="1:9" ht="18" customHeight="1">
      <c r="A10" s="393" t="s">
        <v>631</v>
      </c>
      <c r="B10" s="1046">
        <f>'Names of Bidder'!D11</f>
        <v>0</v>
      </c>
      <c r="C10" s="1046"/>
      <c r="F10" s="549"/>
      <c r="H10" s="425" t="str">
        <f>'[14]Attach 3(JV)'!E10</f>
        <v>"Saudamini", Plot No. 2, Sector 29</v>
      </c>
    </row>
    <row r="11" spans="1:9" ht="17.25" customHeight="1">
      <c r="B11" s="1046">
        <f>'Names of Bidder'!D12</f>
        <v>0</v>
      </c>
      <c r="C11" s="1046"/>
      <c r="F11" s="549"/>
      <c r="H11" s="425" t="str">
        <f>'[14]Attach 3(JV)'!E11</f>
        <v>Gurgaon (Haryana) - 122001</v>
      </c>
    </row>
    <row r="12" spans="1:9" ht="18" customHeight="1">
      <c r="B12" s="1046">
        <f>'Names of Bidder'!D13</f>
        <v>0</v>
      </c>
      <c r="C12" s="1046"/>
    </row>
    <row r="13" spans="1:9">
      <c r="B13" s="1046" t="str">
        <f>IF('[15]Names of Bidder'!D17=0, "", '[15]Names of Bidder'!D17)</f>
        <v/>
      </c>
      <c r="C13" s="1046"/>
    </row>
    <row r="14" spans="1:9">
      <c r="A14" s="388" t="s">
        <v>329</v>
      </c>
    </row>
    <row r="16" spans="1:9" ht="66" customHeight="1">
      <c r="A16" s="1047" t="s">
        <v>632</v>
      </c>
      <c r="B16" s="1047"/>
      <c r="C16" s="1047"/>
      <c r="D16" s="1047"/>
      <c r="E16" s="1047"/>
      <c r="F16" s="1047"/>
      <c r="G16" s="1047"/>
      <c r="H16" s="1047"/>
      <c r="I16" s="1047"/>
    </row>
    <row r="17" spans="1:13" ht="9.75" customHeight="1"/>
    <row r="18" spans="1:13" ht="14.25" customHeight="1">
      <c r="A18" s="550" t="s">
        <v>633</v>
      </c>
      <c r="B18" s="1047" t="s">
        <v>634</v>
      </c>
      <c r="C18" s="1047"/>
      <c r="D18" s="1047"/>
      <c r="E18" s="1047"/>
      <c r="F18" s="1047"/>
      <c r="G18" s="551"/>
      <c r="H18" s="551"/>
      <c r="M18" s="552"/>
    </row>
    <row r="19" spans="1:13" ht="17.25" hidden="1" customHeight="1">
      <c r="A19" s="550" t="s">
        <v>633</v>
      </c>
      <c r="B19" s="1047" t="s">
        <v>635</v>
      </c>
      <c r="C19" s="1047"/>
      <c r="D19" s="1047"/>
      <c r="E19" s="1047"/>
      <c r="F19" s="1047"/>
      <c r="G19" s="1047"/>
      <c r="H19" s="1047"/>
      <c r="M19" s="552"/>
    </row>
    <row r="20" spans="1:13" ht="16.5" hidden="1">
      <c r="A20" s="553" t="s">
        <v>18</v>
      </c>
      <c r="B20" s="1048" t="e">
        <f>'[14]Name of Bidder'!C13</f>
        <v>#REF!</v>
      </c>
      <c r="C20" s="1048"/>
      <c r="D20" s="1048"/>
      <c r="E20" s="1048"/>
      <c r="F20" s="1048"/>
      <c r="G20" s="1048"/>
      <c r="H20" s="1048"/>
      <c r="M20" s="450">
        <f>'[14]Name of Bidder'!F6</f>
        <v>2</v>
      </c>
    </row>
    <row r="21" spans="1:13" ht="16.5" hidden="1">
      <c r="A21" s="553" t="s">
        <v>27</v>
      </c>
      <c r="B21" s="1048" t="e">
        <f>'[14]Name of Bidder'!C18</f>
        <v>#REF!</v>
      </c>
      <c r="C21" s="1048"/>
      <c r="D21" s="1048"/>
      <c r="E21" s="1048"/>
      <c r="F21" s="1048"/>
      <c r="G21" s="1048"/>
      <c r="H21" s="1048"/>
      <c r="M21" s="450" t="str">
        <f>'[14]Name of Bidder'!F8</f>
        <v>2 or more</v>
      </c>
    </row>
    <row r="22" spans="1:13" ht="17.25" hidden="1" customHeight="1">
      <c r="A22" s="553" t="s">
        <v>458</v>
      </c>
      <c r="B22" s="1048" t="e">
        <f>'[14]Name of Bidder'!C23</f>
        <v>#REF!</v>
      </c>
      <c r="C22" s="1048"/>
      <c r="D22" s="1048"/>
      <c r="E22" s="1048"/>
      <c r="F22" s="1048"/>
      <c r="G22" s="1048"/>
      <c r="H22" s="1048"/>
      <c r="I22" s="807"/>
    </row>
    <row r="23" spans="1:13" ht="15.75" hidden="1" customHeight="1">
      <c r="B23" s="811" t="s">
        <v>636</v>
      </c>
    </row>
    <row r="24" spans="1:13" ht="10.5" customHeight="1">
      <c r="A24" s="812"/>
    </row>
    <row r="25" spans="1:13" ht="25.5" hidden="1" customHeight="1">
      <c r="A25" s="1047" t="s">
        <v>637</v>
      </c>
      <c r="B25" s="1047"/>
      <c r="C25" s="1047"/>
      <c r="D25" s="1047"/>
      <c r="E25" s="1047"/>
      <c r="F25" s="1047"/>
      <c r="G25" s="1047"/>
      <c r="H25" s="1047"/>
    </row>
    <row r="26" spans="1:13" ht="31.5" customHeight="1">
      <c r="A26" s="1049" t="s">
        <v>638</v>
      </c>
      <c r="B26" s="1049"/>
      <c r="C26" s="1049"/>
      <c r="D26" s="1049"/>
      <c r="E26" s="1049"/>
      <c r="F26" s="1049"/>
      <c r="G26" s="1049"/>
      <c r="H26" s="1049"/>
      <c r="I26" s="807"/>
    </row>
    <row r="27" spans="1:13" ht="26.25" customHeight="1">
      <c r="A27" s="557" t="s">
        <v>639</v>
      </c>
      <c r="B27" s="1050" t="s">
        <v>640</v>
      </c>
      <c r="C27" s="1050"/>
      <c r="D27" s="1050"/>
      <c r="E27" s="1050"/>
      <c r="F27" s="1050"/>
      <c r="G27" s="1050"/>
      <c r="H27" s="1050"/>
      <c r="I27" s="807"/>
    </row>
    <row r="28" spans="1:13" ht="26.25" customHeight="1">
      <c r="A28" s="558" t="s">
        <v>403</v>
      </c>
      <c r="B28" s="1051" t="s">
        <v>641</v>
      </c>
      <c r="C28" s="1051"/>
      <c r="D28" s="1051"/>
      <c r="E28" s="1051"/>
      <c r="F28" s="1051"/>
      <c r="G28" s="1051"/>
      <c r="H28" s="1051"/>
    </row>
    <row r="29" spans="1:13" ht="26.25" customHeight="1">
      <c r="A29" s="558" t="s">
        <v>405</v>
      </c>
      <c r="B29" s="1051" t="s">
        <v>642</v>
      </c>
      <c r="C29" s="1051"/>
      <c r="D29" s="1051"/>
      <c r="E29" s="1051"/>
      <c r="F29" s="1051"/>
      <c r="G29" s="1051"/>
      <c r="H29" s="1051"/>
    </row>
    <row r="30" spans="1:13" ht="41.25" customHeight="1">
      <c r="A30" s="558" t="s">
        <v>406</v>
      </c>
      <c r="B30" s="1051" t="s">
        <v>643</v>
      </c>
      <c r="C30" s="1051"/>
      <c r="D30" s="1051"/>
      <c r="E30" s="1051"/>
      <c r="F30" s="1051"/>
      <c r="G30" s="1051"/>
      <c r="H30" s="1051"/>
    </row>
    <row r="31" spans="1:13" ht="18" customHeight="1">
      <c r="A31" s="558"/>
      <c r="B31" s="807"/>
      <c r="C31" s="807"/>
      <c r="D31" s="807"/>
      <c r="E31" s="807"/>
      <c r="F31" s="807"/>
      <c r="G31" s="807"/>
      <c r="H31" s="807"/>
      <c r="I31" s="807"/>
    </row>
    <row r="32" spans="1:13" ht="25.5" customHeight="1">
      <c r="A32" s="557" t="s">
        <v>644</v>
      </c>
      <c r="B32" s="1052" t="s">
        <v>645</v>
      </c>
      <c r="C32" s="1052"/>
      <c r="D32" s="1052"/>
      <c r="E32" s="1052"/>
      <c r="F32" s="1052"/>
      <c r="G32" s="1052"/>
      <c r="H32" s="1052"/>
      <c r="I32" s="807"/>
    </row>
    <row r="33" spans="1:9" ht="22.5" customHeight="1">
      <c r="A33" s="558" t="s">
        <v>403</v>
      </c>
      <c r="B33" s="1050" t="s">
        <v>646</v>
      </c>
      <c r="C33" s="1050"/>
      <c r="D33" s="1050"/>
      <c r="E33" s="1050"/>
      <c r="F33" s="1050"/>
      <c r="G33" s="1050"/>
      <c r="H33" s="1050"/>
      <c r="I33" s="807"/>
    </row>
    <row r="34" spans="1:9" ht="24.75" hidden="1" customHeight="1">
      <c r="A34" s="558" t="s">
        <v>405</v>
      </c>
      <c r="B34" s="1050" t="s">
        <v>647</v>
      </c>
      <c r="C34" s="1050"/>
      <c r="D34" s="1050"/>
      <c r="E34" s="1050"/>
      <c r="F34" s="1050"/>
      <c r="G34" s="1050"/>
      <c r="H34" s="1050"/>
      <c r="I34" s="807"/>
    </row>
    <row r="35" spans="1:9" ht="12" customHeight="1">
      <c r="A35" s="807"/>
      <c r="B35" s="807"/>
      <c r="C35" s="807"/>
      <c r="D35" s="807"/>
      <c r="E35" s="807"/>
      <c r="F35" s="807"/>
      <c r="G35" s="807"/>
      <c r="H35" s="807"/>
      <c r="I35" s="807"/>
    </row>
    <row r="36" spans="1:9" s="562" customFormat="1" ht="24.75" customHeight="1">
      <c r="A36" s="560"/>
      <c r="B36" s="1053" t="s">
        <v>649</v>
      </c>
      <c r="C36" s="1053"/>
      <c r="D36" s="1053"/>
      <c r="E36" s="1053"/>
      <c r="F36" s="1053"/>
      <c r="G36" s="1053"/>
      <c r="H36" s="1053"/>
      <c r="I36" s="806"/>
    </row>
    <row r="37" spans="1:9" ht="24" customHeight="1">
      <c r="A37" s="807"/>
      <c r="B37" s="1054" t="s">
        <v>650</v>
      </c>
      <c r="C37" s="1054"/>
      <c r="D37" s="1054"/>
      <c r="E37" s="1054"/>
      <c r="F37" s="1054"/>
      <c r="G37" s="1054"/>
      <c r="H37" s="1054"/>
      <c r="I37" s="807"/>
    </row>
    <row r="38" spans="1:9" ht="54" customHeight="1">
      <c r="A38" s="807"/>
      <c r="B38" s="1049" t="s">
        <v>651</v>
      </c>
      <c r="C38" s="1049"/>
      <c r="D38" s="1049"/>
      <c r="E38" s="1049"/>
      <c r="F38" s="1049"/>
      <c r="G38" s="1049"/>
      <c r="H38" s="1049"/>
      <c r="I38" s="807"/>
    </row>
    <row r="39" spans="1:9" ht="15.75" customHeight="1">
      <c r="A39" s="1055" t="s">
        <v>652</v>
      </c>
      <c r="B39" s="1058" t="s">
        <v>653</v>
      </c>
      <c r="C39" s="1059"/>
      <c r="D39" s="1064" t="s">
        <v>654</v>
      </c>
      <c r="E39" s="1064"/>
      <c r="F39" s="1064"/>
      <c r="G39" s="807"/>
      <c r="H39" s="807"/>
    </row>
    <row r="40" spans="1:9" ht="19.5" customHeight="1">
      <c r="A40" s="1056"/>
      <c r="B40" s="1060"/>
      <c r="C40" s="1061"/>
      <c r="D40" s="1064"/>
      <c r="E40" s="1064"/>
      <c r="F40" s="1064"/>
      <c r="G40" s="807"/>
      <c r="H40" s="807"/>
      <c r="I40" s="807"/>
    </row>
    <row r="41" spans="1:9" ht="20.25" customHeight="1">
      <c r="A41" s="1057"/>
      <c r="B41" s="1062"/>
      <c r="C41" s="1063"/>
      <c r="D41" s="1064"/>
      <c r="E41" s="1064"/>
      <c r="F41" s="1064"/>
      <c r="G41" s="807"/>
      <c r="H41" s="807"/>
      <c r="I41" s="807"/>
    </row>
    <row r="42" spans="1:9" ht="30.75" customHeight="1">
      <c r="A42" s="565">
        <v>1</v>
      </c>
      <c r="B42" s="1074" t="s">
        <v>655</v>
      </c>
      <c r="C42" s="1074"/>
      <c r="D42" s="1080"/>
      <c r="E42" s="1081"/>
      <c r="F42" s="1082"/>
      <c r="G42" s="807"/>
      <c r="H42" s="807"/>
      <c r="I42" s="807"/>
    </row>
    <row r="43" spans="1:9" ht="15.75" customHeight="1">
      <c r="A43" s="1065">
        <v>2</v>
      </c>
      <c r="B43" s="1068" t="s">
        <v>656</v>
      </c>
      <c r="C43" s="1069"/>
      <c r="D43" s="1075"/>
      <c r="E43" s="1076"/>
      <c r="F43" s="1077"/>
      <c r="G43" s="807"/>
      <c r="H43" s="807"/>
      <c r="I43" s="807"/>
    </row>
    <row r="44" spans="1:9" ht="15.75" customHeight="1">
      <c r="A44" s="1066"/>
      <c r="B44" s="1070"/>
      <c r="C44" s="1071"/>
      <c r="D44" s="1075"/>
      <c r="E44" s="1076"/>
      <c r="F44" s="1077"/>
      <c r="G44" s="807"/>
      <c r="H44" s="807"/>
      <c r="I44" s="807"/>
    </row>
    <row r="45" spans="1:9" ht="15.75" customHeight="1">
      <c r="A45" s="1067"/>
      <c r="B45" s="1072"/>
      <c r="C45" s="1073"/>
      <c r="D45" s="1075"/>
      <c r="E45" s="1076"/>
      <c r="F45" s="1077"/>
      <c r="G45" s="807"/>
      <c r="H45" s="807"/>
      <c r="I45" s="807"/>
    </row>
    <row r="46" spans="1:9" ht="18.75" customHeight="1">
      <c r="A46" s="565">
        <v>3</v>
      </c>
      <c r="B46" s="1074" t="s">
        <v>657</v>
      </c>
      <c r="C46" s="1074"/>
      <c r="D46" s="1075"/>
      <c r="E46" s="1076"/>
      <c r="F46" s="1077"/>
      <c r="G46" s="807"/>
      <c r="H46" s="807"/>
      <c r="I46" s="807"/>
    </row>
    <row r="47" spans="1:9" ht="20.25" customHeight="1">
      <c r="A47" s="565">
        <v>4</v>
      </c>
      <c r="B47" s="1074" t="s">
        <v>658</v>
      </c>
      <c r="C47" s="1074"/>
      <c r="D47" s="1075"/>
      <c r="E47" s="1076"/>
      <c r="F47" s="1077"/>
      <c r="G47" s="807"/>
      <c r="H47" s="807"/>
      <c r="I47" s="807"/>
    </row>
    <row r="48" spans="1:9" ht="19.5" customHeight="1">
      <c r="A48" s="566">
        <v>5</v>
      </c>
      <c r="B48" s="1074" t="s">
        <v>659</v>
      </c>
      <c r="C48" s="1074"/>
      <c r="D48" s="1075"/>
      <c r="E48" s="1076"/>
      <c r="F48" s="1077"/>
      <c r="G48" s="807"/>
      <c r="H48" s="807"/>
    </row>
    <row r="49" spans="1:10" ht="51.75" customHeight="1">
      <c r="A49" s="565">
        <v>6</v>
      </c>
      <c r="B49" s="1074" t="s">
        <v>660</v>
      </c>
      <c r="C49" s="1074"/>
      <c r="D49" s="1075"/>
      <c r="E49" s="1076"/>
      <c r="F49" s="1077"/>
      <c r="G49" s="807"/>
      <c r="H49" s="807"/>
      <c r="I49" s="807"/>
    </row>
    <row r="50" spans="1:10" ht="49.5" customHeight="1">
      <c r="A50" s="565">
        <v>7</v>
      </c>
      <c r="B50" s="1074" t="s">
        <v>661</v>
      </c>
      <c r="C50" s="1074"/>
      <c r="D50" s="1075"/>
      <c r="E50" s="1076"/>
      <c r="F50" s="1077"/>
      <c r="G50" s="807"/>
      <c r="H50" s="807"/>
      <c r="I50" s="807"/>
    </row>
    <row r="51" spans="1:10" ht="91.5" customHeight="1">
      <c r="A51" s="565">
        <v>8</v>
      </c>
      <c r="B51" s="1126" t="s">
        <v>845</v>
      </c>
      <c r="C51" s="1145"/>
      <c r="D51" s="794"/>
      <c r="E51" s="795"/>
      <c r="F51" s="796"/>
      <c r="G51" s="807"/>
      <c r="H51" s="807"/>
      <c r="I51" s="807"/>
    </row>
    <row r="52" spans="1:10" ht="22.5" customHeight="1">
      <c r="A52" s="565">
        <v>9</v>
      </c>
      <c r="B52" s="1074" t="s">
        <v>662</v>
      </c>
      <c r="C52" s="1074"/>
      <c r="D52" s="1075"/>
      <c r="E52" s="1076"/>
      <c r="F52" s="1077"/>
      <c r="G52" s="807"/>
      <c r="H52" s="807"/>
      <c r="I52" s="807"/>
    </row>
    <row r="53" spans="1:10" ht="18" customHeight="1">
      <c r="A53" s="567"/>
      <c r="B53" s="568" t="s">
        <v>663</v>
      </c>
      <c r="C53" s="569"/>
      <c r="D53" s="1075"/>
      <c r="E53" s="1076"/>
      <c r="F53" s="1077"/>
      <c r="G53" s="807"/>
      <c r="H53" s="807"/>
      <c r="I53" s="807"/>
    </row>
    <row r="54" spans="1:10" ht="18" customHeight="1">
      <c r="A54" s="567"/>
      <c r="B54" s="568" t="s">
        <v>664</v>
      </c>
      <c r="C54" s="569"/>
      <c r="D54" s="1075"/>
      <c r="E54" s="1076"/>
      <c r="F54" s="1077"/>
      <c r="G54" s="807"/>
      <c r="H54" s="807"/>
      <c r="I54" s="807"/>
    </row>
    <row r="55" spans="1:10" ht="18" customHeight="1">
      <c r="A55" s="570"/>
      <c r="B55" s="568" t="s">
        <v>665</v>
      </c>
      <c r="C55" s="571"/>
      <c r="D55" s="1075"/>
      <c r="E55" s="1076"/>
      <c r="F55" s="1077"/>
      <c r="G55" s="807"/>
      <c r="H55" s="807"/>
    </row>
    <row r="56" spans="1:10" ht="13.5" customHeight="1">
      <c r="A56" s="807"/>
      <c r="B56" s="807"/>
      <c r="C56" s="807"/>
      <c r="D56" s="807"/>
      <c r="E56" s="807"/>
      <c r="F56" s="807"/>
      <c r="G56" s="807"/>
      <c r="H56" s="807"/>
      <c r="I56" s="807"/>
    </row>
    <row r="57" spans="1:10" s="815" customFormat="1" ht="47.25" customHeight="1">
      <c r="A57" s="565">
        <v>10</v>
      </c>
      <c r="B57" s="1083" t="s">
        <v>666</v>
      </c>
      <c r="C57" s="1084"/>
      <c r="D57" s="1084"/>
      <c r="E57" s="1084"/>
      <c r="F57" s="1085"/>
      <c r="G57" s="813"/>
      <c r="H57" s="573"/>
      <c r="I57" s="814"/>
      <c r="J57" s="814"/>
    </row>
    <row r="58" spans="1:10" s="815" customFormat="1" ht="42" customHeight="1">
      <c r="A58" s="565">
        <v>11</v>
      </c>
      <c r="B58" s="1083" t="s">
        <v>667</v>
      </c>
      <c r="C58" s="1084"/>
      <c r="D58" s="1084"/>
      <c r="E58" s="1084"/>
      <c r="F58" s="1085"/>
      <c r="G58" s="813"/>
      <c r="H58" s="573"/>
      <c r="I58" s="814"/>
      <c r="J58" s="814"/>
    </row>
    <row r="59" spans="1:10" s="815" customFormat="1" ht="12" customHeight="1">
      <c r="A59" s="814"/>
      <c r="B59" s="814"/>
      <c r="C59" s="814"/>
      <c r="D59" s="814"/>
      <c r="E59" s="814"/>
      <c r="F59" s="814"/>
      <c r="G59" s="814"/>
      <c r="H59" s="814"/>
      <c r="I59" s="814"/>
      <c r="J59" s="814"/>
    </row>
    <row r="60" spans="1:10" s="815" customFormat="1" ht="12" customHeight="1">
      <c r="A60" s="814"/>
      <c r="B60" s="814"/>
      <c r="C60" s="814"/>
      <c r="D60" s="814"/>
      <c r="E60" s="814"/>
      <c r="F60" s="814"/>
      <c r="G60" s="814"/>
      <c r="H60" s="814"/>
      <c r="I60" s="814"/>
      <c r="J60" s="814"/>
    </row>
    <row r="61" spans="1:10" s="815" customFormat="1" ht="24" customHeight="1">
      <c r="A61" s="816">
        <v>1</v>
      </c>
      <c r="B61" s="1273" t="s">
        <v>668</v>
      </c>
      <c r="C61" s="1273"/>
      <c r="D61" s="1273"/>
      <c r="E61" s="1273"/>
      <c r="F61" s="1273"/>
      <c r="G61" s="1273"/>
      <c r="H61" s="1273"/>
      <c r="I61" s="1273"/>
      <c r="J61" s="814"/>
    </row>
    <row r="62" spans="1:10" s="815" customFormat="1" ht="16.5">
      <c r="A62" s="814"/>
      <c r="B62" s="814"/>
      <c r="C62" s="814"/>
      <c r="D62" s="814"/>
      <c r="E62" s="814"/>
      <c r="F62" s="814"/>
      <c r="G62" s="814"/>
      <c r="H62" s="814"/>
      <c r="I62" s="814"/>
      <c r="J62" s="814"/>
    </row>
    <row r="63" spans="1:10" s="815" customFormat="1" ht="10.5" customHeight="1">
      <c r="A63" s="814"/>
      <c r="B63" s="814"/>
      <c r="C63" s="814"/>
      <c r="D63" s="814"/>
      <c r="E63" s="814"/>
      <c r="F63" s="814"/>
      <c r="G63" s="814"/>
      <c r="H63" s="814"/>
      <c r="I63" s="814"/>
      <c r="J63" s="814"/>
    </row>
    <row r="64" spans="1:10" s="815" customFormat="1" ht="149.25" customHeight="1">
      <c r="A64" s="817">
        <v>1.1000000000000001</v>
      </c>
      <c r="B64" s="1274" t="s">
        <v>891</v>
      </c>
      <c r="C64" s="1274"/>
      <c r="D64" s="1274"/>
      <c r="E64" s="1274"/>
      <c r="F64" s="1274"/>
      <c r="G64" s="1274"/>
      <c r="H64" s="1274"/>
      <c r="I64" s="1274"/>
    </row>
    <row r="65" spans="1:189" s="815" customFormat="1" ht="20.25" customHeight="1">
      <c r="A65" s="818"/>
      <c r="B65" s="819"/>
      <c r="C65" s="819"/>
      <c r="D65" s="819" t="s">
        <v>782</v>
      </c>
      <c r="E65" s="819"/>
      <c r="F65" s="819"/>
      <c r="G65" s="819"/>
      <c r="H65" s="819"/>
      <c r="I65" s="819"/>
    </row>
    <row r="66" spans="1:189" s="815" customFormat="1" ht="200.25" customHeight="1">
      <c r="A66" s="817">
        <v>1.2</v>
      </c>
      <c r="B66" s="1274" t="s">
        <v>939</v>
      </c>
      <c r="C66" s="1274"/>
      <c r="D66" s="1274"/>
      <c r="E66" s="1274"/>
      <c r="F66" s="1274"/>
      <c r="G66" s="1274"/>
      <c r="H66" s="1274"/>
      <c r="I66" s="1274"/>
      <c r="J66" s="814"/>
    </row>
    <row r="67" spans="1:189" s="815" customFormat="1" ht="20.25" customHeight="1">
      <c r="A67" s="818"/>
      <c r="B67" s="819"/>
      <c r="C67" s="819"/>
      <c r="D67" s="819" t="s">
        <v>782</v>
      </c>
      <c r="E67" s="819"/>
      <c r="F67" s="819"/>
      <c r="G67" s="819"/>
      <c r="H67" s="819"/>
      <c r="I67" s="819"/>
      <c r="J67" s="814"/>
    </row>
    <row r="68" spans="1:189" s="815" customFormat="1" ht="245.25" customHeight="1">
      <c r="A68" s="817">
        <v>1.3</v>
      </c>
      <c r="B68" s="1274" t="s">
        <v>846</v>
      </c>
      <c r="C68" s="1274"/>
      <c r="D68" s="1274"/>
      <c r="E68" s="1274"/>
      <c r="F68" s="1274"/>
      <c r="G68" s="1274"/>
      <c r="H68" s="1274"/>
      <c r="I68" s="1274"/>
      <c r="J68" s="814"/>
    </row>
    <row r="69" spans="1:189" s="815" customFormat="1" ht="92.25" customHeight="1">
      <c r="A69" s="820"/>
      <c r="B69" s="1274" t="s">
        <v>847</v>
      </c>
      <c r="C69" s="1274"/>
      <c r="D69" s="1274"/>
      <c r="E69" s="1274"/>
      <c r="F69" s="1274"/>
      <c r="G69" s="1274"/>
      <c r="H69" s="1274"/>
      <c r="I69" s="1274"/>
      <c r="J69" s="814"/>
    </row>
    <row r="70" spans="1:189" s="815" customFormat="1" ht="42" customHeight="1">
      <c r="A70" s="821"/>
      <c r="B70" s="1286" t="s">
        <v>848</v>
      </c>
      <c r="C70" s="1286"/>
      <c r="D70" s="1286"/>
      <c r="E70" s="1286"/>
      <c r="F70" s="1286"/>
      <c r="G70" s="1286"/>
      <c r="H70" s="1286"/>
      <c r="I70" s="1286"/>
      <c r="J70" s="814"/>
    </row>
    <row r="71" spans="1:189" s="815" customFormat="1" ht="41.25" customHeight="1">
      <c r="B71" s="1286" t="s">
        <v>674</v>
      </c>
      <c r="C71" s="1286"/>
      <c r="D71" s="1286"/>
      <c r="E71" s="1286"/>
      <c r="F71" s="1286"/>
      <c r="G71" s="1286"/>
      <c r="H71" s="1286"/>
      <c r="I71" s="1286"/>
    </row>
    <row r="72" spans="1:189" s="815" customFormat="1" ht="16.5" customHeight="1">
      <c r="B72" s="822"/>
      <c r="C72" s="822"/>
      <c r="D72" s="822"/>
      <c r="E72" s="822"/>
      <c r="F72" s="822"/>
      <c r="G72" s="822"/>
      <c r="H72" s="822"/>
      <c r="I72" s="822"/>
    </row>
    <row r="73" spans="1:189" s="815" customFormat="1" ht="16.5" customHeight="1">
      <c r="B73" s="822"/>
      <c r="C73" s="822"/>
      <c r="D73" s="822"/>
      <c r="E73" s="822"/>
      <c r="F73" s="822"/>
      <c r="G73" s="822"/>
      <c r="H73" s="822"/>
      <c r="I73" s="822"/>
    </row>
    <row r="74" spans="1:189" s="823" customFormat="1" ht="24" customHeight="1">
      <c r="A74" s="1287" t="s">
        <v>849</v>
      </c>
      <c r="B74" s="1288"/>
      <c r="C74" s="1288"/>
      <c r="D74" s="1288"/>
      <c r="E74" s="1288"/>
      <c r="F74" s="1288"/>
      <c r="G74" s="1288"/>
      <c r="H74" s="1288"/>
      <c r="I74" s="1289"/>
      <c r="AB74" s="824"/>
      <c r="AC74" s="825"/>
      <c r="AD74" s="825"/>
      <c r="AE74" s="825"/>
      <c r="AF74" s="825"/>
      <c r="AG74" s="825"/>
      <c r="AH74" s="825"/>
      <c r="AI74" s="825"/>
      <c r="AJ74" s="825"/>
      <c r="AK74" s="825"/>
      <c r="AL74" s="825"/>
      <c r="AM74" s="825"/>
      <c r="AN74" s="825"/>
      <c r="AO74" s="825"/>
      <c r="AP74" s="825"/>
      <c r="AQ74" s="825"/>
      <c r="AR74" s="825"/>
      <c r="AS74" s="825"/>
      <c r="AT74" s="825"/>
      <c r="AU74" s="825"/>
      <c r="AV74" s="825"/>
      <c r="AW74" s="825"/>
      <c r="AX74" s="825"/>
      <c r="AY74" s="825"/>
      <c r="AZ74" s="825"/>
      <c r="BA74" s="825"/>
      <c r="BB74" s="825"/>
      <c r="BC74" s="825"/>
      <c r="BD74" s="825"/>
      <c r="BE74" s="825"/>
      <c r="BF74" s="825"/>
      <c r="BG74" s="825"/>
      <c r="BH74" s="825"/>
      <c r="BI74" s="825"/>
      <c r="BJ74" s="825"/>
      <c r="BK74" s="825"/>
      <c r="BL74" s="825"/>
      <c r="BM74" s="825"/>
      <c r="BN74" s="825"/>
      <c r="BO74" s="825"/>
      <c r="BP74" s="825"/>
      <c r="BQ74" s="825"/>
      <c r="BR74" s="825"/>
      <c r="BS74" s="825"/>
      <c r="BT74" s="825"/>
      <c r="BU74" s="825"/>
      <c r="BV74" s="825"/>
      <c r="BW74" s="825"/>
      <c r="BX74" s="825"/>
      <c r="BY74" s="825"/>
      <c r="BZ74" s="825"/>
      <c r="CA74" s="825"/>
      <c r="CB74" s="825"/>
      <c r="CC74" s="825"/>
      <c r="CD74" s="825"/>
      <c r="CE74" s="825"/>
      <c r="CF74" s="825"/>
      <c r="CG74" s="825"/>
      <c r="CH74" s="825"/>
      <c r="CI74" s="825"/>
      <c r="CJ74" s="825"/>
      <c r="CK74" s="825"/>
      <c r="CL74" s="825"/>
      <c r="CM74" s="825"/>
      <c r="CN74" s="825"/>
      <c r="CO74" s="825"/>
      <c r="CP74" s="825"/>
      <c r="CQ74" s="825"/>
      <c r="CR74" s="825"/>
      <c r="CS74" s="825"/>
      <c r="CT74" s="825"/>
      <c r="CU74" s="825"/>
      <c r="CV74" s="825"/>
      <c r="CW74" s="825"/>
      <c r="CX74" s="825"/>
      <c r="CY74" s="825"/>
      <c r="CZ74" s="825"/>
      <c r="DA74" s="825"/>
      <c r="DB74" s="825"/>
      <c r="DC74" s="825"/>
      <c r="DD74" s="825"/>
      <c r="DE74" s="825"/>
      <c r="DF74" s="825"/>
      <c r="DG74" s="825"/>
      <c r="DH74" s="825"/>
      <c r="DI74" s="825"/>
      <c r="DJ74" s="825"/>
      <c r="DK74" s="825"/>
      <c r="DL74" s="825"/>
      <c r="DM74" s="825"/>
      <c r="DN74" s="825"/>
      <c r="DO74" s="825"/>
      <c r="DP74" s="825"/>
      <c r="DQ74" s="825"/>
      <c r="DR74" s="825"/>
      <c r="DS74" s="825"/>
      <c r="DT74" s="825"/>
      <c r="DU74" s="825"/>
      <c r="DV74" s="825"/>
      <c r="DW74" s="825"/>
      <c r="DX74" s="825"/>
      <c r="DY74" s="825"/>
      <c r="DZ74" s="825"/>
      <c r="EA74" s="825"/>
      <c r="EB74" s="825"/>
      <c r="EC74" s="825"/>
      <c r="ED74" s="825"/>
      <c r="EE74" s="825"/>
      <c r="EF74" s="825"/>
      <c r="EG74" s="825"/>
      <c r="EH74" s="825"/>
      <c r="EI74" s="825"/>
      <c r="EJ74" s="825"/>
      <c r="EK74" s="825"/>
      <c r="EL74" s="825"/>
      <c r="EM74" s="825"/>
      <c r="EN74" s="825"/>
      <c r="EO74" s="825"/>
      <c r="EP74" s="825"/>
      <c r="EQ74" s="825"/>
      <c r="ER74" s="825"/>
      <c r="ES74" s="825"/>
      <c r="ET74" s="825"/>
      <c r="EU74" s="825"/>
      <c r="EV74" s="825"/>
      <c r="EW74" s="825"/>
      <c r="EX74" s="825"/>
      <c r="EY74" s="825"/>
      <c r="EZ74" s="825"/>
      <c r="FA74" s="825"/>
      <c r="FB74" s="825"/>
      <c r="FC74" s="825"/>
      <c r="FD74" s="825"/>
      <c r="FE74" s="825"/>
      <c r="FF74" s="825"/>
      <c r="FG74" s="825"/>
      <c r="FH74" s="825"/>
      <c r="FI74" s="825"/>
      <c r="FJ74" s="825"/>
      <c r="FK74" s="825"/>
      <c r="FL74" s="825"/>
      <c r="FM74" s="825"/>
      <c r="FN74" s="825"/>
      <c r="FO74" s="825"/>
      <c r="FP74" s="825"/>
      <c r="FQ74" s="825"/>
      <c r="FR74" s="825"/>
      <c r="FS74" s="825"/>
      <c r="FT74" s="825"/>
      <c r="FU74" s="825"/>
      <c r="FV74" s="825"/>
      <c r="FW74" s="825"/>
      <c r="FX74" s="825"/>
      <c r="FY74" s="825"/>
      <c r="FZ74" s="825"/>
      <c r="GA74" s="825"/>
      <c r="GB74" s="825"/>
      <c r="GC74" s="825"/>
      <c r="GD74" s="825"/>
      <c r="GE74" s="825"/>
      <c r="GF74" s="825"/>
      <c r="GG74" s="825"/>
    </row>
    <row r="75" spans="1:189" s="815" customFormat="1" ht="48.75" customHeight="1">
      <c r="A75" s="1275" t="s">
        <v>921</v>
      </c>
      <c r="B75" s="1276"/>
      <c r="C75" s="1276"/>
      <c r="D75" s="1276"/>
      <c r="E75" s="1276"/>
      <c r="F75" s="1276"/>
      <c r="G75" s="1276"/>
      <c r="H75" s="1276"/>
      <c r="I75" s="1277"/>
      <c r="J75" s="814"/>
    </row>
    <row r="76" spans="1:189" s="815" customFormat="1" ht="38.25" customHeight="1">
      <c r="A76" s="826">
        <v>1</v>
      </c>
      <c r="B76" s="1278" t="s">
        <v>760</v>
      </c>
      <c r="C76" s="1279"/>
      <c r="D76" s="1279"/>
      <c r="E76" s="1279"/>
      <c r="F76" s="1280">
        <v>0</v>
      </c>
      <c r="G76" s="1280"/>
      <c r="H76" s="1280"/>
      <c r="I76" s="1280"/>
      <c r="J76" s="827"/>
      <c r="K76" s="827"/>
      <c r="L76" s="827"/>
      <c r="M76" s="827"/>
      <c r="N76" s="828">
        <f>'[12]Name of Bidder'!D16</f>
        <v>0</v>
      </c>
      <c r="O76" s="827"/>
      <c r="P76" s="827"/>
      <c r="Q76" s="827"/>
      <c r="R76" s="827"/>
      <c r="S76" s="827"/>
      <c r="T76" s="827"/>
      <c r="U76" s="827"/>
      <c r="V76" s="827"/>
      <c r="W76" s="827"/>
      <c r="X76" s="827"/>
      <c r="Y76" s="827"/>
    </row>
    <row r="77" spans="1:189" s="815" customFormat="1" ht="44.25" customHeight="1">
      <c r="A77" s="826">
        <v>2</v>
      </c>
      <c r="B77" s="1281" t="s">
        <v>777</v>
      </c>
      <c r="C77" s="1282"/>
      <c r="D77" s="1282"/>
      <c r="E77" s="1283"/>
      <c r="F77" s="1280"/>
      <c r="G77" s="1280"/>
      <c r="H77" s="1280"/>
      <c r="I77" s="1280"/>
      <c r="J77" s="829"/>
      <c r="K77" s="829"/>
      <c r="L77" s="829"/>
      <c r="M77" s="829"/>
      <c r="N77" s="830">
        <f>'[12]Name of Bidder'!D26</f>
        <v>0</v>
      </c>
      <c r="O77" s="829"/>
      <c r="P77" s="829"/>
      <c r="Q77" s="829"/>
      <c r="R77" s="829"/>
      <c r="S77" s="829"/>
      <c r="T77" s="829"/>
      <c r="U77" s="829"/>
      <c r="V77" s="829"/>
      <c r="W77" s="829"/>
      <c r="X77" s="829"/>
      <c r="Y77" s="829"/>
    </row>
    <row r="78" spans="1:189" s="815" customFormat="1" ht="44.25" customHeight="1">
      <c r="A78" s="826">
        <v>3</v>
      </c>
      <c r="B78" s="1281" t="s">
        <v>778</v>
      </c>
      <c r="C78" s="1282"/>
      <c r="D78" s="1282"/>
      <c r="E78" s="1282"/>
      <c r="F78" s="831"/>
      <c r="G78" s="1284"/>
      <c r="H78" s="1285"/>
      <c r="I78" s="831"/>
      <c r="J78" s="829"/>
      <c r="K78" s="829"/>
      <c r="L78" s="829"/>
      <c r="M78" s="829"/>
      <c r="N78" s="832"/>
      <c r="O78" s="829"/>
      <c r="P78" s="829"/>
      <c r="Q78" s="829"/>
      <c r="R78" s="829"/>
      <c r="S78" s="829"/>
      <c r="T78" s="829"/>
      <c r="U78" s="829"/>
      <c r="V78" s="829"/>
      <c r="W78" s="829"/>
      <c r="X78" s="829"/>
      <c r="Y78" s="829"/>
    </row>
    <row r="79" spans="1:189" s="815" customFormat="1" ht="36.75" customHeight="1">
      <c r="A79" s="826">
        <v>4</v>
      </c>
      <c r="B79" s="1281" t="s">
        <v>676</v>
      </c>
      <c r="C79" s="1282"/>
      <c r="D79" s="1282"/>
      <c r="E79" s="1283"/>
      <c r="F79" s="831"/>
      <c r="G79" s="1290"/>
      <c r="H79" s="1290"/>
      <c r="I79" s="833"/>
      <c r="J79" s="829"/>
      <c r="K79" s="829"/>
      <c r="L79" s="829"/>
      <c r="M79" s="829"/>
      <c r="N79" s="829"/>
      <c r="O79" s="829"/>
      <c r="P79" s="829"/>
      <c r="Q79" s="829"/>
      <c r="R79" s="829"/>
      <c r="S79" s="829"/>
      <c r="T79" s="829"/>
      <c r="U79" s="829"/>
      <c r="V79" s="829"/>
      <c r="W79" s="829"/>
      <c r="X79" s="829"/>
      <c r="Y79" s="829"/>
    </row>
    <row r="80" spans="1:189" s="815" customFormat="1" ht="23.25" customHeight="1">
      <c r="A80" s="1291">
        <v>5</v>
      </c>
      <c r="B80" s="1294" t="s">
        <v>677</v>
      </c>
      <c r="C80" s="1295"/>
      <c r="D80" s="1295"/>
      <c r="E80" s="1296"/>
      <c r="F80" s="831"/>
      <c r="G80" s="1290"/>
      <c r="H80" s="1290"/>
      <c r="I80" s="833"/>
      <c r="J80" s="829"/>
      <c r="K80" s="829"/>
      <c r="L80" s="829"/>
      <c r="M80" s="829"/>
      <c r="N80" s="829"/>
      <c r="O80" s="829"/>
      <c r="P80" s="829"/>
      <c r="Q80" s="829"/>
      <c r="R80" s="829"/>
      <c r="S80" s="829"/>
      <c r="T80" s="829"/>
      <c r="U80" s="829"/>
      <c r="V80" s="829"/>
      <c r="W80" s="829"/>
      <c r="X80" s="829"/>
      <c r="Y80" s="829"/>
    </row>
    <row r="81" spans="1:25" s="815" customFormat="1" ht="21" customHeight="1">
      <c r="A81" s="1292"/>
      <c r="B81" s="1297"/>
      <c r="C81" s="1298"/>
      <c r="D81" s="1298"/>
      <c r="E81" s="1299"/>
      <c r="F81" s="831"/>
      <c r="G81" s="1290"/>
      <c r="H81" s="1290"/>
      <c r="I81" s="833"/>
      <c r="J81" s="829"/>
      <c r="K81" s="829"/>
      <c r="L81" s="829"/>
      <c r="M81" s="829"/>
      <c r="N81" s="829"/>
      <c r="O81" s="829"/>
      <c r="P81" s="829"/>
      <c r="Q81" s="829"/>
      <c r="R81" s="829"/>
      <c r="S81" s="829"/>
      <c r="T81" s="829"/>
      <c r="U81" s="829"/>
      <c r="V81" s="829"/>
      <c r="W81" s="829"/>
      <c r="X81" s="829"/>
      <c r="Y81" s="829"/>
    </row>
    <row r="82" spans="1:25" s="815" customFormat="1" ht="20.25" customHeight="1">
      <c r="A82" s="1292"/>
      <c r="B82" s="1297"/>
      <c r="C82" s="1298"/>
      <c r="D82" s="1298"/>
      <c r="E82" s="1299"/>
      <c r="F82" s="831"/>
      <c r="G82" s="1290"/>
      <c r="H82" s="1290"/>
      <c r="I82" s="833"/>
      <c r="J82" s="829"/>
      <c r="K82" s="829"/>
      <c r="L82" s="829"/>
      <c r="M82" s="829"/>
      <c r="N82" s="829"/>
      <c r="O82" s="829"/>
      <c r="P82" s="829"/>
      <c r="Q82" s="829"/>
      <c r="R82" s="829"/>
      <c r="S82" s="829"/>
      <c r="T82" s="829"/>
      <c r="U82" s="829"/>
      <c r="V82" s="829"/>
      <c r="W82" s="829"/>
      <c r="X82" s="829"/>
      <c r="Y82" s="829"/>
    </row>
    <row r="83" spans="1:25" s="815" customFormat="1" ht="21" customHeight="1">
      <c r="A83" s="1292"/>
      <c r="B83" s="1297"/>
      <c r="C83" s="1298"/>
      <c r="D83" s="1298"/>
      <c r="E83" s="1299"/>
      <c r="F83" s="831"/>
      <c r="G83" s="1290"/>
      <c r="H83" s="1290"/>
      <c r="I83" s="833"/>
      <c r="J83" s="829"/>
      <c r="K83" s="829"/>
      <c r="L83" s="829"/>
      <c r="M83" s="829"/>
      <c r="N83" s="829"/>
      <c r="O83" s="829"/>
      <c r="P83" s="829"/>
      <c r="Q83" s="829"/>
      <c r="R83" s="829"/>
      <c r="S83" s="829"/>
      <c r="T83" s="829"/>
      <c r="U83" s="829"/>
      <c r="V83" s="829"/>
      <c r="W83" s="829"/>
      <c r="X83" s="829"/>
      <c r="Y83" s="829"/>
    </row>
    <row r="84" spans="1:25" s="815" customFormat="1" ht="24.95" customHeight="1">
      <c r="A84" s="1292"/>
      <c r="B84" s="834"/>
      <c r="C84" s="825"/>
      <c r="D84" s="825"/>
      <c r="E84" s="835" t="s">
        <v>678</v>
      </c>
      <c r="F84" s="831"/>
      <c r="G84" s="1290"/>
      <c r="H84" s="1290"/>
      <c r="I84" s="833"/>
      <c r="J84" s="829"/>
      <c r="K84" s="829"/>
      <c r="L84" s="829"/>
      <c r="M84" s="829"/>
      <c r="N84" s="829"/>
      <c r="O84" s="829"/>
      <c r="P84" s="829"/>
      <c r="Q84" s="829"/>
      <c r="R84" s="829"/>
      <c r="S84" s="829"/>
      <c r="T84" s="829"/>
      <c r="U84" s="829"/>
      <c r="V84" s="829"/>
      <c r="W84" s="829"/>
      <c r="X84" s="829"/>
      <c r="Y84" s="829"/>
    </row>
    <row r="85" spans="1:25" s="815" customFormat="1" ht="24.95" customHeight="1">
      <c r="A85" s="1292"/>
      <c r="B85" s="834"/>
      <c r="C85" s="825"/>
      <c r="D85" s="825"/>
      <c r="E85" s="835" t="s">
        <v>22</v>
      </c>
      <c r="F85" s="831"/>
      <c r="G85" s="1290"/>
      <c r="H85" s="1290"/>
      <c r="I85" s="833"/>
      <c r="J85" s="829"/>
      <c r="K85" s="829"/>
      <c r="L85" s="829"/>
      <c r="M85" s="829"/>
      <c r="N85" s="829"/>
      <c r="O85" s="829"/>
      <c r="P85" s="829"/>
      <c r="Q85" s="829"/>
      <c r="R85" s="829"/>
      <c r="S85" s="829"/>
      <c r="T85" s="829"/>
      <c r="U85" s="829"/>
      <c r="V85" s="829"/>
      <c r="W85" s="829"/>
      <c r="X85" s="829"/>
      <c r="Y85" s="829"/>
    </row>
    <row r="86" spans="1:25" s="815" customFormat="1" ht="24.95" customHeight="1">
      <c r="A86" s="1293"/>
      <c r="B86" s="836"/>
      <c r="C86" s="837"/>
      <c r="D86" s="837"/>
      <c r="E86" s="838" t="s">
        <v>679</v>
      </c>
      <c r="F86" s="831"/>
      <c r="G86" s="1290"/>
      <c r="H86" s="1290"/>
      <c r="I86" s="833"/>
      <c r="J86" s="829"/>
      <c r="K86" s="829"/>
      <c r="L86" s="829"/>
      <c r="M86" s="829"/>
      <c r="N86" s="829"/>
      <c r="O86" s="829"/>
      <c r="P86" s="829"/>
      <c r="Q86" s="829"/>
      <c r="R86" s="829"/>
      <c r="S86" s="829"/>
      <c r="T86" s="829"/>
      <c r="U86" s="829"/>
      <c r="V86" s="829"/>
      <c r="W86" s="829"/>
      <c r="X86" s="829"/>
      <c r="Y86" s="829"/>
    </row>
    <row r="87" spans="1:25" s="815" customFormat="1" ht="42.75" customHeight="1">
      <c r="A87" s="826">
        <v>6</v>
      </c>
      <c r="B87" s="1300" t="s">
        <v>850</v>
      </c>
      <c r="C87" s="1300"/>
      <c r="D87" s="1300"/>
      <c r="E87" s="1300"/>
      <c r="F87" s="839"/>
      <c r="G87" s="840"/>
      <c r="H87" s="841"/>
      <c r="I87" s="841"/>
      <c r="J87" s="829"/>
      <c r="K87" s="829"/>
      <c r="L87" s="829"/>
      <c r="M87" s="829"/>
      <c r="N87" s="829"/>
      <c r="O87" s="829"/>
      <c r="P87" s="829"/>
      <c r="Q87" s="829"/>
      <c r="R87" s="829"/>
      <c r="S87" s="829"/>
      <c r="T87" s="829"/>
      <c r="U87" s="829"/>
      <c r="V87" s="829"/>
      <c r="W87" s="829"/>
      <c r="X87" s="829"/>
      <c r="Y87" s="829"/>
    </row>
    <row r="88" spans="1:25" s="815" customFormat="1" ht="54.75" customHeight="1">
      <c r="A88" s="826">
        <v>7</v>
      </c>
      <c r="B88" s="1307" t="s">
        <v>922</v>
      </c>
      <c r="C88" s="1300"/>
      <c r="D88" s="1300"/>
      <c r="E88" s="1300"/>
      <c r="F88" s="842"/>
      <c r="G88" s="1308"/>
      <c r="H88" s="1309"/>
      <c r="I88" s="842"/>
      <c r="J88" s="829"/>
      <c r="K88" s="829"/>
      <c r="L88" s="829"/>
      <c r="M88" s="829"/>
      <c r="N88" s="829"/>
      <c r="O88" s="829"/>
      <c r="P88" s="829"/>
      <c r="Q88" s="829"/>
      <c r="R88" s="829"/>
      <c r="S88" s="829"/>
      <c r="T88" s="829"/>
      <c r="U88" s="829"/>
      <c r="V88" s="829"/>
      <c r="W88" s="829"/>
      <c r="X88" s="829"/>
      <c r="Y88" s="829"/>
    </row>
    <row r="89" spans="1:25" s="815" customFormat="1" ht="34.5" hidden="1" customHeight="1">
      <c r="A89" s="826"/>
      <c r="B89" s="1300"/>
      <c r="C89" s="1300"/>
      <c r="D89" s="1300"/>
      <c r="E89" s="1300"/>
      <c r="F89" s="1284"/>
      <c r="G89" s="1285"/>
      <c r="H89" s="1284"/>
      <c r="I89" s="1285"/>
      <c r="J89" s="829"/>
      <c r="K89" s="829"/>
      <c r="L89" s="829"/>
      <c r="M89" s="829"/>
      <c r="N89" s="829"/>
      <c r="O89" s="829"/>
      <c r="P89" s="829"/>
      <c r="Q89" s="829"/>
      <c r="R89" s="829"/>
      <c r="S89" s="829"/>
      <c r="T89" s="829"/>
      <c r="U89" s="829"/>
      <c r="V89" s="829"/>
      <c r="W89" s="829"/>
      <c r="X89" s="829"/>
      <c r="Y89" s="829"/>
    </row>
    <row r="90" spans="1:25" s="815" customFormat="1" ht="27" customHeight="1">
      <c r="A90" s="826">
        <v>8</v>
      </c>
      <c r="B90" s="1300" t="s">
        <v>781</v>
      </c>
      <c r="C90" s="1300"/>
      <c r="D90" s="1300"/>
      <c r="E90" s="1300"/>
      <c r="F90" s="842"/>
      <c r="G90" s="840"/>
      <c r="H90" s="841"/>
      <c r="I90" s="841"/>
      <c r="J90" s="829"/>
      <c r="K90" s="829"/>
      <c r="L90" s="829"/>
      <c r="M90" s="829"/>
      <c r="N90" s="829"/>
      <c r="O90" s="829"/>
      <c r="P90" s="829"/>
      <c r="Q90" s="829"/>
      <c r="R90" s="829"/>
      <c r="S90" s="829"/>
      <c r="T90" s="829"/>
      <c r="U90" s="829"/>
      <c r="V90" s="829"/>
      <c r="W90" s="829"/>
      <c r="X90" s="829"/>
      <c r="Y90" s="829"/>
    </row>
    <row r="91" spans="1:25" s="815" customFormat="1" ht="26.25" customHeight="1">
      <c r="A91" s="826">
        <v>9</v>
      </c>
      <c r="B91" s="1300" t="s">
        <v>680</v>
      </c>
      <c r="C91" s="1300"/>
      <c r="D91" s="1300"/>
      <c r="E91" s="1300"/>
      <c r="F91" s="842"/>
      <c r="G91" s="840"/>
      <c r="H91" s="841"/>
      <c r="I91" s="841"/>
      <c r="J91" s="829"/>
      <c r="K91" s="829"/>
      <c r="L91" s="829"/>
      <c r="M91" s="829"/>
      <c r="N91" s="829"/>
      <c r="O91" s="829"/>
      <c r="P91" s="829"/>
      <c r="Q91" s="829"/>
      <c r="R91" s="829"/>
      <c r="S91" s="829"/>
      <c r="T91" s="829"/>
      <c r="U91" s="829"/>
      <c r="V91" s="829"/>
      <c r="W91" s="829"/>
      <c r="X91" s="829"/>
      <c r="Y91" s="829"/>
    </row>
    <row r="92" spans="1:25" s="815" customFormat="1" ht="40.5" customHeight="1">
      <c r="A92" s="826">
        <v>10</v>
      </c>
      <c r="B92" s="1301" t="s">
        <v>941</v>
      </c>
      <c r="C92" s="1301"/>
      <c r="D92" s="1301"/>
      <c r="E92" s="1301"/>
      <c r="F92" s="842"/>
      <c r="G92" s="840"/>
      <c r="H92" s="841"/>
      <c r="I92" s="841"/>
      <c r="J92" s="829"/>
      <c r="K92" s="829"/>
      <c r="L92" s="829"/>
      <c r="M92" s="829"/>
      <c r="N92" s="829"/>
      <c r="O92" s="829"/>
      <c r="P92" s="829"/>
      <c r="Q92" s="829"/>
      <c r="R92" s="829"/>
      <c r="S92" s="829"/>
      <c r="T92" s="829"/>
      <c r="U92" s="829"/>
      <c r="V92" s="829"/>
      <c r="W92" s="829"/>
      <c r="X92" s="829"/>
      <c r="Y92" s="829"/>
    </row>
    <row r="93" spans="1:25" s="815" customFormat="1" ht="25.5" customHeight="1">
      <c r="A93" s="1291">
        <v>11</v>
      </c>
      <c r="B93" s="1302" t="s">
        <v>851</v>
      </c>
      <c r="C93" s="1303"/>
      <c r="D93" s="1303"/>
      <c r="E93" s="1303"/>
      <c r="F93" s="843"/>
      <c r="G93" s="844"/>
      <c r="H93" s="845"/>
      <c r="I93" s="843"/>
      <c r="J93" s="829"/>
      <c r="K93" s="829"/>
      <c r="L93" s="829"/>
      <c r="M93" s="829"/>
      <c r="N93" s="829"/>
      <c r="O93" s="829"/>
      <c r="P93" s="829"/>
      <c r="Q93" s="829"/>
      <c r="R93" s="829"/>
      <c r="S93" s="829"/>
      <c r="T93" s="829"/>
      <c r="U93" s="829"/>
      <c r="V93" s="829"/>
      <c r="W93" s="829"/>
      <c r="X93" s="829"/>
      <c r="Y93" s="829"/>
    </row>
    <row r="94" spans="1:25" s="815" customFormat="1" ht="83.25" customHeight="1">
      <c r="A94" s="1292"/>
      <c r="B94" s="1304" t="s">
        <v>682</v>
      </c>
      <c r="C94" s="1305"/>
      <c r="D94" s="1305"/>
      <c r="E94" s="1306"/>
      <c r="F94" s="846" t="s">
        <v>813</v>
      </c>
      <c r="G94" s="846" t="s">
        <v>814</v>
      </c>
      <c r="H94" s="847"/>
      <c r="I94" s="848" t="s">
        <v>813</v>
      </c>
      <c r="J94" s="829"/>
      <c r="K94" s="829"/>
      <c r="L94" s="829"/>
      <c r="M94" s="829"/>
      <c r="N94" s="829"/>
      <c r="O94" s="829"/>
      <c r="P94" s="829"/>
      <c r="Q94" s="829"/>
      <c r="R94" s="829"/>
      <c r="S94" s="829"/>
      <c r="T94" s="829"/>
      <c r="U94" s="829"/>
      <c r="V94" s="829"/>
      <c r="W94" s="829"/>
      <c r="X94" s="829"/>
      <c r="Y94" s="829"/>
    </row>
    <row r="95" spans="1:25" s="815" customFormat="1" ht="36.75" customHeight="1">
      <c r="A95" s="826">
        <v>12</v>
      </c>
      <c r="B95" s="1317" t="s">
        <v>683</v>
      </c>
      <c r="C95" s="1318"/>
      <c r="D95" s="1318"/>
      <c r="E95" s="1319"/>
      <c r="F95" s="849" t="s">
        <v>852</v>
      </c>
      <c r="G95" s="849" t="s">
        <v>853</v>
      </c>
      <c r="H95" s="841"/>
      <c r="I95" s="849" t="s">
        <v>854</v>
      </c>
      <c r="J95" s="829"/>
      <c r="K95" s="829"/>
      <c r="L95" s="829"/>
      <c r="M95" s="829"/>
      <c r="N95" s="829"/>
      <c r="O95" s="829"/>
      <c r="P95" s="829"/>
      <c r="Q95" s="829"/>
      <c r="R95" s="829"/>
      <c r="S95" s="829"/>
      <c r="T95" s="829"/>
      <c r="U95" s="829"/>
      <c r="V95" s="829"/>
      <c r="W95" s="829"/>
      <c r="X95" s="829"/>
      <c r="Y95" s="829"/>
    </row>
    <row r="96" spans="1:25" s="815" customFormat="1" ht="18.75" customHeight="1">
      <c r="A96" s="850"/>
      <c r="B96" s="851" t="s">
        <v>782</v>
      </c>
      <c r="C96" s="852"/>
      <c r="D96" s="852"/>
      <c r="E96" s="852"/>
      <c r="F96" s="852"/>
      <c r="G96" s="852"/>
      <c r="H96" s="852"/>
      <c r="I96" s="852"/>
      <c r="J96" s="829"/>
      <c r="K96" s="829"/>
      <c r="L96" s="829"/>
      <c r="M96" s="829"/>
      <c r="N96" s="829"/>
      <c r="O96" s="829"/>
      <c r="P96" s="829"/>
      <c r="Q96" s="829"/>
      <c r="R96" s="829"/>
      <c r="S96" s="829"/>
      <c r="T96" s="829"/>
      <c r="U96" s="829"/>
      <c r="V96" s="829"/>
      <c r="W96" s="829"/>
      <c r="X96" s="829"/>
      <c r="Y96" s="829"/>
    </row>
    <row r="97" spans="1:25" s="815" customFormat="1" ht="24" customHeight="1">
      <c r="A97" s="1287" t="s">
        <v>855</v>
      </c>
      <c r="B97" s="1288"/>
      <c r="C97" s="1288"/>
      <c r="D97" s="1288"/>
      <c r="E97" s="1288"/>
      <c r="F97" s="1288"/>
      <c r="G97" s="1288"/>
      <c r="H97" s="1288"/>
      <c r="I97" s="1288"/>
    </row>
    <row r="98" spans="1:25" s="815" customFormat="1" ht="42" customHeight="1">
      <c r="A98" s="1275" t="s">
        <v>856</v>
      </c>
      <c r="B98" s="1276"/>
      <c r="C98" s="1276"/>
      <c r="D98" s="1276"/>
      <c r="E98" s="1276"/>
      <c r="F98" s="1276"/>
      <c r="G98" s="1276"/>
      <c r="H98" s="1276"/>
      <c r="I98" s="1277"/>
      <c r="J98" s="814"/>
    </row>
    <row r="99" spans="1:25" s="815" customFormat="1" ht="48.75" customHeight="1">
      <c r="A99" s="853" t="s">
        <v>747</v>
      </c>
      <c r="B99" s="1278" t="s">
        <v>857</v>
      </c>
      <c r="C99" s="1279"/>
      <c r="D99" s="1279"/>
      <c r="E99" s="1279"/>
      <c r="F99" s="1313"/>
      <c r="G99" s="1314"/>
      <c r="H99" s="1314"/>
      <c r="I99" s="1315"/>
      <c r="J99" s="827"/>
      <c r="K99" s="827"/>
      <c r="L99" s="827"/>
      <c r="M99" s="827"/>
      <c r="N99" s="854"/>
      <c r="O99" s="827"/>
      <c r="P99" s="827"/>
      <c r="Q99" s="827"/>
      <c r="R99" s="827"/>
      <c r="S99" s="827"/>
      <c r="T99" s="827"/>
      <c r="U99" s="827"/>
      <c r="V99" s="827"/>
      <c r="W99" s="827"/>
      <c r="X99" s="827"/>
      <c r="Y99" s="827"/>
    </row>
    <row r="100" spans="1:25" s="815" customFormat="1" ht="56.25" customHeight="1">
      <c r="A100" s="853" t="s">
        <v>748</v>
      </c>
      <c r="B100" s="1278" t="s">
        <v>858</v>
      </c>
      <c r="C100" s="1279"/>
      <c r="D100" s="1279"/>
      <c r="E100" s="1279"/>
      <c r="F100" s="1320"/>
      <c r="G100" s="1321"/>
      <c r="H100" s="1321"/>
      <c r="I100" s="1285"/>
      <c r="J100" s="827"/>
      <c r="K100" s="827"/>
      <c r="L100" s="827"/>
      <c r="M100" s="827"/>
      <c r="N100" s="854"/>
      <c r="O100" s="827"/>
      <c r="P100" s="827"/>
      <c r="Q100" s="827"/>
      <c r="R100" s="827"/>
      <c r="S100" s="827"/>
      <c r="T100" s="827"/>
      <c r="U100" s="827"/>
      <c r="V100" s="827"/>
      <c r="W100" s="827"/>
      <c r="X100" s="827"/>
      <c r="Y100" s="827"/>
    </row>
    <row r="101" spans="1:25" s="815" customFormat="1" ht="54.75" customHeight="1">
      <c r="A101" s="853" t="s">
        <v>749</v>
      </c>
      <c r="B101" s="1310" t="s">
        <v>787</v>
      </c>
      <c r="C101" s="1311"/>
      <c r="D101" s="1311"/>
      <c r="E101" s="1312"/>
      <c r="F101" s="1313"/>
      <c r="G101" s="1314"/>
      <c r="H101" s="1314"/>
      <c r="I101" s="1315"/>
      <c r="J101" s="827"/>
      <c r="K101" s="827"/>
      <c r="L101" s="827"/>
      <c r="M101" s="827"/>
      <c r="N101" s="832"/>
      <c r="O101" s="827"/>
      <c r="P101" s="827"/>
      <c r="Q101" s="827"/>
      <c r="R101" s="827"/>
      <c r="S101" s="827"/>
      <c r="T101" s="827"/>
      <c r="U101" s="827"/>
      <c r="V101" s="827"/>
      <c r="W101" s="827"/>
      <c r="X101" s="827"/>
      <c r="Y101" s="827"/>
    </row>
    <row r="102" spans="1:25" s="815" customFormat="1" ht="27" customHeight="1">
      <c r="A102" s="826" t="s">
        <v>859</v>
      </c>
      <c r="B102" s="1316" t="s">
        <v>860</v>
      </c>
      <c r="C102" s="1316"/>
      <c r="D102" s="1316"/>
      <c r="E102" s="1316"/>
      <c r="F102" s="1316"/>
      <c r="G102" s="1316"/>
      <c r="H102" s="1316"/>
      <c r="I102" s="1316"/>
      <c r="J102" s="829"/>
      <c r="K102" s="829"/>
      <c r="L102" s="829"/>
      <c r="M102" s="829"/>
      <c r="N102" s="829"/>
      <c r="O102" s="829"/>
      <c r="P102" s="829"/>
      <c r="Q102" s="829"/>
      <c r="R102" s="829"/>
      <c r="S102" s="829"/>
      <c r="T102" s="829"/>
      <c r="U102" s="829"/>
      <c r="V102" s="829"/>
      <c r="W102" s="829"/>
      <c r="X102" s="829"/>
      <c r="Y102" s="829"/>
    </row>
    <row r="103" spans="1:25" s="815" customFormat="1" ht="38.25" customHeight="1">
      <c r="A103" s="826">
        <v>1</v>
      </c>
      <c r="B103" s="1281" t="s">
        <v>675</v>
      </c>
      <c r="C103" s="1282"/>
      <c r="D103" s="1282"/>
      <c r="E103" s="1283"/>
      <c r="F103" s="849"/>
      <c r="G103" s="840"/>
      <c r="H103" s="841"/>
      <c r="I103" s="841"/>
      <c r="J103" s="829"/>
      <c r="K103" s="829"/>
      <c r="L103" s="829"/>
      <c r="M103" s="829"/>
      <c r="N103" s="832"/>
      <c r="O103" s="829"/>
      <c r="P103" s="829"/>
      <c r="Q103" s="829"/>
      <c r="R103" s="829"/>
      <c r="S103" s="829"/>
      <c r="T103" s="829"/>
      <c r="U103" s="829"/>
      <c r="V103" s="829"/>
      <c r="W103" s="829"/>
      <c r="X103" s="829"/>
      <c r="Y103" s="829"/>
    </row>
    <row r="104" spans="1:25" s="815" customFormat="1" ht="35.25" customHeight="1">
      <c r="A104" s="826">
        <v>2</v>
      </c>
      <c r="B104" s="1281" t="s">
        <v>676</v>
      </c>
      <c r="C104" s="1282"/>
      <c r="D104" s="1282"/>
      <c r="E104" s="1282"/>
      <c r="F104" s="849"/>
      <c r="G104" s="840"/>
      <c r="H104" s="841"/>
      <c r="I104" s="841"/>
      <c r="J104" s="829"/>
      <c r="K104" s="829"/>
      <c r="L104" s="829"/>
      <c r="M104" s="829"/>
      <c r="N104" s="829"/>
      <c r="O104" s="829"/>
      <c r="P104" s="829"/>
      <c r="Q104" s="829"/>
      <c r="R104" s="829"/>
      <c r="S104" s="829"/>
      <c r="T104" s="829"/>
      <c r="U104" s="829"/>
      <c r="V104" s="829"/>
      <c r="W104" s="829"/>
      <c r="X104" s="829"/>
      <c r="Y104" s="829"/>
    </row>
    <row r="105" spans="1:25" s="815" customFormat="1" ht="34.5" customHeight="1">
      <c r="A105" s="1291">
        <v>3</v>
      </c>
      <c r="B105" s="1294" t="s">
        <v>684</v>
      </c>
      <c r="C105" s="1295"/>
      <c r="D105" s="1295"/>
      <c r="E105" s="1295"/>
      <c r="F105" s="849"/>
      <c r="G105" s="840"/>
      <c r="H105" s="841"/>
      <c r="I105" s="841"/>
      <c r="J105" s="829"/>
      <c r="K105" s="829"/>
      <c r="L105" s="829"/>
      <c r="M105" s="829"/>
      <c r="N105" s="829"/>
      <c r="O105" s="829"/>
      <c r="P105" s="829"/>
      <c r="Q105" s="829"/>
      <c r="R105" s="829"/>
      <c r="S105" s="829"/>
      <c r="T105" s="829"/>
      <c r="U105" s="829"/>
      <c r="V105" s="829"/>
      <c r="W105" s="829"/>
      <c r="X105" s="829"/>
      <c r="Y105" s="829"/>
    </row>
    <row r="106" spans="1:25" s="815" customFormat="1" ht="27.75" customHeight="1">
      <c r="A106" s="1292"/>
      <c r="B106" s="1297"/>
      <c r="C106" s="1298"/>
      <c r="D106" s="1298"/>
      <c r="E106" s="1298"/>
      <c r="F106" s="849"/>
      <c r="G106" s="840"/>
      <c r="H106" s="841"/>
      <c r="I106" s="841"/>
      <c r="J106" s="829"/>
      <c r="K106" s="829"/>
      <c r="L106" s="829"/>
      <c r="M106" s="829"/>
      <c r="N106" s="829"/>
      <c r="O106" s="829"/>
      <c r="P106" s="829"/>
      <c r="Q106" s="829"/>
      <c r="R106" s="829"/>
      <c r="S106" s="829"/>
      <c r="T106" s="829"/>
      <c r="U106" s="829"/>
      <c r="V106" s="829"/>
      <c r="W106" s="829"/>
      <c r="X106" s="829"/>
      <c r="Y106" s="829"/>
    </row>
    <row r="107" spans="1:25" s="815" customFormat="1" ht="31.5" customHeight="1">
      <c r="A107" s="1292"/>
      <c r="B107" s="834"/>
      <c r="C107" s="825"/>
      <c r="D107" s="825"/>
      <c r="E107" s="835" t="s">
        <v>678</v>
      </c>
      <c r="F107" s="849"/>
      <c r="G107" s="840"/>
      <c r="H107" s="841"/>
      <c r="I107" s="841"/>
      <c r="J107" s="829"/>
      <c r="K107" s="829"/>
      <c r="L107" s="829"/>
      <c r="M107" s="829"/>
      <c r="N107" s="829"/>
      <c r="O107" s="829"/>
      <c r="P107" s="829"/>
      <c r="Q107" s="829"/>
      <c r="R107" s="829"/>
      <c r="S107" s="829"/>
      <c r="T107" s="829"/>
      <c r="U107" s="829"/>
      <c r="V107" s="829"/>
      <c r="W107" s="829"/>
      <c r="X107" s="829"/>
      <c r="Y107" s="829"/>
    </row>
    <row r="108" spans="1:25" s="815" customFormat="1" ht="31.5" customHeight="1">
      <c r="A108" s="1292"/>
      <c r="B108" s="834"/>
      <c r="C108" s="825"/>
      <c r="D108" s="825"/>
      <c r="E108" s="835" t="s">
        <v>22</v>
      </c>
      <c r="F108" s="849"/>
      <c r="G108" s="840"/>
      <c r="H108" s="841"/>
      <c r="I108" s="841"/>
      <c r="J108" s="829"/>
      <c r="K108" s="829"/>
      <c r="L108" s="829"/>
      <c r="M108" s="829"/>
      <c r="N108" s="829"/>
      <c r="O108" s="829"/>
      <c r="P108" s="829"/>
      <c r="Q108" s="829"/>
      <c r="R108" s="829"/>
      <c r="S108" s="829"/>
      <c r="T108" s="829"/>
      <c r="U108" s="829"/>
      <c r="V108" s="829"/>
      <c r="W108" s="829"/>
      <c r="X108" s="829"/>
      <c r="Y108" s="829"/>
    </row>
    <row r="109" spans="1:25" s="815" customFormat="1" ht="30" customHeight="1">
      <c r="A109" s="1293"/>
      <c r="B109" s="836"/>
      <c r="C109" s="837"/>
      <c r="D109" s="837"/>
      <c r="E109" s="838" t="s">
        <v>679</v>
      </c>
      <c r="F109" s="849"/>
      <c r="G109" s="840"/>
      <c r="H109" s="841"/>
      <c r="I109" s="841"/>
      <c r="J109" s="829"/>
      <c r="K109" s="829"/>
      <c r="L109" s="829"/>
      <c r="M109" s="829"/>
      <c r="N109" s="829"/>
      <c r="O109" s="829"/>
      <c r="P109" s="829"/>
      <c r="Q109" s="829"/>
      <c r="R109" s="829"/>
      <c r="S109" s="829"/>
      <c r="T109" s="829"/>
      <c r="U109" s="829"/>
      <c r="V109" s="829"/>
      <c r="W109" s="829"/>
      <c r="X109" s="829"/>
      <c r="Y109" s="829"/>
    </row>
    <row r="110" spans="1:25" s="815" customFormat="1" ht="15.75" customHeight="1">
      <c r="A110" s="814"/>
      <c r="B110" s="855"/>
      <c r="C110" s="856"/>
      <c r="D110" s="856"/>
      <c r="E110" s="856"/>
      <c r="F110" s="856"/>
      <c r="G110" s="856"/>
      <c r="H110" s="856"/>
      <c r="I110" s="856"/>
      <c r="J110" s="814"/>
    </row>
    <row r="111" spans="1:25" s="815" customFormat="1" ht="22.5" customHeight="1">
      <c r="A111" s="857" t="s">
        <v>861</v>
      </c>
      <c r="B111" s="1326" t="s">
        <v>862</v>
      </c>
      <c r="C111" s="1326"/>
      <c r="D111" s="1326"/>
      <c r="E111" s="1326"/>
      <c r="F111" s="858"/>
      <c r="G111" s="858"/>
      <c r="H111" s="858"/>
      <c r="I111" s="858"/>
      <c r="J111" s="814"/>
    </row>
    <row r="112" spans="1:25" s="815" customFormat="1" ht="59.25" customHeight="1">
      <c r="A112" s="859" t="s">
        <v>18</v>
      </c>
      <c r="B112" s="1300" t="s">
        <v>923</v>
      </c>
      <c r="C112" s="1300"/>
      <c r="D112" s="1300"/>
      <c r="E112" s="1300"/>
      <c r="F112" s="841"/>
      <c r="G112" s="840"/>
      <c r="H112" s="841"/>
      <c r="I112" s="841"/>
      <c r="J112" s="829"/>
      <c r="K112" s="829"/>
      <c r="L112" s="829"/>
      <c r="M112" s="829"/>
      <c r="N112" s="829"/>
      <c r="O112" s="829"/>
      <c r="P112" s="829"/>
      <c r="Q112" s="829"/>
      <c r="R112" s="829"/>
      <c r="S112" s="829"/>
      <c r="T112" s="829"/>
      <c r="U112" s="829"/>
      <c r="V112" s="829"/>
      <c r="W112" s="829"/>
      <c r="X112" s="829"/>
      <c r="Y112" s="829"/>
    </row>
    <row r="113" spans="1:25" s="815" customFormat="1" ht="42" customHeight="1">
      <c r="A113" s="859" t="s">
        <v>27</v>
      </c>
      <c r="B113" s="1300" t="s">
        <v>924</v>
      </c>
      <c r="C113" s="1327"/>
      <c r="D113" s="1327"/>
      <c r="E113" s="1327"/>
      <c r="F113" s="841"/>
      <c r="G113" s="840"/>
      <c r="H113" s="841"/>
      <c r="I113" s="841"/>
      <c r="J113" s="829"/>
      <c r="K113" s="829"/>
      <c r="L113" s="829"/>
      <c r="M113" s="829"/>
      <c r="N113" s="829"/>
      <c r="O113" s="829"/>
      <c r="P113" s="829"/>
      <c r="Q113" s="829"/>
      <c r="R113" s="829"/>
      <c r="S113" s="829"/>
      <c r="T113" s="829"/>
      <c r="U113" s="829"/>
      <c r="V113" s="829"/>
      <c r="W113" s="829"/>
      <c r="X113" s="829"/>
      <c r="Y113" s="829"/>
    </row>
    <row r="114" spans="1:25" s="815" customFormat="1" ht="36" customHeight="1">
      <c r="A114" s="859" t="s">
        <v>458</v>
      </c>
      <c r="B114" s="1300" t="s">
        <v>925</v>
      </c>
      <c r="C114" s="1300"/>
      <c r="D114" s="1300"/>
      <c r="E114" s="1300"/>
      <c r="F114" s="841"/>
      <c r="G114" s="840"/>
      <c r="H114" s="841"/>
      <c r="I114" s="841"/>
      <c r="J114" s="829"/>
      <c r="K114" s="829"/>
      <c r="L114" s="829"/>
      <c r="M114" s="829"/>
      <c r="N114" s="829"/>
      <c r="O114" s="829"/>
      <c r="P114" s="829"/>
      <c r="Q114" s="829"/>
      <c r="R114" s="829"/>
      <c r="S114" s="829"/>
      <c r="T114" s="829"/>
      <c r="U114" s="829"/>
      <c r="V114" s="829"/>
      <c r="W114" s="829"/>
      <c r="X114" s="829"/>
      <c r="Y114" s="829"/>
    </row>
    <row r="115" spans="1:25" s="815" customFormat="1" ht="34.5" hidden="1" customHeight="1">
      <c r="A115" s="826"/>
      <c r="B115" s="1300"/>
      <c r="C115" s="1300"/>
      <c r="D115" s="1300"/>
      <c r="E115" s="1300"/>
      <c r="F115" s="1321"/>
      <c r="G115" s="1285"/>
      <c r="H115" s="1284"/>
      <c r="I115" s="1285"/>
      <c r="J115" s="829"/>
      <c r="K115" s="829"/>
      <c r="L115" s="829"/>
      <c r="M115" s="829"/>
      <c r="N115" s="829"/>
      <c r="O115" s="829"/>
      <c r="P115" s="829"/>
      <c r="Q115" s="829"/>
      <c r="R115" s="829"/>
      <c r="S115" s="829"/>
      <c r="T115" s="829"/>
      <c r="U115" s="829"/>
      <c r="V115" s="829"/>
      <c r="W115" s="829"/>
      <c r="X115" s="829"/>
      <c r="Y115" s="829"/>
    </row>
    <row r="116" spans="1:25" s="815" customFormat="1" ht="38.25" customHeight="1">
      <c r="A116" s="859" t="s">
        <v>504</v>
      </c>
      <c r="B116" s="1300" t="s">
        <v>680</v>
      </c>
      <c r="C116" s="1300"/>
      <c r="D116" s="1300"/>
      <c r="E116" s="1300"/>
      <c r="F116" s="841"/>
      <c r="G116" s="840"/>
      <c r="H116" s="841"/>
      <c r="I116" s="841"/>
      <c r="J116" s="829"/>
      <c r="K116" s="829"/>
      <c r="L116" s="829"/>
      <c r="M116" s="829"/>
      <c r="N116" s="829"/>
      <c r="O116" s="829"/>
      <c r="P116" s="829"/>
      <c r="Q116" s="829"/>
      <c r="R116" s="829"/>
      <c r="S116" s="829"/>
      <c r="T116" s="829"/>
      <c r="U116" s="829"/>
      <c r="V116" s="829"/>
      <c r="W116" s="829"/>
      <c r="X116" s="829"/>
      <c r="Y116" s="829"/>
    </row>
    <row r="117" spans="1:25" s="815" customFormat="1" ht="32.25" customHeight="1">
      <c r="A117" s="859" t="s">
        <v>459</v>
      </c>
      <c r="B117" s="1301" t="s">
        <v>863</v>
      </c>
      <c r="C117" s="1301"/>
      <c r="D117" s="1301"/>
      <c r="E117" s="1301"/>
      <c r="F117" s="841"/>
      <c r="G117" s="840"/>
      <c r="H117" s="841"/>
      <c r="I117" s="841"/>
      <c r="J117" s="829"/>
      <c r="K117" s="829"/>
      <c r="L117" s="829"/>
      <c r="M117" s="829"/>
      <c r="N117" s="829"/>
      <c r="O117" s="829"/>
      <c r="P117" s="829"/>
      <c r="Q117" s="829"/>
      <c r="R117" s="829"/>
      <c r="S117" s="829"/>
      <c r="T117" s="829"/>
      <c r="U117" s="829"/>
      <c r="V117" s="829"/>
      <c r="W117" s="829"/>
      <c r="X117" s="829"/>
      <c r="Y117" s="829"/>
    </row>
    <row r="118" spans="1:25" s="815" customFormat="1" ht="67.5" customHeight="1">
      <c r="A118" s="1322" t="s">
        <v>462</v>
      </c>
      <c r="B118" s="1302" t="s">
        <v>681</v>
      </c>
      <c r="C118" s="1303"/>
      <c r="D118" s="1303"/>
      <c r="E118" s="1303"/>
      <c r="F118" s="845"/>
      <c r="G118" s="844"/>
      <c r="H118" s="845"/>
      <c r="I118" s="843"/>
      <c r="J118" s="829"/>
      <c r="K118" s="829"/>
      <c r="L118" s="829"/>
      <c r="M118" s="829"/>
      <c r="N118" s="829"/>
      <c r="O118" s="829"/>
      <c r="P118" s="829"/>
      <c r="Q118" s="829"/>
      <c r="R118" s="829"/>
      <c r="S118" s="829"/>
      <c r="T118" s="829"/>
      <c r="U118" s="829"/>
      <c r="V118" s="829"/>
      <c r="W118" s="829"/>
      <c r="X118" s="829"/>
      <c r="Y118" s="829"/>
    </row>
    <row r="119" spans="1:25" s="815" customFormat="1" ht="4.5" customHeight="1">
      <c r="A119" s="1323"/>
      <c r="B119" s="1325" t="s">
        <v>682</v>
      </c>
      <c r="C119" s="1325"/>
      <c r="D119" s="1325"/>
      <c r="E119" s="1325"/>
      <c r="F119" s="860"/>
      <c r="G119" s="861"/>
      <c r="H119" s="860"/>
      <c r="I119" s="862"/>
      <c r="J119" s="829"/>
      <c r="K119" s="829"/>
      <c r="L119" s="829"/>
      <c r="M119" s="829"/>
      <c r="N119" s="829"/>
      <c r="O119" s="829"/>
      <c r="P119" s="829"/>
      <c r="Q119" s="829"/>
      <c r="R119" s="829"/>
      <c r="S119" s="829"/>
      <c r="T119" s="829"/>
      <c r="U119" s="829"/>
      <c r="V119" s="829"/>
      <c r="W119" s="829"/>
      <c r="X119" s="829"/>
      <c r="Y119" s="829"/>
    </row>
    <row r="120" spans="1:25" s="815" customFormat="1" ht="18.75" customHeight="1">
      <c r="A120" s="1324"/>
      <c r="B120" s="1300"/>
      <c r="C120" s="1300"/>
      <c r="D120" s="1300"/>
      <c r="E120" s="1300"/>
      <c r="F120" s="863" t="s">
        <v>746</v>
      </c>
      <c r="G120" s="864" t="s">
        <v>746</v>
      </c>
      <c r="H120" s="865"/>
      <c r="I120" s="866" t="s">
        <v>746</v>
      </c>
      <c r="J120" s="829"/>
      <c r="K120" s="829"/>
      <c r="L120" s="829"/>
      <c r="M120" s="829"/>
      <c r="N120" s="829"/>
      <c r="O120" s="829"/>
      <c r="P120" s="829"/>
      <c r="Q120" s="829"/>
      <c r="R120" s="829"/>
      <c r="S120" s="829"/>
      <c r="T120" s="829"/>
      <c r="U120" s="829"/>
      <c r="V120" s="829"/>
      <c r="W120" s="829"/>
      <c r="X120" s="829"/>
      <c r="Y120" s="829"/>
    </row>
    <row r="121" spans="1:25" s="870" customFormat="1" ht="21.75" customHeight="1">
      <c r="A121" s="867"/>
      <c r="B121" s="868" t="s">
        <v>782</v>
      </c>
      <c r="C121" s="869"/>
      <c r="D121" s="869"/>
      <c r="E121" s="869"/>
      <c r="F121" s="869"/>
      <c r="G121" s="869"/>
      <c r="H121" s="869"/>
      <c r="I121" s="869"/>
      <c r="J121" s="867"/>
    </row>
    <row r="122" spans="1:25" s="815" customFormat="1" ht="18.75" customHeight="1">
      <c r="A122" s="871" t="s">
        <v>864</v>
      </c>
      <c r="B122" s="1328" t="s">
        <v>796</v>
      </c>
      <c r="C122" s="1329"/>
      <c r="D122" s="1329"/>
      <c r="E122" s="1329"/>
      <c r="F122" s="872"/>
      <c r="G122" s="873"/>
      <c r="H122" s="873"/>
      <c r="I122" s="874"/>
      <c r="J122" s="829"/>
      <c r="K122" s="829"/>
      <c r="L122" s="829"/>
      <c r="M122" s="829"/>
      <c r="N122" s="829"/>
      <c r="O122" s="829"/>
      <c r="P122" s="829"/>
      <c r="Q122" s="829"/>
      <c r="R122" s="829"/>
      <c r="S122" s="829"/>
      <c r="T122" s="829"/>
      <c r="U122" s="829"/>
      <c r="V122" s="829"/>
      <c r="W122" s="829"/>
      <c r="X122" s="829"/>
      <c r="Y122" s="829"/>
    </row>
    <row r="123" spans="1:25" s="815" customFormat="1" ht="57.75" customHeight="1">
      <c r="A123" s="859" t="s">
        <v>797</v>
      </c>
      <c r="B123" s="1318" t="s">
        <v>865</v>
      </c>
      <c r="C123" s="1318"/>
      <c r="D123" s="1318"/>
      <c r="E123" s="1319"/>
      <c r="F123" s="842"/>
      <c r="G123" s="1308"/>
      <c r="H123" s="1309"/>
      <c r="I123" s="875"/>
      <c r="J123" s="829"/>
      <c r="K123" s="829"/>
      <c r="L123" s="829"/>
      <c r="M123" s="829"/>
      <c r="N123" s="829"/>
      <c r="O123" s="829"/>
      <c r="P123" s="829"/>
      <c r="Q123" s="829"/>
      <c r="R123" s="829"/>
      <c r="S123" s="829"/>
      <c r="T123" s="829"/>
      <c r="U123" s="829"/>
      <c r="V123" s="829"/>
      <c r="W123" s="829"/>
      <c r="X123" s="829"/>
      <c r="Y123" s="829"/>
    </row>
    <row r="124" spans="1:25" s="815" customFormat="1" ht="48" customHeight="1">
      <c r="A124" s="859" t="s">
        <v>798</v>
      </c>
      <c r="B124" s="1318" t="s">
        <v>926</v>
      </c>
      <c r="C124" s="1318"/>
      <c r="D124" s="1318"/>
      <c r="E124" s="1319"/>
      <c r="F124" s="845"/>
      <c r="G124" s="813"/>
      <c r="H124" s="876"/>
      <c r="I124" s="875"/>
      <c r="J124" s="829"/>
      <c r="K124" s="829"/>
      <c r="L124" s="829"/>
      <c r="M124" s="829"/>
      <c r="N124" s="829"/>
      <c r="O124" s="829"/>
      <c r="P124" s="829"/>
      <c r="Q124" s="829"/>
      <c r="R124" s="829"/>
      <c r="S124" s="829"/>
      <c r="T124" s="829"/>
      <c r="U124" s="829"/>
      <c r="V124" s="829"/>
      <c r="W124" s="829"/>
      <c r="X124" s="829"/>
      <c r="Y124" s="829"/>
    </row>
    <row r="125" spans="1:25" s="815" customFormat="1" ht="40.5" customHeight="1">
      <c r="A125" s="859" t="s">
        <v>800</v>
      </c>
      <c r="B125" s="1330" t="s">
        <v>801</v>
      </c>
      <c r="C125" s="1330"/>
      <c r="D125" s="1330"/>
      <c r="E125" s="1331"/>
      <c r="F125" s="841"/>
      <c r="G125" s="1308"/>
      <c r="H125" s="1309"/>
      <c r="I125" s="841"/>
      <c r="J125" s="829"/>
      <c r="K125" s="829"/>
      <c r="L125" s="829"/>
      <c r="M125" s="829"/>
      <c r="N125" s="829"/>
      <c r="O125" s="829"/>
      <c r="P125" s="829"/>
      <c r="Q125" s="829"/>
      <c r="R125" s="829"/>
      <c r="S125" s="829"/>
      <c r="T125" s="829"/>
      <c r="U125" s="829"/>
      <c r="V125" s="829"/>
      <c r="W125" s="829"/>
      <c r="X125" s="829"/>
      <c r="Y125" s="829"/>
    </row>
    <row r="126" spans="1:25" s="815" customFormat="1" ht="24" customHeight="1">
      <c r="A126" s="859" t="s">
        <v>802</v>
      </c>
      <c r="B126" s="1318" t="s">
        <v>680</v>
      </c>
      <c r="C126" s="1318"/>
      <c r="D126" s="1318"/>
      <c r="E126" s="1319"/>
      <c r="F126" s="841"/>
      <c r="G126" s="1308"/>
      <c r="H126" s="1309"/>
      <c r="I126" s="841"/>
      <c r="J126" s="829"/>
      <c r="K126" s="829"/>
      <c r="L126" s="829"/>
      <c r="M126" s="829"/>
      <c r="N126" s="829"/>
      <c r="O126" s="829"/>
      <c r="P126" s="829"/>
      <c r="Q126" s="829"/>
      <c r="R126" s="829"/>
      <c r="S126" s="829"/>
      <c r="T126" s="829"/>
      <c r="U126" s="829"/>
      <c r="V126" s="829"/>
      <c r="W126" s="829"/>
      <c r="X126" s="829"/>
      <c r="Y126" s="829"/>
    </row>
    <row r="127" spans="1:25" s="815" customFormat="1" ht="27" customHeight="1">
      <c r="A127" s="859" t="s">
        <v>803</v>
      </c>
      <c r="B127" s="1318" t="s">
        <v>866</v>
      </c>
      <c r="C127" s="1318"/>
      <c r="D127" s="1318"/>
      <c r="E127" s="1319"/>
      <c r="F127" s="841"/>
      <c r="G127" s="1308"/>
      <c r="H127" s="1309"/>
      <c r="I127" s="841"/>
      <c r="J127" s="829"/>
      <c r="K127" s="829"/>
      <c r="L127" s="829"/>
      <c r="M127" s="829"/>
      <c r="N127" s="829"/>
      <c r="O127" s="829"/>
      <c r="P127" s="829"/>
      <c r="Q127" s="829"/>
      <c r="R127" s="829"/>
      <c r="S127" s="829"/>
      <c r="T127" s="829"/>
      <c r="U127" s="829"/>
      <c r="V127" s="829"/>
      <c r="W127" s="829"/>
      <c r="X127" s="829"/>
      <c r="Y127" s="829"/>
    </row>
    <row r="128" spans="1:25" s="815" customFormat="1" ht="53.25" customHeight="1">
      <c r="A128" s="1291" t="s">
        <v>794</v>
      </c>
      <c r="B128" s="1302" t="s">
        <v>681</v>
      </c>
      <c r="C128" s="1303"/>
      <c r="D128" s="1303"/>
      <c r="E128" s="1303"/>
      <c r="F128" s="843"/>
      <c r="G128" s="844"/>
      <c r="H128" s="845"/>
      <c r="I128" s="843"/>
      <c r="J128" s="829"/>
      <c r="K128" s="829"/>
      <c r="L128" s="829"/>
      <c r="M128" s="829"/>
      <c r="N128" s="829"/>
      <c r="O128" s="829"/>
      <c r="P128" s="829"/>
      <c r="Q128" s="829"/>
      <c r="R128" s="829"/>
      <c r="S128" s="829"/>
      <c r="T128" s="829"/>
      <c r="U128" s="829"/>
      <c r="V128" s="829"/>
      <c r="W128" s="829"/>
      <c r="X128" s="829"/>
      <c r="Y128" s="829"/>
    </row>
    <row r="129" spans="1:25" s="815" customFormat="1" ht="27" customHeight="1">
      <c r="A129" s="1293"/>
      <c r="B129" s="1304" t="s">
        <v>682</v>
      </c>
      <c r="C129" s="1305"/>
      <c r="D129" s="1305"/>
      <c r="E129" s="1306"/>
      <c r="F129" s="877" t="s">
        <v>808</v>
      </c>
      <c r="G129" s="877" t="s">
        <v>808</v>
      </c>
      <c r="H129" s="878"/>
      <c r="I129" s="879" t="s">
        <v>808</v>
      </c>
      <c r="J129" s="829"/>
      <c r="K129" s="829"/>
      <c r="L129" s="829"/>
      <c r="M129" s="829"/>
      <c r="N129" s="829"/>
      <c r="O129" s="829"/>
      <c r="P129" s="829"/>
      <c r="Q129" s="829"/>
      <c r="R129" s="829"/>
      <c r="S129" s="829"/>
      <c r="T129" s="829"/>
      <c r="U129" s="829"/>
      <c r="V129" s="829"/>
      <c r="W129" s="829"/>
      <c r="X129" s="829"/>
      <c r="Y129" s="829"/>
    </row>
    <row r="130" spans="1:25" s="815" customFormat="1" ht="14.25" customHeight="1">
      <c r="A130" s="850"/>
      <c r="B130" s="880"/>
      <c r="C130" s="881"/>
      <c r="D130" s="881"/>
      <c r="E130" s="882"/>
      <c r="F130" s="883"/>
      <c r="G130" s="883"/>
      <c r="H130" s="883"/>
      <c r="I130" s="883"/>
      <c r="J130" s="829"/>
      <c r="K130" s="829"/>
      <c r="L130" s="829"/>
      <c r="M130" s="829"/>
      <c r="N130" s="829"/>
      <c r="O130" s="829"/>
      <c r="P130" s="829"/>
      <c r="Q130" s="829"/>
      <c r="R130" s="829"/>
      <c r="S130" s="829"/>
      <c r="T130" s="829"/>
      <c r="U130" s="829"/>
      <c r="V130" s="829"/>
      <c r="W130" s="829"/>
      <c r="X130" s="829"/>
      <c r="Y130" s="829"/>
    </row>
    <row r="131" spans="1:25" s="815" customFormat="1" ht="45" customHeight="1">
      <c r="A131" s="826">
        <v>4</v>
      </c>
      <c r="B131" s="1300" t="s">
        <v>927</v>
      </c>
      <c r="C131" s="1300"/>
      <c r="D131" s="1300"/>
      <c r="E131" s="1300"/>
      <c r="F131" s="1300"/>
      <c r="G131" s="1300"/>
      <c r="H131" s="1300"/>
      <c r="I131" s="884"/>
      <c r="J131" s="829"/>
      <c r="K131" s="829"/>
      <c r="L131" s="829"/>
      <c r="M131" s="829"/>
      <c r="N131" s="829"/>
      <c r="O131" s="829"/>
      <c r="P131" s="829"/>
      <c r="Q131" s="829"/>
      <c r="R131" s="829"/>
      <c r="S131" s="829" t="s">
        <v>601</v>
      </c>
      <c r="T131" s="829"/>
      <c r="U131" s="829"/>
      <c r="V131" s="829"/>
      <c r="W131" s="829"/>
      <c r="X131" s="829"/>
      <c r="Y131" s="829"/>
    </row>
    <row r="132" spans="1:25" s="815" customFormat="1" ht="12.75" customHeight="1">
      <c r="A132" s="871"/>
      <c r="B132" s="1328"/>
      <c r="C132" s="1329"/>
      <c r="D132" s="1329"/>
      <c r="E132" s="1329"/>
      <c r="F132" s="872"/>
      <c r="G132" s="873"/>
      <c r="H132" s="873"/>
      <c r="I132" s="874"/>
      <c r="J132" s="829"/>
      <c r="K132" s="829"/>
      <c r="L132" s="829"/>
      <c r="M132" s="829"/>
      <c r="N132" s="829"/>
      <c r="O132" s="829"/>
      <c r="P132" s="829"/>
      <c r="Q132" s="829"/>
      <c r="R132" s="829"/>
      <c r="S132" s="829" t="s">
        <v>461</v>
      </c>
      <c r="T132" s="829"/>
      <c r="U132" s="829"/>
      <c r="V132" s="829"/>
      <c r="W132" s="829"/>
      <c r="X132" s="829"/>
      <c r="Y132" s="829"/>
    </row>
    <row r="133" spans="1:25" s="815" customFormat="1" ht="52.5" customHeight="1">
      <c r="A133" s="826">
        <v>5</v>
      </c>
      <c r="B133" s="1300" t="s">
        <v>928</v>
      </c>
      <c r="C133" s="1300"/>
      <c r="D133" s="1300"/>
      <c r="E133" s="1300"/>
      <c r="F133" s="1300"/>
      <c r="G133" s="1300"/>
      <c r="H133" s="1300"/>
      <c r="I133" s="884" t="s">
        <v>867</v>
      </c>
      <c r="J133" s="829"/>
      <c r="K133" s="829"/>
      <c r="L133" s="829"/>
      <c r="M133" s="829"/>
      <c r="N133" s="829"/>
      <c r="O133" s="829"/>
      <c r="P133" s="829"/>
      <c r="Q133" s="829"/>
      <c r="R133" s="829"/>
      <c r="S133" s="829"/>
      <c r="T133" s="829"/>
      <c r="U133" s="829"/>
      <c r="V133" s="829"/>
      <c r="W133" s="829"/>
      <c r="X133" s="829"/>
      <c r="Y133" s="829"/>
    </row>
    <row r="134" spans="1:25" s="815" customFormat="1" ht="12" customHeight="1">
      <c r="A134" s="871"/>
      <c r="B134" s="1328"/>
      <c r="C134" s="1329"/>
      <c r="D134" s="1329"/>
      <c r="E134" s="1329"/>
      <c r="F134" s="872"/>
      <c r="G134" s="873"/>
      <c r="H134" s="873"/>
      <c r="I134" s="874"/>
      <c r="J134" s="829"/>
      <c r="K134" s="829"/>
      <c r="L134" s="829"/>
      <c r="M134" s="829"/>
      <c r="N134" s="829"/>
      <c r="O134" s="829"/>
      <c r="P134" s="829"/>
      <c r="Q134" s="829"/>
      <c r="R134" s="829"/>
      <c r="S134" s="829"/>
      <c r="T134" s="829"/>
      <c r="U134" s="829"/>
      <c r="V134" s="829"/>
      <c r="W134" s="829"/>
      <c r="X134" s="829"/>
      <c r="Y134" s="829"/>
    </row>
    <row r="135" spans="1:25" s="815" customFormat="1" ht="72" customHeight="1">
      <c r="A135" s="826">
        <v>6</v>
      </c>
      <c r="B135" s="1300" t="s">
        <v>812</v>
      </c>
      <c r="C135" s="1300"/>
      <c r="D135" s="1300"/>
      <c r="E135" s="1300"/>
      <c r="F135" s="1300"/>
      <c r="G135" s="1300"/>
      <c r="H135" s="1300"/>
      <c r="I135" s="884"/>
      <c r="J135" s="829"/>
      <c r="K135" s="829"/>
      <c r="L135" s="829"/>
      <c r="M135" s="829"/>
      <c r="N135" s="829"/>
      <c r="O135" s="829"/>
      <c r="P135" s="829"/>
      <c r="Q135" s="829"/>
      <c r="R135" s="829"/>
      <c r="S135" s="829"/>
      <c r="T135" s="829"/>
      <c r="U135" s="829"/>
      <c r="V135" s="829"/>
      <c r="W135" s="829"/>
      <c r="X135" s="829"/>
      <c r="Y135" s="829"/>
    </row>
    <row r="136" spans="1:25" s="815" customFormat="1" ht="10.5" customHeight="1">
      <c r="A136" s="871"/>
      <c r="B136" s="1328"/>
      <c r="C136" s="1329"/>
      <c r="D136" s="1329"/>
      <c r="E136" s="1329"/>
      <c r="F136" s="872"/>
      <c r="G136" s="873"/>
      <c r="H136" s="873"/>
      <c r="I136" s="874"/>
      <c r="J136" s="829"/>
      <c r="K136" s="829"/>
      <c r="L136" s="829"/>
      <c r="M136" s="829"/>
      <c r="N136" s="829"/>
      <c r="O136" s="829"/>
      <c r="P136" s="829"/>
      <c r="Q136" s="829"/>
      <c r="R136" s="829"/>
      <c r="S136" s="829"/>
      <c r="T136" s="829"/>
      <c r="U136" s="829"/>
      <c r="V136" s="829"/>
      <c r="W136" s="829"/>
      <c r="X136" s="829"/>
      <c r="Y136" s="829"/>
    </row>
    <row r="137" spans="1:25" s="815" customFormat="1" ht="42" customHeight="1">
      <c r="A137" s="826">
        <v>7</v>
      </c>
      <c r="B137" s="1305" t="s">
        <v>683</v>
      </c>
      <c r="C137" s="1305"/>
      <c r="D137" s="1305"/>
      <c r="E137" s="1305"/>
      <c r="F137" s="849" t="s">
        <v>852</v>
      </c>
      <c r="G137" s="1341" t="s">
        <v>853</v>
      </c>
      <c r="H137" s="1342"/>
      <c r="I137" s="849" t="s">
        <v>854</v>
      </c>
      <c r="J137" s="829"/>
      <c r="K137" s="829"/>
      <c r="L137" s="829"/>
      <c r="M137" s="829"/>
      <c r="N137" s="829"/>
      <c r="O137" s="829"/>
      <c r="P137" s="829"/>
      <c r="Q137" s="829"/>
      <c r="R137" s="829"/>
      <c r="S137" s="829"/>
      <c r="T137" s="829"/>
      <c r="U137" s="829"/>
      <c r="V137" s="829"/>
      <c r="W137" s="829"/>
      <c r="X137" s="829"/>
      <c r="Y137" s="829"/>
    </row>
    <row r="138" spans="1:25" s="815" customFormat="1" ht="21.75" customHeight="1">
      <c r="A138" s="814"/>
      <c r="B138" s="814"/>
      <c r="C138" s="814"/>
      <c r="D138" s="814"/>
      <c r="E138" s="814"/>
      <c r="F138" s="814"/>
      <c r="G138" s="814"/>
      <c r="H138" s="814"/>
      <c r="I138" s="814"/>
      <c r="J138" s="814"/>
    </row>
    <row r="139" spans="1:25" ht="27" customHeight="1">
      <c r="A139" s="1343" t="s">
        <v>868</v>
      </c>
      <c r="B139" s="1344"/>
      <c r="C139" s="1344"/>
      <c r="D139" s="1344"/>
      <c r="E139" s="1344"/>
      <c r="F139" s="1344"/>
      <c r="G139" s="1344"/>
      <c r="H139" s="1344"/>
      <c r="I139" s="1345"/>
      <c r="J139" s="598"/>
      <c r="K139" s="598"/>
      <c r="L139" s="598"/>
      <c r="M139" s="599"/>
      <c r="N139" s="598"/>
      <c r="O139" s="598"/>
      <c r="P139" s="598"/>
      <c r="Q139" s="598"/>
      <c r="R139" s="598"/>
      <c r="S139" s="598"/>
      <c r="T139" s="598"/>
      <c r="U139" s="598"/>
      <c r="V139" s="598"/>
      <c r="W139" s="598"/>
      <c r="X139" s="598"/>
    </row>
    <row r="140" spans="1:25" ht="52.5" customHeight="1">
      <c r="A140" s="1346" t="s">
        <v>869</v>
      </c>
      <c r="B140" s="1347"/>
      <c r="C140" s="1347"/>
      <c r="D140" s="1347"/>
      <c r="E140" s="1347"/>
      <c r="F140" s="1347"/>
      <c r="G140" s="1347"/>
      <c r="H140" s="1347"/>
      <c r="I140" s="1347"/>
      <c r="J140" s="598"/>
      <c r="K140" s="598"/>
      <c r="L140" s="598"/>
      <c r="M140" s="599"/>
      <c r="N140" s="598"/>
      <c r="O140" s="598"/>
      <c r="P140" s="598"/>
      <c r="Q140" s="598"/>
      <c r="R140" s="598"/>
      <c r="S140" s="598"/>
      <c r="T140" s="598"/>
      <c r="U140" s="598"/>
      <c r="V140" s="598"/>
      <c r="W140" s="598"/>
      <c r="X140" s="598"/>
    </row>
    <row r="141" spans="1:25" ht="34.5" customHeight="1">
      <c r="A141" s="859" t="s">
        <v>747</v>
      </c>
      <c r="B141" s="1348" t="s">
        <v>857</v>
      </c>
      <c r="C141" s="1348"/>
      <c r="D141" s="1348"/>
      <c r="E141" s="1348"/>
      <c r="F141" s="1335"/>
      <c r="G141" s="1335"/>
      <c r="H141" s="1335"/>
      <c r="I141" s="1309"/>
      <c r="J141" s="598"/>
      <c r="K141" s="598"/>
      <c r="L141" s="598"/>
      <c r="M141" s="599"/>
      <c r="N141" s="598"/>
      <c r="O141" s="598"/>
      <c r="P141" s="598"/>
      <c r="Q141" s="598"/>
      <c r="R141" s="598"/>
      <c r="S141" s="598"/>
      <c r="T141" s="598"/>
      <c r="U141" s="598"/>
      <c r="V141" s="598"/>
      <c r="W141" s="598"/>
      <c r="X141" s="598"/>
    </row>
    <row r="142" spans="1:25" ht="87.75" customHeight="1">
      <c r="A142" s="859" t="s">
        <v>748</v>
      </c>
      <c r="B142" s="1332" t="s">
        <v>818</v>
      </c>
      <c r="C142" s="1333"/>
      <c r="D142" s="1333"/>
      <c r="E142" s="1334"/>
      <c r="F142" s="1308"/>
      <c r="G142" s="1335"/>
      <c r="H142" s="1335"/>
      <c r="I142" s="1309"/>
      <c r="J142" s="598"/>
      <c r="K142" s="598"/>
      <c r="L142" s="598"/>
      <c r="M142" s="599"/>
      <c r="N142" s="598"/>
      <c r="O142" s="598"/>
      <c r="P142" s="598"/>
      <c r="Q142" s="598"/>
      <c r="R142" s="598"/>
      <c r="S142" s="598"/>
      <c r="T142" s="598"/>
      <c r="U142" s="598"/>
      <c r="V142" s="598"/>
      <c r="W142" s="598"/>
      <c r="X142" s="598"/>
    </row>
    <row r="143" spans="1:25" ht="51.75" customHeight="1">
      <c r="A143" s="859" t="s">
        <v>749</v>
      </c>
      <c r="B143" s="1336" t="s">
        <v>819</v>
      </c>
      <c r="C143" s="1336"/>
      <c r="D143" s="1336"/>
      <c r="E143" s="1337"/>
      <c r="F143" s="1335"/>
      <c r="G143" s="1335"/>
      <c r="H143" s="1335"/>
      <c r="I143" s="1309"/>
      <c r="J143" s="598"/>
      <c r="K143" s="598"/>
      <c r="L143" s="598"/>
      <c r="M143" s="599"/>
      <c r="N143" s="598"/>
      <c r="O143" s="598"/>
      <c r="P143" s="598"/>
      <c r="Q143" s="598"/>
      <c r="R143" s="598"/>
      <c r="S143" s="598"/>
      <c r="T143" s="598"/>
      <c r="U143" s="598"/>
      <c r="V143" s="598"/>
      <c r="W143" s="598"/>
      <c r="X143" s="598"/>
    </row>
    <row r="144" spans="1:25" ht="24.75" customHeight="1">
      <c r="A144" s="859" t="s">
        <v>870</v>
      </c>
      <c r="B144" s="1338" t="s">
        <v>871</v>
      </c>
      <c r="C144" s="1339"/>
      <c r="D144" s="1339"/>
      <c r="E144" s="1339"/>
      <c r="F144" s="1339"/>
      <c r="G144" s="1339"/>
      <c r="H144" s="1339"/>
      <c r="I144" s="1340"/>
      <c r="J144" s="600"/>
      <c r="K144" s="600"/>
      <c r="L144" s="600"/>
      <c r="M144" s="600"/>
      <c r="N144" s="600"/>
      <c r="O144" s="600"/>
      <c r="P144" s="600"/>
      <c r="Q144" s="600"/>
      <c r="R144" s="600"/>
      <c r="S144" s="600"/>
      <c r="T144" s="600"/>
      <c r="U144" s="600"/>
      <c r="V144" s="600"/>
      <c r="W144" s="600"/>
      <c r="X144" s="600"/>
    </row>
    <row r="145" spans="1:24" ht="36" customHeight="1">
      <c r="A145" s="859">
        <v>1</v>
      </c>
      <c r="B145" s="1282" t="s">
        <v>675</v>
      </c>
      <c r="C145" s="1282"/>
      <c r="D145" s="1282"/>
      <c r="E145" s="1283"/>
      <c r="F145" s="849"/>
      <c r="G145" s="1308"/>
      <c r="H145" s="1309"/>
      <c r="I145" s="841"/>
      <c r="J145" s="600"/>
      <c r="K145" s="600"/>
      <c r="L145" s="600"/>
      <c r="M145" s="600"/>
      <c r="N145" s="600"/>
      <c r="O145" s="600"/>
      <c r="P145" s="600"/>
      <c r="Q145" s="600"/>
      <c r="R145" s="600"/>
      <c r="S145" s="600"/>
      <c r="T145" s="600"/>
      <c r="U145" s="600"/>
      <c r="V145" s="600"/>
      <c r="W145" s="600"/>
      <c r="X145" s="600"/>
    </row>
    <row r="146" spans="1:24" ht="42" customHeight="1">
      <c r="A146" s="859">
        <v>2</v>
      </c>
      <c r="B146" s="1282" t="s">
        <v>676</v>
      </c>
      <c r="C146" s="1282"/>
      <c r="D146" s="1282"/>
      <c r="E146" s="1283"/>
      <c r="F146" s="849"/>
      <c r="G146" s="1308"/>
      <c r="H146" s="1309"/>
      <c r="I146" s="841"/>
      <c r="J146" s="600"/>
      <c r="K146" s="600"/>
      <c r="L146" s="600"/>
      <c r="M146" s="600"/>
      <c r="N146" s="600"/>
      <c r="O146" s="600"/>
      <c r="P146" s="600"/>
      <c r="Q146" s="600"/>
      <c r="R146" s="600"/>
      <c r="S146" s="600"/>
      <c r="T146" s="600"/>
      <c r="U146" s="600"/>
      <c r="V146" s="600"/>
      <c r="W146" s="600"/>
      <c r="X146" s="600"/>
    </row>
    <row r="147" spans="1:24" ht="33" customHeight="1">
      <c r="A147" s="885">
        <v>3</v>
      </c>
      <c r="B147" s="1295" t="s">
        <v>872</v>
      </c>
      <c r="C147" s="1295"/>
      <c r="D147" s="1295"/>
      <c r="E147" s="1296"/>
      <c r="F147" s="849"/>
      <c r="G147" s="1308"/>
      <c r="H147" s="1309"/>
      <c r="I147" s="841"/>
      <c r="J147" s="600"/>
      <c r="K147" s="600"/>
      <c r="L147" s="600"/>
      <c r="M147" s="600"/>
      <c r="N147" s="600"/>
      <c r="O147" s="600"/>
      <c r="P147" s="600"/>
      <c r="Q147" s="600"/>
      <c r="R147" s="600"/>
      <c r="S147" s="600"/>
      <c r="T147" s="600"/>
      <c r="U147" s="600"/>
      <c r="V147" s="600"/>
      <c r="W147" s="600"/>
      <c r="X147" s="600"/>
    </row>
    <row r="148" spans="1:24" ht="31.5" customHeight="1">
      <c r="A148" s="886"/>
      <c r="B148" s="1298"/>
      <c r="C148" s="1298"/>
      <c r="D148" s="1298"/>
      <c r="E148" s="1299"/>
      <c r="F148" s="849"/>
      <c r="G148" s="1308"/>
      <c r="H148" s="1309"/>
      <c r="I148" s="841"/>
      <c r="J148" s="600"/>
      <c r="K148" s="600"/>
      <c r="L148" s="600"/>
      <c r="M148" s="600"/>
      <c r="N148" s="600"/>
      <c r="O148" s="600"/>
      <c r="P148" s="600"/>
      <c r="Q148" s="600"/>
      <c r="R148" s="600"/>
      <c r="S148" s="600"/>
      <c r="T148" s="600"/>
      <c r="U148" s="600"/>
      <c r="V148" s="600"/>
      <c r="W148" s="600"/>
      <c r="X148" s="600"/>
    </row>
    <row r="149" spans="1:24" ht="28.5" customHeight="1">
      <c r="A149" s="886"/>
      <c r="B149" s="1298"/>
      <c r="C149" s="1298"/>
      <c r="D149" s="1298"/>
      <c r="E149" s="1299"/>
      <c r="F149" s="849"/>
      <c r="G149" s="1308"/>
      <c r="H149" s="1309"/>
      <c r="I149" s="841"/>
      <c r="J149" s="600"/>
      <c r="K149" s="600"/>
      <c r="L149" s="600"/>
      <c r="M149" s="600"/>
      <c r="N149" s="600"/>
      <c r="O149" s="600"/>
      <c r="P149" s="600"/>
      <c r="Q149" s="600"/>
      <c r="R149" s="600"/>
      <c r="S149" s="600"/>
      <c r="T149" s="600"/>
      <c r="U149" s="600"/>
      <c r="V149" s="600"/>
      <c r="W149" s="600"/>
      <c r="X149" s="600"/>
    </row>
    <row r="150" spans="1:24" ht="32.25" customHeight="1">
      <c r="A150" s="886"/>
      <c r="B150" s="1298"/>
      <c r="C150" s="1298"/>
      <c r="D150" s="1298"/>
      <c r="E150" s="1299"/>
      <c r="F150" s="849"/>
      <c r="G150" s="1308"/>
      <c r="H150" s="1309"/>
      <c r="I150" s="841"/>
      <c r="J150" s="600"/>
      <c r="K150" s="600"/>
      <c r="L150" s="600"/>
      <c r="M150" s="600"/>
      <c r="N150" s="600"/>
      <c r="O150" s="600"/>
      <c r="P150" s="600"/>
      <c r="Q150" s="600"/>
      <c r="R150" s="600"/>
      <c r="S150" s="600"/>
      <c r="T150" s="600"/>
      <c r="U150" s="600"/>
      <c r="V150" s="600"/>
      <c r="W150" s="600"/>
      <c r="X150" s="600"/>
    </row>
    <row r="151" spans="1:24" ht="35.25" customHeight="1">
      <c r="A151" s="886"/>
      <c r="B151" s="1349" t="s">
        <v>678</v>
      </c>
      <c r="C151" s="1349"/>
      <c r="D151" s="1349"/>
      <c r="E151" s="1350"/>
      <c r="F151" s="849"/>
      <c r="G151" s="1308"/>
      <c r="H151" s="1309"/>
      <c r="I151" s="841"/>
      <c r="J151" s="600"/>
      <c r="K151" s="600"/>
      <c r="L151" s="600"/>
      <c r="M151" s="600"/>
      <c r="N151" s="600"/>
      <c r="O151" s="600"/>
      <c r="P151" s="600"/>
      <c r="Q151" s="600"/>
      <c r="R151" s="600"/>
      <c r="S151" s="600"/>
      <c r="T151" s="600"/>
      <c r="U151" s="600"/>
      <c r="V151" s="600"/>
      <c r="W151" s="600"/>
      <c r="X151" s="600"/>
    </row>
    <row r="152" spans="1:24" ht="35.25" customHeight="1">
      <c r="A152" s="886"/>
      <c r="B152" s="1349" t="s">
        <v>22</v>
      </c>
      <c r="C152" s="1349"/>
      <c r="D152" s="1349"/>
      <c r="E152" s="1350"/>
      <c r="F152" s="849"/>
      <c r="G152" s="1308"/>
      <c r="H152" s="1309"/>
      <c r="I152" s="841"/>
      <c r="J152" s="600"/>
      <c r="K152" s="600"/>
      <c r="L152" s="600"/>
      <c r="M152" s="600"/>
      <c r="N152" s="600"/>
      <c r="O152" s="600"/>
      <c r="P152" s="600"/>
      <c r="Q152" s="600"/>
      <c r="R152" s="600"/>
      <c r="S152" s="600"/>
      <c r="T152" s="600"/>
      <c r="U152" s="600"/>
      <c r="V152" s="600"/>
      <c r="W152" s="600"/>
      <c r="X152" s="600"/>
    </row>
    <row r="153" spans="1:24" ht="41.25" customHeight="1">
      <c r="A153" s="887"/>
      <c r="B153" s="1351" t="s">
        <v>679</v>
      </c>
      <c r="C153" s="1351"/>
      <c r="D153" s="1351"/>
      <c r="E153" s="1352"/>
      <c r="F153" s="849"/>
      <c r="G153" s="1308"/>
      <c r="H153" s="1309"/>
      <c r="I153" s="841"/>
      <c r="J153" s="600"/>
      <c r="K153" s="600"/>
      <c r="L153" s="600"/>
      <c r="M153" s="600"/>
      <c r="N153" s="600"/>
      <c r="O153" s="600"/>
      <c r="P153" s="600"/>
      <c r="Q153" s="600"/>
      <c r="R153" s="600"/>
      <c r="S153" s="600"/>
      <c r="T153" s="600"/>
      <c r="U153" s="600"/>
      <c r="V153" s="600"/>
      <c r="W153" s="600"/>
      <c r="X153" s="600"/>
    </row>
    <row r="154" spans="1:24" ht="21.75" customHeight="1">
      <c r="A154" s="871" t="s">
        <v>873</v>
      </c>
      <c r="B154" s="1338" t="s">
        <v>821</v>
      </c>
      <c r="C154" s="1339"/>
      <c r="D154" s="1339"/>
      <c r="E154" s="1339"/>
      <c r="F154" s="872"/>
      <c r="G154" s="872"/>
      <c r="H154" s="872"/>
      <c r="I154" s="872"/>
      <c r="J154" s="600"/>
      <c r="K154" s="600"/>
      <c r="L154" s="600"/>
      <c r="M154" s="600"/>
      <c r="N154" s="600"/>
      <c r="O154" s="600"/>
      <c r="P154" s="600"/>
      <c r="Q154" s="600"/>
      <c r="R154" s="600"/>
      <c r="S154" s="600"/>
      <c r="T154" s="600"/>
      <c r="U154" s="600"/>
      <c r="V154" s="600"/>
      <c r="W154" s="600"/>
      <c r="X154" s="600"/>
    </row>
    <row r="155" spans="1:24" ht="44.25" customHeight="1">
      <c r="A155" s="859" t="s">
        <v>797</v>
      </c>
      <c r="B155" s="1318" t="s">
        <v>929</v>
      </c>
      <c r="C155" s="1318"/>
      <c r="D155" s="1318"/>
      <c r="E155" s="1319"/>
      <c r="F155" s="841"/>
      <c r="G155" s="1308"/>
      <c r="H155" s="1309"/>
      <c r="I155" s="841"/>
      <c r="J155" s="600"/>
      <c r="K155" s="600"/>
      <c r="L155" s="600"/>
      <c r="M155" s="600"/>
      <c r="N155" s="600"/>
      <c r="O155" s="600"/>
      <c r="P155" s="600"/>
      <c r="Q155" s="600"/>
      <c r="R155" s="600"/>
      <c r="S155" s="600"/>
      <c r="T155" s="600"/>
      <c r="U155" s="600"/>
      <c r="V155" s="600"/>
      <c r="W155" s="600"/>
      <c r="X155" s="600"/>
    </row>
    <row r="156" spans="1:24" ht="41.25" customHeight="1">
      <c r="A156" s="859" t="s">
        <v>798</v>
      </c>
      <c r="B156" s="1330" t="s">
        <v>822</v>
      </c>
      <c r="C156" s="1330"/>
      <c r="D156" s="1330"/>
      <c r="E156" s="1331"/>
      <c r="F156" s="841"/>
      <c r="G156" s="1308"/>
      <c r="H156" s="1309"/>
      <c r="I156" s="841"/>
      <c r="J156" s="600"/>
      <c r="K156" s="600"/>
      <c r="L156" s="600"/>
      <c r="M156" s="600"/>
      <c r="N156" s="600"/>
      <c r="O156" s="600"/>
      <c r="P156" s="600"/>
      <c r="Q156" s="600"/>
      <c r="R156" s="600"/>
      <c r="S156" s="600"/>
      <c r="T156" s="600"/>
      <c r="U156" s="600"/>
      <c r="V156" s="600"/>
      <c r="W156" s="600"/>
      <c r="X156" s="600"/>
    </row>
    <row r="157" spans="1:24" ht="37.5" customHeight="1">
      <c r="A157" s="859" t="s">
        <v>800</v>
      </c>
      <c r="B157" s="1318" t="s">
        <v>789</v>
      </c>
      <c r="C157" s="1318"/>
      <c r="D157" s="1318"/>
      <c r="E157" s="1319"/>
      <c r="F157" s="841"/>
      <c r="G157" s="1308"/>
      <c r="H157" s="1309"/>
      <c r="I157" s="841"/>
      <c r="J157" s="600"/>
      <c r="K157" s="600"/>
      <c r="L157" s="600"/>
      <c r="M157" s="600"/>
      <c r="N157" s="600"/>
      <c r="O157" s="600"/>
      <c r="P157" s="600"/>
      <c r="Q157" s="600"/>
      <c r="R157" s="600"/>
      <c r="S157" s="600"/>
      <c r="T157" s="600"/>
      <c r="U157" s="600"/>
      <c r="V157" s="600"/>
      <c r="W157" s="600"/>
      <c r="X157" s="600"/>
    </row>
    <row r="158" spans="1:24" ht="32.25" customHeight="1">
      <c r="A158" s="859" t="s">
        <v>802</v>
      </c>
      <c r="B158" s="1318" t="s">
        <v>680</v>
      </c>
      <c r="C158" s="1318"/>
      <c r="D158" s="1318"/>
      <c r="E158" s="1319"/>
      <c r="F158" s="841"/>
      <c r="G158" s="1308"/>
      <c r="H158" s="1309"/>
      <c r="I158" s="841"/>
      <c r="J158" s="600"/>
      <c r="K158" s="600"/>
      <c r="L158" s="600"/>
      <c r="M158" s="600"/>
      <c r="N158" s="600"/>
      <c r="O158" s="600"/>
      <c r="P158" s="600"/>
      <c r="Q158" s="600"/>
      <c r="R158" s="600"/>
      <c r="S158" s="600"/>
      <c r="T158" s="600"/>
      <c r="U158" s="600"/>
      <c r="V158" s="600"/>
      <c r="W158" s="600"/>
      <c r="X158" s="600"/>
    </row>
    <row r="159" spans="1:24" ht="37.5" customHeight="1">
      <c r="A159" s="859" t="s">
        <v>803</v>
      </c>
      <c r="B159" s="1318" t="s">
        <v>791</v>
      </c>
      <c r="C159" s="1318"/>
      <c r="D159" s="1318"/>
      <c r="E159" s="1319"/>
      <c r="F159" s="841"/>
      <c r="G159" s="1308"/>
      <c r="H159" s="1309"/>
      <c r="I159" s="841"/>
      <c r="J159" s="600"/>
      <c r="K159" s="600"/>
      <c r="L159" s="600"/>
      <c r="M159" s="600"/>
      <c r="N159" s="600"/>
      <c r="O159" s="600"/>
      <c r="P159" s="600"/>
      <c r="Q159" s="600"/>
      <c r="R159" s="600"/>
      <c r="S159" s="600"/>
      <c r="T159" s="600"/>
      <c r="U159" s="600"/>
      <c r="V159" s="600"/>
      <c r="W159" s="600"/>
      <c r="X159" s="600"/>
    </row>
    <row r="160" spans="1:24" ht="49.5" customHeight="1">
      <c r="A160" s="1291" t="s">
        <v>793</v>
      </c>
      <c r="B160" s="1302" t="s">
        <v>851</v>
      </c>
      <c r="C160" s="1303"/>
      <c r="D160" s="1303"/>
      <c r="E160" s="1353"/>
      <c r="F160" s="888"/>
      <c r="G160" s="844"/>
      <c r="H160" s="845"/>
      <c r="I160" s="843"/>
      <c r="J160" s="600"/>
      <c r="K160" s="600"/>
      <c r="L160" s="600"/>
      <c r="M160" s="600"/>
      <c r="N160" s="600"/>
      <c r="O160" s="600"/>
      <c r="P160" s="600"/>
      <c r="Q160" s="600"/>
      <c r="R160" s="600"/>
      <c r="S160" s="600"/>
      <c r="T160" s="600"/>
      <c r="U160" s="600"/>
      <c r="V160" s="600"/>
      <c r="W160" s="600"/>
      <c r="X160" s="600"/>
    </row>
    <row r="161" spans="1:24" ht="36" customHeight="1">
      <c r="A161" s="1293"/>
      <c r="B161" s="1304" t="s">
        <v>682</v>
      </c>
      <c r="C161" s="1305"/>
      <c r="D161" s="1305"/>
      <c r="E161" s="1306"/>
      <c r="F161" s="889"/>
      <c r="G161" s="890" t="s">
        <v>746</v>
      </c>
      <c r="H161" s="860"/>
      <c r="I161" s="889" t="s">
        <v>746</v>
      </c>
      <c r="J161" s="600"/>
      <c r="K161" s="600"/>
      <c r="L161" s="600"/>
      <c r="M161" s="600"/>
      <c r="N161" s="600"/>
      <c r="O161" s="600"/>
      <c r="P161" s="600"/>
      <c r="Q161" s="600"/>
      <c r="R161" s="600"/>
      <c r="S161" s="600"/>
      <c r="T161" s="600"/>
      <c r="U161" s="600"/>
      <c r="V161" s="600"/>
      <c r="W161" s="600"/>
      <c r="X161" s="600"/>
    </row>
    <row r="162" spans="1:24" ht="19.5" customHeight="1">
      <c r="A162" s="859"/>
      <c r="B162" s="1354" t="s">
        <v>782</v>
      </c>
      <c r="C162" s="1354"/>
      <c r="D162" s="1354"/>
      <c r="E162" s="1354"/>
      <c r="F162" s="1354"/>
      <c r="G162" s="1354"/>
      <c r="H162" s="1354"/>
      <c r="I162" s="1355"/>
      <c r="J162" s="600"/>
      <c r="K162" s="600"/>
      <c r="L162" s="600"/>
      <c r="M162" s="600"/>
      <c r="N162" s="600"/>
      <c r="O162" s="600"/>
      <c r="P162" s="600"/>
      <c r="Q162" s="600"/>
      <c r="R162" s="600"/>
      <c r="S162" s="600"/>
      <c r="T162" s="600"/>
      <c r="U162" s="600"/>
      <c r="V162" s="600"/>
      <c r="W162" s="600"/>
      <c r="X162" s="600"/>
    </row>
    <row r="163" spans="1:24" ht="24.75" customHeight="1">
      <c r="A163" s="857" t="s">
        <v>874</v>
      </c>
      <c r="B163" s="1338" t="s">
        <v>796</v>
      </c>
      <c r="C163" s="1339"/>
      <c r="D163" s="1339"/>
      <c r="E163" s="1339"/>
      <c r="F163" s="872"/>
      <c r="G163" s="891"/>
      <c r="H163" s="891"/>
      <c r="I163" s="892"/>
      <c r="J163" s="600"/>
      <c r="K163" s="600"/>
      <c r="L163" s="600"/>
      <c r="M163" s="600"/>
      <c r="N163" s="600"/>
      <c r="O163" s="600"/>
      <c r="P163" s="600"/>
      <c r="Q163" s="600"/>
      <c r="R163" s="600"/>
      <c r="S163" s="600"/>
      <c r="T163" s="600"/>
      <c r="U163" s="600"/>
      <c r="V163" s="600"/>
      <c r="W163" s="600"/>
      <c r="X163" s="600"/>
    </row>
    <row r="164" spans="1:24" ht="40.5" customHeight="1">
      <c r="A164" s="859" t="s">
        <v>797</v>
      </c>
      <c r="B164" s="1318" t="s">
        <v>875</v>
      </c>
      <c r="C164" s="1318"/>
      <c r="D164" s="1318"/>
      <c r="E164" s="1319"/>
      <c r="F164" s="842"/>
      <c r="G164" s="1308"/>
      <c r="H164" s="1309"/>
      <c r="I164" s="842"/>
      <c r="J164" s="600"/>
      <c r="K164" s="600"/>
      <c r="L164" s="600"/>
      <c r="M164" s="600"/>
      <c r="N164" s="600"/>
      <c r="O164" s="600"/>
      <c r="P164" s="600"/>
      <c r="Q164" s="600"/>
      <c r="R164" s="600"/>
      <c r="S164" s="600"/>
      <c r="T164" s="600"/>
      <c r="U164" s="600"/>
      <c r="V164" s="600"/>
      <c r="W164" s="600"/>
      <c r="X164" s="600"/>
    </row>
    <row r="165" spans="1:24" ht="30" customHeight="1">
      <c r="A165" s="859" t="s">
        <v>798</v>
      </c>
      <c r="B165" s="1318" t="s">
        <v>799</v>
      </c>
      <c r="C165" s="1318"/>
      <c r="D165" s="1318"/>
      <c r="E165" s="1319"/>
      <c r="F165" s="845"/>
      <c r="G165" s="813"/>
      <c r="H165" s="876"/>
      <c r="I165" s="875"/>
      <c r="J165" s="600"/>
      <c r="K165" s="600"/>
      <c r="L165" s="600"/>
      <c r="M165" s="600"/>
      <c r="N165" s="600"/>
      <c r="O165" s="600"/>
      <c r="P165" s="600"/>
      <c r="Q165" s="600"/>
      <c r="R165" s="600"/>
      <c r="S165" s="600"/>
      <c r="T165" s="600"/>
      <c r="U165" s="600"/>
      <c r="V165" s="600"/>
      <c r="W165" s="600"/>
      <c r="X165" s="600"/>
    </row>
    <row r="166" spans="1:24" ht="35.25" customHeight="1">
      <c r="A166" s="859" t="s">
        <v>800</v>
      </c>
      <c r="B166" s="1330" t="s">
        <v>823</v>
      </c>
      <c r="C166" s="1330"/>
      <c r="D166" s="1330"/>
      <c r="E166" s="1331"/>
      <c r="F166" s="841"/>
      <c r="G166" s="1308"/>
      <c r="H166" s="1309"/>
      <c r="I166" s="841"/>
      <c r="J166" s="600"/>
      <c r="K166" s="600"/>
      <c r="L166" s="600"/>
      <c r="M166" s="600"/>
      <c r="N166" s="600"/>
      <c r="O166" s="600"/>
      <c r="P166" s="600"/>
      <c r="Q166" s="600"/>
      <c r="R166" s="600"/>
      <c r="S166" s="600"/>
      <c r="T166" s="600"/>
      <c r="U166" s="600"/>
      <c r="V166" s="600"/>
      <c r="W166" s="600"/>
      <c r="X166" s="600"/>
    </row>
    <row r="167" spans="1:24" ht="31.5" customHeight="1">
      <c r="A167" s="859" t="s">
        <v>802</v>
      </c>
      <c r="B167" s="1318" t="s">
        <v>680</v>
      </c>
      <c r="C167" s="1318"/>
      <c r="D167" s="1318"/>
      <c r="E167" s="1319"/>
      <c r="F167" s="841"/>
      <c r="G167" s="1308"/>
      <c r="H167" s="1309"/>
      <c r="I167" s="841"/>
      <c r="J167" s="600"/>
      <c r="K167" s="600"/>
      <c r="L167" s="600"/>
      <c r="M167" s="600"/>
      <c r="N167" s="600"/>
      <c r="O167" s="600"/>
      <c r="P167" s="600"/>
      <c r="Q167" s="600"/>
      <c r="R167" s="600"/>
      <c r="S167" s="600"/>
      <c r="T167" s="600"/>
      <c r="U167" s="600"/>
      <c r="V167" s="600"/>
      <c r="W167" s="600"/>
      <c r="X167" s="600"/>
    </row>
    <row r="168" spans="1:24" ht="33" customHeight="1">
      <c r="A168" s="859" t="s">
        <v>803</v>
      </c>
      <c r="B168" s="1318" t="s">
        <v>804</v>
      </c>
      <c r="C168" s="1318"/>
      <c r="D168" s="1318"/>
      <c r="E168" s="1319"/>
      <c r="F168" s="841"/>
      <c r="G168" s="1308"/>
      <c r="H168" s="1309"/>
      <c r="I168" s="841"/>
      <c r="J168" s="600"/>
      <c r="K168" s="600"/>
      <c r="L168" s="600"/>
      <c r="M168" s="600"/>
      <c r="N168" s="600"/>
      <c r="O168" s="600"/>
      <c r="P168" s="600"/>
      <c r="Q168" s="600"/>
      <c r="R168" s="600"/>
      <c r="S168" s="600"/>
      <c r="T168" s="600"/>
      <c r="U168" s="600"/>
      <c r="V168" s="600"/>
      <c r="W168" s="600"/>
      <c r="X168" s="600"/>
    </row>
    <row r="169" spans="1:24" ht="48" customHeight="1">
      <c r="A169" s="1291" t="s">
        <v>830</v>
      </c>
      <c r="B169" s="1302" t="s">
        <v>681</v>
      </c>
      <c r="C169" s="1303"/>
      <c r="D169" s="1303"/>
      <c r="E169" s="1353"/>
      <c r="F169" s="843"/>
      <c r="G169" s="844"/>
      <c r="H169" s="845"/>
      <c r="I169" s="843"/>
    </row>
    <row r="170" spans="1:24" ht="48" customHeight="1">
      <c r="A170" s="1293"/>
      <c r="B170" s="1304" t="s">
        <v>682</v>
      </c>
      <c r="C170" s="1305"/>
      <c r="D170" s="1305"/>
      <c r="E170" s="1306"/>
      <c r="F170" s="877" t="s">
        <v>808</v>
      </c>
      <c r="G170" s="877" t="s">
        <v>808</v>
      </c>
      <c r="H170" s="878"/>
      <c r="I170" s="877" t="s">
        <v>808</v>
      </c>
    </row>
    <row r="171" spans="1:24" ht="16.5" customHeight="1">
      <c r="A171" s="893"/>
      <c r="B171" s="852"/>
      <c r="C171" s="852"/>
      <c r="D171" s="852"/>
      <c r="E171" s="852"/>
      <c r="F171" s="852"/>
      <c r="G171" s="852"/>
      <c r="H171" s="852"/>
      <c r="I171" s="852"/>
    </row>
    <row r="172" spans="1:24" ht="53.25" customHeight="1">
      <c r="A172" s="859">
        <v>5</v>
      </c>
      <c r="B172" s="1300" t="s">
        <v>930</v>
      </c>
      <c r="C172" s="1300"/>
      <c r="D172" s="1300"/>
      <c r="E172" s="1300"/>
      <c r="F172" s="1300"/>
      <c r="G172" s="1300"/>
      <c r="H172" s="1300"/>
      <c r="I172" s="894"/>
    </row>
    <row r="173" spans="1:24" ht="9" customHeight="1">
      <c r="A173" s="895"/>
      <c r="B173" s="1356"/>
      <c r="C173" s="1356"/>
      <c r="D173" s="1356"/>
      <c r="E173" s="1356"/>
      <c r="F173" s="1356"/>
      <c r="G173" s="1356"/>
      <c r="H173" s="1356"/>
      <c r="I173" s="1356"/>
    </row>
    <row r="174" spans="1:24" ht="61.5" customHeight="1">
      <c r="A174" s="859">
        <v>6</v>
      </c>
      <c r="B174" s="1300" t="s">
        <v>931</v>
      </c>
      <c r="C174" s="1300"/>
      <c r="D174" s="1300"/>
      <c r="E174" s="1300"/>
      <c r="F174" s="1300"/>
      <c r="G174" s="1300"/>
      <c r="H174" s="1300"/>
      <c r="I174" s="894"/>
    </row>
    <row r="175" spans="1:24" ht="15.75" customHeight="1">
      <c r="A175" s="1357"/>
      <c r="B175" s="1358"/>
      <c r="C175" s="1358"/>
      <c r="D175" s="1358"/>
      <c r="E175" s="1358"/>
      <c r="F175" s="1358"/>
      <c r="G175" s="1358"/>
      <c r="H175" s="1358"/>
      <c r="I175" s="1359"/>
    </row>
    <row r="176" spans="1:24" ht="72" customHeight="1">
      <c r="A176" s="859">
        <v>7</v>
      </c>
      <c r="B176" s="1300" t="s">
        <v>932</v>
      </c>
      <c r="C176" s="1300"/>
      <c r="D176" s="1300"/>
      <c r="E176" s="1300"/>
      <c r="F176" s="1300"/>
      <c r="G176" s="1300"/>
      <c r="H176" s="1300"/>
      <c r="I176" s="894"/>
    </row>
    <row r="177" spans="1:24" ht="45.75" customHeight="1">
      <c r="A177" s="896">
        <v>8</v>
      </c>
      <c r="B177" s="1305" t="s">
        <v>683</v>
      </c>
      <c r="C177" s="1305"/>
      <c r="D177" s="1305"/>
      <c r="E177" s="1306"/>
      <c r="F177" s="849" t="s">
        <v>852</v>
      </c>
      <c r="G177" s="1341" t="s">
        <v>853</v>
      </c>
      <c r="H177" s="1342"/>
      <c r="I177" s="849" t="s">
        <v>854</v>
      </c>
    </row>
    <row r="178" spans="1:24" ht="10.5" customHeight="1">
      <c r="A178" s="454"/>
      <c r="B178" s="897"/>
      <c r="C178" s="897"/>
      <c r="D178" s="897"/>
      <c r="E178" s="597"/>
      <c r="F178" s="597"/>
      <c r="G178" s="597"/>
      <c r="H178" s="898"/>
      <c r="I178" s="598"/>
      <c r="J178" s="598"/>
      <c r="K178" s="598"/>
      <c r="L178" s="598"/>
      <c r="M178" s="599"/>
      <c r="N178" s="598"/>
      <c r="O178" s="598"/>
      <c r="P178" s="598"/>
      <c r="Q178" s="598"/>
      <c r="R178" s="598"/>
      <c r="S178" s="598"/>
      <c r="T178" s="598"/>
      <c r="U178" s="598"/>
      <c r="V178" s="598"/>
      <c r="W178" s="598"/>
      <c r="X178" s="598"/>
    </row>
    <row r="179" spans="1:24" ht="16.5" customHeight="1">
      <c r="A179" s="899" t="s">
        <v>876</v>
      </c>
      <c r="B179" s="1053" t="s">
        <v>877</v>
      </c>
      <c r="C179" s="1053"/>
      <c r="D179" s="1053"/>
      <c r="E179" s="1053"/>
      <c r="F179" s="1053"/>
      <c r="G179" s="1053"/>
      <c r="H179" s="1053"/>
      <c r="I179" s="807"/>
    </row>
    <row r="180" spans="1:24" ht="9" customHeight="1">
      <c r="A180" s="807"/>
      <c r="B180" s="810"/>
      <c r="C180" s="810"/>
      <c r="D180" s="810"/>
      <c r="E180" s="810"/>
      <c r="F180" s="810"/>
      <c r="G180" s="810"/>
      <c r="H180" s="807"/>
      <c r="I180" s="807"/>
    </row>
    <row r="181" spans="1:24" ht="42.75" customHeight="1">
      <c r="A181" s="900"/>
      <c r="B181" s="1184" t="s">
        <v>878</v>
      </c>
      <c r="C181" s="1184"/>
      <c r="D181" s="1184"/>
      <c r="E181" s="1184"/>
      <c r="F181" s="1184"/>
      <c r="G181" s="1184"/>
      <c r="H181" s="1184"/>
    </row>
    <row r="182" spans="1:24" ht="30" customHeight="1">
      <c r="A182" s="602" t="s">
        <v>747</v>
      </c>
      <c r="B182" s="1364" t="s">
        <v>832</v>
      </c>
      <c r="C182" s="1364"/>
      <c r="D182" s="1364"/>
      <c r="E182" s="1364"/>
      <c r="F182" s="1364"/>
      <c r="G182" s="1364"/>
      <c r="H182" s="1364"/>
      <c r="I182" s="1364"/>
    </row>
    <row r="183" spans="1:24" ht="81" customHeight="1">
      <c r="A183" s="602" t="s">
        <v>748</v>
      </c>
      <c r="B183" s="1365" t="s">
        <v>942</v>
      </c>
      <c r="C183" s="1365"/>
      <c r="D183" s="1365"/>
      <c r="E183" s="1365"/>
      <c r="F183" s="1365"/>
      <c r="G183" s="1365"/>
      <c r="H183" s="1365"/>
      <c r="I183" s="1365"/>
    </row>
    <row r="184" spans="1:24" ht="62.25" customHeight="1">
      <c r="A184" s="602" t="s">
        <v>749</v>
      </c>
      <c r="B184" s="1365" t="s">
        <v>933</v>
      </c>
      <c r="C184" s="1365"/>
      <c r="D184" s="1365"/>
      <c r="E184" s="1365"/>
      <c r="F184" s="1365"/>
      <c r="G184" s="1365"/>
      <c r="H184" s="1365"/>
      <c r="I184" s="1365"/>
    </row>
    <row r="185" spans="1:24" ht="306.75" customHeight="1">
      <c r="A185" s="601"/>
      <c r="B185" s="1366" t="s">
        <v>940</v>
      </c>
      <c r="C185" s="1366"/>
      <c r="D185" s="1366"/>
      <c r="E185" s="1366"/>
      <c r="F185" s="1366"/>
      <c r="G185" s="1366"/>
      <c r="H185" s="1366"/>
      <c r="I185" s="1366"/>
    </row>
    <row r="186" spans="1:24" ht="100.5" customHeight="1">
      <c r="A186" s="602"/>
      <c r="B186" s="1360" t="s">
        <v>943</v>
      </c>
      <c r="C186" s="1360"/>
      <c r="D186" s="1360"/>
      <c r="E186" s="1360"/>
      <c r="F186" s="1360"/>
      <c r="G186" s="1360"/>
      <c r="H186" s="1360"/>
      <c r="I186" s="1360"/>
    </row>
    <row r="187" spans="1:24" ht="19.5" customHeight="1">
      <c r="A187" s="899" t="s">
        <v>944</v>
      </c>
      <c r="B187" s="1360" t="s">
        <v>721</v>
      </c>
      <c r="C187" s="1360"/>
      <c r="D187" s="1360"/>
      <c r="E187" s="1360"/>
      <c r="F187" s="1360"/>
      <c r="G187" s="1360"/>
      <c r="H187" s="1360"/>
      <c r="I187" s="1360"/>
    </row>
    <row r="188" spans="1:24" ht="21.75" customHeight="1">
      <c r="A188" s="807"/>
      <c r="B188" s="901"/>
      <c r="C188" s="901"/>
      <c r="D188" s="901"/>
      <c r="E188" s="901"/>
      <c r="F188" s="901"/>
      <c r="G188" s="901"/>
      <c r="H188" s="901"/>
      <c r="I188" s="807"/>
    </row>
    <row r="189" spans="1:24" ht="75" customHeight="1">
      <c r="A189" s="602"/>
      <c r="B189" s="1194" t="s">
        <v>879</v>
      </c>
      <c r="C189" s="1194"/>
      <c r="D189" s="1194"/>
      <c r="E189" s="1194"/>
      <c r="F189" s="1194"/>
      <c r="G189" s="1194"/>
      <c r="H189" s="1194"/>
      <c r="I189" s="807"/>
    </row>
    <row r="190" spans="1:24" ht="20.25" customHeight="1">
      <c r="A190" s="902">
        <v>4</v>
      </c>
      <c r="B190" s="1361" t="s">
        <v>880</v>
      </c>
      <c r="C190" s="1361"/>
      <c r="D190" s="1361"/>
      <c r="E190" s="1361"/>
      <c r="F190" s="1361"/>
      <c r="G190" s="1361"/>
      <c r="H190" s="1361"/>
      <c r="I190" s="807"/>
      <c r="M190" s="450" t="str">
        <f>M21</f>
        <v>2 or more</v>
      </c>
    </row>
    <row r="191" spans="1:24" ht="29.25" customHeight="1">
      <c r="A191" s="565"/>
      <c r="B191" s="1132" t="s">
        <v>654</v>
      </c>
      <c r="C191" s="1133"/>
      <c r="D191" s="1362"/>
      <c r="E191" s="1363"/>
      <c r="F191" s="1335"/>
      <c r="G191" s="1335"/>
      <c r="H191" s="1309"/>
      <c r="I191" s="807"/>
    </row>
    <row r="192" spans="1:24" ht="90" customHeight="1">
      <c r="A192" s="607"/>
      <c r="B192" s="1126" t="s">
        <v>881</v>
      </c>
      <c r="C192" s="1127"/>
      <c r="D192" s="1069"/>
      <c r="E192" s="609"/>
      <c r="F192" s="1075"/>
      <c r="G192" s="1076"/>
      <c r="H192" s="1077"/>
      <c r="I192" s="807"/>
    </row>
    <row r="193" spans="1:9" ht="25.5" customHeight="1">
      <c r="A193" s="565" t="s">
        <v>686</v>
      </c>
      <c r="B193" s="1115" t="s">
        <v>687</v>
      </c>
      <c r="C193" s="1116"/>
      <c r="D193" s="1116"/>
      <c r="E193" s="1116"/>
      <c r="F193" s="1116"/>
      <c r="G193" s="1116"/>
      <c r="H193" s="1116"/>
      <c r="I193" s="807"/>
    </row>
    <row r="194" spans="1:9" ht="34.5" customHeight="1">
      <c r="A194" s="607"/>
      <c r="B194" s="1074" t="s">
        <v>693</v>
      </c>
      <c r="C194" s="1074"/>
      <c r="D194" s="808" t="s">
        <v>741</v>
      </c>
      <c r="E194" s="803"/>
      <c r="F194" s="1062" t="s">
        <v>690</v>
      </c>
      <c r="G194" s="1142"/>
      <c r="H194" s="1063"/>
      <c r="I194" s="807"/>
    </row>
    <row r="195" spans="1:9" ht="15.75" customHeight="1">
      <c r="A195" s="607">
        <v>1</v>
      </c>
      <c r="B195" s="1176" t="s">
        <v>882</v>
      </c>
      <c r="C195" s="1177"/>
      <c r="D195" s="800"/>
      <c r="E195" s="803"/>
      <c r="F195" s="1075"/>
      <c r="G195" s="1076"/>
      <c r="H195" s="1077"/>
    </row>
    <row r="196" spans="1:9" ht="15.75" customHeight="1">
      <c r="A196" s="607">
        <v>2</v>
      </c>
      <c r="B196" s="1176" t="s">
        <v>883</v>
      </c>
      <c r="C196" s="1177"/>
      <c r="D196" s="800"/>
      <c r="E196" s="803"/>
      <c r="F196" s="1075"/>
      <c r="G196" s="1076"/>
      <c r="H196" s="1077"/>
      <c r="I196" s="807"/>
    </row>
    <row r="197" spans="1:9" ht="16.5" customHeight="1">
      <c r="A197" s="607">
        <v>3</v>
      </c>
      <c r="B197" s="1176" t="s">
        <v>884</v>
      </c>
      <c r="C197" s="1177"/>
      <c r="D197" s="800"/>
      <c r="E197" s="803"/>
      <c r="F197" s="1075"/>
      <c r="G197" s="1076"/>
      <c r="H197" s="1077"/>
      <c r="I197" s="807"/>
    </row>
    <row r="198" spans="1:9" ht="15" customHeight="1">
      <c r="A198" s="565"/>
      <c r="B198" s="802"/>
      <c r="C198" s="803"/>
      <c r="D198" s="803"/>
      <c r="E198" s="803"/>
      <c r="F198" s="803"/>
      <c r="G198" s="803"/>
      <c r="H198" s="803"/>
      <c r="I198" s="807"/>
    </row>
    <row r="199" spans="1:9" ht="20.25" customHeight="1">
      <c r="A199" s="605" t="s">
        <v>644</v>
      </c>
      <c r="B199" s="1115" t="s">
        <v>701</v>
      </c>
      <c r="C199" s="1116"/>
      <c r="D199" s="1116"/>
      <c r="E199" s="1116"/>
      <c r="F199" s="1116"/>
      <c r="G199" s="1116"/>
      <c r="H199" s="1116"/>
      <c r="I199" s="807"/>
    </row>
    <row r="200" spans="1:9" ht="59.25" customHeight="1">
      <c r="A200" s="903" t="s">
        <v>692</v>
      </c>
      <c r="B200" s="1367" t="s">
        <v>693</v>
      </c>
      <c r="C200" s="1368"/>
      <c r="D200" s="797" t="s">
        <v>742</v>
      </c>
      <c r="E200" s="802"/>
      <c r="F200" s="1132" t="s">
        <v>690</v>
      </c>
      <c r="G200" s="1133"/>
      <c r="H200" s="1134"/>
      <c r="I200" s="807"/>
    </row>
    <row r="201" spans="1:9" ht="15.75" customHeight="1">
      <c r="A201" s="612">
        <v>1</v>
      </c>
      <c r="B201" s="1176" t="s">
        <v>882</v>
      </c>
      <c r="C201" s="1177"/>
      <c r="D201" s="800"/>
      <c r="E201" s="803"/>
      <c r="F201" s="1075"/>
      <c r="G201" s="1076"/>
      <c r="H201" s="1077"/>
      <c r="I201" s="807"/>
    </row>
    <row r="202" spans="1:9" ht="15.75" customHeight="1">
      <c r="A202" s="607">
        <v>2</v>
      </c>
      <c r="B202" s="1176" t="s">
        <v>883</v>
      </c>
      <c r="C202" s="1177"/>
      <c r="D202" s="800"/>
      <c r="E202" s="803"/>
      <c r="F202" s="1075"/>
      <c r="G202" s="1076"/>
      <c r="H202" s="1077"/>
    </row>
    <row r="203" spans="1:9" ht="15.75" customHeight="1">
      <c r="A203" s="607">
        <v>3</v>
      </c>
      <c r="B203" s="1176" t="s">
        <v>884</v>
      </c>
      <c r="C203" s="1177"/>
      <c r="D203" s="800"/>
      <c r="E203" s="803"/>
      <c r="F203" s="1075"/>
      <c r="G203" s="1076"/>
      <c r="H203" s="1077"/>
      <c r="I203" s="807"/>
    </row>
    <row r="204" spans="1:9" ht="16.5" customHeight="1">
      <c r="A204" s="607">
        <v>4</v>
      </c>
      <c r="B204" s="1176" t="s">
        <v>885</v>
      </c>
      <c r="C204" s="1177"/>
      <c r="D204" s="800"/>
      <c r="E204" s="803"/>
      <c r="F204" s="1075"/>
      <c r="G204" s="1076"/>
      <c r="H204" s="1077"/>
      <c r="I204" s="807"/>
    </row>
    <row r="205" spans="1:9" ht="16.5" customHeight="1">
      <c r="A205" s="607">
        <v>5</v>
      </c>
      <c r="B205" s="1176" t="s">
        <v>886</v>
      </c>
      <c r="C205" s="1177"/>
      <c r="D205" s="800"/>
      <c r="E205" s="803"/>
      <c r="F205" s="1075"/>
      <c r="G205" s="1076"/>
      <c r="H205" s="1077"/>
      <c r="I205" s="807"/>
    </row>
    <row r="206" spans="1:9" ht="51" customHeight="1">
      <c r="A206" s="607"/>
      <c r="B206" s="1265" t="s">
        <v>703</v>
      </c>
      <c r="C206" s="1181"/>
      <c r="D206" s="800"/>
      <c r="E206" s="689"/>
      <c r="F206" s="803"/>
      <c r="G206" s="803"/>
      <c r="H206" s="804"/>
      <c r="I206" s="807"/>
    </row>
    <row r="207" spans="1:9" ht="16.5" customHeight="1">
      <c r="A207" s="625"/>
      <c r="B207" s="626"/>
      <c r="C207" s="626"/>
      <c r="D207" s="597"/>
      <c r="E207" s="597"/>
      <c r="F207" s="597"/>
      <c r="G207" s="597"/>
      <c r="H207" s="597"/>
      <c r="I207" s="807"/>
    </row>
    <row r="208" spans="1:9" ht="16.5" customHeight="1">
      <c r="A208" s="605" t="s">
        <v>704</v>
      </c>
      <c r="B208" s="1166" t="s">
        <v>705</v>
      </c>
      <c r="C208" s="1167"/>
      <c r="D208" s="798"/>
      <c r="E208" s="1168"/>
      <c r="F208" s="1169"/>
      <c r="G208" s="1170"/>
      <c r="H208" s="1171"/>
      <c r="I208" s="807"/>
    </row>
    <row r="209" spans="1:13" ht="34.5" customHeight="1">
      <c r="A209" s="605"/>
      <c r="B209" s="1116"/>
      <c r="C209" s="1166"/>
      <c r="D209" s="801" t="s">
        <v>743</v>
      </c>
      <c r="E209" s="1172" t="s">
        <v>690</v>
      </c>
      <c r="F209" s="1264"/>
      <c r="G209" s="1264"/>
      <c r="H209" s="1173"/>
      <c r="I209" s="807"/>
    </row>
    <row r="210" spans="1:13" ht="56.25" customHeight="1">
      <c r="A210" s="607"/>
      <c r="B210" s="1135" t="s">
        <v>707</v>
      </c>
      <c r="C210" s="1136"/>
      <c r="D210" s="800"/>
      <c r="E210" s="1075"/>
      <c r="F210" s="1076"/>
      <c r="G210" s="1076"/>
      <c r="H210" s="1077"/>
    </row>
    <row r="211" spans="1:13" ht="15.75" customHeight="1">
      <c r="A211" s="607"/>
      <c r="B211" s="1071" t="s">
        <v>708</v>
      </c>
      <c r="C211" s="1131"/>
      <c r="D211" s="799"/>
      <c r="E211" s="1137"/>
      <c r="F211" s="1138"/>
      <c r="G211" s="1139"/>
      <c r="H211" s="1140"/>
      <c r="I211" s="807"/>
    </row>
    <row r="212" spans="1:13" ht="79.5" customHeight="1">
      <c r="A212" s="690"/>
      <c r="B212" s="1135" t="s">
        <v>709</v>
      </c>
      <c r="C212" s="1136"/>
      <c r="D212" s="800"/>
      <c r="E212" s="1075"/>
      <c r="F212" s="1076"/>
      <c r="G212" s="1076"/>
      <c r="H212" s="1077"/>
      <c r="I212" s="807"/>
    </row>
    <row r="213" spans="1:13" ht="14.25" customHeight="1">
      <c r="A213" s="692"/>
      <c r="B213" s="810"/>
      <c r="C213" s="810"/>
      <c r="D213" s="810"/>
      <c r="G213" s="810"/>
    </row>
    <row r="214" spans="1:13" ht="20.25" customHeight="1">
      <c r="A214" s="902">
        <v>5</v>
      </c>
      <c r="B214" s="1119" t="s">
        <v>887</v>
      </c>
      <c r="C214" s="1120"/>
      <c r="D214" s="1120"/>
      <c r="E214" s="1120"/>
      <c r="F214" s="1120"/>
      <c r="G214" s="1120"/>
      <c r="H214" s="1120"/>
      <c r="I214" s="807"/>
      <c r="M214" s="450">
        <f>M47</f>
        <v>0</v>
      </c>
    </row>
    <row r="215" spans="1:13" ht="29.25" customHeight="1">
      <c r="A215" s="565"/>
      <c r="B215" s="1132" t="s">
        <v>888</v>
      </c>
      <c r="C215" s="1133"/>
      <c r="D215" s="1362"/>
      <c r="E215" s="1363"/>
      <c r="F215" s="1335"/>
      <c r="G215" s="1335"/>
      <c r="H215" s="1309"/>
      <c r="I215" s="807"/>
    </row>
    <row r="216" spans="1:13" ht="90" customHeight="1">
      <c r="A216" s="607"/>
      <c r="B216" s="1126" t="s">
        <v>881</v>
      </c>
      <c r="C216" s="1127"/>
      <c r="D216" s="1069"/>
      <c r="E216" s="609"/>
      <c r="F216" s="1075"/>
      <c r="G216" s="1076"/>
      <c r="H216" s="1077"/>
      <c r="I216" s="807"/>
    </row>
    <row r="217" spans="1:13" ht="25.5" customHeight="1">
      <c r="A217" s="565" t="s">
        <v>686</v>
      </c>
      <c r="B217" s="1115" t="s">
        <v>687</v>
      </c>
      <c r="C217" s="1116"/>
      <c r="D217" s="1116"/>
      <c r="E217" s="1116"/>
      <c r="F217" s="1116"/>
      <c r="G217" s="1116"/>
      <c r="H217" s="1116"/>
      <c r="I217" s="807"/>
    </row>
    <row r="218" spans="1:13" ht="34.5" customHeight="1">
      <c r="A218" s="607"/>
      <c r="B218" s="1074" t="s">
        <v>693</v>
      </c>
      <c r="C218" s="1074"/>
      <c r="D218" s="808" t="s">
        <v>741</v>
      </c>
      <c r="E218" s="803"/>
      <c r="F218" s="1062" t="s">
        <v>690</v>
      </c>
      <c r="G218" s="1142"/>
      <c r="H218" s="1063"/>
      <c r="I218" s="807"/>
    </row>
    <row r="219" spans="1:13" ht="15.75" customHeight="1">
      <c r="A219" s="607">
        <v>1</v>
      </c>
      <c r="B219" s="1176" t="s">
        <v>882</v>
      </c>
      <c r="C219" s="1177"/>
      <c r="D219" s="800"/>
      <c r="E219" s="803"/>
      <c r="F219" s="1075"/>
      <c r="G219" s="1076"/>
      <c r="H219" s="1077"/>
    </row>
    <row r="220" spans="1:13" ht="15.75" customHeight="1">
      <c r="A220" s="607">
        <v>2</v>
      </c>
      <c r="B220" s="1176" t="s">
        <v>883</v>
      </c>
      <c r="C220" s="1177"/>
      <c r="D220" s="800"/>
      <c r="E220" s="803"/>
      <c r="F220" s="1075"/>
      <c r="G220" s="1076"/>
      <c r="H220" s="1077"/>
      <c r="I220" s="807"/>
    </row>
    <row r="221" spans="1:13" ht="16.5" customHeight="1">
      <c r="A221" s="607">
        <v>3</v>
      </c>
      <c r="B221" s="1176" t="s">
        <v>884</v>
      </c>
      <c r="C221" s="1177"/>
      <c r="D221" s="800"/>
      <c r="E221" s="803"/>
      <c r="F221" s="1075"/>
      <c r="G221" s="1076"/>
      <c r="H221" s="1077"/>
      <c r="I221" s="807"/>
    </row>
    <row r="222" spans="1:13" ht="15" customHeight="1">
      <c r="A222" s="565"/>
      <c r="B222" s="802"/>
      <c r="C222" s="803"/>
      <c r="D222" s="803"/>
      <c r="E222" s="803"/>
      <c r="F222" s="803"/>
      <c r="G222" s="803"/>
      <c r="H222" s="803"/>
      <c r="I222" s="807"/>
    </row>
    <row r="223" spans="1:13" ht="20.25" customHeight="1">
      <c r="A223" s="605" t="s">
        <v>644</v>
      </c>
      <c r="B223" s="1115" t="s">
        <v>701</v>
      </c>
      <c r="C223" s="1116"/>
      <c r="D223" s="1116"/>
      <c r="E223" s="1116"/>
      <c r="F223" s="1116"/>
      <c r="G223" s="1116"/>
      <c r="H223" s="1116"/>
      <c r="I223" s="807"/>
    </row>
    <row r="224" spans="1:13" ht="59.25" customHeight="1">
      <c r="A224" s="903" t="s">
        <v>692</v>
      </c>
      <c r="B224" s="1367" t="s">
        <v>693</v>
      </c>
      <c r="C224" s="1368"/>
      <c r="D224" s="797" t="s">
        <v>742</v>
      </c>
      <c r="E224" s="802"/>
      <c r="F224" s="1132" t="s">
        <v>690</v>
      </c>
      <c r="G224" s="1133"/>
      <c r="H224" s="1134"/>
      <c r="I224" s="807"/>
    </row>
    <row r="225" spans="1:9" ht="15.75" customHeight="1">
      <c r="A225" s="612">
        <v>1</v>
      </c>
      <c r="B225" s="1176" t="s">
        <v>882</v>
      </c>
      <c r="C225" s="1177"/>
      <c r="D225" s="800"/>
      <c r="E225" s="803"/>
      <c r="F225" s="1075"/>
      <c r="G225" s="1076"/>
      <c r="H225" s="1077"/>
      <c r="I225" s="807"/>
    </row>
    <row r="226" spans="1:9" ht="15.75" customHeight="1">
      <c r="A226" s="607">
        <v>2</v>
      </c>
      <c r="B226" s="1176" t="s">
        <v>883</v>
      </c>
      <c r="C226" s="1177"/>
      <c r="D226" s="800"/>
      <c r="E226" s="803"/>
      <c r="F226" s="1075"/>
      <c r="G226" s="1076"/>
      <c r="H226" s="1077"/>
    </row>
    <row r="227" spans="1:9" ht="15.75" customHeight="1">
      <c r="A227" s="607">
        <v>3</v>
      </c>
      <c r="B227" s="1176" t="s">
        <v>884</v>
      </c>
      <c r="C227" s="1177"/>
      <c r="D227" s="800"/>
      <c r="E227" s="803"/>
      <c r="F227" s="1075"/>
      <c r="G227" s="1076"/>
      <c r="H227" s="1077"/>
      <c r="I227" s="807"/>
    </row>
    <row r="228" spans="1:9" ht="16.5" customHeight="1">
      <c r="A228" s="607">
        <v>4</v>
      </c>
      <c r="B228" s="1176" t="s">
        <v>885</v>
      </c>
      <c r="C228" s="1177"/>
      <c r="D228" s="800"/>
      <c r="E228" s="803"/>
      <c r="F228" s="1075"/>
      <c r="G228" s="1076"/>
      <c r="H228" s="1077"/>
      <c r="I228" s="807"/>
    </row>
    <row r="229" spans="1:9" ht="16.5" customHeight="1">
      <c r="A229" s="607">
        <v>5</v>
      </c>
      <c r="B229" s="1176" t="s">
        <v>886</v>
      </c>
      <c r="C229" s="1177"/>
      <c r="D229" s="800"/>
      <c r="E229" s="803"/>
      <c r="F229" s="1075"/>
      <c r="G229" s="1076"/>
      <c r="H229" s="1077"/>
      <c r="I229" s="807"/>
    </row>
    <row r="230" spans="1:9" ht="51" customHeight="1">
      <c r="A230" s="607"/>
      <c r="B230" s="1265" t="s">
        <v>703</v>
      </c>
      <c r="C230" s="1181"/>
      <c r="D230" s="800"/>
      <c r="E230" s="689"/>
      <c r="F230" s="803"/>
      <c r="G230" s="803"/>
      <c r="H230" s="804"/>
      <c r="I230" s="807"/>
    </row>
    <row r="231" spans="1:9" ht="16.5" customHeight="1">
      <c r="A231" s="625"/>
      <c r="B231" s="626"/>
      <c r="C231" s="626"/>
      <c r="D231" s="597"/>
      <c r="E231" s="597"/>
      <c r="F231" s="597"/>
      <c r="G231" s="597"/>
      <c r="H231" s="597"/>
      <c r="I231" s="807"/>
    </row>
    <row r="232" spans="1:9" ht="16.5" customHeight="1">
      <c r="A232" s="605" t="s">
        <v>704</v>
      </c>
      <c r="B232" s="1166" t="s">
        <v>705</v>
      </c>
      <c r="C232" s="1167"/>
      <c r="D232" s="798"/>
      <c r="E232" s="1168"/>
      <c r="F232" s="1169"/>
      <c r="G232" s="1170"/>
      <c r="H232" s="1171"/>
      <c r="I232" s="807"/>
    </row>
    <row r="233" spans="1:9" ht="34.5" customHeight="1">
      <c r="A233" s="605"/>
      <c r="B233" s="1116"/>
      <c r="C233" s="1166"/>
      <c r="D233" s="801" t="s">
        <v>743</v>
      </c>
      <c r="E233" s="1172" t="s">
        <v>690</v>
      </c>
      <c r="F233" s="1264"/>
      <c r="G233" s="1264"/>
      <c r="H233" s="1173"/>
      <c r="I233" s="807"/>
    </row>
    <row r="234" spans="1:9" ht="56.25" customHeight="1">
      <c r="A234" s="607"/>
      <c r="B234" s="1135" t="s">
        <v>707</v>
      </c>
      <c r="C234" s="1136"/>
      <c r="D234" s="800"/>
      <c r="E234" s="1075"/>
      <c r="F234" s="1076"/>
      <c r="G234" s="1076"/>
      <c r="H234" s="1077"/>
    </row>
    <row r="235" spans="1:9" ht="15.75" customHeight="1">
      <c r="A235" s="607"/>
      <c r="B235" s="1071" t="s">
        <v>708</v>
      </c>
      <c r="C235" s="1131"/>
      <c r="D235" s="799"/>
      <c r="E235" s="1137"/>
      <c r="F235" s="1138"/>
      <c r="G235" s="1139"/>
      <c r="H235" s="1140"/>
      <c r="I235" s="807"/>
    </row>
    <row r="236" spans="1:9" ht="79.5" customHeight="1">
      <c r="A236" s="690"/>
      <c r="B236" s="1135" t="s">
        <v>709</v>
      </c>
      <c r="C236" s="1136"/>
      <c r="D236" s="800"/>
      <c r="E236" s="1075"/>
      <c r="F236" s="1076"/>
      <c r="G236" s="1076"/>
      <c r="H236" s="1077"/>
      <c r="I236" s="807"/>
    </row>
    <row r="237" spans="1:9" ht="27.75" customHeight="1">
      <c r="A237" s="647" t="s">
        <v>889</v>
      </c>
      <c r="B237" s="1047" t="s">
        <v>727</v>
      </c>
      <c r="C237" s="1047"/>
      <c r="D237" s="1047"/>
      <c r="E237" s="1047"/>
      <c r="F237" s="1047"/>
      <c r="G237" s="1047"/>
      <c r="H237" s="1047"/>
      <c r="I237" s="807"/>
    </row>
    <row r="238" spans="1:9" ht="42" customHeight="1">
      <c r="A238" s="648">
        <v>6.1</v>
      </c>
      <c r="B238" s="1050" t="s">
        <v>728</v>
      </c>
      <c r="C238" s="1050"/>
      <c r="D238" s="1050"/>
      <c r="E238" s="1050"/>
      <c r="F238" s="1050"/>
      <c r="G238" s="1050"/>
      <c r="H238" s="1050"/>
    </row>
    <row r="239" spans="1:9" ht="120" customHeight="1">
      <c r="A239" s="460" t="s">
        <v>890</v>
      </c>
      <c r="B239" s="602" t="s">
        <v>729</v>
      </c>
      <c r="C239" s="1049" t="s">
        <v>730</v>
      </c>
      <c r="D239" s="1049"/>
      <c r="E239" s="1049"/>
      <c r="F239" s="1049"/>
      <c r="G239" s="1049"/>
      <c r="H239" s="1049"/>
      <c r="I239" s="653"/>
    </row>
    <row r="240" spans="1:9" ht="81.75" customHeight="1">
      <c r="A240" s="807"/>
      <c r="B240" s="602" t="s">
        <v>460</v>
      </c>
      <c r="C240" s="1049" t="s">
        <v>731</v>
      </c>
      <c r="D240" s="1049"/>
      <c r="E240" s="1049"/>
      <c r="F240" s="1049"/>
      <c r="G240" s="1049"/>
      <c r="H240" s="1049"/>
      <c r="I240" s="807"/>
    </row>
    <row r="241" spans="1:12" ht="21" customHeight="1">
      <c r="A241" s="807"/>
      <c r="B241" s="807"/>
      <c r="C241" s="807"/>
      <c r="D241" s="807"/>
      <c r="E241" s="807"/>
      <c r="F241" s="807"/>
      <c r="G241" s="807"/>
      <c r="H241" s="807"/>
      <c r="I241" s="807"/>
    </row>
    <row r="242" spans="1:12" ht="36.75" customHeight="1">
      <c r="A242" s="648">
        <v>6.2</v>
      </c>
      <c r="B242" s="1049" t="s">
        <v>164</v>
      </c>
      <c r="C242" s="1049"/>
      <c r="D242" s="1049"/>
      <c r="E242" s="1049"/>
      <c r="F242" s="1049"/>
      <c r="G242" s="1049"/>
      <c r="H242" s="1049"/>
    </row>
    <row r="243" spans="1:12" ht="10.5" customHeight="1">
      <c r="A243" s="807"/>
      <c r="B243" s="807"/>
      <c r="C243" s="807"/>
      <c r="D243" s="807"/>
      <c r="E243" s="807"/>
      <c r="F243" s="807"/>
      <c r="G243" s="807"/>
      <c r="H243" s="807"/>
      <c r="I243" s="807"/>
    </row>
    <row r="244" spans="1:12" ht="24" customHeight="1">
      <c r="A244" s="385"/>
      <c r="B244" s="1194" t="s">
        <v>732</v>
      </c>
      <c r="C244" s="1194"/>
      <c r="D244" s="1194"/>
      <c r="E244" s="1194"/>
      <c r="F244" s="1194"/>
      <c r="G244" s="1194"/>
      <c r="H244" s="1194"/>
      <c r="I244" s="807"/>
    </row>
    <row r="245" spans="1:12" ht="32.25" customHeight="1">
      <c r="A245" s="654"/>
      <c r="B245" s="1195"/>
      <c r="C245" s="1196"/>
      <c r="D245" s="655" t="s">
        <v>733</v>
      </c>
      <c r="E245" s="1197"/>
      <c r="F245" s="1198"/>
      <c r="G245" s="1198"/>
      <c r="H245" s="1198"/>
      <c r="I245" s="805"/>
    </row>
    <row r="246" spans="1:12" ht="50.25" customHeight="1">
      <c r="A246" s="656" t="s">
        <v>639</v>
      </c>
      <c r="B246" s="1130" t="s">
        <v>734</v>
      </c>
      <c r="C246" s="1130"/>
      <c r="D246" s="657" t="s">
        <v>735</v>
      </c>
      <c r="E246" s="807"/>
      <c r="F246" s="807"/>
      <c r="G246" s="807"/>
      <c r="H246" s="807"/>
      <c r="I246" s="805"/>
    </row>
    <row r="247" spans="1:12" ht="21" customHeight="1">
      <c r="A247" s="658"/>
      <c r="B247" s="1199" t="s">
        <v>736</v>
      </c>
      <c r="C247" s="1200"/>
      <c r="D247" s="659"/>
      <c r="E247" s="807"/>
      <c r="F247" s="807"/>
      <c r="G247" s="807"/>
      <c r="H247" s="807"/>
      <c r="I247" s="600"/>
      <c r="J247" s="660"/>
      <c r="K247" s="661"/>
    </row>
    <row r="248" spans="1:12" ht="23.25" customHeight="1">
      <c r="A248" s="658"/>
      <c r="B248" s="1199" t="s">
        <v>737</v>
      </c>
      <c r="C248" s="1200"/>
      <c r="D248" s="659"/>
      <c r="E248" s="807"/>
      <c r="F248" s="807"/>
      <c r="G248" s="807"/>
      <c r="H248" s="807"/>
      <c r="I248" s="662"/>
      <c r="J248" s="663"/>
      <c r="K248" s="664"/>
    </row>
    <row r="249" spans="1:12" ht="21.75" customHeight="1">
      <c r="A249" s="658"/>
      <c r="B249" s="1199" t="s">
        <v>738</v>
      </c>
      <c r="C249" s="1200"/>
      <c r="D249" s="659"/>
      <c r="E249" s="807"/>
      <c r="F249" s="807"/>
      <c r="G249" s="807"/>
      <c r="H249" s="807"/>
      <c r="I249" s="600"/>
      <c r="J249" s="660"/>
      <c r="K249" s="661"/>
      <c r="L249" s="425"/>
    </row>
    <row r="250" spans="1:12" ht="20.25" customHeight="1">
      <c r="A250" s="658"/>
      <c r="B250" s="1199" t="s">
        <v>739</v>
      </c>
      <c r="C250" s="1200"/>
      <c r="D250" s="659"/>
      <c r="E250" s="807"/>
      <c r="F250" s="807"/>
      <c r="G250" s="807"/>
      <c r="H250" s="807"/>
      <c r="I250" s="600"/>
      <c r="J250" s="660"/>
      <c r="K250" s="661"/>
      <c r="L250" s="425"/>
    </row>
    <row r="251" spans="1:12" ht="21.75" customHeight="1">
      <c r="A251" s="658"/>
      <c r="B251" s="1192" t="s">
        <v>740</v>
      </c>
      <c r="C251" s="1193"/>
      <c r="D251" s="659"/>
      <c r="E251" s="807"/>
      <c r="F251" s="807"/>
      <c r="G251" s="807"/>
      <c r="H251" s="807"/>
      <c r="I251" s="600"/>
      <c r="J251" s="660"/>
      <c r="K251" s="661"/>
      <c r="L251" s="425"/>
    </row>
    <row r="252" spans="1:12" ht="16.5" customHeight="1">
      <c r="A252" s="807"/>
      <c r="B252" s="807"/>
      <c r="C252" s="807"/>
      <c r="D252" s="807"/>
      <c r="E252" s="807"/>
      <c r="F252" s="807"/>
      <c r="G252" s="807"/>
      <c r="H252" s="807"/>
      <c r="I252" s="805"/>
    </row>
    <row r="253" spans="1:12">
      <c r="A253" s="807"/>
      <c r="B253" s="807"/>
      <c r="C253" s="807"/>
      <c r="D253" s="807"/>
      <c r="E253" s="807"/>
      <c r="F253" s="807"/>
      <c r="G253" s="807"/>
      <c r="H253" s="807"/>
      <c r="I253" s="805"/>
    </row>
    <row r="254" spans="1:12">
      <c r="I254" s="665"/>
    </row>
    <row r="255" spans="1:12" ht="16.5">
      <c r="B255" s="809" t="s">
        <v>6</v>
      </c>
      <c r="C255" s="666">
        <f>'Attach 3(JV)'!B24</f>
        <v>0</v>
      </c>
      <c r="F255" s="422" t="s">
        <v>4</v>
      </c>
      <c r="G255" s="809">
        <f>'Attach 3(JV)'!E24</f>
        <v>0</v>
      </c>
      <c r="H255" s="809"/>
      <c r="I255" s="809"/>
    </row>
    <row r="256" spans="1:12" ht="16.5">
      <c r="B256" s="809" t="s">
        <v>7</v>
      </c>
      <c r="C256" s="666">
        <f>'Attach 3(JV)'!B25</f>
        <v>0</v>
      </c>
      <c r="F256" s="422" t="s">
        <v>5</v>
      </c>
      <c r="G256" s="809">
        <f>'Attach 3(JV)'!E25</f>
        <v>0</v>
      </c>
      <c r="H256" s="809"/>
      <c r="I256" s="809"/>
    </row>
  </sheetData>
  <sheetProtection password="EDA3" sheet="1" objects="1" scenarios="1" formatColumns="0" formatRows="0" selectLockedCells="1"/>
  <customSheetViews>
    <customSheetView guid="{75B14AF8-1D53-4505-AAFD-D14BA6666FCE}"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1"/>
      <headerFooter alignWithMargins="0"/>
    </customSheetView>
    <customSheetView guid="{A191DFDC-8ECE-4AD6-BD00-FEA0D8FB0A45}"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2" fitToHeight="7" orientation="portrait" r:id="rId2"/>
      <headerFooter alignWithMargins="0"/>
    </customSheetView>
    <customSheetView guid="{5476C51C-4037-4B28-A818-10D7CDF0C66A}"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3"/>
      <headerFooter alignWithMargins="0"/>
    </customSheetView>
    <customSheetView guid="{3B0AB1ED-5866-4A43-AA03-026CB8F4E20E}"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2" fitToHeight="7" orientation="portrait" r:id="rId4"/>
      <headerFooter alignWithMargins="0"/>
    </customSheetView>
    <customSheetView guid="{45814E31-7EF7-46D4-AAA9-9580F481731A}"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2" fitToHeight="7" orientation="portrait" r:id="rId5"/>
      <headerFooter alignWithMargins="0"/>
    </customSheetView>
    <customSheetView guid="{A8583C01-5E6A-4469-ADCA-440E12AA8084}"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6"/>
      <headerFooter alignWithMargins="0"/>
    </customSheetView>
    <customSheetView guid="{3836A67F-51F8-4B52-B51D-937DC398CD1F}" scale="85" showPageBreaks="1" showGridLines="0" zeroValues="0" fitToPage="1" printArea="1" hiddenRows="1" hiddenColumns="1"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7"/>
      <headerFooter alignWithMargins="0"/>
    </customSheetView>
    <customSheetView guid="{2CF6F19D-227C-4840-A9E1-6C944B0145DB}"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8"/>
      <headerFooter alignWithMargins="0"/>
    </customSheetView>
    <customSheetView guid="{22E98F9C-C2D1-498E-A22F-610A9D935107}"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9"/>
      <headerFooter alignWithMargins="0"/>
    </customSheetView>
    <customSheetView guid="{F69C7555-C61D-4F7A-9432-A1A8E6C1D167}"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10"/>
      <headerFooter alignWithMargins="0"/>
    </customSheetView>
    <customSheetView guid="{1C46EBB3-B065-41C0-9C89-6B0653776FC2}"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2" fitToHeight="7" orientation="portrait" r:id="rId11"/>
      <headerFooter alignWithMargins="0"/>
    </customSheetView>
    <customSheetView guid="{DADC952D-E162-4FBD-AB22-9C1A7E7CACD8}"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12"/>
      <headerFooter alignWithMargins="0"/>
    </customSheetView>
    <customSheetView guid="{ABDD40A7-66B9-43CC-B63B-09D98A5A40BE}"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13"/>
      <headerFooter alignWithMargins="0"/>
    </customSheetView>
  </customSheetViews>
  <mergeCells count="302">
    <mergeCell ref="B247:C247"/>
    <mergeCell ref="B248:C248"/>
    <mergeCell ref="B249:C249"/>
    <mergeCell ref="B250:C250"/>
    <mergeCell ref="B251:C251"/>
    <mergeCell ref="B242:H242"/>
    <mergeCell ref="B244:H244"/>
    <mergeCell ref="B245:C245"/>
    <mergeCell ref="E245:F245"/>
    <mergeCell ref="G245:H245"/>
    <mergeCell ref="B246:C246"/>
    <mergeCell ref="B236:C236"/>
    <mergeCell ref="E236:H236"/>
    <mergeCell ref="B237:H237"/>
    <mergeCell ref="B238:H238"/>
    <mergeCell ref="C239:H239"/>
    <mergeCell ref="C240:H240"/>
    <mergeCell ref="B233:C233"/>
    <mergeCell ref="E233:H233"/>
    <mergeCell ref="B234:C234"/>
    <mergeCell ref="E234:H234"/>
    <mergeCell ref="B235:C235"/>
    <mergeCell ref="E235:F235"/>
    <mergeCell ref="G235:H235"/>
    <mergeCell ref="B229:C229"/>
    <mergeCell ref="F229:H229"/>
    <mergeCell ref="B230:C230"/>
    <mergeCell ref="B232:C232"/>
    <mergeCell ref="E232:F232"/>
    <mergeCell ref="G232:H232"/>
    <mergeCell ref="B226:C226"/>
    <mergeCell ref="F226:H226"/>
    <mergeCell ref="B227:C227"/>
    <mergeCell ref="F227:H227"/>
    <mergeCell ref="B228:C228"/>
    <mergeCell ref="F228:H228"/>
    <mergeCell ref="B221:C221"/>
    <mergeCell ref="F221:H221"/>
    <mergeCell ref="B223:H223"/>
    <mergeCell ref="B224:C224"/>
    <mergeCell ref="F224:H224"/>
    <mergeCell ref="B225:C225"/>
    <mergeCell ref="F225:H225"/>
    <mergeCell ref="B217:H217"/>
    <mergeCell ref="B218:C218"/>
    <mergeCell ref="F218:H218"/>
    <mergeCell ref="B219:C219"/>
    <mergeCell ref="F219:H219"/>
    <mergeCell ref="B220:C220"/>
    <mergeCell ref="F220:H220"/>
    <mergeCell ref="B212:C212"/>
    <mergeCell ref="E212:H212"/>
    <mergeCell ref="B214:H214"/>
    <mergeCell ref="B215:D215"/>
    <mergeCell ref="E215:H215"/>
    <mergeCell ref="B216:D216"/>
    <mergeCell ref="F216:H216"/>
    <mergeCell ref="B209:C209"/>
    <mergeCell ref="E209:H209"/>
    <mergeCell ref="B210:C210"/>
    <mergeCell ref="E210:H210"/>
    <mergeCell ref="B211:C211"/>
    <mergeCell ref="E211:F211"/>
    <mergeCell ref="G211:H211"/>
    <mergeCell ref="B205:C205"/>
    <mergeCell ref="F205:H205"/>
    <mergeCell ref="B206:C206"/>
    <mergeCell ref="B208:C208"/>
    <mergeCell ref="E208:F208"/>
    <mergeCell ref="G208:H208"/>
    <mergeCell ref="B202:C202"/>
    <mergeCell ref="F202:H202"/>
    <mergeCell ref="B203:C203"/>
    <mergeCell ref="F203:H203"/>
    <mergeCell ref="B204:C204"/>
    <mergeCell ref="F204:H204"/>
    <mergeCell ref="B197:C197"/>
    <mergeCell ref="F197:H197"/>
    <mergeCell ref="B199:H199"/>
    <mergeCell ref="B200:C200"/>
    <mergeCell ref="F200:H200"/>
    <mergeCell ref="B201:C201"/>
    <mergeCell ref="F201:H201"/>
    <mergeCell ref="B193:H193"/>
    <mergeCell ref="B194:C194"/>
    <mergeCell ref="F194:H194"/>
    <mergeCell ref="B195:C195"/>
    <mergeCell ref="F195:H195"/>
    <mergeCell ref="B196:C196"/>
    <mergeCell ref="F196:H196"/>
    <mergeCell ref="B186:I186"/>
    <mergeCell ref="B189:H189"/>
    <mergeCell ref="B190:H190"/>
    <mergeCell ref="B191:D191"/>
    <mergeCell ref="E191:H191"/>
    <mergeCell ref="B192:D192"/>
    <mergeCell ref="F192:H192"/>
    <mergeCell ref="B179:H179"/>
    <mergeCell ref="B181:H181"/>
    <mergeCell ref="B182:I182"/>
    <mergeCell ref="B183:I183"/>
    <mergeCell ref="B184:I184"/>
    <mergeCell ref="B185:I185"/>
    <mergeCell ref="B187:I187"/>
    <mergeCell ref="B172:H172"/>
    <mergeCell ref="B173:I173"/>
    <mergeCell ref="B174:H174"/>
    <mergeCell ref="A175:I175"/>
    <mergeCell ref="B176:H176"/>
    <mergeCell ref="B177:E177"/>
    <mergeCell ref="G177:H177"/>
    <mergeCell ref="B167:E167"/>
    <mergeCell ref="G167:H167"/>
    <mergeCell ref="B168:E168"/>
    <mergeCell ref="G168:H168"/>
    <mergeCell ref="A169:A170"/>
    <mergeCell ref="B169:E169"/>
    <mergeCell ref="B170:E170"/>
    <mergeCell ref="B162:I162"/>
    <mergeCell ref="B163:E163"/>
    <mergeCell ref="B164:E164"/>
    <mergeCell ref="G164:H164"/>
    <mergeCell ref="B165:E165"/>
    <mergeCell ref="B166:E166"/>
    <mergeCell ref="G166:H166"/>
    <mergeCell ref="B158:E158"/>
    <mergeCell ref="G158:H158"/>
    <mergeCell ref="B159:E159"/>
    <mergeCell ref="G159:H159"/>
    <mergeCell ref="A160:A161"/>
    <mergeCell ref="B160:E160"/>
    <mergeCell ref="B161:E161"/>
    <mergeCell ref="B154:E154"/>
    <mergeCell ref="B155:E155"/>
    <mergeCell ref="G155:H155"/>
    <mergeCell ref="B156:E156"/>
    <mergeCell ref="G156:H156"/>
    <mergeCell ref="B157:E157"/>
    <mergeCell ref="G157:H157"/>
    <mergeCell ref="B151:E151"/>
    <mergeCell ref="G151:H151"/>
    <mergeCell ref="B152:E152"/>
    <mergeCell ref="G152:H152"/>
    <mergeCell ref="B153:E153"/>
    <mergeCell ref="G153:H153"/>
    <mergeCell ref="B146:E146"/>
    <mergeCell ref="G146:H146"/>
    <mergeCell ref="B147:E150"/>
    <mergeCell ref="G147:H147"/>
    <mergeCell ref="G148:H148"/>
    <mergeCell ref="G149:H149"/>
    <mergeCell ref="G150:H150"/>
    <mergeCell ref="B142:E142"/>
    <mergeCell ref="F142:I142"/>
    <mergeCell ref="B143:E143"/>
    <mergeCell ref="F143:I143"/>
    <mergeCell ref="B144:I144"/>
    <mergeCell ref="B145:E145"/>
    <mergeCell ref="G145:H145"/>
    <mergeCell ref="B137:E137"/>
    <mergeCell ref="G137:H137"/>
    <mergeCell ref="A139:I139"/>
    <mergeCell ref="A140:I140"/>
    <mergeCell ref="B141:E141"/>
    <mergeCell ref="F141:I141"/>
    <mergeCell ref="B131:H131"/>
    <mergeCell ref="B132:E132"/>
    <mergeCell ref="B133:H133"/>
    <mergeCell ref="B134:E134"/>
    <mergeCell ref="B135:H135"/>
    <mergeCell ref="B136:E136"/>
    <mergeCell ref="B126:E126"/>
    <mergeCell ref="G126:H126"/>
    <mergeCell ref="B127:E127"/>
    <mergeCell ref="G127:H127"/>
    <mergeCell ref="A128:A129"/>
    <mergeCell ref="B128:E128"/>
    <mergeCell ref="B129:E129"/>
    <mergeCell ref="B122:E122"/>
    <mergeCell ref="B123:E123"/>
    <mergeCell ref="G123:H123"/>
    <mergeCell ref="B124:E124"/>
    <mergeCell ref="B125:E125"/>
    <mergeCell ref="G125:H125"/>
    <mergeCell ref="H115:I115"/>
    <mergeCell ref="B116:E116"/>
    <mergeCell ref="B117:E117"/>
    <mergeCell ref="A118:A120"/>
    <mergeCell ref="B118:E118"/>
    <mergeCell ref="B119:E120"/>
    <mergeCell ref="B111:E111"/>
    <mergeCell ref="B112:E112"/>
    <mergeCell ref="B113:E113"/>
    <mergeCell ref="B114:E114"/>
    <mergeCell ref="B115:E115"/>
    <mergeCell ref="F115:G115"/>
    <mergeCell ref="B101:E101"/>
    <mergeCell ref="F101:I101"/>
    <mergeCell ref="B102:I102"/>
    <mergeCell ref="B103:E103"/>
    <mergeCell ref="B104:E104"/>
    <mergeCell ref="A105:A109"/>
    <mergeCell ref="B105:E106"/>
    <mergeCell ref="B95:E95"/>
    <mergeCell ref="A97:I97"/>
    <mergeCell ref="A98:I98"/>
    <mergeCell ref="B99:E99"/>
    <mergeCell ref="F99:I99"/>
    <mergeCell ref="B100:E100"/>
    <mergeCell ref="F100:I100"/>
    <mergeCell ref="B90:E90"/>
    <mergeCell ref="B91:E91"/>
    <mergeCell ref="B92:E92"/>
    <mergeCell ref="A93:A94"/>
    <mergeCell ref="B93:E93"/>
    <mergeCell ref="B94:E94"/>
    <mergeCell ref="G86:H86"/>
    <mergeCell ref="B87:E87"/>
    <mergeCell ref="B88:E88"/>
    <mergeCell ref="G88:H88"/>
    <mergeCell ref="B89:E89"/>
    <mergeCell ref="F89:G89"/>
    <mergeCell ref="H89:I89"/>
    <mergeCell ref="B79:E79"/>
    <mergeCell ref="G79:H79"/>
    <mergeCell ref="A80:A86"/>
    <mergeCell ref="B80:E83"/>
    <mergeCell ref="G80:H80"/>
    <mergeCell ref="G81:H81"/>
    <mergeCell ref="G82:H82"/>
    <mergeCell ref="G83:H83"/>
    <mergeCell ref="G84:H84"/>
    <mergeCell ref="G85:H85"/>
    <mergeCell ref="A75:I75"/>
    <mergeCell ref="B76:E76"/>
    <mergeCell ref="F76:I76"/>
    <mergeCell ref="B77:E77"/>
    <mergeCell ref="F77:I77"/>
    <mergeCell ref="B78:E78"/>
    <mergeCell ref="G78:H78"/>
    <mergeCell ref="B66:I66"/>
    <mergeCell ref="B68:I68"/>
    <mergeCell ref="B69:I69"/>
    <mergeCell ref="B70:I70"/>
    <mergeCell ref="B71:I71"/>
    <mergeCell ref="A74:I74"/>
    <mergeCell ref="D54:F54"/>
    <mergeCell ref="D55:F55"/>
    <mergeCell ref="B57:F57"/>
    <mergeCell ref="B58:F58"/>
    <mergeCell ref="B61:I61"/>
    <mergeCell ref="B64:I64"/>
    <mergeCell ref="B50:C50"/>
    <mergeCell ref="D50:F50"/>
    <mergeCell ref="B51:C51"/>
    <mergeCell ref="B52:C52"/>
    <mergeCell ref="D52:F52"/>
    <mergeCell ref="D53:F53"/>
    <mergeCell ref="B47:C47"/>
    <mergeCell ref="D47:F47"/>
    <mergeCell ref="B48:C48"/>
    <mergeCell ref="D48:F48"/>
    <mergeCell ref="B49:C49"/>
    <mergeCell ref="D49:F49"/>
    <mergeCell ref="A43:A45"/>
    <mergeCell ref="B43:C45"/>
    <mergeCell ref="D43:F43"/>
    <mergeCell ref="D44:F44"/>
    <mergeCell ref="D45:F45"/>
    <mergeCell ref="B46:C46"/>
    <mergeCell ref="D46:F46"/>
    <mergeCell ref="B37:H37"/>
    <mergeCell ref="B38:H38"/>
    <mergeCell ref="A39:A41"/>
    <mergeCell ref="B39:C41"/>
    <mergeCell ref="D39:F41"/>
    <mergeCell ref="B42:C42"/>
    <mergeCell ref="D42:F42"/>
    <mergeCell ref="B29:H29"/>
    <mergeCell ref="B30:H30"/>
    <mergeCell ref="B32:H32"/>
    <mergeCell ref="B33:H33"/>
    <mergeCell ref="B34:H34"/>
    <mergeCell ref="B36:H36"/>
    <mergeCell ref="A26:H26"/>
    <mergeCell ref="B27:H27"/>
    <mergeCell ref="B28:H28"/>
    <mergeCell ref="B12:C12"/>
    <mergeCell ref="B13:C13"/>
    <mergeCell ref="A16:I16"/>
    <mergeCell ref="B18:F18"/>
    <mergeCell ref="B19:H19"/>
    <mergeCell ref="B20:H20"/>
    <mergeCell ref="A3:I3"/>
    <mergeCell ref="A5:I5"/>
    <mergeCell ref="A8:D8"/>
    <mergeCell ref="B9:C9"/>
    <mergeCell ref="B10:C10"/>
    <mergeCell ref="B11:C11"/>
    <mergeCell ref="B21:H21"/>
    <mergeCell ref="B22:H22"/>
    <mergeCell ref="A25:H25"/>
  </mergeCells>
  <conditionalFormatting sqref="D245 E211:H211 E200:F200 E207:H207 A25:H25 A32:H33 F201:F202 E210 E212 D194">
    <cfRule type="expression" dxfId="61" priority="24" stopIfTrue="1">
      <formula>$M$18="Sole Bidder"</formula>
    </cfRule>
  </conditionalFormatting>
  <conditionalFormatting sqref="A237">
    <cfRule type="expression" dxfId="60" priority="25" stopIfTrue="1">
      <formula>$M$18="Sole Bidder"</formula>
    </cfRule>
  </conditionalFormatting>
  <conditionalFormatting sqref="A201 D201 F201 D225 F225">
    <cfRule type="expression" dxfId="59" priority="26" stopIfTrue="1">
      <formula>$E$192="No"</formula>
    </cfRule>
  </conditionalFormatting>
  <conditionalFormatting sqref="A19">
    <cfRule type="expression" dxfId="58" priority="27" stopIfTrue="1">
      <formula>$M$18="Sole Bidder"</formula>
    </cfRule>
    <cfRule type="expression" dxfId="57" priority="28" stopIfTrue="1">
      <formula>$M$18=1</formula>
    </cfRule>
  </conditionalFormatting>
  <conditionalFormatting sqref="E245:F245">
    <cfRule type="expression" dxfId="56" priority="29" stopIfTrue="1">
      <formula>#REF!&lt;2</formula>
    </cfRule>
  </conditionalFormatting>
  <conditionalFormatting sqref="G245:H245">
    <cfRule type="expression" dxfId="55" priority="30" stopIfTrue="1">
      <formula>#REF!&lt;2</formula>
    </cfRule>
    <cfRule type="expression" dxfId="54" priority="31" stopIfTrue="1">
      <formula>$M$190=1</formula>
    </cfRule>
  </conditionalFormatting>
  <conditionalFormatting sqref="B19:H19 B18:F18">
    <cfRule type="expression" dxfId="53" priority="32" stopIfTrue="1">
      <formula>$M$20&lt;2</formula>
    </cfRule>
  </conditionalFormatting>
  <conditionalFormatting sqref="A22:H22">
    <cfRule type="expression" dxfId="52" priority="33" stopIfTrue="1">
      <formula>AND($M$20=2,$M$21="2 or more")</formula>
    </cfRule>
  </conditionalFormatting>
  <conditionalFormatting sqref="A20:H21">
    <cfRule type="expression" dxfId="51" priority="34" stopIfTrue="1">
      <formula>$M$20=2</formula>
    </cfRule>
  </conditionalFormatting>
  <conditionalFormatting sqref="A34:H34">
    <cfRule type="expression" dxfId="50" priority="35" stopIfTrue="1">
      <formula>$M$20&lt;2</formula>
    </cfRule>
  </conditionalFormatting>
  <conditionalFormatting sqref="D247:D251">
    <cfRule type="expression" dxfId="49" priority="23" stopIfTrue="1">
      <formula>#REF!&lt;2</formula>
    </cfRule>
  </conditionalFormatting>
  <conditionalFormatting sqref="F192">
    <cfRule type="expression" dxfId="48" priority="22" stopIfTrue="1">
      <formula>$E$192="No"</formula>
    </cfRule>
  </conditionalFormatting>
  <conditionalFormatting sqref="F192">
    <cfRule type="expression" dxfId="47" priority="21" stopIfTrue="1">
      <formula>$M$18="Sole Bidder"</formula>
    </cfRule>
  </conditionalFormatting>
  <conditionalFormatting sqref="F203">
    <cfRule type="expression" dxfId="46" priority="19" stopIfTrue="1">
      <formula>$M$18="Sole Bidder"</formula>
    </cfRule>
  </conditionalFormatting>
  <conditionalFormatting sqref="F203">
    <cfRule type="expression" dxfId="45" priority="20" stopIfTrue="1">
      <formula>$E$192="No"</formula>
    </cfRule>
  </conditionalFormatting>
  <conditionalFormatting sqref="F204">
    <cfRule type="expression" dxfId="44" priority="17" stopIfTrue="1">
      <formula>$M$18="Sole Bidder"</formula>
    </cfRule>
  </conditionalFormatting>
  <conditionalFormatting sqref="F204">
    <cfRule type="expression" dxfId="43" priority="18" stopIfTrue="1">
      <formula>$E$192="No"</formula>
    </cfRule>
  </conditionalFormatting>
  <conditionalFormatting sqref="F205">
    <cfRule type="expression" dxfId="42" priority="15" stopIfTrue="1">
      <formula>$M$18="Sole Bidder"</formula>
    </cfRule>
  </conditionalFormatting>
  <conditionalFormatting sqref="F205">
    <cfRule type="expression" dxfId="41" priority="16" stopIfTrue="1">
      <formula>$E$192="No"</formula>
    </cfRule>
  </conditionalFormatting>
  <conditionalFormatting sqref="D200">
    <cfRule type="expression" dxfId="40" priority="14" stopIfTrue="1">
      <formula>$M$18="Sole Bidder"</formula>
    </cfRule>
  </conditionalFormatting>
  <conditionalFormatting sqref="F194">
    <cfRule type="expression" dxfId="39" priority="13" stopIfTrue="1">
      <formula>$M$18="Sole Bidder"</formula>
    </cfRule>
  </conditionalFormatting>
  <conditionalFormatting sqref="E235:H235 E224:F224 E231:H231 F225:F226 E234 E236 D218">
    <cfRule type="expression" dxfId="38" priority="11" stopIfTrue="1">
      <formula>$M$18="Sole Bidder"</formula>
    </cfRule>
  </conditionalFormatting>
  <conditionalFormatting sqref="A225">
    <cfRule type="expression" dxfId="37" priority="12" stopIfTrue="1">
      <formula>$E$192="No"</formula>
    </cfRule>
  </conditionalFormatting>
  <conditionalFormatting sqref="F216">
    <cfRule type="expression" dxfId="36" priority="10" stopIfTrue="1">
      <formula>$E$192="No"</formula>
    </cfRule>
  </conditionalFormatting>
  <conditionalFormatting sqref="F216">
    <cfRule type="expression" dxfId="35" priority="9" stopIfTrue="1">
      <formula>$M$18="Sole Bidder"</formula>
    </cfRule>
  </conditionalFormatting>
  <conditionalFormatting sqref="F227">
    <cfRule type="expression" dxfId="34" priority="7" stopIfTrue="1">
      <formula>$M$18="Sole Bidder"</formula>
    </cfRule>
  </conditionalFormatting>
  <conditionalFormatting sqref="F227">
    <cfRule type="expression" dxfId="33" priority="8" stopIfTrue="1">
      <formula>$E$192="No"</formula>
    </cfRule>
  </conditionalFormatting>
  <conditionalFormatting sqref="F228">
    <cfRule type="expression" dxfId="32" priority="5" stopIfTrue="1">
      <formula>$M$18="Sole Bidder"</formula>
    </cfRule>
  </conditionalFormatting>
  <conditionalFormatting sqref="F228">
    <cfRule type="expression" dxfId="31" priority="6" stopIfTrue="1">
      <formula>$E$192="No"</formula>
    </cfRule>
  </conditionalFormatting>
  <conditionalFormatting sqref="F229">
    <cfRule type="expression" dxfId="30" priority="3" stopIfTrue="1">
      <formula>$M$18="Sole Bidder"</formula>
    </cfRule>
  </conditionalFormatting>
  <conditionalFormatting sqref="F229">
    <cfRule type="expression" dxfId="29" priority="4" stopIfTrue="1">
      <formula>$E$192="No"</formula>
    </cfRule>
  </conditionalFormatting>
  <conditionalFormatting sqref="D224">
    <cfRule type="expression" dxfId="28" priority="2" stopIfTrue="1">
      <formula>$M$18="Sole Bidder"</formula>
    </cfRule>
  </conditionalFormatting>
  <conditionalFormatting sqref="F218">
    <cfRule type="expression" dxfId="27" priority="1" stopIfTrue="1">
      <formula>$M$18="Sole Bidder"</formula>
    </cfRule>
  </conditionalFormatting>
  <dataValidations count="3">
    <dataValidation type="list" allowBlank="1" showInputMessage="1" showErrorMessage="1" sqref="I131" xr:uid="{00000000-0002-0000-0700-000000000000}">
      <formula1>$S$128:$S$128</formula1>
    </dataValidation>
    <dataValidation type="list" allowBlank="1" showInputMessage="1" showErrorMessage="1" sqref="I174 I172 I176" xr:uid="{00000000-0002-0000-0700-000001000000}">
      <formula1>"YES,NO"</formula1>
    </dataValidation>
    <dataValidation type="list" allowBlank="1" showInputMessage="1" showErrorMessage="1" sqref="G247:G251 I135 G57:G58 D247:E251 F100:I100 F142:I142 E192 E194 E216 E218" xr:uid="{00000000-0002-0000-0700-000002000000}">
      <formula1>"Yes,No"</formula1>
    </dataValidation>
  </dataValidations>
  <printOptions horizontalCentered="1"/>
  <pageMargins left="0.42" right="0.28999999999999998" top="0.4" bottom="0.56000000000000005" header="0.32" footer="0.24"/>
  <pageSetup paperSize="9" scale="61" fitToHeight="7" orientation="portrait" r:id="rId14"/>
  <headerFooter alignWithMargins="0"/>
  <rowBreaks count="4" manualBreakCount="4">
    <brk id="73" max="8" man="1"/>
    <brk id="96" max="8" man="1"/>
    <brk id="178" max="8" man="1"/>
    <brk id="236" max="8" man="1"/>
  </rowBreaks>
  <drawing r:id="rId15"/>
  <legacyDrawing r:id="rId16"/>
  <mc:AlternateContent xmlns:mc="http://schemas.openxmlformats.org/markup-compatibility/2006">
    <mc:Choice Requires="x14">
      <controls>
        <mc:AlternateContent xmlns:mc="http://schemas.openxmlformats.org/markup-compatibility/2006">
          <mc:Choice Requires="x14">
            <control shapeId="118785" r:id="rId17" name="Check Box 1">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18786" r:id="rId18" name="Check Box 2">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18787" r:id="rId19" name="Check Box 3">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18788" r:id="rId20" name="Check Box 4">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18789" r:id="rId21" name="Check Box 5">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18790" r:id="rId22" name="Check Box 6">
              <controlPr defaultSize="0" autoFill="0" autoLine="0" autoPict="0">
                <anchor moveWithCells="1" sizeWithCells="1">
                  <from>
                    <xdr:col>5</xdr:col>
                    <xdr:colOff>47625</xdr:colOff>
                    <xdr:row>86</xdr:row>
                    <xdr:rowOff>0</xdr:rowOff>
                  </from>
                  <to>
                    <xdr:col>5</xdr:col>
                    <xdr:colOff>47625</xdr:colOff>
                    <xdr:row>86</xdr:row>
                    <xdr:rowOff>0</xdr:rowOff>
                  </to>
                </anchor>
              </controlPr>
            </control>
          </mc:Choice>
        </mc:AlternateContent>
        <mc:AlternateContent xmlns:mc="http://schemas.openxmlformats.org/markup-compatibility/2006">
          <mc:Choice Requires="x14">
            <control shapeId="118791" r:id="rId23" name="Check Box 7">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2" r:id="rId24" name="Check Box 8">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3" r:id="rId25" name="Check Box 9">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4" r:id="rId26" name="Check Box 10">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5" r:id="rId27" name="Check Box 11">
              <controlPr defaultSize="0" autoFill="0" autoLine="0" autoPict="0">
                <anchor moveWithCells="1" sizeWithCells="1">
                  <from>
                    <xdr:col>8</xdr:col>
                    <xdr:colOff>1790700</xdr:colOff>
                    <xdr:row>86</xdr:row>
                    <xdr:rowOff>0</xdr:rowOff>
                  </from>
                  <to>
                    <xdr:col>9</xdr:col>
                    <xdr:colOff>0</xdr:colOff>
                    <xdr:row>86</xdr:row>
                    <xdr:rowOff>0</xdr:rowOff>
                  </to>
                </anchor>
              </controlPr>
            </control>
          </mc:Choice>
        </mc:AlternateContent>
        <mc:AlternateContent xmlns:mc="http://schemas.openxmlformats.org/markup-compatibility/2006">
          <mc:Choice Requires="x14">
            <control shapeId="118796" r:id="rId28" name="Check Box 12">
              <controlPr defaultSize="0" autoFill="0" autoLine="0" autoPict="0">
                <anchor moveWithCells="1" sizeWithCells="1">
                  <from>
                    <xdr:col>7</xdr:col>
                    <xdr:colOff>47625</xdr:colOff>
                    <xdr:row>86</xdr:row>
                    <xdr:rowOff>0</xdr:rowOff>
                  </from>
                  <to>
                    <xdr:col>7</xdr:col>
                    <xdr:colOff>47625</xdr:colOff>
                    <xdr:row>86</xdr:row>
                    <xdr:rowOff>0</xdr:rowOff>
                  </to>
                </anchor>
              </controlPr>
            </control>
          </mc:Choice>
        </mc:AlternateContent>
        <mc:AlternateContent xmlns:mc="http://schemas.openxmlformats.org/markup-compatibility/2006">
          <mc:Choice Requires="x14">
            <control shapeId="118797" r:id="rId29" name="Check Box 13">
              <controlPr defaultSize="0" autoFill="0" autoLine="0" autoPict="0">
                <anchor moveWithCells="1" sizeWithCells="1">
                  <from>
                    <xdr:col>5</xdr:col>
                    <xdr:colOff>66675</xdr:colOff>
                    <xdr:row>92</xdr:row>
                    <xdr:rowOff>38100</xdr:rowOff>
                  </from>
                  <to>
                    <xdr:col>5</xdr:col>
                    <xdr:colOff>523875</xdr:colOff>
                    <xdr:row>93</xdr:row>
                    <xdr:rowOff>171450</xdr:rowOff>
                  </to>
                </anchor>
              </controlPr>
            </control>
          </mc:Choice>
        </mc:AlternateContent>
        <mc:AlternateContent xmlns:mc="http://schemas.openxmlformats.org/markup-compatibility/2006">
          <mc:Choice Requires="x14">
            <control shapeId="118798" r:id="rId30" name="Check Box 14">
              <controlPr defaultSize="0" autoFill="0" autoLine="0" autoPict="0">
                <anchor moveWithCells="1" sizeWithCells="1">
                  <from>
                    <xdr:col>5</xdr:col>
                    <xdr:colOff>685800</xdr:colOff>
                    <xdr:row>92</xdr:row>
                    <xdr:rowOff>38100</xdr:rowOff>
                  </from>
                  <to>
                    <xdr:col>5</xdr:col>
                    <xdr:colOff>1314450</xdr:colOff>
                    <xdr:row>93</xdr:row>
                    <xdr:rowOff>171450</xdr:rowOff>
                  </to>
                </anchor>
              </controlPr>
            </control>
          </mc:Choice>
        </mc:AlternateContent>
        <mc:AlternateContent xmlns:mc="http://schemas.openxmlformats.org/markup-compatibility/2006">
          <mc:Choice Requires="x14">
            <control shapeId="118799" r:id="rId31" name="Check Box 15">
              <controlPr defaultSize="0" autoFill="0" autoLine="0" autoPict="0">
                <anchor moveWithCells="1" sizeWithCells="1">
                  <from>
                    <xdr:col>5</xdr:col>
                    <xdr:colOff>57150</xdr:colOff>
                    <xdr:row>93</xdr:row>
                    <xdr:rowOff>190500</xdr:rowOff>
                  </from>
                  <to>
                    <xdr:col>5</xdr:col>
                    <xdr:colOff>628650</xdr:colOff>
                    <xdr:row>93</xdr:row>
                    <xdr:rowOff>647700</xdr:rowOff>
                  </to>
                </anchor>
              </controlPr>
            </control>
          </mc:Choice>
        </mc:AlternateContent>
        <mc:AlternateContent xmlns:mc="http://schemas.openxmlformats.org/markup-compatibility/2006">
          <mc:Choice Requires="x14">
            <control shapeId="118800" r:id="rId32" name="Check Box 16">
              <controlPr defaultSize="0" autoFill="0" autoLine="0" autoPict="0">
                <anchor moveWithCells="1" sizeWithCells="1">
                  <from>
                    <xdr:col>5</xdr:col>
                    <xdr:colOff>695325</xdr:colOff>
                    <xdr:row>93</xdr:row>
                    <xdr:rowOff>200025</xdr:rowOff>
                  </from>
                  <to>
                    <xdr:col>5</xdr:col>
                    <xdr:colOff>1676400</xdr:colOff>
                    <xdr:row>93</xdr:row>
                    <xdr:rowOff>666750</xdr:rowOff>
                  </to>
                </anchor>
              </controlPr>
            </control>
          </mc:Choice>
        </mc:AlternateContent>
        <mc:AlternateContent xmlns:mc="http://schemas.openxmlformats.org/markup-compatibility/2006">
          <mc:Choice Requires="x14">
            <control shapeId="118801" r:id="rId33" name="Check Box 17">
              <controlPr defaultSize="0" autoFill="0" autoLine="0" autoPict="0">
                <anchor moveWithCells="1" sizeWithCells="1">
                  <from>
                    <xdr:col>6</xdr:col>
                    <xdr:colOff>133350</xdr:colOff>
                    <xdr:row>92</xdr:row>
                    <xdr:rowOff>19050</xdr:rowOff>
                  </from>
                  <to>
                    <xdr:col>6</xdr:col>
                    <xdr:colOff>552450</xdr:colOff>
                    <xdr:row>93</xdr:row>
                    <xdr:rowOff>190500</xdr:rowOff>
                  </to>
                </anchor>
              </controlPr>
            </control>
          </mc:Choice>
        </mc:AlternateContent>
        <mc:AlternateContent xmlns:mc="http://schemas.openxmlformats.org/markup-compatibility/2006">
          <mc:Choice Requires="x14">
            <control shapeId="118802" r:id="rId34" name="Check Box 18">
              <controlPr defaultSize="0" autoFill="0" autoLine="0" autoPict="0">
                <anchor moveWithCells="1" sizeWithCells="1">
                  <from>
                    <xdr:col>6</xdr:col>
                    <xdr:colOff>714375</xdr:colOff>
                    <xdr:row>92</xdr:row>
                    <xdr:rowOff>19050</xdr:rowOff>
                  </from>
                  <to>
                    <xdr:col>7</xdr:col>
                    <xdr:colOff>209550</xdr:colOff>
                    <xdr:row>93</xdr:row>
                    <xdr:rowOff>190500</xdr:rowOff>
                  </to>
                </anchor>
              </controlPr>
            </control>
          </mc:Choice>
        </mc:AlternateContent>
        <mc:AlternateContent xmlns:mc="http://schemas.openxmlformats.org/markup-compatibility/2006">
          <mc:Choice Requires="x14">
            <control shapeId="118803" r:id="rId35" name="Check Box 19">
              <controlPr defaultSize="0" autoFill="0" autoLine="0" autoPict="0">
                <anchor moveWithCells="1" sizeWithCells="1">
                  <from>
                    <xdr:col>6</xdr:col>
                    <xdr:colOff>123825</xdr:colOff>
                    <xdr:row>93</xdr:row>
                    <xdr:rowOff>209550</xdr:rowOff>
                  </from>
                  <to>
                    <xdr:col>6</xdr:col>
                    <xdr:colOff>657225</xdr:colOff>
                    <xdr:row>93</xdr:row>
                    <xdr:rowOff>704850</xdr:rowOff>
                  </to>
                </anchor>
              </controlPr>
            </control>
          </mc:Choice>
        </mc:AlternateContent>
        <mc:AlternateContent xmlns:mc="http://schemas.openxmlformats.org/markup-compatibility/2006">
          <mc:Choice Requires="x14">
            <control shapeId="118804" r:id="rId36" name="Check Box 20">
              <controlPr defaultSize="0" autoFill="0" autoLine="0" autoPict="0">
                <anchor moveWithCells="1" sizeWithCells="1">
                  <from>
                    <xdr:col>6</xdr:col>
                    <xdr:colOff>714375</xdr:colOff>
                    <xdr:row>93</xdr:row>
                    <xdr:rowOff>219075</xdr:rowOff>
                  </from>
                  <to>
                    <xdr:col>7</xdr:col>
                    <xdr:colOff>542925</xdr:colOff>
                    <xdr:row>93</xdr:row>
                    <xdr:rowOff>723900</xdr:rowOff>
                  </to>
                </anchor>
              </controlPr>
            </control>
          </mc:Choice>
        </mc:AlternateContent>
        <mc:AlternateContent xmlns:mc="http://schemas.openxmlformats.org/markup-compatibility/2006">
          <mc:Choice Requires="x14">
            <control shapeId="118805" r:id="rId37" name="Check Box 21">
              <controlPr defaultSize="0" autoFill="0" autoLine="0" autoPict="0">
                <anchor moveWithCells="1" sizeWithCells="1">
                  <from>
                    <xdr:col>8</xdr:col>
                    <xdr:colOff>66675</xdr:colOff>
                    <xdr:row>92</xdr:row>
                    <xdr:rowOff>9525</xdr:rowOff>
                  </from>
                  <to>
                    <xdr:col>8</xdr:col>
                    <xdr:colOff>495300</xdr:colOff>
                    <xdr:row>93</xdr:row>
                    <xdr:rowOff>133350</xdr:rowOff>
                  </to>
                </anchor>
              </controlPr>
            </control>
          </mc:Choice>
        </mc:AlternateContent>
        <mc:AlternateContent xmlns:mc="http://schemas.openxmlformats.org/markup-compatibility/2006">
          <mc:Choice Requires="x14">
            <control shapeId="118806" r:id="rId38" name="Check Box 22">
              <controlPr defaultSize="0" autoFill="0" autoLine="0" autoPict="0">
                <anchor moveWithCells="1" sizeWithCells="1">
                  <from>
                    <xdr:col>8</xdr:col>
                    <xdr:colOff>647700</xdr:colOff>
                    <xdr:row>92</xdr:row>
                    <xdr:rowOff>9525</xdr:rowOff>
                  </from>
                  <to>
                    <xdr:col>8</xdr:col>
                    <xdr:colOff>1247775</xdr:colOff>
                    <xdr:row>93</xdr:row>
                    <xdr:rowOff>133350</xdr:rowOff>
                  </to>
                </anchor>
              </controlPr>
            </control>
          </mc:Choice>
        </mc:AlternateContent>
        <mc:AlternateContent xmlns:mc="http://schemas.openxmlformats.org/markup-compatibility/2006">
          <mc:Choice Requires="x14">
            <control shapeId="118807" r:id="rId39" name="Check Box 23">
              <controlPr defaultSize="0" autoFill="0" autoLine="0" autoPict="0">
                <anchor moveWithCells="1" sizeWithCells="1">
                  <from>
                    <xdr:col>8</xdr:col>
                    <xdr:colOff>57150</xdr:colOff>
                    <xdr:row>93</xdr:row>
                    <xdr:rowOff>152400</xdr:rowOff>
                  </from>
                  <to>
                    <xdr:col>8</xdr:col>
                    <xdr:colOff>600075</xdr:colOff>
                    <xdr:row>93</xdr:row>
                    <xdr:rowOff>609600</xdr:rowOff>
                  </to>
                </anchor>
              </controlPr>
            </control>
          </mc:Choice>
        </mc:AlternateContent>
        <mc:AlternateContent xmlns:mc="http://schemas.openxmlformats.org/markup-compatibility/2006">
          <mc:Choice Requires="x14">
            <control shapeId="118808" r:id="rId40" name="Check Box 24">
              <controlPr defaultSize="0" autoFill="0" autoLine="0" autoPict="0">
                <anchor moveWithCells="1" sizeWithCells="1">
                  <from>
                    <xdr:col>8</xdr:col>
                    <xdr:colOff>657225</xdr:colOff>
                    <xdr:row>93</xdr:row>
                    <xdr:rowOff>161925</xdr:rowOff>
                  </from>
                  <to>
                    <xdr:col>8</xdr:col>
                    <xdr:colOff>1581150</xdr:colOff>
                    <xdr:row>93</xdr:row>
                    <xdr:rowOff>619125</xdr:rowOff>
                  </to>
                </anchor>
              </controlPr>
            </control>
          </mc:Choice>
        </mc:AlternateContent>
        <mc:AlternateContent xmlns:mc="http://schemas.openxmlformats.org/markup-compatibility/2006">
          <mc:Choice Requires="x14">
            <control shapeId="118809" r:id="rId41" name="Check Box 25">
              <controlPr defaultSize="0" autoFill="0" autoLine="0" autoPict="0">
                <anchor moveWithCells="1" sizeWithCells="1">
                  <from>
                    <xdr:col>5</xdr:col>
                    <xdr:colOff>19050</xdr:colOff>
                    <xdr:row>117</xdr:row>
                    <xdr:rowOff>76200</xdr:rowOff>
                  </from>
                  <to>
                    <xdr:col>5</xdr:col>
                    <xdr:colOff>628650</xdr:colOff>
                    <xdr:row>117</xdr:row>
                    <xdr:rowOff>476250</xdr:rowOff>
                  </to>
                </anchor>
              </controlPr>
            </control>
          </mc:Choice>
        </mc:AlternateContent>
        <mc:AlternateContent xmlns:mc="http://schemas.openxmlformats.org/markup-compatibility/2006">
          <mc:Choice Requires="x14">
            <control shapeId="118810" r:id="rId42" name="Check Box 26">
              <controlPr defaultSize="0" autoFill="0" autoLine="0" autoPict="0">
                <anchor moveWithCells="1" sizeWithCells="1">
                  <from>
                    <xdr:col>5</xdr:col>
                    <xdr:colOff>9525</xdr:colOff>
                    <xdr:row>117</xdr:row>
                    <xdr:rowOff>361950</xdr:rowOff>
                  </from>
                  <to>
                    <xdr:col>5</xdr:col>
                    <xdr:colOff>904875</xdr:colOff>
                    <xdr:row>117</xdr:row>
                    <xdr:rowOff>762000</xdr:rowOff>
                  </to>
                </anchor>
              </controlPr>
            </control>
          </mc:Choice>
        </mc:AlternateContent>
        <mc:AlternateContent xmlns:mc="http://schemas.openxmlformats.org/markup-compatibility/2006">
          <mc:Choice Requires="x14">
            <control shapeId="118811" r:id="rId43" name="Check Box 27">
              <controlPr defaultSize="0" autoFill="0" autoLine="0" autoPict="0">
                <anchor moveWithCells="1" sizeWithCells="1">
                  <from>
                    <xdr:col>5</xdr:col>
                    <xdr:colOff>962025</xdr:colOff>
                    <xdr:row>117</xdr:row>
                    <xdr:rowOff>371475</xdr:rowOff>
                  </from>
                  <to>
                    <xdr:col>5</xdr:col>
                    <xdr:colOff>1638300</xdr:colOff>
                    <xdr:row>117</xdr:row>
                    <xdr:rowOff>771525</xdr:rowOff>
                  </to>
                </anchor>
              </controlPr>
            </control>
          </mc:Choice>
        </mc:AlternateContent>
        <mc:AlternateContent xmlns:mc="http://schemas.openxmlformats.org/markup-compatibility/2006">
          <mc:Choice Requires="x14">
            <control shapeId="118812" r:id="rId44" name="Check Box 28">
              <controlPr defaultSize="0" autoFill="0" autoLine="0" autoPict="0">
                <anchor moveWithCells="1" sizeWithCells="1">
                  <from>
                    <xdr:col>6</xdr:col>
                    <xdr:colOff>85725</xdr:colOff>
                    <xdr:row>117</xdr:row>
                    <xdr:rowOff>171450</xdr:rowOff>
                  </from>
                  <to>
                    <xdr:col>6</xdr:col>
                    <xdr:colOff>695325</xdr:colOff>
                    <xdr:row>117</xdr:row>
                    <xdr:rowOff>561975</xdr:rowOff>
                  </to>
                </anchor>
              </controlPr>
            </control>
          </mc:Choice>
        </mc:AlternateContent>
        <mc:AlternateContent xmlns:mc="http://schemas.openxmlformats.org/markup-compatibility/2006">
          <mc:Choice Requires="x14">
            <control shapeId="118813" r:id="rId45" name="Check Box 29">
              <controlPr defaultSize="0" autoFill="0" autoLine="0" autoPict="0">
                <anchor moveWithCells="1" sizeWithCells="1">
                  <from>
                    <xdr:col>6</xdr:col>
                    <xdr:colOff>76200</xdr:colOff>
                    <xdr:row>117</xdr:row>
                    <xdr:rowOff>457200</xdr:rowOff>
                  </from>
                  <to>
                    <xdr:col>6</xdr:col>
                    <xdr:colOff>962025</xdr:colOff>
                    <xdr:row>117</xdr:row>
                    <xdr:rowOff>838200</xdr:rowOff>
                  </to>
                </anchor>
              </controlPr>
            </control>
          </mc:Choice>
        </mc:AlternateContent>
        <mc:AlternateContent xmlns:mc="http://schemas.openxmlformats.org/markup-compatibility/2006">
          <mc:Choice Requires="x14">
            <control shapeId="118814" r:id="rId46" name="Check Box 30">
              <controlPr defaultSize="0" autoFill="0" autoLine="0" autoPict="0">
                <anchor moveWithCells="1" sizeWithCells="1">
                  <from>
                    <xdr:col>6</xdr:col>
                    <xdr:colOff>1028700</xdr:colOff>
                    <xdr:row>117</xdr:row>
                    <xdr:rowOff>457200</xdr:rowOff>
                  </from>
                  <to>
                    <xdr:col>7</xdr:col>
                    <xdr:colOff>590550</xdr:colOff>
                    <xdr:row>117</xdr:row>
                    <xdr:rowOff>857250</xdr:rowOff>
                  </to>
                </anchor>
              </controlPr>
            </control>
          </mc:Choice>
        </mc:AlternateContent>
        <mc:AlternateContent xmlns:mc="http://schemas.openxmlformats.org/markup-compatibility/2006">
          <mc:Choice Requires="x14">
            <control shapeId="118815" r:id="rId47" name="Check Box 31">
              <controlPr defaultSize="0" autoFill="0" autoLine="0" autoPict="0">
                <anchor moveWithCells="1" sizeWithCells="1">
                  <from>
                    <xdr:col>8</xdr:col>
                    <xdr:colOff>104775</xdr:colOff>
                    <xdr:row>117</xdr:row>
                    <xdr:rowOff>152400</xdr:rowOff>
                  </from>
                  <to>
                    <xdr:col>8</xdr:col>
                    <xdr:colOff>704850</xdr:colOff>
                    <xdr:row>117</xdr:row>
                    <xdr:rowOff>542925</xdr:rowOff>
                  </to>
                </anchor>
              </controlPr>
            </control>
          </mc:Choice>
        </mc:AlternateContent>
        <mc:AlternateContent xmlns:mc="http://schemas.openxmlformats.org/markup-compatibility/2006">
          <mc:Choice Requires="x14">
            <control shapeId="118816" r:id="rId48" name="Check Box 32">
              <controlPr defaultSize="0" autoFill="0" autoLine="0" autoPict="0">
                <anchor moveWithCells="1" sizeWithCells="1">
                  <from>
                    <xdr:col>8</xdr:col>
                    <xdr:colOff>95250</xdr:colOff>
                    <xdr:row>117</xdr:row>
                    <xdr:rowOff>438150</xdr:rowOff>
                  </from>
                  <to>
                    <xdr:col>8</xdr:col>
                    <xdr:colOff>981075</xdr:colOff>
                    <xdr:row>117</xdr:row>
                    <xdr:rowOff>828675</xdr:rowOff>
                  </to>
                </anchor>
              </controlPr>
            </control>
          </mc:Choice>
        </mc:AlternateContent>
        <mc:AlternateContent xmlns:mc="http://schemas.openxmlformats.org/markup-compatibility/2006">
          <mc:Choice Requires="x14">
            <control shapeId="118817" r:id="rId49" name="Check Box 33">
              <controlPr defaultSize="0" autoFill="0" autoLine="0" autoPict="0">
                <anchor moveWithCells="1" sizeWithCells="1">
                  <from>
                    <xdr:col>8</xdr:col>
                    <xdr:colOff>1038225</xdr:colOff>
                    <xdr:row>117</xdr:row>
                    <xdr:rowOff>447675</xdr:rowOff>
                  </from>
                  <to>
                    <xdr:col>8</xdr:col>
                    <xdr:colOff>1704975</xdr:colOff>
                    <xdr:row>117</xdr:row>
                    <xdr:rowOff>847725</xdr:rowOff>
                  </to>
                </anchor>
              </controlPr>
            </control>
          </mc:Choice>
        </mc:AlternateContent>
        <mc:AlternateContent xmlns:mc="http://schemas.openxmlformats.org/markup-compatibility/2006">
          <mc:Choice Requires="x14">
            <control shapeId="118818" r:id="rId50" name="Check Box 34">
              <controlPr defaultSize="0" autoFill="0" autoLine="0" autoPict="0">
                <anchor moveWithCells="1" sizeWithCells="1">
                  <from>
                    <xdr:col>4</xdr:col>
                    <xdr:colOff>942975</xdr:colOff>
                    <xdr:row>127</xdr:row>
                    <xdr:rowOff>66675</xdr:rowOff>
                  </from>
                  <to>
                    <xdr:col>5</xdr:col>
                    <xdr:colOff>590550</xdr:colOff>
                    <xdr:row>127</xdr:row>
                    <xdr:rowOff>409575</xdr:rowOff>
                  </to>
                </anchor>
              </controlPr>
            </control>
          </mc:Choice>
        </mc:AlternateContent>
        <mc:AlternateContent xmlns:mc="http://schemas.openxmlformats.org/markup-compatibility/2006">
          <mc:Choice Requires="x14">
            <control shapeId="118819" r:id="rId51" name="Check Box 35">
              <controlPr defaultSize="0" autoFill="0" autoLine="0" autoPict="0">
                <anchor moveWithCells="1" sizeWithCells="1">
                  <from>
                    <xdr:col>4</xdr:col>
                    <xdr:colOff>933450</xdr:colOff>
                    <xdr:row>127</xdr:row>
                    <xdr:rowOff>314325</xdr:rowOff>
                  </from>
                  <to>
                    <xdr:col>5</xdr:col>
                    <xdr:colOff>866775</xdr:colOff>
                    <xdr:row>127</xdr:row>
                    <xdr:rowOff>666750</xdr:rowOff>
                  </to>
                </anchor>
              </controlPr>
            </control>
          </mc:Choice>
        </mc:AlternateContent>
        <mc:AlternateContent xmlns:mc="http://schemas.openxmlformats.org/markup-compatibility/2006">
          <mc:Choice Requires="x14">
            <control shapeId="118820" r:id="rId52" name="Check Box 36">
              <controlPr defaultSize="0" autoFill="0" autoLine="0" autoPict="0">
                <anchor moveWithCells="1" sizeWithCells="1">
                  <from>
                    <xdr:col>5</xdr:col>
                    <xdr:colOff>923925</xdr:colOff>
                    <xdr:row>127</xdr:row>
                    <xdr:rowOff>323850</xdr:rowOff>
                  </from>
                  <to>
                    <xdr:col>5</xdr:col>
                    <xdr:colOff>1600200</xdr:colOff>
                    <xdr:row>128</xdr:row>
                    <xdr:rowOff>0</xdr:rowOff>
                  </to>
                </anchor>
              </controlPr>
            </control>
          </mc:Choice>
        </mc:AlternateContent>
        <mc:AlternateContent xmlns:mc="http://schemas.openxmlformats.org/markup-compatibility/2006">
          <mc:Choice Requires="x14">
            <control shapeId="118821" r:id="rId53" name="Check Box 37">
              <controlPr defaultSize="0" autoFill="0" autoLine="0" autoPict="0">
                <anchor moveWithCells="1" sizeWithCells="1">
                  <from>
                    <xdr:col>6</xdr:col>
                    <xdr:colOff>133350</xdr:colOff>
                    <xdr:row>127</xdr:row>
                    <xdr:rowOff>28575</xdr:rowOff>
                  </from>
                  <to>
                    <xdr:col>6</xdr:col>
                    <xdr:colOff>742950</xdr:colOff>
                    <xdr:row>127</xdr:row>
                    <xdr:rowOff>390525</xdr:rowOff>
                  </to>
                </anchor>
              </controlPr>
            </control>
          </mc:Choice>
        </mc:AlternateContent>
        <mc:AlternateContent xmlns:mc="http://schemas.openxmlformats.org/markup-compatibility/2006">
          <mc:Choice Requires="x14">
            <control shapeId="118822" r:id="rId54" name="Check Box 38">
              <controlPr defaultSize="0" autoFill="0" autoLine="0" autoPict="0">
                <anchor moveWithCells="1" sizeWithCells="1">
                  <from>
                    <xdr:col>6</xdr:col>
                    <xdr:colOff>123825</xdr:colOff>
                    <xdr:row>127</xdr:row>
                    <xdr:rowOff>295275</xdr:rowOff>
                  </from>
                  <to>
                    <xdr:col>6</xdr:col>
                    <xdr:colOff>1019175</xdr:colOff>
                    <xdr:row>127</xdr:row>
                    <xdr:rowOff>657225</xdr:rowOff>
                  </to>
                </anchor>
              </controlPr>
            </control>
          </mc:Choice>
        </mc:AlternateContent>
        <mc:AlternateContent xmlns:mc="http://schemas.openxmlformats.org/markup-compatibility/2006">
          <mc:Choice Requires="x14">
            <control shapeId="118823" r:id="rId55" name="Check Box 39">
              <controlPr defaultSize="0" autoFill="0" autoLine="0" autoPict="0">
                <anchor moveWithCells="1" sizeWithCells="1">
                  <from>
                    <xdr:col>6</xdr:col>
                    <xdr:colOff>1085850</xdr:colOff>
                    <xdr:row>127</xdr:row>
                    <xdr:rowOff>304800</xdr:rowOff>
                  </from>
                  <to>
                    <xdr:col>7</xdr:col>
                    <xdr:colOff>657225</xdr:colOff>
                    <xdr:row>128</xdr:row>
                    <xdr:rowOff>0</xdr:rowOff>
                  </to>
                </anchor>
              </controlPr>
            </control>
          </mc:Choice>
        </mc:AlternateContent>
        <mc:AlternateContent xmlns:mc="http://schemas.openxmlformats.org/markup-compatibility/2006">
          <mc:Choice Requires="x14">
            <control shapeId="118824" r:id="rId56" name="Check Box 40">
              <controlPr defaultSize="0" autoFill="0" autoLine="0" autoPict="0">
                <anchor moveWithCells="1" sizeWithCells="1">
                  <from>
                    <xdr:col>8</xdr:col>
                    <xdr:colOff>123825</xdr:colOff>
                    <xdr:row>127</xdr:row>
                    <xdr:rowOff>28575</xdr:rowOff>
                  </from>
                  <to>
                    <xdr:col>8</xdr:col>
                    <xdr:colOff>733425</xdr:colOff>
                    <xdr:row>127</xdr:row>
                    <xdr:rowOff>390525</xdr:rowOff>
                  </to>
                </anchor>
              </controlPr>
            </control>
          </mc:Choice>
        </mc:AlternateContent>
        <mc:AlternateContent xmlns:mc="http://schemas.openxmlformats.org/markup-compatibility/2006">
          <mc:Choice Requires="x14">
            <control shapeId="118825" r:id="rId57" name="Check Box 41">
              <controlPr defaultSize="0" autoFill="0" autoLine="0" autoPict="0">
                <anchor moveWithCells="1" sizeWithCells="1">
                  <from>
                    <xdr:col>8</xdr:col>
                    <xdr:colOff>114300</xdr:colOff>
                    <xdr:row>127</xdr:row>
                    <xdr:rowOff>295275</xdr:rowOff>
                  </from>
                  <to>
                    <xdr:col>8</xdr:col>
                    <xdr:colOff>1009650</xdr:colOff>
                    <xdr:row>127</xdr:row>
                    <xdr:rowOff>657225</xdr:rowOff>
                  </to>
                </anchor>
              </controlPr>
            </control>
          </mc:Choice>
        </mc:AlternateContent>
        <mc:AlternateContent xmlns:mc="http://schemas.openxmlformats.org/markup-compatibility/2006">
          <mc:Choice Requires="x14">
            <control shapeId="118826" r:id="rId58" name="Check Box 42">
              <controlPr defaultSize="0" autoFill="0" autoLine="0" autoPict="0">
                <anchor moveWithCells="1" sizeWithCells="1">
                  <from>
                    <xdr:col>8</xdr:col>
                    <xdr:colOff>1066800</xdr:colOff>
                    <xdr:row>127</xdr:row>
                    <xdr:rowOff>304800</xdr:rowOff>
                  </from>
                  <to>
                    <xdr:col>8</xdr:col>
                    <xdr:colOff>1743075</xdr:colOff>
                    <xdr:row>128</xdr:row>
                    <xdr:rowOff>0</xdr:rowOff>
                  </to>
                </anchor>
              </controlPr>
            </control>
          </mc:Choice>
        </mc:AlternateContent>
        <mc:AlternateContent xmlns:mc="http://schemas.openxmlformats.org/markup-compatibility/2006">
          <mc:Choice Requires="x14">
            <control shapeId="118827" r:id="rId59" name="Check Box 43">
              <controlPr defaultSize="0" autoFill="0" autoLine="0" autoPict="0">
                <anchor moveWithCells="1" sizeWithCells="1">
                  <from>
                    <xdr:col>5</xdr:col>
                    <xdr:colOff>9525</xdr:colOff>
                    <xdr:row>159</xdr:row>
                    <xdr:rowOff>104775</xdr:rowOff>
                  </from>
                  <to>
                    <xdr:col>5</xdr:col>
                    <xdr:colOff>619125</xdr:colOff>
                    <xdr:row>159</xdr:row>
                    <xdr:rowOff>447675</xdr:rowOff>
                  </to>
                </anchor>
              </controlPr>
            </control>
          </mc:Choice>
        </mc:AlternateContent>
        <mc:AlternateContent xmlns:mc="http://schemas.openxmlformats.org/markup-compatibility/2006">
          <mc:Choice Requires="x14">
            <control shapeId="118828" r:id="rId60" name="Check Box 44">
              <controlPr defaultSize="0" autoFill="0" autoLine="0" autoPict="0">
                <anchor moveWithCells="1" sizeWithCells="1">
                  <from>
                    <xdr:col>5</xdr:col>
                    <xdr:colOff>0</xdr:colOff>
                    <xdr:row>159</xdr:row>
                    <xdr:rowOff>352425</xdr:rowOff>
                  </from>
                  <to>
                    <xdr:col>5</xdr:col>
                    <xdr:colOff>895350</xdr:colOff>
                    <xdr:row>160</xdr:row>
                    <xdr:rowOff>76200</xdr:rowOff>
                  </to>
                </anchor>
              </controlPr>
            </control>
          </mc:Choice>
        </mc:AlternateContent>
        <mc:AlternateContent xmlns:mc="http://schemas.openxmlformats.org/markup-compatibility/2006">
          <mc:Choice Requires="x14">
            <control shapeId="118829" r:id="rId61" name="Check Box 45">
              <controlPr defaultSize="0" autoFill="0" autoLine="0" autoPict="0">
                <anchor moveWithCells="1" sizeWithCells="1">
                  <from>
                    <xdr:col>5</xdr:col>
                    <xdr:colOff>952500</xdr:colOff>
                    <xdr:row>159</xdr:row>
                    <xdr:rowOff>361950</xdr:rowOff>
                  </from>
                  <to>
                    <xdr:col>5</xdr:col>
                    <xdr:colOff>1628775</xdr:colOff>
                    <xdr:row>160</xdr:row>
                    <xdr:rowOff>85725</xdr:rowOff>
                  </to>
                </anchor>
              </controlPr>
            </control>
          </mc:Choice>
        </mc:AlternateContent>
        <mc:AlternateContent xmlns:mc="http://schemas.openxmlformats.org/markup-compatibility/2006">
          <mc:Choice Requires="x14">
            <control shapeId="118830" r:id="rId62" name="Check Box 46">
              <controlPr defaultSize="0" autoFill="0" autoLine="0" autoPict="0">
                <anchor moveWithCells="1" sizeWithCells="1">
                  <from>
                    <xdr:col>6</xdr:col>
                    <xdr:colOff>104775</xdr:colOff>
                    <xdr:row>159</xdr:row>
                    <xdr:rowOff>57150</xdr:rowOff>
                  </from>
                  <to>
                    <xdr:col>6</xdr:col>
                    <xdr:colOff>714375</xdr:colOff>
                    <xdr:row>159</xdr:row>
                    <xdr:rowOff>400050</xdr:rowOff>
                  </to>
                </anchor>
              </controlPr>
            </control>
          </mc:Choice>
        </mc:AlternateContent>
        <mc:AlternateContent xmlns:mc="http://schemas.openxmlformats.org/markup-compatibility/2006">
          <mc:Choice Requires="x14">
            <control shapeId="118831" r:id="rId63" name="Check Box 47">
              <controlPr defaultSize="0" autoFill="0" autoLine="0" autoPict="0">
                <anchor moveWithCells="1" sizeWithCells="1">
                  <from>
                    <xdr:col>6</xdr:col>
                    <xdr:colOff>95250</xdr:colOff>
                    <xdr:row>159</xdr:row>
                    <xdr:rowOff>304800</xdr:rowOff>
                  </from>
                  <to>
                    <xdr:col>6</xdr:col>
                    <xdr:colOff>990600</xdr:colOff>
                    <xdr:row>160</xdr:row>
                    <xdr:rowOff>28575</xdr:rowOff>
                  </to>
                </anchor>
              </controlPr>
            </control>
          </mc:Choice>
        </mc:AlternateContent>
        <mc:AlternateContent xmlns:mc="http://schemas.openxmlformats.org/markup-compatibility/2006">
          <mc:Choice Requires="x14">
            <control shapeId="118832" r:id="rId64" name="Check Box 48">
              <controlPr defaultSize="0" autoFill="0" autoLine="0" autoPict="0">
                <anchor moveWithCells="1" sizeWithCells="1">
                  <from>
                    <xdr:col>6</xdr:col>
                    <xdr:colOff>1057275</xdr:colOff>
                    <xdr:row>159</xdr:row>
                    <xdr:rowOff>314325</xdr:rowOff>
                  </from>
                  <to>
                    <xdr:col>7</xdr:col>
                    <xdr:colOff>628650</xdr:colOff>
                    <xdr:row>160</xdr:row>
                    <xdr:rowOff>38100</xdr:rowOff>
                  </to>
                </anchor>
              </controlPr>
            </control>
          </mc:Choice>
        </mc:AlternateContent>
        <mc:AlternateContent xmlns:mc="http://schemas.openxmlformats.org/markup-compatibility/2006">
          <mc:Choice Requires="x14">
            <control shapeId="118833" r:id="rId65" name="Check Box 49">
              <controlPr defaultSize="0" autoFill="0" autoLine="0" autoPict="0">
                <anchor moveWithCells="1" sizeWithCells="1">
                  <from>
                    <xdr:col>8</xdr:col>
                    <xdr:colOff>123825</xdr:colOff>
                    <xdr:row>159</xdr:row>
                    <xdr:rowOff>104775</xdr:rowOff>
                  </from>
                  <to>
                    <xdr:col>8</xdr:col>
                    <xdr:colOff>733425</xdr:colOff>
                    <xdr:row>159</xdr:row>
                    <xdr:rowOff>447675</xdr:rowOff>
                  </to>
                </anchor>
              </controlPr>
            </control>
          </mc:Choice>
        </mc:AlternateContent>
        <mc:AlternateContent xmlns:mc="http://schemas.openxmlformats.org/markup-compatibility/2006">
          <mc:Choice Requires="x14">
            <control shapeId="118834" r:id="rId66" name="Check Box 50">
              <controlPr defaultSize="0" autoFill="0" autoLine="0" autoPict="0">
                <anchor moveWithCells="1" sizeWithCells="1">
                  <from>
                    <xdr:col>8</xdr:col>
                    <xdr:colOff>114300</xdr:colOff>
                    <xdr:row>159</xdr:row>
                    <xdr:rowOff>352425</xdr:rowOff>
                  </from>
                  <to>
                    <xdr:col>8</xdr:col>
                    <xdr:colOff>1009650</xdr:colOff>
                    <xdr:row>160</xdr:row>
                    <xdr:rowOff>76200</xdr:rowOff>
                  </to>
                </anchor>
              </controlPr>
            </control>
          </mc:Choice>
        </mc:AlternateContent>
        <mc:AlternateContent xmlns:mc="http://schemas.openxmlformats.org/markup-compatibility/2006">
          <mc:Choice Requires="x14">
            <control shapeId="118835" r:id="rId67" name="Check Box 51">
              <controlPr defaultSize="0" autoFill="0" autoLine="0" autoPict="0">
                <anchor moveWithCells="1" sizeWithCells="1">
                  <from>
                    <xdr:col>8</xdr:col>
                    <xdr:colOff>1066800</xdr:colOff>
                    <xdr:row>159</xdr:row>
                    <xdr:rowOff>361950</xdr:rowOff>
                  </from>
                  <to>
                    <xdr:col>8</xdr:col>
                    <xdr:colOff>1743075</xdr:colOff>
                    <xdr:row>160</xdr:row>
                    <xdr:rowOff>85725</xdr:rowOff>
                  </to>
                </anchor>
              </controlPr>
            </control>
          </mc:Choice>
        </mc:AlternateContent>
        <mc:AlternateContent xmlns:mc="http://schemas.openxmlformats.org/markup-compatibility/2006">
          <mc:Choice Requires="x14">
            <control shapeId="118836" r:id="rId68" name="Check Box 52">
              <controlPr defaultSize="0" autoFill="0" autoLine="0" autoPict="0">
                <anchor moveWithCells="1" sizeWithCells="1">
                  <from>
                    <xdr:col>4</xdr:col>
                    <xdr:colOff>952500</xdr:colOff>
                    <xdr:row>168</xdr:row>
                    <xdr:rowOff>114300</xdr:rowOff>
                  </from>
                  <to>
                    <xdr:col>5</xdr:col>
                    <xdr:colOff>600075</xdr:colOff>
                    <xdr:row>168</xdr:row>
                    <xdr:rowOff>457200</xdr:rowOff>
                  </to>
                </anchor>
              </controlPr>
            </control>
          </mc:Choice>
        </mc:AlternateContent>
        <mc:AlternateContent xmlns:mc="http://schemas.openxmlformats.org/markup-compatibility/2006">
          <mc:Choice Requires="x14">
            <control shapeId="118837" r:id="rId69" name="Check Box 53">
              <controlPr defaultSize="0" autoFill="0" autoLine="0" autoPict="0">
                <anchor moveWithCells="1" sizeWithCells="1">
                  <from>
                    <xdr:col>4</xdr:col>
                    <xdr:colOff>942975</xdr:colOff>
                    <xdr:row>168</xdr:row>
                    <xdr:rowOff>361950</xdr:rowOff>
                  </from>
                  <to>
                    <xdr:col>5</xdr:col>
                    <xdr:colOff>876300</xdr:colOff>
                    <xdr:row>169</xdr:row>
                    <xdr:rowOff>104775</xdr:rowOff>
                  </to>
                </anchor>
              </controlPr>
            </control>
          </mc:Choice>
        </mc:AlternateContent>
        <mc:AlternateContent xmlns:mc="http://schemas.openxmlformats.org/markup-compatibility/2006">
          <mc:Choice Requires="x14">
            <control shapeId="118838" r:id="rId70" name="Check Box 54">
              <controlPr defaultSize="0" autoFill="0" autoLine="0" autoPict="0">
                <anchor moveWithCells="1" sizeWithCells="1">
                  <from>
                    <xdr:col>5</xdr:col>
                    <xdr:colOff>933450</xdr:colOff>
                    <xdr:row>168</xdr:row>
                    <xdr:rowOff>371475</xdr:rowOff>
                  </from>
                  <to>
                    <xdr:col>5</xdr:col>
                    <xdr:colOff>1609725</xdr:colOff>
                    <xdr:row>169</xdr:row>
                    <xdr:rowOff>114300</xdr:rowOff>
                  </to>
                </anchor>
              </controlPr>
            </control>
          </mc:Choice>
        </mc:AlternateContent>
        <mc:AlternateContent xmlns:mc="http://schemas.openxmlformats.org/markup-compatibility/2006">
          <mc:Choice Requires="x14">
            <control shapeId="118839" r:id="rId71" name="Check Box 55">
              <controlPr defaultSize="0" autoFill="0" autoLine="0" autoPict="0">
                <anchor moveWithCells="1" sizeWithCells="1">
                  <from>
                    <xdr:col>6</xdr:col>
                    <xdr:colOff>180975</xdr:colOff>
                    <xdr:row>168</xdr:row>
                    <xdr:rowOff>142875</xdr:rowOff>
                  </from>
                  <to>
                    <xdr:col>6</xdr:col>
                    <xdr:colOff>790575</xdr:colOff>
                    <xdr:row>168</xdr:row>
                    <xdr:rowOff>485775</xdr:rowOff>
                  </to>
                </anchor>
              </controlPr>
            </control>
          </mc:Choice>
        </mc:AlternateContent>
        <mc:AlternateContent xmlns:mc="http://schemas.openxmlformats.org/markup-compatibility/2006">
          <mc:Choice Requires="x14">
            <control shapeId="118840" r:id="rId72" name="Check Box 56">
              <controlPr defaultSize="0" autoFill="0" autoLine="0" autoPict="0">
                <anchor moveWithCells="1" sizeWithCells="1">
                  <from>
                    <xdr:col>6</xdr:col>
                    <xdr:colOff>171450</xdr:colOff>
                    <xdr:row>168</xdr:row>
                    <xdr:rowOff>390525</xdr:rowOff>
                  </from>
                  <to>
                    <xdr:col>6</xdr:col>
                    <xdr:colOff>1066800</xdr:colOff>
                    <xdr:row>169</xdr:row>
                    <xdr:rowOff>133350</xdr:rowOff>
                  </to>
                </anchor>
              </controlPr>
            </control>
          </mc:Choice>
        </mc:AlternateContent>
        <mc:AlternateContent xmlns:mc="http://schemas.openxmlformats.org/markup-compatibility/2006">
          <mc:Choice Requires="x14">
            <control shapeId="118841" r:id="rId73" name="Check Box 57">
              <controlPr defaultSize="0" autoFill="0" autoLine="0" autoPict="0">
                <anchor moveWithCells="1" sizeWithCells="1">
                  <from>
                    <xdr:col>7</xdr:col>
                    <xdr:colOff>28575</xdr:colOff>
                    <xdr:row>168</xdr:row>
                    <xdr:rowOff>400050</xdr:rowOff>
                  </from>
                  <to>
                    <xdr:col>7</xdr:col>
                    <xdr:colOff>704850</xdr:colOff>
                    <xdr:row>169</xdr:row>
                    <xdr:rowOff>142875</xdr:rowOff>
                  </to>
                </anchor>
              </controlPr>
            </control>
          </mc:Choice>
        </mc:AlternateContent>
        <mc:AlternateContent xmlns:mc="http://schemas.openxmlformats.org/markup-compatibility/2006">
          <mc:Choice Requires="x14">
            <control shapeId="118842" r:id="rId74" name="Check Box 58">
              <controlPr defaultSize="0" autoFill="0" autoLine="0" autoPict="0">
                <anchor moveWithCells="1" sizeWithCells="1">
                  <from>
                    <xdr:col>8</xdr:col>
                    <xdr:colOff>161925</xdr:colOff>
                    <xdr:row>168</xdr:row>
                    <xdr:rowOff>123825</xdr:rowOff>
                  </from>
                  <to>
                    <xdr:col>8</xdr:col>
                    <xdr:colOff>771525</xdr:colOff>
                    <xdr:row>168</xdr:row>
                    <xdr:rowOff>466725</xdr:rowOff>
                  </to>
                </anchor>
              </controlPr>
            </control>
          </mc:Choice>
        </mc:AlternateContent>
        <mc:AlternateContent xmlns:mc="http://schemas.openxmlformats.org/markup-compatibility/2006">
          <mc:Choice Requires="x14">
            <control shapeId="118843" r:id="rId75" name="Check Box 59">
              <controlPr defaultSize="0" autoFill="0" autoLine="0" autoPict="0">
                <anchor moveWithCells="1" sizeWithCells="1">
                  <from>
                    <xdr:col>8</xdr:col>
                    <xdr:colOff>152400</xdr:colOff>
                    <xdr:row>168</xdr:row>
                    <xdr:rowOff>371475</xdr:rowOff>
                  </from>
                  <to>
                    <xdr:col>8</xdr:col>
                    <xdr:colOff>1047750</xdr:colOff>
                    <xdr:row>169</xdr:row>
                    <xdr:rowOff>114300</xdr:rowOff>
                  </to>
                </anchor>
              </controlPr>
            </control>
          </mc:Choice>
        </mc:AlternateContent>
        <mc:AlternateContent xmlns:mc="http://schemas.openxmlformats.org/markup-compatibility/2006">
          <mc:Choice Requires="x14">
            <control shapeId="118844" r:id="rId76" name="Check Box 60">
              <controlPr defaultSize="0" autoFill="0" autoLine="0" autoPict="0">
                <anchor moveWithCells="1" sizeWithCells="1">
                  <from>
                    <xdr:col>8</xdr:col>
                    <xdr:colOff>1104900</xdr:colOff>
                    <xdr:row>168</xdr:row>
                    <xdr:rowOff>381000</xdr:rowOff>
                  </from>
                  <to>
                    <xdr:col>8</xdr:col>
                    <xdr:colOff>1781175</xdr:colOff>
                    <xdr:row>169</xdr:row>
                    <xdr:rowOff>123825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57"/>
  </sheetPr>
  <dimension ref="A1:U42"/>
  <sheetViews>
    <sheetView showGridLines="0" showZeros="0" view="pageBreakPreview" zoomScaleSheetLayoutView="100" workbookViewId="0">
      <selection activeCell="F19" sqref="F19"/>
    </sheetView>
  </sheetViews>
  <sheetFormatPr defaultColWidth="9.140625" defaultRowHeight="16.5"/>
  <cols>
    <col min="1" max="1" width="12.140625" style="30" customWidth="1"/>
    <col min="2" max="2" width="20.5703125" style="30" customWidth="1"/>
    <col min="3" max="3" width="11.42578125" style="30" customWidth="1"/>
    <col min="4" max="4" width="15.42578125" style="30" customWidth="1"/>
    <col min="5" max="5" width="39.28515625" style="30" customWidth="1"/>
    <col min="6" max="7" width="24.28515625" style="178" customWidth="1"/>
    <col min="8" max="9" width="0" style="172" hidden="1" customWidth="1"/>
    <col min="10" max="15" width="0" style="26" hidden="1" customWidth="1"/>
    <col min="16" max="16384" width="9.140625" style="26"/>
  </cols>
  <sheetData>
    <row r="1" spans="1:9" s="100" customFormat="1" ht="22.5" customHeight="1">
      <c r="A1" s="1369" t="str">
        <f>'Attach 3(JV)'!A1</f>
        <v>Specification No. :CC/NT/G-MISC/DOM/A02/23/01462</v>
      </c>
      <c r="B1" s="1369"/>
      <c r="C1" s="1369"/>
      <c r="D1" s="1369"/>
      <c r="E1" s="715"/>
      <c r="F1" s="716"/>
      <c r="G1" s="693" t="str">
        <f>"Attachment-4 " &amp; 'Attach 3(JV)'!AV1</f>
        <v xml:space="preserve">Attachment-4 </v>
      </c>
      <c r="H1" s="172"/>
      <c r="I1" s="172"/>
    </row>
    <row r="2" spans="1:9" ht="12.75" customHeight="1"/>
    <row r="3" spans="1:9" ht="63" customHeight="1">
      <c r="A3" s="998" t="str">
        <f>'Attach 3(JV)'!A3</f>
        <v>Isolator Package ISO-02 associated with Bulk Procurement for Substation Equipment’s for implementation of Bay Extension work.</v>
      </c>
      <c r="B3" s="999"/>
      <c r="C3" s="999"/>
      <c r="D3" s="999"/>
      <c r="E3" s="999"/>
      <c r="F3" s="999"/>
      <c r="G3" s="999"/>
    </row>
    <row r="4" spans="1:9" ht="20.100000000000001" customHeight="1">
      <c r="A4" s="29"/>
      <c r="H4" s="181"/>
    </row>
    <row r="5" spans="1:9" ht="20.100000000000001" customHeight="1">
      <c r="A5" s="1035" t="s">
        <v>340</v>
      </c>
      <c r="B5" s="1035"/>
      <c r="C5" s="1035"/>
      <c r="D5" s="1035"/>
      <c r="E5" s="1035"/>
      <c r="F5" s="1035"/>
      <c r="G5" s="1035"/>
      <c r="H5" s="182"/>
    </row>
    <row r="6" spans="1:9" ht="20.100000000000001" customHeight="1">
      <c r="A6" s="33"/>
      <c r="H6" s="182"/>
    </row>
    <row r="7" spans="1:9" ht="20.100000000000001" customHeight="1">
      <c r="A7" s="34" t="str">
        <f>'Attach 3(JV)'!A7</f>
        <v>Bidder’s Name and Address :</v>
      </c>
      <c r="F7" s="16" t="str">
        <f>'Attach 3(JV)'!E7</f>
        <v>To:</v>
      </c>
      <c r="H7" s="182"/>
    </row>
    <row r="8" spans="1:9" ht="36" customHeight="1">
      <c r="A8" s="1041" t="str">
        <f>'Attach 3(JV)'!A8</f>
        <v/>
      </c>
      <c r="B8" s="1041"/>
      <c r="C8" s="1041"/>
      <c r="D8" s="1041"/>
      <c r="F8" s="159" t="str">
        <f>'Attach 3(JV)'!E8</f>
        <v>Contract Services</v>
      </c>
      <c r="H8" s="182"/>
    </row>
    <row r="9" spans="1:9" ht="20.100000000000001" customHeight="1">
      <c r="A9" s="14" t="s">
        <v>334</v>
      </c>
      <c r="B9" s="1371" t="str">
        <f>'Attach 3(JV)'!B9</f>
        <v/>
      </c>
      <c r="C9" s="1371"/>
      <c r="D9" s="1371"/>
      <c r="F9" s="159" t="str">
        <f>'Attach 3(JV)'!E9</f>
        <v>Power Grid Corporation of India Ltd.,</v>
      </c>
      <c r="H9" s="182"/>
    </row>
    <row r="10" spans="1:9" ht="20.100000000000001" customHeight="1">
      <c r="A10" s="14" t="s">
        <v>336</v>
      </c>
      <c r="B10" s="1371" t="str">
        <f>'Attach 3(JV)'!B10</f>
        <v/>
      </c>
      <c r="C10" s="1371"/>
      <c r="D10" s="1371"/>
      <c r="F10" s="159" t="str">
        <f>'Attach 3(JV)'!E10</f>
        <v>"Saudamini", Plot No. 2, Sector 29</v>
      </c>
      <c r="H10" s="182"/>
    </row>
    <row r="11" spans="1:9" ht="20.100000000000001" customHeight="1">
      <c r="B11" s="1371" t="str">
        <f>'Attach 3(JV)'!B11</f>
        <v/>
      </c>
      <c r="C11" s="1371"/>
      <c r="D11" s="1371"/>
      <c r="F11" s="159" t="str">
        <f>'Attach 3(JV)'!E11</f>
        <v>Gurgaon (Haryana) - 122001</v>
      </c>
    </row>
    <row r="12" spans="1:9" ht="20.100000000000001" customHeight="1">
      <c r="A12" s="33"/>
      <c r="B12" s="1371" t="str">
        <f>'Attach 3(JV)'!B12</f>
        <v/>
      </c>
      <c r="C12" s="1371"/>
      <c r="D12" s="1371"/>
      <c r="E12" s="16"/>
    </row>
    <row r="13" spans="1:9" ht="20.100000000000001" customHeight="1">
      <c r="A13" s="33"/>
      <c r="B13" s="150"/>
      <c r="C13" s="150"/>
      <c r="D13" s="150"/>
      <c r="E13" s="26"/>
      <c r="F13" s="179"/>
      <c r="G13" s="179"/>
    </row>
    <row r="14" spans="1:9" ht="20.100000000000001" customHeight="1">
      <c r="A14" s="33"/>
      <c r="B14" s="150"/>
      <c r="C14" s="150"/>
      <c r="D14" s="150"/>
    </row>
    <row r="15" spans="1:9" ht="20.100000000000001" customHeight="1">
      <c r="A15" s="30" t="s">
        <v>329</v>
      </c>
    </row>
    <row r="16" spans="1:9" ht="20.100000000000001" customHeight="1">
      <c r="A16" s="33"/>
    </row>
    <row r="17" spans="1:21" ht="50.1" customHeight="1">
      <c r="A17" s="1372" t="str">
        <f>"We hereby certify that equipment and materials to be supplied are produced in " &amp;H26 &amp; " eligible source " &amp; F26</f>
        <v>We hereby certify that equipment and materials to be supplied are produced in [Name of Countries],  eligible source country.</v>
      </c>
      <c r="B17" s="1372"/>
      <c r="C17" s="1372"/>
      <c r="D17" s="1372"/>
      <c r="E17" s="1372"/>
      <c r="F17" s="180" t="s">
        <v>173</v>
      </c>
      <c r="G17" s="180" t="s">
        <v>174</v>
      </c>
    </row>
    <row r="18" spans="1:21" ht="45" customHeight="1">
      <c r="A18" s="1370" t="str">
        <f>"We hereby certify that our company is incorporated and registered in " &amp;I26 &amp; " eligible source " &amp;G26</f>
        <v>We hereby certify that our company is incorporated and registered in [Name of Countries],  eligible source country.</v>
      </c>
      <c r="B18" s="1370"/>
      <c r="C18" s="1370"/>
      <c r="D18" s="1370"/>
      <c r="E18" s="1370"/>
      <c r="F18" s="186" t="s">
        <v>147</v>
      </c>
      <c r="G18" s="186" t="s">
        <v>147</v>
      </c>
      <c r="H18" s="167" t="str">
        <f t="shared" ref="H18:I25" si="0">IF(F18 = "", "", F18&amp; ", ")</f>
        <v xml:space="preserve">[Name of Countries], </v>
      </c>
      <c r="I18" s="167" t="str">
        <f t="shared" si="0"/>
        <v xml:space="preserve">[Name of Countries], </v>
      </c>
    </row>
    <row r="19" spans="1:21" ht="33" customHeight="1">
      <c r="A19" s="184"/>
      <c r="B19" s="184"/>
      <c r="C19" s="184"/>
      <c r="D19" s="184"/>
      <c r="E19" s="184"/>
      <c r="F19" s="186"/>
      <c r="G19" s="186"/>
      <c r="H19" s="167" t="str">
        <f t="shared" si="0"/>
        <v/>
      </c>
      <c r="I19" s="167" t="str">
        <f t="shared" si="0"/>
        <v/>
      </c>
    </row>
    <row r="20" spans="1:21" ht="33" customHeight="1">
      <c r="A20" s="184"/>
      <c r="B20" s="184"/>
      <c r="C20" s="184"/>
      <c r="D20" s="38"/>
      <c r="E20" s="184"/>
      <c r="F20" s="186"/>
      <c r="G20" s="186"/>
      <c r="H20" s="167" t="str">
        <f t="shared" si="0"/>
        <v/>
      </c>
      <c r="I20" s="167" t="str">
        <f t="shared" si="0"/>
        <v/>
      </c>
    </row>
    <row r="21" spans="1:21" ht="33" customHeight="1">
      <c r="A21" s="37" t="s">
        <v>6</v>
      </c>
      <c r="B21" s="73">
        <f>'Attach 3(JV)'!B24</f>
        <v>0</v>
      </c>
      <c r="D21" s="38" t="s">
        <v>4</v>
      </c>
      <c r="E21" s="300">
        <f>'Attach 3(JV)'!E24</f>
        <v>0</v>
      </c>
      <c r="F21" s="186"/>
      <c r="G21" s="186"/>
      <c r="H21" s="167" t="str">
        <f t="shared" si="0"/>
        <v/>
      </c>
      <c r="I21" s="167" t="str">
        <f t="shared" si="0"/>
        <v/>
      </c>
    </row>
    <row r="22" spans="1:21" ht="33" customHeight="1">
      <c r="A22" s="37" t="s">
        <v>7</v>
      </c>
      <c r="B22" s="300">
        <f>'Attach 3(JV)'!B25</f>
        <v>0</v>
      </c>
      <c r="D22" s="38" t="s">
        <v>5</v>
      </c>
      <c r="E22" s="300">
        <f>'Attach 3(JV)'!E25</f>
        <v>0</v>
      </c>
      <c r="F22" s="186"/>
      <c r="G22" s="186"/>
      <c r="H22" s="167" t="str">
        <f t="shared" si="0"/>
        <v/>
      </c>
      <c r="I22" s="167" t="str">
        <f t="shared" si="0"/>
        <v/>
      </c>
    </row>
    <row r="23" spans="1:21" ht="33" customHeight="1">
      <c r="D23" s="38"/>
      <c r="H23" s="167" t="str">
        <f t="shared" si="0"/>
        <v/>
      </c>
      <c r="I23" s="167" t="str">
        <f t="shared" si="0"/>
        <v/>
      </c>
    </row>
    <row r="24" spans="1:21" ht="33" customHeight="1">
      <c r="D24" s="38"/>
      <c r="H24" s="167" t="str">
        <f t="shared" si="0"/>
        <v/>
      </c>
      <c r="I24" s="167" t="str">
        <f t="shared" si="0"/>
        <v/>
      </c>
    </row>
    <row r="25" spans="1:21" ht="33" customHeight="1">
      <c r="A25" s="26"/>
      <c r="B25" s="26"/>
      <c r="C25" s="26"/>
      <c r="D25" s="26"/>
      <c r="E25" s="26"/>
      <c r="H25" s="167" t="str">
        <f t="shared" si="0"/>
        <v/>
      </c>
      <c r="I25" s="167" t="str">
        <f t="shared" si="0"/>
        <v/>
      </c>
      <c r="T25" s="178"/>
      <c r="U25" s="178"/>
    </row>
    <row r="26" spans="1:21" ht="33" hidden="1" customHeight="1">
      <c r="A26" s="26"/>
      <c r="B26" s="26"/>
      <c r="C26" s="26"/>
      <c r="D26" s="26"/>
      <c r="E26" s="26"/>
      <c r="F26" s="183" t="str">
        <f>IF((8-COUNTBLANK(F18:F25)) &lt;2, "country.", "countries.")</f>
        <v>country.</v>
      </c>
      <c r="G26" s="183" t="str">
        <f>IF((8-COUNTBLANK(G18:G25)) &lt;2, "country.", "countries.")</f>
        <v>country.</v>
      </c>
      <c r="H26" s="167" t="str">
        <f>IF(COUNTBLANK(F18:F25) =8, "[Enter the name of country where from equipments &amp; material shall be supplied]",CONCATENATE(H18,H19,H20,H21,H22,H23,H24,H25))</f>
        <v xml:space="preserve">[Name of Countries], </v>
      </c>
      <c r="I26" s="167" t="str">
        <f>IF(COUNTBLANK(G18:G25) =8, "[Enter the name of country where from equipments &amp; material shall be supplied]",CONCATENATE(I18,I19,I20,I21,I22,I23,I24,I25))</f>
        <v xml:space="preserve">[Name of Countries], </v>
      </c>
    </row>
    <row r="27" spans="1:21" ht="33" customHeight="1">
      <c r="A27" s="26"/>
      <c r="B27" s="26"/>
      <c r="C27" s="26"/>
      <c r="D27" s="26"/>
      <c r="E27" s="26"/>
    </row>
    <row r="28" spans="1:21" ht="33" customHeight="1">
      <c r="A28" s="26"/>
      <c r="B28" s="26"/>
      <c r="C28" s="26"/>
      <c r="D28" s="26"/>
      <c r="E28" s="26"/>
    </row>
    <row r="29" spans="1:21" ht="33" customHeight="1">
      <c r="A29" s="26"/>
      <c r="B29" s="26"/>
      <c r="C29" s="26"/>
      <c r="D29" s="26"/>
      <c r="E29" s="26"/>
    </row>
    <row r="30" spans="1:21" ht="20.100000000000001" customHeight="1"/>
    <row r="31" spans="1:21" ht="20.100000000000001" customHeight="1">
      <c r="A31" s="39"/>
    </row>
    <row r="32" spans="1:21" ht="20.100000000000001" customHeight="1"/>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c r="A38" s="39"/>
    </row>
    <row r="39" spans="1:1" ht="20.100000000000001" customHeight="1"/>
    <row r="40" spans="1:1" ht="20.100000000000001" customHeight="1"/>
    <row r="41" spans="1:1" ht="20.100000000000001" customHeight="1"/>
    <row r="42" spans="1:1" ht="20.100000000000001" customHeight="1"/>
  </sheetData>
  <sheetProtection password="CC6F" sheet="1" formatColumns="0" formatRows="0" selectLockedCells="1"/>
  <customSheetViews>
    <customSheetView guid="{75B14AF8-1D53-4505-AAFD-D14BA6666FCE}" showPageBreaks="1" showGridLines="0" zeroValues="0" printArea="1" hiddenRows="1" hiddenColumns="1" view="pageBreakPreview">
      <selection activeCell="F19" sqref="F19"/>
      <pageMargins left="0.75" right="0.63" top="0.57999999999999996" bottom="0.6" header="0.34" footer="0.35"/>
      <pageSetup scale="68" orientation="portrait" r:id="rId1"/>
      <headerFooter alignWithMargins="0">
        <oddFooter>&amp;R&amp;"Book Antiqua,Bold"&amp;8 Page &amp;P of &amp;N</oddFooter>
      </headerFooter>
    </customSheetView>
    <customSheetView guid="{A191DFDC-8ECE-4AD6-BD00-FEA0D8FB0A45}" showPageBreaks="1" showGridLines="0" zeroValues="0" printArea="1" hiddenRows="1" hiddenColumns="1" view="pageBreakPreview" topLeftCell="A10">
      <selection activeCell="F19" sqref="F19"/>
      <pageMargins left="0.75" right="0.63" top="0.57999999999999996" bottom="0.6" header="0.34" footer="0.35"/>
      <pageSetup scale="68" orientation="portrait" r:id="rId2"/>
      <headerFooter alignWithMargins="0">
        <oddFooter>&amp;R&amp;"Book Antiqua,Bold"&amp;8 Page &amp;P of &amp;N</oddFooter>
      </headerFooter>
    </customSheetView>
    <customSheetView guid="{5476C51C-4037-4B28-A818-10D7CDF0C66A}" showPageBreaks="1" showGridLines="0" zeroValues="0" printArea="1" hiddenRows="1" hiddenColumns="1" view="pageBreakPreview" topLeftCell="A7">
      <selection activeCell="F20" sqref="F20"/>
      <pageMargins left="0.75" right="0.63" top="0.57999999999999996" bottom="0.6" header="0.34" footer="0.35"/>
      <pageSetup scale="68" orientation="portrait" r:id="rId3"/>
      <headerFooter alignWithMargins="0">
        <oddFooter>&amp;R&amp;"Book Antiqua,Bold"&amp;8 Page &amp;P of &amp;N</oddFooter>
      </headerFooter>
    </customSheetView>
    <customSheetView guid="{3B0AB1ED-5866-4A43-AA03-026CB8F4E20E}" showPageBreaks="1" showGridLines="0" zeroValues="0" printArea="1" hiddenRows="1" hiddenColumns="1" view="pageBreakPreview" topLeftCell="A10">
      <selection activeCell="F20" sqref="F20"/>
      <pageMargins left="0.75" right="0.63" top="0.57999999999999996" bottom="0.6" header="0.34" footer="0.35"/>
      <pageSetup scale="68" orientation="portrait" r:id="rId4"/>
      <headerFooter alignWithMargins="0">
        <oddFooter>&amp;R&amp;"Book Antiqua,Bold"&amp;8 Page &amp;P of &amp;N</oddFooter>
      </headerFooter>
    </customSheetView>
    <customSheetView guid="{45814E31-7EF7-46D4-AAA9-9580F481731A}" showPageBreaks="1" showGridLines="0" zeroValues="0" printArea="1" hiddenRows="1" hiddenColumns="1" view="pageBreakPreview">
      <selection activeCell="F19" sqref="F19"/>
      <pageMargins left="0.75" right="0.63" top="0.57999999999999996" bottom="0.6" header="0.34" footer="0.35"/>
      <pageSetup scale="68" orientation="portrait" r:id="rId5"/>
      <headerFooter alignWithMargins="0">
        <oddFooter>&amp;R&amp;"Book Antiqua,Bold"&amp;8 Page &amp;P of &amp;N</oddFooter>
      </headerFooter>
    </customSheetView>
    <customSheetView guid="{A8583C01-5E6A-4469-ADCA-440E12AA8084}" showPageBreaks="1" showGridLines="0" zeroValues="0" printArea="1" hiddenRows="1" hiddenColumns="1" view="pageBreakPreview">
      <selection activeCell="F22" sqref="F22"/>
      <pageMargins left="0.75" right="0.63" top="0.57999999999999996" bottom="0.6" header="0.34" footer="0.35"/>
      <pageSetup scale="68" orientation="portrait" r:id="rId6"/>
      <headerFooter alignWithMargins="0">
        <oddFooter>&amp;R&amp;"Book Antiqua,Bold"&amp;8 Page &amp;P of &amp;N</oddFooter>
      </headerFooter>
    </customSheetView>
    <customSheetView guid="{3836A67F-51F8-4B52-B51D-937DC398CD1F}" showPageBreaks="1" showGridLines="0" zeroValues="0" printArea="1" hiddenColumns="1" view="pageBreakPreview" topLeftCell="A10">
      <selection activeCell="F22" sqref="F22"/>
      <pageMargins left="0.75" right="0.63" top="0.57999999999999996" bottom="0.6" header="0.34" footer="0.35"/>
      <pageSetup scale="68" orientation="portrait" r:id="rId7"/>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75" right="0.63" top="0.57999999999999996" bottom="0.6" header="0.34" footer="0.35"/>
      <pageSetup scale="68" orientation="portrait" r:id="rId8"/>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75" right="0.63" top="0.57999999999999996" bottom="0.6" header="0.34" footer="0.35"/>
      <pageSetup scale="68" orientation="portrait" r:id="rId9"/>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75" right="0.63" top="0.57999999999999996" bottom="0.6" header="0.34" footer="0.35"/>
      <pageSetup orientation="portrait" r:id="rId10"/>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75" right="0.63" top="0.57999999999999996" bottom="0.6" header="0.34" footer="0.35"/>
      <pageSetup orientation="portrait" r:id="rId11"/>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75" right="0.63" top="0.57999999999999996" bottom="0.6" header="0.34" footer="0.35"/>
      <pageSetup orientation="portrait" r:id="rId12"/>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75" right="0.63" top="0.57999999999999996" bottom="0.6" header="0.34" footer="0.35"/>
      <pageSetup orientation="portrait" r:id="rId13"/>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14"/>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15"/>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16"/>
      <headerFooter alignWithMargins="0">
        <oddFooter>&amp;R&amp;"Book Antiqua,Bold"&amp;8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17"/>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8"/>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19"/>
      <headerFooter alignWithMargins="0">
        <oddFooter>&amp;L&amp;8Tower Package-P238-TW04, TL associated with Phase-I Generation Project in Orissa (Part-C)&amp;R&amp;"Book Antiqua,Bold"&amp;8Attachment-4 TW04  /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21"/>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22"/>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23"/>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24"/>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75" right="0.63" top="0.57999999999999996" bottom="0.6" header="0.34" footer="0.35"/>
      <pageSetup orientation="portrait" r:id="rId25"/>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75" right="0.63" top="0.57999999999999996" bottom="0.6" header="0.34" footer="0.35"/>
      <pageSetup orientation="portrait" r:id="rId26"/>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75" right="0.63" top="0.57999999999999996" bottom="0.6" header="0.34" footer="0.35"/>
      <pageSetup orientation="portrait" r:id="rId27"/>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75" right="0.63" top="0.57999999999999996" bottom="0.6" header="0.34" footer="0.35"/>
      <pageSetup scale="68" orientation="portrait" r:id="rId28"/>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75" right="0.63" top="0.57999999999999996" bottom="0.6" header="0.34" footer="0.35"/>
      <pageSetup scale="68" orientation="portrait" r:id="rId29"/>
      <headerFooter alignWithMargins="0">
        <oddFooter>&amp;R&amp;"Book Antiqua,Bold"&amp;8 Page &amp;P of &amp;N</oddFooter>
      </headerFooter>
    </customSheetView>
    <customSheetView guid="{2CF6F19D-227C-4840-A9E1-6C944B0145DB}" showPageBreaks="1" showGridLines="0" zeroValues="0" printArea="1" hiddenRows="1" hiddenColumns="1" view="pageBreakPreview" topLeftCell="A7">
      <selection activeCell="F22" sqref="F22"/>
      <pageMargins left="0.75" right="0.63" top="0.57999999999999996" bottom="0.6" header="0.34" footer="0.35"/>
      <pageSetup scale="68" orientation="portrait" r:id="rId30"/>
      <headerFooter alignWithMargins="0">
        <oddFooter>&amp;R&amp;"Book Antiqua,Bold"&amp;8 Page &amp;P of &amp;N</oddFooter>
      </headerFooter>
    </customSheetView>
    <customSheetView guid="{22E98F9C-C2D1-498E-A22F-610A9D935107}" showPageBreaks="1" showGridLines="0" zeroValues="0" printArea="1" hiddenRows="1" hiddenColumns="1" view="pageBreakPreview">
      <selection activeCell="F19" sqref="F19"/>
      <pageMargins left="0.75" right="0.63" top="0.57999999999999996" bottom="0.6" header="0.34" footer="0.35"/>
      <pageSetup scale="68" orientation="portrait" r:id="rId31"/>
      <headerFooter alignWithMargins="0">
        <oddFooter>&amp;R&amp;"Book Antiqua,Bold"&amp;8 Page &amp;P of &amp;N</oddFooter>
      </headerFooter>
    </customSheetView>
    <customSheetView guid="{F69C7555-C61D-4F7A-9432-A1A8E6C1D167}" showPageBreaks="1" showGridLines="0" zeroValues="0" printArea="1" hiddenRows="1" hiddenColumns="1" view="pageBreakPreview" topLeftCell="A12">
      <selection activeCell="F19" sqref="F19"/>
      <pageMargins left="0.75" right="0.63" top="0.57999999999999996" bottom="0.6" header="0.34" footer="0.35"/>
      <pageSetup scale="68" orientation="portrait" r:id="rId32"/>
      <headerFooter alignWithMargins="0">
        <oddFooter>&amp;R&amp;"Book Antiqua,Bold"&amp;8 Page &amp;P of &amp;N</oddFooter>
      </headerFooter>
    </customSheetView>
    <customSheetView guid="{1C46EBB3-B065-41C0-9C89-6B0653776FC2}" showPageBreaks="1" showGridLines="0" zeroValues="0" printArea="1" hiddenRows="1" hiddenColumns="1" view="pageBreakPreview" topLeftCell="A10">
      <selection activeCell="F20" sqref="F20"/>
      <pageMargins left="0.75" right="0.63" top="0.57999999999999996" bottom="0.6" header="0.34" footer="0.35"/>
      <pageSetup scale="68" orientation="portrait" r:id="rId33"/>
      <headerFooter alignWithMargins="0">
        <oddFooter>&amp;R&amp;"Book Antiqua,Bold"&amp;8 Page &amp;P of &amp;N</oddFooter>
      </headerFooter>
    </customSheetView>
    <customSheetView guid="{DADC952D-E162-4FBD-AB22-9C1A7E7CACD8}" showPageBreaks="1" showGridLines="0" zeroValues="0" printArea="1" hiddenRows="1" hiddenColumns="1" view="pageBreakPreview">
      <selection activeCell="F20" sqref="F20"/>
      <pageMargins left="0.75" right="0.63" top="0.57999999999999996" bottom="0.6" header="0.34" footer="0.35"/>
      <pageSetup scale="68" orientation="portrait" r:id="rId34"/>
      <headerFooter alignWithMargins="0">
        <oddFooter>&amp;R&amp;"Book Antiqua,Bold"&amp;8 Page &amp;P of &amp;N</oddFooter>
      </headerFooter>
    </customSheetView>
    <customSheetView guid="{ABDD40A7-66B9-43CC-B63B-09D98A5A40BE}" showPageBreaks="1" showGridLines="0" zeroValues="0" printArea="1" hiddenRows="1" hiddenColumns="1" view="pageBreakPreview" topLeftCell="A7">
      <selection activeCell="F20" sqref="F20"/>
      <pageMargins left="0.75" right="0.63" top="0.57999999999999996" bottom="0.6" header="0.34" footer="0.35"/>
      <pageSetup scale="68" orientation="portrait" r:id="rId35"/>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8" orientation="portrait" r:id="rId36"/>
  <headerFooter alignWithMargins="0">
    <oddFooter>&amp;R&amp;"Book Antiqua,Bold"&amp;8 Page &amp;P of &amp;N</oddFooter>
  </headerFooter>
  <drawing r:id="rId3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66</vt:i4>
      </vt:variant>
    </vt:vector>
  </HeadingPairs>
  <TitlesOfParts>
    <vt:vector size="98" baseType="lpstr">
      <vt:lpstr>Basic</vt:lpstr>
      <vt:lpstr>Cover</vt:lpstr>
      <vt:lpstr>Name of Bidders</vt:lpstr>
      <vt:lpstr>Names of Bidder</vt:lpstr>
      <vt:lpstr>Attach 3(JV)</vt:lpstr>
      <vt:lpstr>Attach-3 (QR)_old</vt:lpstr>
      <vt:lpstr>Attach 3(QR)</vt:lpstr>
      <vt:lpstr>Attach-3 (QR)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vt:lpstr>
      <vt:lpstr>Attach 17</vt:lpstr>
      <vt:lpstr>Attach 18</vt:lpstr>
      <vt:lpstr>Attach 18 SP</vt:lpstr>
      <vt:lpstr>Attach 19</vt:lpstr>
      <vt:lpstr>Bid Form 1st Envelope </vt:lpstr>
      <vt:lpstr>N to W</vt:lpstr>
      <vt:lpstr>Sheet1</vt:lpstr>
      <vt:lpstr>Sheet2</vt:lpstr>
      <vt:lpstr>'Attach-3 (QR)'!BL2A</vt:lpstr>
      <vt:lpstr>'Attach-3 (QR)_old'!BL2A</vt:lpstr>
      <vt:lpstr>'Attach-3 (QR)'!BL2AA</vt:lpstr>
      <vt:lpstr>'Attach-3 (QR)_old'!BL2AA</vt:lpstr>
      <vt:lpstr>'Attach-3 (QR)'!BL2B</vt:lpstr>
      <vt:lpstr>'Attach-3 (QR)_old'!BL2B</vt:lpstr>
      <vt:lpstr>'Attach-3 (QR)'!BL2C</vt:lpstr>
      <vt:lpstr>'Attach-3 (QR)_old'!BL2C</vt:lpstr>
      <vt:lpstr>'Attach-3 (QR)'!BL3A</vt:lpstr>
      <vt:lpstr>'Attach-3 (QR)_old'!BL3A</vt:lpstr>
      <vt:lpstr>'Attach-3 (QR)'!BL3B</vt:lpstr>
      <vt:lpstr>'Attach-3 (QR)_old'!BL3B</vt:lpstr>
      <vt:lpstr>'Attach-3 (QR)'!BL3C</vt:lpstr>
      <vt:lpstr>'Attach-3 (QR)_old'!BL3C</vt:lpstr>
      <vt:lpstr>'Attach-3 (QR)'!BL4A</vt:lpstr>
      <vt:lpstr>'Attach-3 (QR)_old'!BL4A</vt:lpstr>
      <vt:lpstr>'Attach-3 (QR)'!BL4B</vt:lpstr>
      <vt:lpstr>'Attach-3 (QR)_old'!BL4B</vt:lpstr>
      <vt:lpstr>'Attach-3 (QR)'!BL4C</vt:lpstr>
      <vt:lpstr>'Attach-3 (QR)_old'!BL4C</vt:lpstr>
      <vt:lpstr>'Attach-3 (QR)'!BL5A</vt:lpstr>
      <vt:lpstr>'Attach-3 (QR)_old'!BL5A</vt:lpstr>
      <vt:lpstr>'Attach-3 (QR)'!BL5B</vt:lpstr>
      <vt:lpstr>'Attach-3 (QR)_old'!BL5B</vt:lpstr>
      <vt:lpstr>'Attach-3 (QR)'!BL5C</vt:lpstr>
      <vt:lpstr>'Attach-3 (QR)_old'!BL5C</vt:lpstr>
      <vt:lpstr>'Attach-3 (QR)_old'!PATHAR1</vt:lpstr>
      <vt:lpstr>'Attach-3 (QR)_old'!PATHAR2</vt:lpstr>
      <vt:lpstr>'Attach-3 (QR)_old'!PATHAR3</vt:lpstr>
      <vt:lpstr>'Attach-3 (QR)'!PATHJVPR1</vt:lpstr>
      <vt:lpstr>'Attach-3 (QR)_old'!PATHJVPR1</vt:lpstr>
      <vt:lpstr>'Attach-3 (QR)'!PATHJVPR2</vt:lpstr>
      <vt:lpstr>'Attach-3 (QR)_old'!PATHJVPR2</vt:lpstr>
      <vt:lpstr>'Attach-3 (QR)'!PATHLP1</vt:lpstr>
      <vt:lpstr>'Attach-3 (QR)_old'!PATHLP1</vt:lpstr>
      <vt:lpstr>'Attach-3 (QR)'!PATHPR1</vt:lpstr>
      <vt:lpstr>'Attach-3 (QR)_old'!PATHPR1</vt:lpstr>
      <vt:lpstr>'Attach 10'!Print_Area</vt:lpstr>
      <vt:lpstr>'Attach 11'!Print_Area</vt:lpstr>
      <vt:lpstr>'Attach 12'!Print_Area</vt:lpstr>
      <vt:lpstr>'Attach 13'!Print_Area</vt:lpstr>
      <vt:lpstr>'Attach 14'!Print_Area</vt:lpstr>
      <vt:lpstr>'Attach 14-IP'!Print_Area</vt:lpstr>
      <vt:lpstr>'Attach 15'!Print_Area</vt:lpstr>
      <vt:lpstr>'Attach 16'!Print_Area</vt:lpstr>
      <vt:lpstr>'Attach 17'!Print_Area</vt:lpstr>
      <vt:lpstr>'Attach 18'!Print_Area</vt:lpstr>
      <vt:lpstr>'Attach 18 SP'!Print_Area</vt:lpstr>
      <vt:lpstr>'Attach 19'!Print_Area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'Attach-3 (QR)'!Print_Area</vt:lpstr>
      <vt:lpstr>'Attach-3 (QR)_old'!Print_Area</vt:lpstr>
      <vt:lpstr>'Bid Form 1st Envelope '!Print_Area</vt:lpstr>
      <vt:lpstr>Cover!Print_Area</vt:lpstr>
      <vt:lpstr>'Name of Bidders'!Print_Area</vt:lpstr>
      <vt:lpstr>'Names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Ankit Vaishnav {अंकित वैष्णव}</cp:lastModifiedBy>
  <cp:lastPrinted>2020-09-25T03:11:11Z</cp:lastPrinted>
  <dcterms:created xsi:type="dcterms:W3CDTF">2010-09-27T08:09:01Z</dcterms:created>
  <dcterms:modified xsi:type="dcterms:W3CDTF">2023-04-18T06:52:33Z</dcterms:modified>
</cp:coreProperties>
</file>