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updateLinks="never" codeName="ThisWorkbook" defaultThemeVersion="124226"/>
  <mc:AlternateContent xmlns:mc="http://schemas.openxmlformats.org/markup-compatibility/2006">
    <mc:Choice Requires="x15">
      <x15ac:absPath xmlns:x15ac="http://schemas.microsoft.com/office/spreadsheetml/2010/11/ac" url="F:\SAMRAT JAIN\CURRENT PROJECTS\5. NERPSIP Township Pkg-A &amp; C\Bidding Documents Package-A\Volume-III\"/>
    </mc:Choice>
  </mc:AlternateContent>
  <xr:revisionPtr revIDLastSave="0" documentId="13_ncr:81_{D6260F74-4F16-4297-965C-C675982251DD}" xr6:coauthVersionLast="36" xr6:coauthVersionMax="47" xr10:uidLastSave="{00000000-0000-0000-0000-000000000000}"/>
  <workbookProtection workbookPassword="CAB2" revisionsPassword="CAA6" lockStructure="1" lockRevision="1"/>
  <bookViews>
    <workbookView xWindow="-105" yWindow="-105" windowWidth="19425" windowHeight="10425" tabRatio="661"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(QR)'!#REF!</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(QR)'!#REF!</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(QR)'!#REF!</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(QR)'!#REF!</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(QR)'!#REF!</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(QR)'!#REF!</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(QR)'!#REF!</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(QR)'!#REF!</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(QR)'!#REF!</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(QR)'!#REF!</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(QR)'!#REF!</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(QR)'!#REF!</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(QR)'!#REF!</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(QR)'!#REF!</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(QR)'!#REF!</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(QR)'!#REF!</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(QR)'!#REF!</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12'!$A$1:$E$42</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15'!$A$1:$E$88</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5'!$A$1:$E$108</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(QR)'!$A$1:$H$151</definedName>
    <definedName name="_xlnm.Print_Area" localSheetId="4">'Attach-3 (QR)_old'!$A$1:$J$407</definedName>
    <definedName name="_xlnm.Print_Area" localSheetId="27">'Bid Form 1st Envelope '!$A$1:$J$118</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12'!$A$1:$E$42</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15'!$A$1:$E$88</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(QR)'!$A$1:$H$151</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15'!#REF!</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(QR)'!$94:$94,'Attach-3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'!$28:$29,'Bid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12'!$A$1:$E$42</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15'!$A$1:$E$88</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(QR)'!$A$1:$H$151</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15'!#REF!</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(QR)'!$94:$94,'Attach-3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'!$28:$29,'Bid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(QR)'!$A$1:$H$151</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15'!$A$1:$E$88</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15'!#REF!</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(QR)'!$A$1:$H$151</definedName>
    <definedName name="Z_176A4F7E_17B2_43CD_BA12_35A58E9B73EF_.wvu.Rows" localSheetId="6" hidden="1">'Attach-3 (QR)'!$19:$23,'Attach-3 (QR)'!$25:$25,'Attach-3 (QR)'!$35:$35,'Attach-3 (QR)'!#REF!,'Attach-3 (QR)'!#REF!,'Attach-3 (QR)'!#REF!,'Attach-3 (QR)'!$94:$94,'Attach-3 (QR)'!#REF!</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12'!$A$1:$E$42</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(QR)'!$A$1:$H$151</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(QR)'!$A$1:$H$151</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12'!$A$1:$E$42</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15'!$A$1:$E$88</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15'!#REF!</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12'!$A$1:$E$42</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12'!$A$1:$E$42</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12'!$A$1:$F$42</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15'!$A$1:$E$88</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(QR)'!$A$1:$H$151</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15'!#REF!</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(QR)'!#REF!,'Attach-3 (QR)'!$94:$94,'Attach-3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'!$28:$29,'Bid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12'!$A$1:$F$42</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15'!$A$1:$E$88</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(QR)'!$A$1:$H$151</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15'!#REF!</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(QR)'!#REF!,'Attach-3 (QR)'!$94:$94,'Attach-3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'!$28:$29,'Bid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(QR)'!$A$1:$H$151</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12'!$A$1:$E$42</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15'!$A$1:$E$88</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15'!#REF!</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'!$28:$29,'Bid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PrintArea" localSheetId="6" hidden="1">'Attach-3 (QR)'!$A$1:$H$151</definedName>
    <definedName name="Z_308F00E9_5A71_4486_BCFD_DF8513C1906D_.wvu.PrintArea" localSheetId="4" hidden="1">'Attach-3 (QR)_old'!$A$1:$H$407</definedName>
    <definedName name="Z_308F00E9_5A71_4486_BCFD_DF8513C1906D_.wvu.Rows" localSheetId="6" hidden="1">'Attach-3 (QR)'!#REF!,'Attach-3 (QR)'!#REF!,'Attach-3 (QR)'!#REF!,'Attach-3 (QR)'!#REF!,'Attach-3 (QR)'!#REF!,'Attach-3 (QR)'!$94:$94,'Attach-3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PrintArea" localSheetId="6" hidden="1">'Attach-3 (QR)'!$A$1:$H$151</definedName>
    <definedName name="Z_3365131F_6BE7_432A_859B_F41B794BB9E6_.wvu.PrintArea" localSheetId="4" hidden="1">'Attach-3 (QR)_old'!$A$1:$H$407</definedName>
    <definedName name="Z_3365131F_6BE7_432A_859B_F41B794BB9E6_.wvu.Rows" localSheetId="6" hidden="1">'Attach-3 (QR)'!#REF!,'Attach-3 (QR)'!#REF!,'Attach-3 (QR)'!#REF!,'Attach-3 (QR)'!#REF!,'Attach-3 (QR)'!#REF!,'Attach-3 (QR)'!$94:$94,'Attach-3 (QR)'!#REF!,'Attach-3 (QR)'!#REF!,'Attach-3 (QR)'!#REF!,'Attach-3 (QR)'!$130:$130</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15'!$A$1:$E$88</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15'!#REF!</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12'!$A$1:$E$42</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15'!$A$1:$E$88</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'!$A$1:$J$118</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15'!#REF!</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'!$28:$29,'Bid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15'!$A$1:$E$88</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15'!#REF!</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15'!$A$1:$E$89</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15'!#REF!</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15'!$A$1:$E$88</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15'!#REF!</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15'!$A$1:$E$88</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(QR)'!$A$1:$H$151</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12'!$A$1:$F$42</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15'!$A$1:$E$88</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(QR)'!$A$1:$H$151</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15'!#REF!</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(QR)'!#REF!,'Attach-3 (QR)'!$94:$94,'Attach-3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'!$28:$29,'Bid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PrintArea" localSheetId="6" hidden="1">'Attach-3 (QR)'!$A$1:$H$151</definedName>
    <definedName name="Z_57EC2AB3_459C_475C_AFE6_EBB6882FA67E_.wvu.PrintArea" localSheetId="4" hidden="1">'Attach-3 (QR)_old'!$A$1:$H$407</definedName>
    <definedName name="Z_5802F788_6BC6_4DD2_9B34_FB4B8F376754_.wvu.Cols" localSheetId="6" hidden="1">'Attach-3 (QR)'!#REF!</definedName>
    <definedName name="Z_5802F788_6BC6_4DD2_9B34_FB4B8F376754_.wvu.PrintArea" localSheetId="6" hidden="1">'Attach-3 (QR)'!$A$1:$H$151</definedName>
    <definedName name="Z_5802F788_6BC6_4DD2_9B34_FB4B8F376754_.wvu.Rows" localSheetId="6" hidden="1">'Attach-3 (QR)'!$19:$23,'Attach-3 (QR)'!$25:$25,'Attach-3 (QR)'!$35:$35,'Attach-3 (QR)'!#REF!,'Attach-3 (QR)'!#REF!,'Attach-3 (QR)'!#REF!,'Attach-3 (QR)'!$94:$94,'Attach-3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PrintArea" localSheetId="6" hidden="1">'Attach-3 (QR)'!$A$1:$H$151</definedName>
    <definedName name="Z_582CF44B_0703_4CA2_AB84_00685031CD39_.wvu.PrintArea" localSheetId="4" hidden="1">'Attach-3 (QR)_old'!$A$1:$H$407</definedName>
    <definedName name="Z_582CF44B_0703_4CA2_AB84_00685031CD39_.wvu.Rows" localSheetId="6" hidden="1">'Attach-3 (QR)'!#REF!,'Attach-3 (QR)'!#REF!,'Attach-3 (QR)'!#REF!,'Attach-3 (QR)'!#REF!,'Attach-3 (QR)'!#REF!,'Attach-3 (QR)'!$94:$94,'Attach-3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12'!$A$1:$E$42</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12'!$A$1:$F$42</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15'!$A$1:$E$88</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(QR)'!$A$1:$H$151</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15'!#REF!</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(QR)'!#REF!,'Attach-3 (QR)'!$94:$94,'Attach-3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'!$28:$29,'Bid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12'!$A$1:$E$42</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12'!$A$1:$F$42</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15'!$A$1:$E$88</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(QR)'!$A$1:$H$151</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15'!#REF!</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(QR)'!#REF!,'Attach-3 (QR)'!$94:$94,'Attach-3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'!$28:$29,'Bid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PrintArea" localSheetId="17" hidden="1">'Attach 12'!$A$1:$E$42</definedName>
    <definedName name="Z_6B2C1320_5106_401D_86E8_03FFC7419150_.wvu.PrintArea" localSheetId="25" hidden="1">'Attach 18 SP'!$A$8:$I$157</definedName>
    <definedName name="Z_6B2C1320_5106_401D_86E8_03FFC7419150_.wvu.PrintArea" localSheetId="6" hidden="1">'Attach-3 (QR)'!$A$1:$H$151</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(QR)'!#REF!</definedName>
    <definedName name="Z_6DC6C963_9F04_44DD_BC90_C1641F014E55_.wvu.PrintArea" localSheetId="6" hidden="1">'Attach-3 (QR)'!$A$1:$H$151</definedName>
    <definedName name="Z_6DC6C963_9F04_44DD_BC90_C1641F014E55_.wvu.Rows" localSheetId="6" hidden="1">'Attach-3 (QR)'!$19:$23,'Attach-3 (QR)'!$25:$25,'Attach-3 (QR)'!$35:$35,'Attach-3 (QR)'!#REF!,'Attach-3 (QR)'!#REF!,'Attach-3 (QR)'!#REF!,'Attach-3 (QR)'!$94:$94,'Attach-3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PrintArea" localSheetId="6" hidden="1">'Attach-3 (QR)'!$A$1:$H$151</definedName>
    <definedName name="Z_6FD3A41D_DEEE_48F5_96DB_6021F0BEBAF6_.wvu.PrintArea" localSheetId="4" hidden="1">'Attach-3 (QR)_old'!$A$1:$H$407</definedName>
    <definedName name="Z_6FD3A41D_DEEE_48F5_96DB_6021F0BEBAF6_.wvu.Rows" localSheetId="6" hidden="1">'Attach-3 (QR)'!#REF!,'Attach-3 (QR)'!#REF!,'Attach-3 (QR)'!#REF!,'Attach-3 (QR)'!#REF!,'Attach-3 (QR)'!#REF!,'Attach-3 (QR)'!$94:$94,'Attach-3 (QR)'!#REF!,'Attach-3 (QR)'!#REF!,'Attach-3 (QR)'!#REF!,'Attach-3 (QR)'!$130:$130</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(QR)'!$A$1:$H$151</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(QR)'!$94:$94,'Attach-3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12'!$A$1:$E$42</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PrintArea" localSheetId="6" hidden="1">'Attach-3 (QR)'!$A$1:$H$151</definedName>
    <definedName name="Z_728AEB16_F9CD_4198_B4E9_2E28A5E42262_.wvu.PrintArea" localSheetId="4" hidden="1">'Attach-3 (QR)_old'!$A$1:$H$407</definedName>
    <definedName name="Z_728AEB16_F9CD_4198_B4E9_2E28A5E42262_.wvu.Rows" localSheetId="6" hidden="1">'Attach-3 (QR)'!#REF!,'Attach-3 (QR)'!#REF!,'Attach-3 (QR)'!#REF!,'Attach-3 (QR)'!#REF!,'Attach-3 (QR)'!#REF!,'Attach-3 (QR)'!$94:$94,'Attach-3 (QR)'!#REF!,'Attach-3 (QR)'!#REF!,'Attach-3 (QR)'!#REF!,'Attach-3 (QR)'!$130:$130</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15'!$A$1:$E$88</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15'!#REF!</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PrintArea" localSheetId="6" hidden="1">'Attach-3 (QR)'!$A$1:$H$151</definedName>
    <definedName name="Z_7DC13EB1_5F25_4667_BD87_340DAD4F0E72_.wvu.PrintArea" localSheetId="4" hidden="1">'Attach-3 (QR)_old'!$A$1:$H$407</definedName>
    <definedName name="Z_7DC13EB1_5F25_4667_BD87_340DAD4F0E72_.wvu.Rows" localSheetId="6" hidden="1">'Attach-3 (QR)'!#REF!,'Attach-3 (QR)'!#REF!,'Attach-3 (QR)'!#REF!,'Attach-3 (QR)'!#REF!,'Attach-3 (QR)'!#REF!,'Attach-3 (QR)'!$94:$94,'Attach-3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(QR)'!$A$1:$H$151</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15'!$A$1:$E$88</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15'!#REF!</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12'!$A$1:$E$42</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12'!$A$1:$F$42</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15'!$A$1:$E$88</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(QR)'!$A$1:$H$151</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15'!#REF!</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(QR)'!#REF!,'Attach-3 (QR)'!$94:$94,'Attach-3 (QR)'!#REF!</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'!$28:$29,'Bid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15'!$A$1:$E$88</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15'!#REF!</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12'!$A$1:$E$42</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15'!$A$1:$E$89</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15'!$A$1:$E$88</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15'!#REF!</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PrintArea" localSheetId="6" hidden="1">'Attach-3 (QR)'!$A$1:$H$151</definedName>
    <definedName name="Z_9F8CD454_46B1_47B9_9F5F_73ED69AC40D4_.wvu.PrintArea" localSheetId="4" hidden="1">'Attach-3 (QR)_old'!$A$1:$H$407</definedName>
    <definedName name="Z_9F8CD454_46B1_47B9_9F5F_73ED69AC40D4_.wvu.Rows" localSheetId="6" hidden="1">'Attach-3 (QR)'!#REF!,'Attach-3 (QR)'!#REF!,'Attach-3 (QR)'!#REF!,'Attach-3 (QR)'!#REF!,'Attach-3 (QR)'!#REF!,'Attach-3 (QR)'!$94:$94,'Attach-3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(QR)'!$A$1:$H$151</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12'!$A$1:$E$42</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15'!$A$1:$E$90</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12'!$A$1:$E$42</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15'!$A$1:$E$88</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15'!#REF!</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'!$28:$29,'Bid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(QR)'!$A$1:$H$151</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12'!$A$1:$E$42</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12'!$A$1:$E$42</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15'!$A$1:$E$88</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5'!$A$1:$E$108</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(QR)'!$A$1:$H$151</definedName>
    <definedName name="Z_B9DDBA10_9BB0_4D91_9619_C113F75B2489_.wvu.PrintArea" localSheetId="4" hidden="1">'Attach-3 (QR)_old'!$A$1:$J$407</definedName>
    <definedName name="Z_B9DDBA10_9BB0_4D91_9619_C113F75B2489_.wvu.PrintArea" localSheetId="27" hidden="1">'Bid Form 1st Envelope '!$A$1:$J$118</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15'!$16:$21</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(QR)'!$94:$94</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'!$28:$29,'Bid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12'!$A$1:$E$42</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15'!$A$1:$E$88</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15'!#REF!</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(QR)'!$A$1:$H$151</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15'!$A$1:$E$88</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15'!#REF!</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12'!$A$1:$E$42</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15'!$A$1:$E$89</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15'!#REF!</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12'!$A$1:$F$42</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15'!$A$1:$E$88</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(QR)'!$A$1:$H$151</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15'!#REF!</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(QR)'!#REF!,'Attach-3 (QR)'!$94:$94,'Attach-3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'!$28:$29,'Bid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12'!$A$1:$E$42</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(QR)'!$A$1:$H$151</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15'!$A$1:$E$88</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15'!#REF!</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15'!$A$1:$E$88</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15'!#REF!</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(QR)'!$A$1:$H$151</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(QR)'!$94:$94,'Attach-3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PrintArea" localSheetId="6" hidden="1">'Attach-3 (QR)'!$A$1:$H$151</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12'!$A$1:$E$42</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15'!$A$1:$E$89</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12'!$A$1:$E$42</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15'!$A$1:$E$88</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(QR)'!$A$1:$H$151</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15'!#REF!</definedName>
    <definedName name="Z_F0C5A243_1ADF_42BF_85A0_B6506A13618B_.wvu.Rows" localSheetId="23" hidden="1">'Attach 17'!$26:$26,'Attach 17'!$32:$209</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(QR)'!#REF!,'Attach-3 (QR)'!$94:$94,'Attach-3 (QR)'!$102:$102,'Attach-3 (QR)'!$115:$115,'Attach-3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'!$28:$29,'Bid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12'!$A$1:$E$42</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15'!$A$1:$E$88</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(QR)'!$A$1:$H$151</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15'!#REF!</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(QR)'!$94:$94,'Attach-3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'!$28:$29,'Bid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15'!$A$1:$E$88</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15'!#REF!</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15'!$A$1:$E$88</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15'!#REF!</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Samrat Jain {Samrat Jain} - Personal View" guid="{B9DDBA10-9BB0-4D91-9619-C113F75B2489}" mergeInterval="0" personalView="1" maximized="1" xWindow="-8" yWindow="-8" windowWidth="1936" windowHeight="1056" tabRatio="661" activeSheetId="2" showComments="commIndAndComment"/>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Atul Kumar Singh {अतुल कुमार सिंह} - Personal View" guid="{F0C5A243-1ADF-42BF-85A0-B6506A13618B}" mergeInterval="0" personalView="1" maximized="1" windowWidth="1276" windowHeight="846" tabRatio="942" activeSheetId="28"/>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s>
</workbook>
</file>

<file path=xl/calcChain.xml><?xml version="1.0" encoding="utf-8"?>
<calcChain xmlns="http://schemas.openxmlformats.org/spreadsheetml/2006/main">
  <c r="F1" i="2" l="1"/>
  <c r="B56" i="28"/>
  <c r="B55" i="28"/>
  <c r="B54" i="28"/>
  <c r="A48" i="26" l="1"/>
  <c r="A45" i="15"/>
  <c r="A43" i="26" l="1"/>
  <c r="A42" i="26"/>
  <c r="A40" i="26"/>
  <c r="A39" i="26"/>
  <c r="B90" i="28" l="1"/>
  <c r="B53" i="28" l="1"/>
  <c r="B52" i="28" l="1"/>
  <c r="B51" i="28"/>
  <c r="B50" i="28"/>
  <c r="B49" i="28"/>
  <c r="E97" i="7" l="1"/>
  <c r="D43" i="7"/>
  <c r="A50" i="21" l="1"/>
  <c r="A7" i="4" l="1"/>
  <c r="A7" i="7" s="1"/>
  <c r="B20" i="23" l="1"/>
  <c r="G11" i="23"/>
  <c r="G10" i="23"/>
  <c r="G9" i="23"/>
  <c r="G8" i="23"/>
  <c r="A8" i="23"/>
  <c r="G7" i="23"/>
  <c r="Z2" i="23"/>
  <c r="B22" i="7" l="1"/>
  <c r="B21" i="7"/>
  <c r="B20" i="7"/>
  <c r="H11" i="7"/>
  <c r="H10" i="7"/>
  <c r="H9" i="7"/>
  <c r="H8" i="7"/>
  <c r="A8" i="7"/>
  <c r="H7" i="7"/>
  <c r="G23" i="28" l="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6" i="22"/>
  <c r="E72"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150" i="7" s="1"/>
  <c r="E25" i="4"/>
  <c r="AA25" i="4"/>
  <c r="B1" i="3"/>
  <c r="B2" i="3"/>
  <c r="I6" i="3"/>
  <c r="J6" i="3" s="1"/>
  <c r="K89" i="28" s="1"/>
  <c r="AA6" i="3"/>
  <c r="B7" i="3"/>
  <c r="I15" i="3"/>
  <c r="J15" i="3" s="1"/>
  <c r="L15" i="3"/>
  <c r="J21" i="3"/>
  <c r="B23" i="3"/>
  <c r="B24" i="3"/>
  <c r="H36" i="3"/>
  <c r="B3" i="2"/>
  <c r="G150" i="7" l="1"/>
  <c r="F48" i="15"/>
  <c r="G149" i="7"/>
  <c r="F47" i="15"/>
  <c r="A3" i="7"/>
  <c r="A3" i="15"/>
  <c r="E18" i="15" s="1"/>
  <c r="C149" i="7"/>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29"/>
  <c r="B11" i="29" s="1"/>
  <c r="D11" i="29" s="1"/>
  <c r="E17" i="4"/>
  <c r="B66" i="17" s="1"/>
  <c r="D69" i="24"/>
  <c r="A7" i="29"/>
  <c r="B7" i="29" s="1"/>
  <c r="D7" i="29"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40" i="18"/>
  <c r="B25" i="19"/>
  <c r="B25" i="20"/>
  <c r="B88" i="22"/>
  <c r="B96" i="23" s="1"/>
  <c r="B30" i="24"/>
  <c r="B58" i="24" s="1"/>
  <c r="B86" i="24" s="1"/>
  <c r="B19" i="25"/>
  <c r="E30" i="27"/>
  <c r="B11" i="27"/>
  <c r="B9" i="27"/>
  <c r="C98"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40" i="18"/>
  <c r="B11" i="18"/>
  <c r="B9" i="18"/>
  <c r="E24" i="19"/>
  <c r="B11" i="19"/>
  <c r="B9" i="19"/>
  <c r="E24" i="20"/>
  <c r="B11" i="20"/>
  <c r="B9" i="20"/>
  <c r="E87" i="22"/>
  <c r="H95" i="23" s="1"/>
  <c r="B12" i="22"/>
  <c r="B11" i="23" s="1"/>
  <c r="B10" i="22"/>
  <c r="D29" i="24"/>
  <c r="D57" i="24" s="1"/>
  <c r="D85" i="24" s="1"/>
  <c r="B11" i="24"/>
  <c r="B9" i="24"/>
  <c r="E20" i="25"/>
  <c r="B12" i="25"/>
  <c r="B10" i="25"/>
  <c r="A8" i="25"/>
  <c r="B30" i="27"/>
  <c r="F99" i="28"/>
  <c r="F96" i="28"/>
  <c r="A10" i="29"/>
  <c r="B10" i="29" s="1"/>
  <c r="D10" i="29" s="1"/>
  <c r="A4" i="29"/>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41" i="18"/>
  <c r="A1" i="18"/>
  <c r="B24" i="19"/>
  <c r="B24" i="20"/>
  <c r="A3" i="20"/>
  <c r="B87"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A1" i="16"/>
  <c r="B27" i="17"/>
  <c r="B55" i="17" s="1"/>
  <c r="B83" i="17" s="1"/>
  <c r="B41" i="18"/>
  <c r="B12" i="18"/>
  <c r="B10" i="18"/>
  <c r="A8" i="18"/>
  <c r="E25" i="19"/>
  <c r="B12" i="19"/>
  <c r="B10" i="19"/>
  <c r="A8" i="19"/>
  <c r="E25" i="20"/>
  <c r="B12" i="20"/>
  <c r="B10" i="20"/>
  <c r="A8" i="20"/>
  <c r="E88" i="22"/>
  <c r="H96" i="23" s="1"/>
  <c r="B13" i="22"/>
  <c r="B12" i="23" s="1"/>
  <c r="B11" i="22"/>
  <c r="B10" i="23" s="1"/>
  <c r="E19" i="25"/>
  <c r="A1" i="20"/>
  <c r="A1" i="28"/>
  <c r="A1" i="22"/>
  <c r="A1" i="23" s="1"/>
  <c r="A1" i="27"/>
  <c r="A1" i="11"/>
  <c r="A1" i="19"/>
  <c r="A1" i="24"/>
  <c r="A32" i="24" s="1"/>
  <c r="A60" i="24" s="1"/>
  <c r="A1" i="8"/>
  <c r="A1" i="15"/>
  <c r="A3" i="9"/>
  <c r="A3" i="11"/>
  <c r="A3" i="12"/>
  <c r="A3" i="13"/>
  <c r="A3" i="16"/>
  <c r="A3" i="25"/>
  <c r="A3" i="6"/>
  <c r="A3" i="17" s="1"/>
  <c r="A32" i="17" s="1"/>
  <c r="A60" i="17" s="1"/>
  <c r="A3" i="8"/>
  <c r="A3" i="10"/>
  <c r="A3" i="14"/>
  <c r="A3" i="18"/>
  <c r="A3" i="19"/>
  <c r="E23" i="22" l="1"/>
  <c r="B9" i="23"/>
  <c r="H20" i="23" s="1"/>
  <c r="AI9" i="28"/>
  <c r="AI7" i="28"/>
  <c r="AI8" i="28" s="1"/>
  <c r="A73" i="11"/>
  <c r="A36" i="11"/>
  <c r="B92" i="28" l="1"/>
</calcChain>
</file>

<file path=xl/sharedStrings.xml><?xml version="1.0" encoding="utf-8"?>
<sst xmlns="http://schemas.openxmlformats.org/spreadsheetml/2006/main" count="1823" uniqueCount="994">
  <si>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</si>
  <si>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</si>
  <si>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</si>
  <si>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</si>
  <si>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</si>
  <si>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</si>
  <si>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</si>
  <si>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</si>
  <si>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</si>
  <si>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</si>
  <si>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</si>
  <si>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</si>
  <si>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</si>
  <si>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</si>
  <si>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</si>
  <si>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</si>
  <si>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</si>
  <si>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</si>
  <si>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</si>
  <si>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</si>
  <si>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</si>
  <si>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</si>
  <si>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</si>
  <si>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</si>
  <si>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</si>
  <si>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</si>
  <si>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</si>
  <si>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</si>
  <si>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</si>
  <si>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</si>
  <si>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</si>
  <si>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</si>
  <si>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</si>
  <si>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</si>
  <si>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</si>
  <si>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</si>
  <si>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</si>
  <si>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</si>
  <si>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</si>
  <si>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</si>
  <si>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</si>
  <si>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</si>
  <si>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</si>
  <si>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</si>
  <si>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</si>
  <si>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</si>
  <si>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</si>
  <si>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</si>
  <si>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</si>
  <si>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</si>
  <si>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</si>
  <si>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</si>
  <si>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</si>
  <si>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</si>
  <si>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</si>
  <si>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</si>
  <si>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</si>
  <si>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</si>
  <si>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</si>
  <si>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</si>
  <si>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</si>
  <si>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</si>
  <si>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</si>
  <si>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</si>
  <si>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</si>
  <si>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</si>
  <si>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</si>
  <si>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</si>
  <si>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</si>
  <si>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</si>
  <si>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</si>
  <si>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</si>
  <si>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</si>
  <si>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</si>
  <si>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</si>
  <si>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</si>
  <si>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</si>
  <si>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</si>
  <si>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</si>
  <si>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</si>
  <si>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</si>
  <si>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</si>
  <si>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</si>
  <si>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</si>
  <si>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</si>
  <si>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</si>
  <si>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</si>
  <si>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</si>
  <si>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</si>
  <si>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</si>
  <si>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</si>
  <si>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</si>
  <si>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</si>
  <si>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</si>
  <si>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</si>
  <si>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</si>
  <si>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</si>
  <si>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</si>
  <si>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</si>
  <si>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</si>
  <si>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</si>
  <si>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</si>
  <si>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</si>
  <si>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</si>
  <si>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</si>
  <si>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</si>
  <si>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</si>
  <si>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</si>
  <si>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</si>
  <si>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</si>
  <si>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</si>
  <si>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</si>
  <si>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</si>
  <si>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</si>
  <si>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</si>
  <si>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</si>
  <si>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</si>
  <si>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</si>
  <si>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</si>
  <si>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</si>
  <si>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</si>
  <si>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</si>
  <si>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</si>
  <si>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</si>
  <si>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</si>
  <si>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</si>
  <si>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</si>
  <si>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</si>
  <si>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</si>
  <si>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</si>
  <si>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</si>
  <si>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</si>
  <si>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</si>
  <si>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</si>
  <si>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</si>
  <si>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</si>
  <si>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</si>
  <si>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</si>
  <si>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</si>
  <si>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</si>
  <si>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</si>
  <si>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</si>
  <si>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</si>
  <si>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</si>
  <si>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</si>
  <si>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</si>
  <si>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</si>
  <si>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</si>
  <si>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</si>
  <si>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</si>
  <si>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</si>
  <si>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</si>
  <si>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</si>
  <si>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</si>
  <si>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</si>
  <si>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</si>
  <si>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</si>
  <si>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</si>
  <si>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</si>
  <si>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</si>
  <si>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</si>
  <si>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</si>
  <si>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</si>
  <si>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</si>
  <si>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</si>
  <si>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</si>
  <si>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</si>
  <si>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</si>
  <si>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</si>
  <si>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</si>
  <si>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</si>
  <si>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</si>
  <si>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</si>
  <si>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</si>
  <si>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</si>
  <si>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</si>
  <si>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</si>
  <si>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</si>
  <si>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</si>
  <si>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</si>
  <si>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</si>
  <si>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</si>
  <si>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</si>
  <si>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</si>
  <si>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</si>
  <si>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</si>
  <si>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</si>
  <si>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</si>
  <si>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</si>
  <si>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</si>
  <si>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</si>
  <si>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</si>
  <si>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</si>
  <si>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</si>
  <si>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</si>
  <si>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</si>
  <si>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</si>
  <si>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</si>
  <si>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</si>
  <si>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</si>
  <si>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</si>
  <si>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</si>
  <si>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</si>
  <si>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</si>
  <si>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</si>
  <si>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</si>
  <si>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</si>
  <si>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</si>
  <si>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</si>
  <si>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</si>
  <si>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</si>
  <si>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</si>
  <si>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</si>
  <si>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</si>
  <si>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</si>
  <si>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</si>
  <si>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</si>
  <si>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</si>
  <si>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</si>
  <si>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</si>
  <si>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</si>
  <si>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</si>
  <si>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</si>
  <si>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</si>
  <si>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</si>
  <si>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</si>
  <si>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</si>
  <si>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</si>
  <si>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</si>
  <si>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</si>
  <si>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</si>
  <si>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</si>
  <si>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</si>
  <si>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</si>
  <si>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</si>
  <si>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</si>
  <si>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</si>
  <si>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</si>
  <si>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</si>
  <si>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</si>
  <si>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</si>
  <si>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</si>
  <si>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</si>
  <si>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</si>
  <si>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</si>
  <si>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</si>
  <si>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</si>
  <si>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</si>
  <si>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</si>
  <si>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</si>
  <si>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</si>
  <si>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</si>
  <si>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</si>
  <si>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</si>
  <si>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</si>
  <si>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</si>
  <si>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</si>
  <si>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</si>
  <si>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</si>
  <si>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</si>
  <si>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</si>
  <si>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</si>
  <si>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</si>
  <si>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</si>
  <si>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</si>
  <si>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</si>
  <si>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</si>
  <si>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</si>
  <si>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</si>
  <si>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</si>
  <si>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</si>
  <si>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</si>
  <si>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</si>
  <si>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</si>
  <si>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</si>
  <si>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</si>
  <si>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</si>
  <si>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</si>
  <si>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</si>
  <si>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</si>
  <si>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</si>
  <si>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</si>
  <si>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</si>
  <si>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</si>
  <si>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</si>
  <si>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</si>
  <si>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</si>
  <si>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</si>
  <si>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</si>
  <si>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</si>
  <si>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</si>
  <si>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</si>
  <si>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</si>
  <si>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</si>
  <si>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</si>
  <si>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</si>
  <si>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</si>
  <si>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</si>
  <si>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</si>
  <si>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</si>
  <si>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</si>
  <si>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</si>
  <si>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</si>
  <si>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</si>
  <si>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</si>
  <si>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</si>
  <si>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</si>
  <si>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</si>
  <si>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</si>
  <si>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</si>
  <si>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</si>
  <si>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</si>
  <si>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</si>
  <si>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</si>
  <si>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</si>
  <si>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</si>
  <si>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</si>
  <si>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</si>
  <si>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</si>
  <si>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</si>
  <si>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</si>
  <si>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</si>
  <si>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</si>
  <si>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</si>
  <si>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</si>
  <si>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</si>
  <si>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</si>
  <si>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</si>
  <si>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</si>
  <si>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</si>
  <si>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</si>
  <si>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</si>
  <si>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</si>
  <si>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</si>
  <si>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</si>
  <si>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</si>
  <si>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</si>
  <si>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</si>
  <si>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</si>
  <si>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</si>
  <si>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</si>
  <si>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</si>
  <si>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</si>
  <si>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</si>
  <si>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</si>
  <si>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</si>
  <si>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</si>
  <si>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</si>
  <si>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</si>
  <si>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</si>
  <si>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</si>
  <si>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</si>
  <si>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</si>
  <si>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</si>
  <si>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</si>
  <si>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</si>
  <si>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</si>
  <si>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</si>
  <si>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</si>
  <si>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</si>
  <si>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</si>
  <si>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</si>
  <si>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</si>
  <si>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</si>
  <si>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</si>
  <si>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</si>
  <si>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</si>
  <si>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</si>
  <si>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</si>
  <si>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</si>
  <si>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</si>
  <si>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</si>
  <si>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</si>
  <si>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</si>
  <si>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</si>
  <si>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</si>
  <si>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</si>
  <si>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</si>
  <si>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</si>
  <si>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</si>
  <si>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</si>
  <si>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</si>
  <si>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</si>
  <si>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</si>
  <si>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</si>
  <si>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</si>
  <si>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</si>
  <si>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</si>
  <si>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</si>
  <si>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</si>
  <si>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</si>
  <si>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</si>
  <si>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</si>
  <si>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</si>
  <si>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</si>
  <si>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</si>
  <si>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</si>
  <si>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</si>
  <si>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</si>
  <si>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</si>
  <si>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</si>
  <si>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</si>
  <si>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</si>
  <si>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</si>
  <si>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</si>
  <si>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</si>
  <si>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</si>
  <si>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</si>
  <si>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</si>
  <si>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</si>
  <si>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</si>
  <si>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</si>
  <si>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</si>
  <si>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</si>
  <si>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</si>
  <si>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</si>
  <si>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</si>
  <si>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</si>
  <si>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</si>
  <si>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</si>
  <si>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</si>
  <si>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</si>
  <si>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</si>
  <si>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</si>
  <si>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</si>
  <si>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</si>
  <si>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</si>
  <si>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</si>
  <si>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</si>
  <si>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</si>
  <si>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</si>
  <si>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</si>
  <si>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</si>
  <si>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</si>
  <si>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</si>
  <si>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</si>
  <si>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</si>
  <si>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</si>
  <si>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</si>
  <si>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</si>
  <si>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</si>
  <si>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</si>
  <si>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</si>
  <si>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</si>
  <si>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</si>
  <si>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</si>
  <si>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</si>
  <si>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</si>
  <si>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</si>
  <si>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</si>
  <si>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</si>
  <si>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</si>
  <si>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</si>
  <si>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</si>
  <si>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</si>
  <si>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</si>
  <si>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</si>
  <si>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</si>
  <si>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</si>
  <si>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</si>
  <si>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</si>
  <si>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</si>
  <si>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</si>
  <si>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</si>
  <si>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</si>
  <si>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</si>
  <si>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</si>
  <si>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</si>
  <si>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</si>
  <si>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</si>
  <si>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</si>
  <si>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</si>
  <si>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</si>
  <si>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</si>
  <si>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</si>
  <si>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</si>
  <si>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</si>
  <si>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</si>
  <si>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</si>
  <si>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</si>
  <si>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</si>
  <si>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</si>
  <si>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</si>
  <si>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</si>
  <si>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</si>
  <si>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</si>
  <si>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</si>
  <si>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</si>
  <si>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</si>
  <si>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</si>
  <si>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</si>
  <si>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</si>
  <si>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</si>
  <si>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</si>
  <si>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</si>
  <si>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</si>
  <si>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</si>
  <si>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</si>
  <si>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</si>
  <si>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</si>
  <si>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</si>
  <si>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</si>
  <si>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</si>
  <si>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</si>
  <si>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</si>
  <si>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</si>
  <si>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</si>
  <si>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</si>
  <si>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</si>
  <si>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</si>
  <si>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</si>
  <si>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</si>
  <si>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</si>
  <si>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</si>
  <si>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</si>
  <si>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</si>
  <si>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</si>
  <si>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</si>
  <si>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</si>
  <si>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</si>
  <si>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</si>
  <si>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</si>
  <si>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</si>
  <si>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</si>
  <si>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</si>
  <si>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</si>
  <si>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</si>
  <si>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</si>
  <si>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</si>
  <si>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</si>
  <si>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</si>
  <si>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</si>
  <si>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</si>
  <si>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</si>
  <si>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</si>
  <si>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</si>
  <si>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</si>
  <si>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</si>
  <si>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</si>
  <si>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</si>
  <si>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</si>
  <si>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</si>
  <si>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</si>
  <si>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</si>
  <si>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</si>
  <si>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</si>
  <si>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</si>
  <si>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</si>
  <si>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</si>
  <si>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Value of index as 30 days prior to date set for opening of bids</t>
  </si>
  <si>
    <t>In accordance with Clause 2, Appendix-2, Form of Contract Agreement, Section-VI; Forms. Volume-I</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</si>
  <si>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</si>
  <si>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</si>
  <si>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</si>
  <si>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</si>
  <si>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</si>
  <si>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</si>
  <si>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</si>
  <si>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</si>
  <si>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</si>
  <si>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</si>
  <si>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</si>
  <si>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</si>
  <si>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</si>
  <si>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</si>
  <si>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</si>
  <si>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</si>
  <si>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</si>
  <si>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</si>
  <si>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</si>
  <si>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</si>
  <si>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</si>
  <si>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</si>
  <si>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</si>
  <si>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</si>
  <si>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</si>
  <si>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</si>
  <si>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</si>
  <si>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</si>
  <si>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</si>
  <si>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</si>
  <si>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</si>
  <si>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</si>
  <si>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</si>
  <si>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</si>
  <si>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</si>
  <si>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</si>
  <si>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</si>
  <si>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</si>
  <si>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</si>
  <si>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</si>
  <si>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</si>
  <si>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</si>
  <si>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</si>
  <si>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</si>
  <si>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</si>
  <si>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</si>
  <si>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</si>
  <si>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</si>
  <si>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</si>
  <si>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</si>
  <si>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</si>
  <si>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</si>
  <si>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</si>
  <si>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</si>
  <si>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</si>
  <si>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</si>
  <si>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</si>
  <si>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</si>
  <si>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</si>
  <si>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</si>
  <si>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</si>
  <si>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</si>
  <si>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</si>
  <si>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</si>
  <si>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</si>
  <si>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</si>
  <si>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</si>
  <si>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</si>
  <si>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</si>
  <si>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</si>
  <si>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</si>
  <si>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</si>
  <si>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</si>
  <si>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</si>
  <si>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</si>
  <si>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</si>
  <si>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</si>
  <si>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</si>
  <si>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</si>
  <si>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</si>
  <si>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</si>
  <si>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</si>
  <si>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</si>
  <si>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</si>
  <si>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</si>
  <si>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</si>
  <si>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</si>
  <si>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</si>
  <si>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</si>
  <si>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</si>
  <si>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</si>
  <si>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</si>
  <si>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</si>
  <si>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</si>
  <si>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</si>
  <si>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</si>
  <si>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</si>
  <si>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</si>
  <si>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</si>
  <si>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</si>
  <si>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</si>
  <si>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</si>
  <si>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</si>
  <si>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</si>
  <si>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</si>
  <si>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</si>
  <si>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</si>
  <si>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</si>
  <si>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</si>
  <si>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</si>
  <si>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</si>
  <si>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</si>
  <si>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</si>
  <si>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</si>
  <si>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</si>
  <si>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</si>
  <si>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</si>
  <si>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</si>
  <si>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</si>
  <si>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</si>
  <si>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</si>
  <si>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</si>
  <si>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</si>
  <si>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</si>
  <si>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</si>
  <si>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</si>
  <si>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</si>
  <si>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</si>
  <si>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</si>
  <si>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</si>
  <si>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</si>
  <si>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</si>
  <si>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</si>
  <si>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</si>
  <si>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</si>
  <si>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</si>
  <si>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</si>
  <si>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</si>
  <si>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</si>
  <si>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</si>
  <si>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</si>
  <si>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</si>
  <si>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</si>
  <si>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</si>
  <si>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</si>
  <si>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</si>
  <si>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</si>
  <si>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</si>
  <si>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</si>
  <si>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</si>
  <si>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</si>
  <si>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</si>
  <si>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</si>
  <si>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</si>
  <si>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</si>
  <si>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</si>
  <si>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</si>
  <si>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</si>
  <si>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</si>
  <si>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</si>
  <si>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</si>
  <si>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</si>
  <si>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</si>
  <si>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</si>
  <si>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</si>
  <si>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</si>
  <si>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</si>
  <si>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</si>
  <si>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</si>
  <si>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</si>
  <si>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</si>
  <si>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</si>
  <si>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</si>
  <si>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</si>
  <si>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</si>
  <si>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</si>
  <si>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</si>
  <si>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</si>
  <si>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</si>
  <si>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</si>
  <si>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</si>
  <si>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</si>
  <si>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</si>
  <si>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</si>
  <si>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</si>
  <si>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</si>
  <si>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</si>
  <si>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</si>
  <si>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</si>
  <si>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</si>
  <si>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</si>
  <si>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</si>
  <si>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</si>
  <si>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</si>
  <si>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</si>
  <si>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</si>
  <si>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</si>
  <si>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</si>
  <si>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</si>
  <si>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</si>
  <si>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</si>
  <si>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</si>
  <si>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</si>
  <si>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</si>
  <si>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</si>
  <si>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</si>
  <si>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</si>
  <si>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</si>
  <si>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</si>
  <si>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</si>
  <si>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</si>
  <si>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</si>
  <si>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</si>
  <si>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</si>
  <si>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</si>
  <si>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</si>
  <si>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</si>
  <si>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</si>
  <si>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</si>
  <si>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</si>
  <si>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</si>
  <si>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</si>
  <si>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</si>
  <si>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</si>
  <si>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</si>
  <si>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</si>
  <si>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</si>
  <si>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</si>
  <si>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</si>
  <si>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</si>
  <si>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</si>
  <si>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</si>
  <si>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</si>
  <si>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</si>
  <si>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</si>
  <si>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</si>
  <si>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</si>
  <si>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</si>
  <si>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</si>
  <si>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</si>
  <si>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</si>
  <si>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</si>
  <si>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</si>
  <si>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</si>
  <si>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</si>
  <si>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</si>
  <si>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</si>
  <si>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</si>
  <si>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</si>
  <si>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</si>
  <si>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</si>
  <si>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</si>
  <si>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</si>
  <si>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</si>
  <si>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</si>
  <si>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</si>
  <si>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</si>
  <si>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</si>
  <si>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</si>
  <si>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</si>
  <si>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</si>
  <si>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</si>
  <si>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</si>
  <si>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</si>
  <si>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</si>
  <si>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</si>
  <si>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</si>
  <si>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</si>
  <si>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</si>
  <si>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</si>
  <si>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</si>
  <si>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</si>
  <si>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</si>
  <si>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</si>
  <si>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</si>
  <si>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</si>
  <si>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</si>
  <si>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</si>
  <si>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</si>
  <si>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</si>
  <si>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</si>
  <si>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</si>
  <si>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</si>
  <si>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</si>
  <si>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</si>
  <si>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</si>
  <si>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</si>
  <si>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</si>
  <si>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</si>
  <si>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</si>
  <si>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</si>
  <si>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</si>
  <si>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</si>
  <si>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</si>
  <si>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</si>
  <si>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Format-A:</t>
  </si>
  <si>
    <t>Bidder’s Name     :</t>
  </si>
  <si>
    <t>5.0</t>
  </si>
  <si>
    <t>2018-2019</t>
  </si>
  <si>
    <t>As per para BDS/ITB clause 9.3q, Bidder shall furnish the details of their Provident Fund Code Number</t>
  </si>
  <si>
    <t>Name of Bidders/JV Partners</t>
  </si>
  <si>
    <t>Provident Fund Code Number</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</si>
  <si>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</si>
  <si>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</si>
  <si>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</si>
  <si>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</si>
  <si>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</si>
  <si>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</si>
  <si>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</si>
  <si>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</si>
  <si>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</si>
  <si>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</si>
  <si>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</si>
  <si>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</si>
  <si>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</si>
  <si>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</si>
  <si>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Certification by the Bidder per DoE Order in line with ITB Clause 2.1(In case of a Joint Venture bid, the declaration/ certification shall be given by all partners of the Joint Venture)</t>
  </si>
  <si>
    <t>Bid Securing Declaration to be submitted by the Bidder</t>
  </si>
  <si>
    <t>Attachment 27:Certification by the Bidder as per DoE Order in line with ITB Clause 2.1</t>
  </si>
  <si>
    <t>Attachment 28:Bid Securing Declaration to be submitted by the Bidder</t>
  </si>
  <si>
    <t>Undertaking regarding submission of original/Hard copy part of the bid</t>
  </si>
  <si>
    <t>Attachment 29: Undertaking regarding submission of original/Hard copy part of the bid</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</si>
  <si>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</si>
  <si>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</si>
  <si>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</si>
  <si>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</si>
  <si>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</si>
  <si>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</si>
  <si>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</si>
  <si>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</si>
  <si>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</si>
  <si>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</si>
  <si>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</si>
  <si>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</si>
  <si>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</si>
  <si>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</si>
  <si>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</si>
  <si>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</si>
  <si>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</si>
  <si>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</si>
  <si>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</si>
  <si>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</si>
  <si>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</si>
  <si>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</si>
  <si>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</si>
  <si>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</si>
  <si>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</si>
  <si>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</si>
  <si>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</si>
  <si>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</si>
  <si>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</si>
  <si>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</si>
  <si>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</si>
  <si>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</si>
  <si>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</si>
  <si>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</si>
  <si>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</si>
  <si>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</si>
  <si>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</si>
  <si>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</si>
  <si>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</si>
  <si>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</si>
  <si>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</si>
  <si>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</si>
  <si>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</si>
  <si>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</si>
  <si>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</si>
  <si>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</si>
  <si>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</si>
  <si>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</si>
  <si>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</si>
  <si>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</si>
  <si>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</si>
  <si>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</si>
  <si>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</si>
  <si>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</si>
  <si>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</si>
  <si>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</si>
  <si>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</si>
  <si>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</si>
  <si>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</si>
  <si>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</si>
  <si>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</si>
  <si>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</si>
  <si>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</si>
  <si>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</si>
  <si>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</si>
  <si>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</si>
  <si>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</si>
  <si>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</si>
  <si>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</si>
  <si>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</si>
  <si>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</si>
  <si>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</si>
  <si>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</si>
  <si>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</si>
  <si>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</si>
  <si>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</si>
  <si>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</si>
  <si>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</si>
  <si>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</si>
  <si>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</si>
  <si>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</si>
  <si>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</si>
  <si>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 MVA, 400/220/33 kV Autotransformer (3-Ph) </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</si>
  <si>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TR-33</t>
    </r>
    <r>
      <rPr>
        <sz val="11"/>
        <rFont val="Book Antiqua"/>
        <family val="1"/>
      </rPr>
      <t>. The necessary documentary evidence is enclosed.</t>
    </r>
  </si>
  <si>
    <r>
      <t xml:space="preserve">Financial Position </t>
    </r>
    <r>
      <rPr>
        <b/>
        <i/>
        <sz val="12"/>
        <rFont val="Book Antiqua"/>
        <family val="1"/>
      </rPr>
      <t xml:space="preserve">{Reference para 1.2 of Annexure-A (BDS)}
</t>
    </r>
  </si>
  <si>
    <t>Township Works Package-A for construction of Residential and Non-residential buildings including external infrastructural development in various substations of Assam state associated with NER Power System Improvement Project (Intra State: Assam).</t>
  </si>
  <si>
    <t>5002001938/CONSULTANCY GIVEN/DOM/A04-CC CS -5</t>
  </si>
  <si>
    <t>Erection price component {including Civil Works but excluding ‘Supply &amp; Placement of reinforcement steel’ and ‘Concreting’}</t>
  </si>
  <si>
    <t>High Speed Diesel, coefficient a =</t>
  </si>
  <si>
    <t>Wholesale Price Index Number for `HSD’ (Individual Commodity) (monthly)  (Base: 2011-12=100), as published by Office of Economic Advisor, Ministry of Commerce &amp; Industry(www.eaindustry.nic.in)</t>
  </si>
  <si>
    <t>Labour, coefficient l =</t>
  </si>
  <si>
    <t>Indian field labour index – namely All India average consumer price index for Industrial Workers (monthly)  (Base: 2001= 100), as published by Labour Bureau, Shimla, Government of India (www.labourbureau.nic.in)</t>
  </si>
  <si>
    <t>Coefficient  ‘a’ shall be between 0.20 to 0.24 and 
Coefficient ‘l’ shall be between 0.56 to 0.60 and 
sum of Coefficients ‘a’ and ‘l’ shall be 0.80</t>
  </si>
  <si>
    <t>Supply and placement of reinforcement steel</t>
  </si>
  <si>
    <t>HSD, a=</t>
  </si>
  <si>
    <t>Labour, l=</t>
  </si>
  <si>
    <t xml:space="preserve">Indian field labour index – namely All India average consumer price index for Industrial Workers (monthly)  (Base: 2001= 100), as published by Labour Bureau, Shimla, Government of India (www.labourbureau.nic.in).
</t>
  </si>
  <si>
    <t>Manufacture of Basic Metals, b=</t>
  </si>
  <si>
    <t>Wholesale Price Index Number for   `Manufacture of Basic Metals’(Group Item) (monthly)  (Base: 2011-12=100), as published by Office of Economic Advisor, Ministry of Commerce &amp; Industry(www.eaindustry.nic.in).</t>
  </si>
  <si>
    <t>Coefficient  ‘a’ shall be between 0.09 to 0.11,
Coefficient  ‘b’ shall be between 0.63 to 0.67 and 
coefficient ‘l’ shall be between 0.04 to 0.06 and 
sum of Coefficients ‘a’, ‘b’ and ‘l’ shall be 0.80</t>
  </si>
  <si>
    <t>For Concereting</t>
  </si>
  <si>
    <t>Wholesale Price Index Number for `HSD’(Individual Commodity) (monthly)  (Base: 2011-12=100), as published by Office of Economic Advisor, Ministry of Commerce &amp; Industry(www.eaindustry.nic.in)</t>
  </si>
  <si>
    <t>Manufacture of cement, lime and plaster, b=</t>
  </si>
  <si>
    <t>Wholesale Price Index Number for `Manufacture of cement, lime and plaster’(Group Item) (monthly)  (Base: 2011-12=100), as published by Office of Economic Advisor, Ministry of Commerce &amp; Industry (www.eaindustry.nic.in)</t>
  </si>
  <si>
    <t>Cutting, shaping and finishing of stone, c=</t>
  </si>
  <si>
    <t xml:space="preserve">Wholesale Price Index Number for `Cutting, shaping and finishing of stone’(Group Item) (monthly) (Base: 2011-12=100), as published by Office of Economic Advisor, Ministry of Commerce &amp; Industry(www.eaindustry.nic.in). </t>
  </si>
  <si>
    <t>Coefficient  ‘a’ shall be between 0.18 to 0.22, 
Coefficient  ‘b’ shall be between 0.25 to 0.35, 
Coefficient  ‘c’ shall be between 0.18 to 0.22 and 
Coefficient ‘l’ shall be between 0.09 to 0.11 and 
sum of Coefficients ‘a’, ‘b’, ‘c’ and ‘l’ shall be 0.80</t>
  </si>
  <si>
    <t xml:space="preserve">Price Adjustment for Erection Price Component </t>
  </si>
  <si>
    <t>Format for the Bidder  in support of meeting the requirement of para 1.1.1, Annexure-A to BDS, Section-III, Volume-I of the Bidding Documents)</t>
  </si>
  <si>
    <t>Nature of the Building Works (institutional / commercial / Residential buildings)</t>
  </si>
  <si>
    <t>Whether the Work executed as a Prime Contractor?</t>
  </si>
  <si>
    <t>Completion Date of the above mentioned Work</t>
  </si>
  <si>
    <t>Total value of the Contract in INR Crores?</t>
  </si>
  <si>
    <r>
      <t xml:space="preserve">
a)	Minimum average Annual Turnover (MAAT)* of the bidder for best three years i.e. 36 months out of last five financial years of the bidder should be </t>
    </r>
    <r>
      <rPr>
        <b/>
        <i/>
        <sz val="12"/>
        <color rgb="FFFF0000"/>
        <rFont val="Book Antiqua"/>
        <family val="1"/>
      </rPr>
      <t>Rs 153.59 Cr</t>
    </r>
    <r>
      <rPr>
        <i/>
        <sz val="12"/>
        <color indexed="8"/>
        <rFont val="Book Antiqua"/>
        <family val="1"/>
      </rPr>
      <t xml:space="preserve">
•	Note- “Annual gross revenue from operations / gross operating income as incorporated in the profit &amp; loss account excluding other operative income / other income”
b)	Bidder shall have liquid assets (L.A.) or/and evidence of access to or availability of credit facilities of not less than </t>
    </r>
    <r>
      <rPr>
        <b/>
        <i/>
        <sz val="12"/>
        <color rgb="FFFF0000"/>
        <rFont val="Book Antiqua"/>
        <family val="1"/>
      </rPr>
      <t>Rs. 25.60 Cr</t>
    </r>
    <r>
      <rPr>
        <i/>
        <sz val="12"/>
        <color indexed="8"/>
        <rFont val="Book Antiqua"/>
        <family val="1"/>
      </rPr>
      <t xml:space="preserve">
c)	Net worth for last three financial years should be positive
      Notes:
(i)	       In case bidder is a holding company, financial position    criteria referred to in clause 3.0 above shall be of that holding company only (i.e. excluding its subsidiary/group companies). In case bidder is a subsidiary of a holding company, the financial position criteria referred to in clause 3.0 above shall be of that subsidiary company only (i.e. excluding its holding company).
(ii)	        Relaxation for Start-Ups^ / MSEs
Start-Ups^/MSEs, meeting the specified requirements at Para 3.0 (a) above in Financial position shall also be considered qualified if they meet Eighty (80) % of the requirement specified at Para 3.0 (b) &amp; 3.0 (c) above in Financial position.
^Start-Ups as defined by DIPP, applicable as on the originally scheduled date of bid opening
</t>
    </r>
  </si>
  <si>
    <t>Details of Contract No.-1</t>
  </si>
  <si>
    <t>Details of Contract No.-2</t>
  </si>
  <si>
    <t>Details of Contract No.-3</t>
  </si>
  <si>
    <t>Township Works Package-A</t>
  </si>
  <si>
    <r>
      <t xml:space="preserve">We hereby furnish the details of the items/ sub-assemblies propose to supply from our own works (i.e. as direct transactions) in additional to the supplies the same from other vendors (i.e. as Bought-out transactions) as detailed in the table given above. 
In line with ITB Clause 9.3 (e), we intend to supply following items which are to be manufactured within Arunachal Pradesh. 
</t>
    </r>
    <r>
      <rPr>
        <b/>
        <sz val="11"/>
        <rFont val="Book Antiqua"/>
        <family val="1"/>
      </rPr>
      <t>We further  declare that  we would source material / services for atleast 30% of the Installation Price of Services contract from within Assam</t>
    </r>
  </si>
  <si>
    <t xml:space="preserve">Details / write-up to engage the Locals sub-contractor/sub-vendor </t>
  </si>
  <si>
    <r>
      <t xml:space="preserve">Bidder should have completed building works- institutional / commercial / Residential buildings as a prime contractor during the last seven (7) years as on the originally scheduled date of bid opening i.e. </t>
    </r>
    <r>
      <rPr>
        <b/>
        <i/>
        <sz val="12"/>
        <color rgb="FFFF0000"/>
        <rFont val="Book Antiqua"/>
        <family val="1"/>
      </rPr>
      <t xml:space="preserve">10/12/2021 </t>
    </r>
    <r>
      <rPr>
        <i/>
        <sz val="12"/>
        <rFont val="Book Antiqua"/>
        <family val="1"/>
      </rPr>
      <t xml:space="preserve"> as per following :
(i)	Under one contract of value of not less than Rs. 81.91 Cr
OR
(ii)	Under two contracts each of value not less than Rs. 51.20 Cr.
OR
(iii)	Under three contracts each of value of not less than Rs. 40.96 Cr
Notes: In case bidder is a holding company, the technical experience referred to in clause 2.1.1 shall be of that holding company only (i.e. excluding its subsidiary/group companies). In case bidder is a subsidiary of a holding company, the technical experience referred to in clause 2.1.1 shall be of that subsidiary company only (i.e. excluding its holding company).</t>
    </r>
    <r>
      <rPr>
        <b/>
        <i/>
        <sz val="12"/>
        <color rgb="FFFF0000"/>
        <rFont val="Book Antiqua"/>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</si>
</sst>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
      <sz val="16"/>
      <color rgb="FFFF0000"/>
      <name val="Book Antiqua"/>
      <family val="1"/>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bgColor indexed="64"/>
      </patternFill>
    </fill>
    <fill>
      <patternFill patternType="solid">
        <fgColor theme="3" tint="0.79998168889431442"/>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487">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2"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left" vertical="center"/>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3"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11"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1"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5" borderId="26" xfId="0" applyFont="1" applyFill="1" applyBorder="1" applyAlignment="1" applyProtection="1">
      <alignment vertical="center"/>
      <protection hidden="1"/>
    </xf>
    <xf numFmtId="0" fontId="45" fillId="15" borderId="3" xfId="0" applyFont="1" applyFill="1" applyBorder="1" applyAlignment="1" applyProtection="1">
      <alignment vertical="center"/>
      <protection hidden="1"/>
    </xf>
    <xf numFmtId="0" fontId="0" fillId="15" borderId="0" xfId="0" applyFill="1" applyAlignment="1" applyProtection="1">
      <alignment vertical="center"/>
      <protection hidden="1"/>
    </xf>
    <xf numFmtId="0" fontId="0" fillId="15" borderId="0" xfId="0" applyFill="1" applyProtection="1">
      <protection hidden="1"/>
    </xf>
    <xf numFmtId="171" fontId="8" fillId="15" borderId="0" xfId="35" applyNumberFormat="1" applyFont="1" applyFill="1" applyAlignment="1" applyProtection="1">
      <alignment horizontal="right" vertical="center" wrapText="1"/>
      <protection hidden="1"/>
    </xf>
    <xf numFmtId="0" fontId="9" fillId="15" borderId="0" xfId="35" applyFont="1" applyFill="1" applyAlignment="1" applyProtection="1">
      <alignment vertical="top"/>
      <protection hidden="1"/>
    </xf>
    <xf numFmtId="49" fontId="10" fillId="15" borderId="0" xfId="35" applyNumberFormat="1" applyFont="1" applyFill="1" applyAlignment="1" applyProtection="1">
      <alignment horizontal="right" vertical="top"/>
      <protection hidden="1"/>
    </xf>
    <xf numFmtId="49" fontId="8" fillId="15" borderId="0" xfId="35" applyNumberFormat="1" applyFont="1" applyFill="1" applyAlignment="1" applyProtection="1">
      <alignment horizontal="right" vertical="top"/>
      <protection hidden="1"/>
    </xf>
    <xf numFmtId="0" fontId="5" fillId="15" borderId="0" xfId="35" applyFont="1" applyFill="1" applyAlignment="1" applyProtection="1">
      <alignment vertical="top"/>
      <protection hidden="1"/>
    </xf>
    <xf numFmtId="0" fontId="5" fillId="15" borderId="0" xfId="35" applyFont="1" applyFill="1" applyAlignment="1" applyProtection="1">
      <alignment horizontal="center" vertical="top"/>
      <protection hidden="1"/>
    </xf>
    <xf numFmtId="0" fontId="8" fillId="15" borderId="0" xfId="35" applyFont="1" applyFill="1" applyAlignment="1" applyProtection="1">
      <alignment horizontal="right" vertical="center"/>
      <protection hidden="1"/>
    </xf>
    <xf numFmtId="0" fontId="49" fillId="15" borderId="0" xfId="35" applyFont="1" applyFill="1" applyAlignment="1" applyProtection="1">
      <alignment horizontal="right" vertical="top"/>
      <protection hidden="1"/>
    </xf>
    <xf numFmtId="0" fontId="9" fillId="0" borderId="8" xfId="0" applyFont="1" applyBorder="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0" fillId="0" borderId="0" xfId="35" applyFont="1" applyAlignment="1" applyProtection="1">
      <alignment horizontal="justify" vertical="center" wrapText="1"/>
      <protection hidden="1"/>
    </xf>
    <xf numFmtId="0" fontId="10" fillId="16" borderId="6" xfId="0" applyFont="1" applyFill="1" applyBorder="1" applyAlignment="1" applyProtection="1">
      <alignment horizontal="center" vertical="center" wrapText="1"/>
    </xf>
    <xf numFmtId="0" fontId="0" fillId="0" borderId="0" xfId="0" applyAlignment="1" applyProtection="1">
      <alignment vertical="center"/>
    </xf>
    <xf numFmtId="0" fontId="0" fillId="0" borderId="0" xfId="0" applyProtection="1"/>
    <xf numFmtId="0" fontId="8" fillId="17" borderId="6" xfId="0" applyFont="1" applyFill="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9" fillId="0" borderId="6" xfId="37" applyFont="1" applyFill="1" applyBorder="1" applyAlignment="1" applyProtection="1">
      <alignment horizontal="left" vertical="top" wrapText="1"/>
      <protection hidden="1"/>
    </xf>
    <xf numFmtId="0" fontId="9" fillId="2" borderId="6" xfId="0" applyFont="1" applyFill="1" applyBorder="1" applyAlignment="1" applyProtection="1">
      <alignment vertical="center" wrapText="1"/>
      <protection locked="0"/>
    </xf>
    <xf numFmtId="0" fontId="9" fillId="0" borderId="8" xfId="0" applyFont="1" applyBorder="1" applyAlignment="1" applyProtection="1">
      <alignment vertical="center" wrapText="1"/>
      <protection hidden="1"/>
    </xf>
    <xf numFmtId="0" fontId="9" fillId="2" borderId="8" xfId="0" applyFont="1" applyFill="1" applyBorder="1" applyAlignment="1" applyProtection="1">
      <alignment vertical="center" wrapText="1"/>
      <protection locked="0"/>
    </xf>
    <xf numFmtId="0" fontId="93" fillId="0" borderId="26" xfId="37" applyFont="1" applyFill="1" applyBorder="1" applyAlignment="1" applyProtection="1">
      <alignment horizontal="left" vertical="center" wrapText="1"/>
      <protection hidden="1"/>
    </xf>
    <xf numFmtId="0" fontId="93" fillId="0" borderId="3" xfId="37" applyFont="1" applyFill="1" applyBorder="1" applyAlignment="1" applyProtection="1">
      <alignment horizontal="left" vertical="center" wrapText="1"/>
      <protection hidden="1"/>
    </xf>
    <xf numFmtId="0" fontId="93" fillId="0" borderId="11" xfId="37" applyFont="1" applyFill="1" applyBorder="1" applyAlignment="1" applyProtection="1">
      <alignment horizontal="left" vertical="center" wrapText="1"/>
      <protection hidden="1"/>
    </xf>
    <xf numFmtId="0" fontId="10" fillId="17" borderId="6" xfId="0" applyFont="1" applyFill="1" applyBorder="1" applyAlignment="1" applyProtection="1">
      <alignment horizontal="center" vertical="center" wrapText="1"/>
      <protection hidden="1"/>
    </xf>
    <xf numFmtId="0" fontId="9" fillId="0" borderId="6" xfId="37" applyFont="1" applyFill="1" applyBorder="1" applyAlignment="1" applyProtection="1">
      <alignment vertical="center" wrapText="1"/>
      <protection hidden="1"/>
    </xf>
    <xf numFmtId="0" fontId="0" fillId="0" borderId="0" xfId="0" applyProtection="1">
      <protection locked="0"/>
    </xf>
    <xf numFmtId="0" fontId="9" fillId="0" borderId="0" xfId="0" applyFont="1" applyAlignment="1" applyProtection="1">
      <alignment vertical="center"/>
    </xf>
    <xf numFmtId="0" fontId="9" fillId="15" borderId="0" xfId="35" applyFont="1" applyFill="1" applyAlignment="1" applyProtection="1">
      <alignment horizontal="right" vertical="top" wrapText="1"/>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9" fillId="0" borderId="34" xfId="35" applyFont="1" applyBorder="1" applyAlignment="1" applyProtection="1">
      <alignment vertical="center" wrapText="1"/>
      <protection hidden="1"/>
    </xf>
    <xf numFmtId="0" fontId="9" fillId="0" borderId="24" xfId="35" applyFont="1" applyBorder="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4"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1" borderId="34" xfId="52" applyFont="1" applyFill="1" applyBorder="1" applyAlignment="1" applyProtection="1">
      <alignment horizontal="center" vertical="center" wrapText="1"/>
      <protection hidden="1"/>
    </xf>
    <xf numFmtId="0" fontId="68"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6" fillId="11" borderId="0" xfId="35" applyFont="1" applyFill="1" applyAlignment="1" applyProtection="1">
      <alignment horizontal="center" vertical="center" wrapText="1"/>
      <protection hidden="1"/>
    </xf>
    <xf numFmtId="0" fontId="9" fillId="0" borderId="0" xfId="35" applyFont="1" applyFill="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15" borderId="0" xfId="35" applyFont="1" applyFill="1" applyAlignment="1" applyProtection="1">
      <alignment vertical="center" wrapText="1"/>
      <protection hidden="1"/>
    </xf>
    <xf numFmtId="0" fontId="10" fillId="15" borderId="0" xfId="35" applyFont="1" applyFill="1" applyAlignment="1" applyProtection="1">
      <alignment vertical="top"/>
      <protection hidden="1"/>
    </xf>
    <xf numFmtId="0" fontId="49" fillId="15" borderId="0" xfId="35" applyFont="1" applyFill="1" applyAlignment="1" applyProtection="1">
      <alignment horizontal="left" vertical="top" wrapText="1"/>
      <protection hidden="1"/>
    </xf>
    <xf numFmtId="0" fontId="9" fillId="0" borderId="0" xfId="35" applyFont="1" applyAlignment="1" applyProtection="1">
      <alignment horizontal="left" vertical="top" indent="5"/>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10" fillId="0" borderId="0" xfId="35" applyFont="1" applyFill="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8" fillId="15" borderId="0" xfId="35" applyFont="1" applyFill="1" applyAlignment="1" applyProtection="1">
      <alignment vertical="top"/>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5" fillId="0" borderId="24" xfId="35" applyFont="1" applyBorder="1" applyAlignment="1" applyProtection="1">
      <alignment horizontal="left" vertical="center" wrapText="1"/>
      <protection hidden="1"/>
    </xf>
    <xf numFmtId="0" fontId="8" fillId="15" borderId="0" xfId="35" applyFont="1" applyFill="1" applyAlignment="1" applyProtection="1">
      <alignment vertical="top" wrapText="1"/>
      <protection hidden="1"/>
    </xf>
    <xf numFmtId="0" fontId="87" fillId="15"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Fill="1" applyBorder="1" applyAlignment="1" applyProtection="1">
      <alignment horizontal="left" vertical="center" wrapText="1"/>
      <protection hidden="1"/>
    </xf>
    <xf numFmtId="0" fontId="88" fillId="0" borderId="3" xfId="35" applyFont="1" applyFill="1" applyBorder="1" applyAlignment="1" applyProtection="1">
      <alignment horizontal="left" vertical="center" wrapText="1"/>
      <protection hidden="1"/>
    </xf>
    <xf numFmtId="0" fontId="88" fillId="0" borderId="11" xfId="35" applyFont="1" applyFill="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92" fillId="10" borderId="34" xfId="0" applyFont="1" applyFill="1" applyBorder="1" applyAlignment="1" applyProtection="1">
      <alignment horizontal="center" vertical="center" wrapText="1"/>
      <protection hidden="1"/>
    </xf>
    <xf numFmtId="0" fontId="92" fillId="10" borderId="35" xfId="0" applyFont="1" applyFill="1" applyBorder="1" applyAlignment="1" applyProtection="1">
      <alignment horizontal="center" vertical="center" wrapText="1"/>
      <protection hidden="1"/>
    </xf>
    <xf numFmtId="0" fontId="92" fillId="10" borderId="13" xfId="0" applyFont="1" applyFill="1" applyBorder="1" applyAlignment="1" applyProtection="1">
      <alignment horizontal="center" vertical="center" wrapText="1"/>
      <protection hidden="1"/>
    </xf>
    <xf numFmtId="0" fontId="92" fillId="10" borderId="10" xfId="0"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3" fillId="18" borderId="26" xfId="37" applyFont="1" applyFill="1" applyBorder="1" applyAlignment="1" applyProtection="1">
      <alignment horizontal="left" vertical="center" wrapText="1"/>
      <protection hidden="1"/>
    </xf>
    <xf numFmtId="0" fontId="93" fillId="18" borderId="3" xfId="37" applyFont="1" applyFill="1" applyBorder="1" applyAlignment="1" applyProtection="1">
      <alignment horizontal="left" vertical="center" wrapText="1"/>
      <protection hidden="1"/>
    </xf>
    <xf numFmtId="0" fontId="93" fillId="18" borderId="11" xfId="37" applyFont="1" applyFill="1" applyBorder="1" applyAlignment="1" applyProtection="1">
      <alignment horizontal="left" vertical="center" wrapText="1"/>
      <protection hidden="1"/>
    </xf>
    <xf numFmtId="0" fontId="8" fillId="17" borderId="26" xfId="38" applyFont="1" applyFill="1" applyBorder="1" applyAlignment="1" applyProtection="1">
      <alignment horizontal="left" vertical="center" wrapText="1"/>
      <protection hidden="1"/>
    </xf>
    <xf numFmtId="0" fontId="8" fillId="17" borderId="3" xfId="38" applyFont="1" applyFill="1" applyBorder="1" applyAlignment="1" applyProtection="1">
      <alignment horizontal="left" vertical="center" wrapText="1"/>
      <protection hidden="1"/>
    </xf>
    <xf numFmtId="0" fontId="8" fillId="17" borderId="11" xfId="38" applyFont="1" applyFill="1" applyBorder="1" applyAlignment="1" applyProtection="1">
      <alignment horizontal="left" vertical="center" wrapText="1"/>
      <protection hidden="1"/>
    </xf>
    <xf numFmtId="0" fontId="9" fillId="0" borderId="26" xfId="0" applyFont="1" applyBorder="1" applyAlignment="1" applyProtection="1">
      <alignment horizontal="justify" vertical="center" wrapText="1"/>
    </xf>
    <xf numFmtId="0" fontId="9" fillId="0" borderId="3" xfId="0" applyFont="1" applyBorder="1" applyAlignment="1" applyProtection="1">
      <alignment horizontal="justify" vertical="center" wrapText="1"/>
    </xf>
    <xf numFmtId="0" fontId="9" fillId="0" borderId="11" xfId="0" applyFont="1" applyBorder="1" applyAlignment="1" applyProtection="1">
      <alignment horizontal="justify" vertical="center" wrapText="1"/>
    </xf>
    <xf numFmtId="0" fontId="10" fillId="17" borderId="26" xfId="38" applyFont="1" applyFill="1" applyBorder="1" applyAlignment="1" applyProtection="1">
      <alignment horizontal="left" vertical="center" wrapText="1"/>
      <protection hidden="1"/>
    </xf>
    <xf numFmtId="0" fontId="10" fillId="17" borderId="3" xfId="38" applyFont="1" applyFill="1" applyBorder="1" applyAlignment="1" applyProtection="1">
      <alignment horizontal="left" vertical="center" wrapText="1"/>
      <protection hidden="1"/>
    </xf>
    <xf numFmtId="0" fontId="10" fillId="17" borderId="11" xfId="38" applyFont="1" applyFill="1" applyBorder="1" applyAlignment="1" applyProtection="1">
      <alignment horizontal="left" vertical="center" wrapText="1"/>
      <protection hidden="1"/>
    </xf>
    <xf numFmtId="0" fontId="9" fillId="0" borderId="4" xfId="37" applyFont="1" applyBorder="1" applyAlignment="1" applyProtection="1">
      <alignment horizontal="left" vertical="center" wrapText="1"/>
      <protection hidden="1"/>
    </xf>
    <xf numFmtId="0" fontId="10" fillId="16" borderId="26" xfId="37" applyFont="1" applyFill="1" applyBorder="1" applyAlignment="1" applyProtection="1">
      <alignment horizontal="left" vertical="center" wrapText="1"/>
      <protection hidden="1"/>
    </xf>
    <xf numFmtId="0" fontId="10" fillId="16" borderId="3" xfId="37" applyFont="1" applyFill="1" applyBorder="1" applyAlignment="1" applyProtection="1">
      <alignment horizontal="left" vertical="center" wrapText="1"/>
      <protection hidden="1"/>
    </xf>
    <xf numFmtId="0" fontId="10" fillId="16" borderId="11" xfId="37" applyFont="1" applyFill="1" applyBorder="1" applyAlignment="1" applyProtection="1">
      <alignment horizontal="left" vertical="center"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2"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1" borderId="12" xfId="52" applyFont="1" applyFill="1" applyBorder="1" applyAlignment="1" applyProtection="1">
      <alignment horizontal="center" vertical="center" wrapText="1"/>
      <protection hidden="1"/>
    </xf>
    <xf numFmtId="0" fontId="78" fillId="11"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0" fontId="80" fillId="0" borderId="24" xfId="0" applyFont="1" applyFill="1" applyBorder="1" applyAlignment="1" applyProtection="1">
      <alignment horizontal="left" vertical="top" wrapText="1" indent="1"/>
      <protection hidden="1"/>
    </xf>
    <xf numFmtId="0" fontId="9" fillId="0" borderId="26"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9" fillId="0" borderId="11" xfId="0" applyFont="1" applyFill="1" applyBorder="1" applyAlignment="1" applyProtection="1">
      <alignment horizontal="center" vertical="center" wrapText="1"/>
      <protection hidden="1"/>
    </xf>
    <xf numFmtId="0" fontId="11" fillId="11" borderId="0" xfId="52" applyFont="1" applyFill="1" applyBorder="1" applyAlignment="1" applyProtection="1">
      <alignment horizontal="justify" vertical="top" wrapText="1"/>
      <protection hidden="1"/>
    </xf>
    <xf numFmtId="0" fontId="10" fillId="13"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10" fillId="0" borderId="0" xfId="0" applyNumberFormat="1" applyFont="1" applyBorder="1" applyAlignment="1" applyProtection="1">
      <alignment horizontal="left" vertical="top" wrapText="1"/>
      <protection hidden="1"/>
    </xf>
    <xf numFmtId="171"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91">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69"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657522" y="66675"/>
          <a:ext cx="5460724" cy="921026"/>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5991" y="57150"/>
          <a:ext cx="1195387" cy="934641"/>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71</xdr:row>
          <xdr:rowOff>19050</xdr:rowOff>
        </xdr:from>
        <xdr:to>
          <xdr:col>1</xdr:col>
          <xdr:colOff>2124075</xdr:colOff>
          <xdr:row>71</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71</xdr:row>
          <xdr:rowOff>19050</xdr:rowOff>
        </xdr:from>
        <xdr:to>
          <xdr:col>3</xdr:col>
          <xdr:colOff>923925</xdr:colOff>
          <xdr:row>71</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42714" y="57150"/>
          <a:ext cx="1192356" cy="946439"/>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253034</xdr:rowOff>
    </xdr:from>
    <xdr:to>
      <xdr:col>6</xdr:col>
      <xdr:colOff>771679</xdr:colOff>
      <xdr:row>20</xdr:row>
      <xdr:rowOff>453059</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244751</xdr:rowOff>
    </xdr:from>
    <xdr:to>
      <xdr:col>7</xdr:col>
      <xdr:colOff>603618</xdr:colOff>
      <xdr:row>20</xdr:row>
      <xdr:rowOff>532455</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227607</xdr:rowOff>
    </xdr:from>
    <xdr:to>
      <xdr:col>5</xdr:col>
      <xdr:colOff>1003739</xdr:colOff>
      <xdr:row>20</xdr:row>
      <xdr:rowOff>444918</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219323</xdr:rowOff>
    </xdr:from>
    <xdr:to>
      <xdr:col>6</xdr:col>
      <xdr:colOff>3012</xdr:colOff>
      <xdr:row>20</xdr:row>
      <xdr:rowOff>427041</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22"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81"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87"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75"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81"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27"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22"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69"/>
              <a:ext cx="1619250" cy="701764"/>
              <a:chOff x="5519172" y="35863279"/>
              <a:chExt cx="1619250" cy="69440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79"/>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41"/>
              <a:ext cx="1464723" cy="715251"/>
              <a:chOff x="7272297" y="35845925"/>
              <a:chExt cx="1523220" cy="707935"/>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5"/>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5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481"/>
              <a:ext cx="1524002" cy="715251"/>
              <a:chOff x="9197286" y="35837265"/>
              <a:chExt cx="1524002" cy="707935"/>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5"/>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604"/>
              <a:ext cx="1619250" cy="553871"/>
              <a:chOff x="5519172" y="35863570"/>
              <a:chExt cx="1619250" cy="694081"/>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70"/>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8" y="46591944"/>
              <a:ext cx="1560629" cy="502912"/>
              <a:chOff x="5519172" y="35863423"/>
              <a:chExt cx="1619246" cy="69450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423"/>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424"/>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8"/>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49" y="36219264"/>
                <a:ext cx="983669"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1" y="46606536"/>
              <a:ext cx="1543054" cy="490359"/>
              <a:chOff x="5519173" y="35863125"/>
              <a:chExt cx="1619256" cy="69480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25"/>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7" y="36219266"/>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8930"/>
              <a:ext cx="1619250" cy="634441"/>
              <a:chOff x="5519172" y="35863188"/>
              <a:chExt cx="1619250" cy="694686"/>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8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3" y="51158930"/>
              <a:ext cx="1641228" cy="634441"/>
              <a:chOff x="5519171" y="35863188"/>
              <a:chExt cx="1619258" cy="694686"/>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8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57" y="3621921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8930"/>
              <a:ext cx="1428751" cy="634441"/>
              <a:chOff x="5519174" y="35863188"/>
              <a:chExt cx="1619252" cy="694686"/>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8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4"/>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41"/>
              <a:ext cx="1619250" cy="673383"/>
              <a:chOff x="5519172" y="35863556"/>
              <a:chExt cx="1619250" cy="694180"/>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56"/>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5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7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41"/>
              <a:ext cx="1619250" cy="673383"/>
              <a:chOff x="5519172" y="35863556"/>
              <a:chExt cx="1619255" cy="694180"/>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56"/>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5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76"/>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41"/>
              <a:ext cx="1428751" cy="673383"/>
              <a:chOff x="5519174" y="35863556"/>
              <a:chExt cx="1619252" cy="694180"/>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56"/>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5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76"/>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71"/>
              <a:ext cx="1619250" cy="572021"/>
              <a:chOff x="5519172" y="35863286"/>
              <a:chExt cx="1619250" cy="69450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3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5" y="66916904"/>
              <a:ext cx="1560629" cy="572021"/>
              <a:chOff x="5519172" y="35863286"/>
              <a:chExt cx="1619246" cy="69450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49" y="36219133"/>
                <a:ext cx="983669"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6" y="66924231"/>
              <a:ext cx="1581161" cy="572021"/>
              <a:chOff x="5519172" y="35863286"/>
              <a:chExt cx="1619268" cy="69450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1" y="36219133"/>
                <a:ext cx="983679"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3569462" y="200025"/>
          <a:ext cx="0" cy="877033"/>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81</xdr:row>
          <xdr:rowOff>0</xdr:rowOff>
        </xdr:from>
        <xdr:to>
          <xdr:col>6</xdr:col>
          <xdr:colOff>895350</xdr:colOff>
          <xdr:row>81</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06183" y="29029269"/>
              <a:ext cx="3548171" cy="29029269"/>
              <a:chOff x="428" y="0"/>
              <a:chExt cx="9057173" cy="29029269"/>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057471" y="29029269"/>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057458" y="29029269"/>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057466" y="29029269"/>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057453" y="29029269"/>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057407" y="29029269"/>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8"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81</xdr:row>
          <xdr:rowOff>0</xdr:rowOff>
        </xdr:from>
        <xdr:to>
          <xdr:col>8</xdr:col>
          <xdr:colOff>0</xdr:colOff>
          <xdr:row>81</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10913452" y="29029269"/>
              <a:ext cx="2656387" cy="29029269"/>
              <a:chOff x="426" y="0"/>
              <a:chExt cx="13569112" cy="29029269"/>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569410" y="29029269"/>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569395" y="2902926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569400" y="29029269"/>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569395" y="2902926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569349" y="29029269"/>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6"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38100</xdr:rowOff>
        </xdr:from>
        <xdr:to>
          <xdr:col>5</xdr:col>
          <xdr:colOff>1619250</xdr:colOff>
          <xdr:row>81</xdr:row>
          <xdr:rowOff>266700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81</xdr:row>
          <xdr:rowOff>28575</xdr:rowOff>
        </xdr:from>
        <xdr:to>
          <xdr:col>6</xdr:col>
          <xdr:colOff>1571625</xdr:colOff>
          <xdr:row>81</xdr:row>
          <xdr:rowOff>257175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81</xdr:row>
          <xdr:rowOff>19050</xdr:rowOff>
        </xdr:from>
        <xdr:to>
          <xdr:col>7</xdr:col>
          <xdr:colOff>1628775</xdr:colOff>
          <xdr:row>81</xdr:row>
          <xdr:rowOff>247650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82</xdr:row>
          <xdr:rowOff>38100</xdr:rowOff>
        </xdr:from>
        <xdr:to>
          <xdr:col>5</xdr:col>
          <xdr:colOff>1619250</xdr:colOff>
          <xdr:row>82</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82</xdr:row>
          <xdr:rowOff>219075</xdr:rowOff>
        </xdr:from>
        <xdr:to>
          <xdr:col>5</xdr:col>
          <xdr:colOff>1628775</xdr:colOff>
          <xdr:row>82</xdr:row>
          <xdr:rowOff>447675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82</xdr:row>
          <xdr:rowOff>428625</xdr:rowOff>
        </xdr:from>
        <xdr:to>
          <xdr:col>5</xdr:col>
          <xdr:colOff>1628775</xdr:colOff>
          <xdr:row>82</xdr:row>
          <xdr:rowOff>657225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247650</xdr:rowOff>
        </xdr:from>
        <xdr:to>
          <xdr:col>5</xdr:col>
          <xdr:colOff>1619250</xdr:colOff>
          <xdr:row>81</xdr:row>
          <xdr:rowOff>476250</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447675</xdr:rowOff>
        </xdr:from>
        <xdr:to>
          <xdr:col>5</xdr:col>
          <xdr:colOff>1619250</xdr:colOff>
          <xdr:row>81</xdr:row>
          <xdr:rowOff>676275</xdr:rowOff>
        </xdr:to>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38100</xdr:rowOff>
        </xdr:from>
        <xdr:to>
          <xdr:col>6</xdr:col>
          <xdr:colOff>1609725</xdr:colOff>
          <xdr:row>81</xdr:row>
          <xdr:rowOff>266700</xdr:rowOff>
        </xdr:to>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247650</xdr:rowOff>
        </xdr:from>
        <xdr:to>
          <xdr:col>6</xdr:col>
          <xdr:colOff>1619250</xdr:colOff>
          <xdr:row>81</xdr:row>
          <xdr:rowOff>476250</xdr:rowOff>
        </xdr:to>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447675</xdr:rowOff>
        </xdr:from>
        <xdr:to>
          <xdr:col>6</xdr:col>
          <xdr:colOff>1619250</xdr:colOff>
          <xdr:row>81</xdr:row>
          <xdr:rowOff>676275</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81</xdr:row>
          <xdr:rowOff>28575</xdr:rowOff>
        </xdr:from>
        <xdr:to>
          <xdr:col>7</xdr:col>
          <xdr:colOff>1571625</xdr:colOff>
          <xdr:row>81</xdr:row>
          <xdr:rowOff>257175</xdr:rowOff>
        </xdr:to>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38100</xdr:rowOff>
        </xdr:from>
        <xdr:to>
          <xdr:col>7</xdr:col>
          <xdr:colOff>1609725</xdr:colOff>
          <xdr:row>81</xdr:row>
          <xdr:rowOff>266700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247650</xdr:rowOff>
        </xdr:from>
        <xdr:to>
          <xdr:col>7</xdr:col>
          <xdr:colOff>1619250</xdr:colOff>
          <xdr:row>81</xdr:row>
          <xdr:rowOff>476250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447675</xdr:rowOff>
        </xdr:from>
        <xdr:to>
          <xdr:col>7</xdr:col>
          <xdr:colOff>1619250</xdr:colOff>
          <xdr:row>81</xdr:row>
          <xdr:rowOff>676275</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82</xdr:row>
          <xdr:rowOff>38100</xdr:rowOff>
        </xdr:from>
        <xdr:to>
          <xdr:col>6</xdr:col>
          <xdr:colOff>1619250</xdr:colOff>
          <xdr:row>82</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82</xdr:row>
          <xdr:rowOff>219075</xdr:rowOff>
        </xdr:from>
        <xdr:to>
          <xdr:col>6</xdr:col>
          <xdr:colOff>1628775</xdr:colOff>
          <xdr:row>82</xdr:row>
          <xdr:rowOff>447675</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82</xdr:row>
          <xdr:rowOff>428625</xdr:rowOff>
        </xdr:from>
        <xdr:to>
          <xdr:col>6</xdr:col>
          <xdr:colOff>1628775</xdr:colOff>
          <xdr:row>82</xdr:row>
          <xdr:rowOff>657225</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82</xdr:row>
          <xdr:rowOff>38100</xdr:rowOff>
        </xdr:from>
        <xdr:to>
          <xdr:col>7</xdr:col>
          <xdr:colOff>1619250</xdr:colOff>
          <xdr:row>82</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82</xdr:row>
          <xdr:rowOff>219075</xdr:rowOff>
        </xdr:from>
        <xdr:to>
          <xdr:col>7</xdr:col>
          <xdr:colOff>1628775</xdr:colOff>
          <xdr:row>82</xdr:row>
          <xdr:rowOff>447675</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82</xdr:row>
          <xdr:rowOff>428625</xdr:rowOff>
        </xdr:from>
        <xdr:to>
          <xdr:col>7</xdr:col>
          <xdr:colOff>1628775</xdr:colOff>
          <xdr:row>82</xdr:row>
          <xdr:rowOff>657225</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551129" y="57150"/>
          <a:ext cx="1045266" cy="67779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01_1st%20Envelope-%20Attachments_TR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60003099/Desktop/1._First%20Envelope%20Bid%20form%20and%20Attacments%20Vol-III%20SS09_Rev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ull%20Report/REZ/TR-12/2_Bidding%20Document/Volume-III/01_1st%20Envelope-%20Attachments_TR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Bidding%20Documents/Volume-III/fb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03099/Desktop/S1%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53EA553-79CA-4914-A889-EE649AFB3F2A}" protected="1">
  <header guid="{253EA553-79CA-4914-A889-EE649AFB3F2A}" dateTime="2021-10-27T14:49:33" maxSheetId="31" userName="Samrat Jain {Samrat Jain}"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21" Type="http://schemas.openxmlformats.org/officeDocument/2006/relationships/printerSettings" Target="../printerSettings/printerSettings286.bin"/><Relationship Id="rId34" Type="http://schemas.openxmlformats.org/officeDocument/2006/relationships/printerSettings" Target="../printerSettings/printerSettings299.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33" Type="http://schemas.openxmlformats.org/officeDocument/2006/relationships/printerSettings" Target="../printerSettings/printerSettings298.bin"/><Relationship Id="rId38" Type="http://schemas.openxmlformats.org/officeDocument/2006/relationships/drawing" Target="../drawings/drawing9.xml"/><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29" Type="http://schemas.openxmlformats.org/officeDocument/2006/relationships/printerSettings" Target="../printerSettings/printerSettings294.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32" Type="http://schemas.openxmlformats.org/officeDocument/2006/relationships/printerSettings" Target="../printerSettings/printerSettings297.bin"/><Relationship Id="rId37" Type="http://schemas.openxmlformats.org/officeDocument/2006/relationships/printerSettings" Target="../printerSettings/printerSettings302.bin"/><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printerSettings" Target="../printerSettings/printerSettings293.bin"/><Relationship Id="rId36" Type="http://schemas.openxmlformats.org/officeDocument/2006/relationships/printerSettings" Target="../printerSettings/printerSettings301.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31" Type="http://schemas.openxmlformats.org/officeDocument/2006/relationships/printerSettings" Target="../printerSettings/printerSettings296.bin"/><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 Id="rId30" Type="http://schemas.openxmlformats.org/officeDocument/2006/relationships/printerSettings" Target="../printerSettings/printerSettings295.bin"/><Relationship Id="rId35" Type="http://schemas.openxmlformats.org/officeDocument/2006/relationships/printerSettings" Target="../printerSettings/printerSettings300.bin"/><Relationship Id="rId8" Type="http://schemas.openxmlformats.org/officeDocument/2006/relationships/printerSettings" Target="../printerSettings/printerSettings273.bin"/><Relationship Id="rId3" Type="http://schemas.openxmlformats.org/officeDocument/2006/relationships/printerSettings" Target="../printerSettings/printerSettings26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26" Type="http://schemas.openxmlformats.org/officeDocument/2006/relationships/printerSettings" Target="../printerSettings/printerSettings328.bin"/><Relationship Id="rId39" Type="http://schemas.openxmlformats.org/officeDocument/2006/relationships/vmlDrawing" Target="../drawings/vmlDrawing3.vml"/><Relationship Id="rId21" Type="http://schemas.openxmlformats.org/officeDocument/2006/relationships/printerSettings" Target="../printerSettings/printerSettings323.bin"/><Relationship Id="rId34" Type="http://schemas.openxmlformats.org/officeDocument/2006/relationships/printerSettings" Target="../printerSettings/printerSettings336.bin"/><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5" Type="http://schemas.openxmlformats.org/officeDocument/2006/relationships/printerSettings" Target="../printerSettings/printerSettings327.bin"/><Relationship Id="rId33" Type="http://schemas.openxmlformats.org/officeDocument/2006/relationships/printerSettings" Target="../printerSettings/printerSettings335.bin"/><Relationship Id="rId38" Type="http://schemas.openxmlformats.org/officeDocument/2006/relationships/drawing" Target="../drawings/drawing10.xml"/><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20" Type="http://schemas.openxmlformats.org/officeDocument/2006/relationships/printerSettings" Target="../printerSettings/printerSettings322.bin"/><Relationship Id="rId29" Type="http://schemas.openxmlformats.org/officeDocument/2006/relationships/printerSettings" Target="../printerSettings/printerSettings331.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24" Type="http://schemas.openxmlformats.org/officeDocument/2006/relationships/printerSettings" Target="../printerSettings/printerSettings326.bin"/><Relationship Id="rId32" Type="http://schemas.openxmlformats.org/officeDocument/2006/relationships/printerSettings" Target="../printerSettings/printerSettings334.bin"/><Relationship Id="rId37" Type="http://schemas.openxmlformats.org/officeDocument/2006/relationships/printerSettings" Target="../printerSettings/printerSettings339.bin"/><Relationship Id="rId40" Type="http://schemas.openxmlformats.org/officeDocument/2006/relationships/ctrlProp" Target="../ctrlProps/ctrlProp106.xml"/><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23" Type="http://schemas.openxmlformats.org/officeDocument/2006/relationships/printerSettings" Target="../printerSettings/printerSettings325.bin"/><Relationship Id="rId28" Type="http://schemas.openxmlformats.org/officeDocument/2006/relationships/printerSettings" Target="../printerSettings/printerSettings330.bin"/><Relationship Id="rId36" Type="http://schemas.openxmlformats.org/officeDocument/2006/relationships/printerSettings" Target="../printerSettings/printerSettings338.bin"/><Relationship Id="rId10" Type="http://schemas.openxmlformats.org/officeDocument/2006/relationships/printerSettings" Target="../printerSettings/printerSettings312.bin"/><Relationship Id="rId19" Type="http://schemas.openxmlformats.org/officeDocument/2006/relationships/printerSettings" Target="../printerSettings/printerSettings321.bin"/><Relationship Id="rId31" Type="http://schemas.openxmlformats.org/officeDocument/2006/relationships/printerSettings" Target="../printerSettings/printerSettings333.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 Id="rId22" Type="http://schemas.openxmlformats.org/officeDocument/2006/relationships/printerSettings" Target="../printerSettings/printerSettings324.bin"/><Relationship Id="rId27" Type="http://schemas.openxmlformats.org/officeDocument/2006/relationships/printerSettings" Target="../printerSettings/printerSettings329.bin"/><Relationship Id="rId30" Type="http://schemas.openxmlformats.org/officeDocument/2006/relationships/printerSettings" Target="../printerSettings/printerSettings332.bin"/><Relationship Id="rId35" Type="http://schemas.openxmlformats.org/officeDocument/2006/relationships/printerSettings" Target="../printerSettings/printerSettings337.bin"/><Relationship Id="rId8" Type="http://schemas.openxmlformats.org/officeDocument/2006/relationships/printerSettings" Target="../printerSettings/printerSettings310.bin"/><Relationship Id="rId3" Type="http://schemas.openxmlformats.org/officeDocument/2006/relationships/printerSettings" Target="../printerSettings/printerSettings30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47.bin"/><Relationship Id="rId13" Type="http://schemas.openxmlformats.org/officeDocument/2006/relationships/printerSettings" Target="../printerSettings/printerSettings352.bin"/><Relationship Id="rId18" Type="http://schemas.openxmlformats.org/officeDocument/2006/relationships/vmlDrawing" Target="../drawings/vmlDrawing4.vml"/><Relationship Id="rId3" Type="http://schemas.openxmlformats.org/officeDocument/2006/relationships/printerSettings" Target="../printerSettings/printerSettings342.bin"/><Relationship Id="rId7" Type="http://schemas.openxmlformats.org/officeDocument/2006/relationships/printerSettings" Target="../printerSettings/printerSettings346.bin"/><Relationship Id="rId12" Type="http://schemas.openxmlformats.org/officeDocument/2006/relationships/printerSettings" Target="../printerSettings/printerSettings351.bin"/><Relationship Id="rId17" Type="http://schemas.openxmlformats.org/officeDocument/2006/relationships/drawing" Target="../drawings/drawing11.xml"/><Relationship Id="rId2" Type="http://schemas.openxmlformats.org/officeDocument/2006/relationships/printerSettings" Target="../printerSettings/printerSettings341.bin"/><Relationship Id="rId16" Type="http://schemas.openxmlformats.org/officeDocument/2006/relationships/printerSettings" Target="../printerSettings/printerSettings355.bin"/><Relationship Id="rId1" Type="http://schemas.openxmlformats.org/officeDocument/2006/relationships/printerSettings" Target="../printerSettings/printerSettings340.bin"/><Relationship Id="rId6" Type="http://schemas.openxmlformats.org/officeDocument/2006/relationships/printerSettings" Target="../printerSettings/printerSettings345.bin"/><Relationship Id="rId11" Type="http://schemas.openxmlformats.org/officeDocument/2006/relationships/printerSettings" Target="../printerSettings/printerSettings350.bin"/><Relationship Id="rId5" Type="http://schemas.openxmlformats.org/officeDocument/2006/relationships/printerSettings" Target="../printerSettings/printerSettings344.bin"/><Relationship Id="rId15" Type="http://schemas.openxmlformats.org/officeDocument/2006/relationships/printerSettings" Target="../printerSettings/printerSettings354.bin"/><Relationship Id="rId10" Type="http://schemas.openxmlformats.org/officeDocument/2006/relationships/printerSettings" Target="../printerSettings/printerSettings349.bin"/><Relationship Id="rId19" Type="http://schemas.openxmlformats.org/officeDocument/2006/relationships/ctrlProp" Target="../ctrlProps/ctrlProp107.xml"/><Relationship Id="rId4" Type="http://schemas.openxmlformats.org/officeDocument/2006/relationships/printerSettings" Target="../printerSettings/printerSettings343.bin"/><Relationship Id="rId9" Type="http://schemas.openxmlformats.org/officeDocument/2006/relationships/printerSettings" Target="../printerSettings/printerSettings348.bin"/><Relationship Id="rId14" Type="http://schemas.openxmlformats.org/officeDocument/2006/relationships/printerSettings" Target="../printerSettings/printerSettings353.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68.bin"/><Relationship Id="rId18" Type="http://schemas.openxmlformats.org/officeDocument/2006/relationships/printerSettings" Target="../printerSettings/printerSettings373.bin"/><Relationship Id="rId26" Type="http://schemas.openxmlformats.org/officeDocument/2006/relationships/printerSettings" Target="../printerSettings/printerSettings381.bin"/><Relationship Id="rId39" Type="http://schemas.openxmlformats.org/officeDocument/2006/relationships/vmlDrawing" Target="../drawings/vmlDrawing5.vml"/><Relationship Id="rId21" Type="http://schemas.openxmlformats.org/officeDocument/2006/relationships/printerSettings" Target="../printerSettings/printerSettings376.bin"/><Relationship Id="rId34" Type="http://schemas.openxmlformats.org/officeDocument/2006/relationships/printerSettings" Target="../printerSettings/printerSettings389.bin"/><Relationship Id="rId7" Type="http://schemas.openxmlformats.org/officeDocument/2006/relationships/printerSettings" Target="../printerSettings/printerSettings362.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5" Type="http://schemas.openxmlformats.org/officeDocument/2006/relationships/printerSettings" Target="../printerSettings/printerSettings380.bin"/><Relationship Id="rId33" Type="http://schemas.openxmlformats.org/officeDocument/2006/relationships/printerSettings" Target="../printerSettings/printerSettings388.bin"/><Relationship Id="rId38" Type="http://schemas.openxmlformats.org/officeDocument/2006/relationships/drawing" Target="../drawings/drawing12.xml"/><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0" Type="http://schemas.openxmlformats.org/officeDocument/2006/relationships/printerSettings" Target="../printerSettings/printerSettings375.bin"/><Relationship Id="rId29" Type="http://schemas.openxmlformats.org/officeDocument/2006/relationships/printerSettings" Target="../printerSettings/printerSettings384.bin"/><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24" Type="http://schemas.openxmlformats.org/officeDocument/2006/relationships/printerSettings" Target="../printerSettings/printerSettings379.bin"/><Relationship Id="rId32" Type="http://schemas.openxmlformats.org/officeDocument/2006/relationships/printerSettings" Target="../printerSettings/printerSettings387.bin"/><Relationship Id="rId37" Type="http://schemas.openxmlformats.org/officeDocument/2006/relationships/printerSettings" Target="../printerSettings/printerSettings392.bin"/><Relationship Id="rId40" Type="http://schemas.openxmlformats.org/officeDocument/2006/relationships/ctrlProp" Target="../ctrlProps/ctrlProp108.xml"/><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23" Type="http://schemas.openxmlformats.org/officeDocument/2006/relationships/printerSettings" Target="../printerSettings/printerSettings378.bin"/><Relationship Id="rId28" Type="http://schemas.openxmlformats.org/officeDocument/2006/relationships/printerSettings" Target="../printerSettings/printerSettings383.bin"/><Relationship Id="rId36" Type="http://schemas.openxmlformats.org/officeDocument/2006/relationships/printerSettings" Target="../printerSettings/printerSettings391.bin"/><Relationship Id="rId10" Type="http://schemas.openxmlformats.org/officeDocument/2006/relationships/printerSettings" Target="../printerSettings/printerSettings365.bin"/><Relationship Id="rId19" Type="http://schemas.openxmlformats.org/officeDocument/2006/relationships/printerSettings" Target="../printerSettings/printerSettings374.bin"/><Relationship Id="rId31" Type="http://schemas.openxmlformats.org/officeDocument/2006/relationships/printerSettings" Target="../printerSettings/printerSettings386.bin"/><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 Id="rId22" Type="http://schemas.openxmlformats.org/officeDocument/2006/relationships/printerSettings" Target="../printerSettings/printerSettings377.bin"/><Relationship Id="rId27" Type="http://schemas.openxmlformats.org/officeDocument/2006/relationships/printerSettings" Target="../printerSettings/printerSettings382.bin"/><Relationship Id="rId30" Type="http://schemas.openxmlformats.org/officeDocument/2006/relationships/printerSettings" Target="../printerSettings/printerSettings385.bin"/><Relationship Id="rId35" Type="http://schemas.openxmlformats.org/officeDocument/2006/relationships/printerSettings" Target="../printerSettings/printerSettings390.bin"/><Relationship Id="rId8" Type="http://schemas.openxmlformats.org/officeDocument/2006/relationships/printerSettings" Target="../printerSettings/printerSettings363.bin"/><Relationship Id="rId3"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26" Type="http://schemas.openxmlformats.org/officeDocument/2006/relationships/printerSettings" Target="../printerSettings/printerSettings418.bin"/><Relationship Id="rId21" Type="http://schemas.openxmlformats.org/officeDocument/2006/relationships/printerSettings" Target="../printerSettings/printerSettings413.bin"/><Relationship Id="rId34" Type="http://schemas.openxmlformats.org/officeDocument/2006/relationships/printerSettings" Target="../printerSettings/printerSettings426.bin"/><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5" Type="http://schemas.openxmlformats.org/officeDocument/2006/relationships/printerSettings" Target="../printerSettings/printerSettings417.bin"/><Relationship Id="rId33" Type="http://schemas.openxmlformats.org/officeDocument/2006/relationships/printerSettings" Target="../printerSettings/printerSettings425.bin"/><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20" Type="http://schemas.openxmlformats.org/officeDocument/2006/relationships/printerSettings" Target="../printerSettings/printerSettings412.bin"/><Relationship Id="rId29" Type="http://schemas.openxmlformats.org/officeDocument/2006/relationships/printerSettings" Target="../printerSettings/printerSettings421.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24" Type="http://schemas.openxmlformats.org/officeDocument/2006/relationships/printerSettings" Target="../printerSettings/printerSettings416.bin"/><Relationship Id="rId32" Type="http://schemas.openxmlformats.org/officeDocument/2006/relationships/printerSettings" Target="../printerSettings/printerSettings424.bin"/><Relationship Id="rId37" Type="http://schemas.openxmlformats.org/officeDocument/2006/relationships/drawing" Target="../drawings/drawing13.xml"/><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23" Type="http://schemas.openxmlformats.org/officeDocument/2006/relationships/printerSettings" Target="../printerSettings/printerSettings415.bin"/><Relationship Id="rId28" Type="http://schemas.openxmlformats.org/officeDocument/2006/relationships/printerSettings" Target="../printerSettings/printerSettings420.bin"/><Relationship Id="rId36" Type="http://schemas.openxmlformats.org/officeDocument/2006/relationships/printerSettings" Target="../printerSettings/printerSettings428.bin"/><Relationship Id="rId10" Type="http://schemas.openxmlformats.org/officeDocument/2006/relationships/printerSettings" Target="../printerSettings/printerSettings402.bin"/><Relationship Id="rId19" Type="http://schemas.openxmlformats.org/officeDocument/2006/relationships/printerSettings" Target="../printerSettings/printerSettings411.bin"/><Relationship Id="rId31" Type="http://schemas.openxmlformats.org/officeDocument/2006/relationships/printerSettings" Target="../printerSettings/printerSettings423.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 Id="rId22" Type="http://schemas.openxmlformats.org/officeDocument/2006/relationships/printerSettings" Target="../printerSettings/printerSettings414.bin"/><Relationship Id="rId27" Type="http://schemas.openxmlformats.org/officeDocument/2006/relationships/printerSettings" Target="../printerSettings/printerSettings419.bin"/><Relationship Id="rId30" Type="http://schemas.openxmlformats.org/officeDocument/2006/relationships/printerSettings" Target="../printerSettings/printerSettings422.bin"/><Relationship Id="rId35" Type="http://schemas.openxmlformats.org/officeDocument/2006/relationships/printerSettings" Target="../printerSettings/printerSettings427.bin"/><Relationship Id="rId8" Type="http://schemas.openxmlformats.org/officeDocument/2006/relationships/printerSettings" Target="../printerSettings/printerSettings400.bin"/><Relationship Id="rId3" Type="http://schemas.openxmlformats.org/officeDocument/2006/relationships/printerSettings" Target="../printerSettings/printerSettings39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26" Type="http://schemas.openxmlformats.org/officeDocument/2006/relationships/printerSettings" Target="../printerSettings/printerSettings454.bin"/><Relationship Id="rId21" Type="http://schemas.openxmlformats.org/officeDocument/2006/relationships/printerSettings" Target="../printerSettings/printerSettings449.bin"/><Relationship Id="rId34" Type="http://schemas.openxmlformats.org/officeDocument/2006/relationships/printerSettings" Target="../printerSettings/printerSettings462.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5" Type="http://schemas.openxmlformats.org/officeDocument/2006/relationships/printerSettings" Target="../printerSettings/printerSettings453.bin"/><Relationship Id="rId33" Type="http://schemas.openxmlformats.org/officeDocument/2006/relationships/printerSettings" Target="../printerSettings/printerSettings461.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20" Type="http://schemas.openxmlformats.org/officeDocument/2006/relationships/printerSettings" Target="../printerSettings/printerSettings448.bin"/><Relationship Id="rId29" Type="http://schemas.openxmlformats.org/officeDocument/2006/relationships/printerSettings" Target="../printerSettings/printerSettings457.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24" Type="http://schemas.openxmlformats.org/officeDocument/2006/relationships/printerSettings" Target="../printerSettings/printerSettings452.bin"/><Relationship Id="rId32" Type="http://schemas.openxmlformats.org/officeDocument/2006/relationships/printerSettings" Target="../printerSettings/printerSettings460.bin"/><Relationship Id="rId37" Type="http://schemas.openxmlformats.org/officeDocument/2006/relationships/printerSettings" Target="../printerSettings/printerSettings465.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23" Type="http://schemas.openxmlformats.org/officeDocument/2006/relationships/printerSettings" Target="../printerSettings/printerSettings451.bin"/><Relationship Id="rId28" Type="http://schemas.openxmlformats.org/officeDocument/2006/relationships/printerSettings" Target="../printerSettings/printerSettings456.bin"/><Relationship Id="rId36" Type="http://schemas.openxmlformats.org/officeDocument/2006/relationships/printerSettings" Target="../printerSettings/printerSettings464.bin"/><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31" Type="http://schemas.openxmlformats.org/officeDocument/2006/relationships/printerSettings" Target="../printerSettings/printerSettings459.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 Id="rId22" Type="http://schemas.openxmlformats.org/officeDocument/2006/relationships/printerSettings" Target="../printerSettings/printerSettings450.bin"/><Relationship Id="rId27" Type="http://schemas.openxmlformats.org/officeDocument/2006/relationships/printerSettings" Target="../printerSettings/printerSettings455.bin"/><Relationship Id="rId30" Type="http://schemas.openxmlformats.org/officeDocument/2006/relationships/printerSettings" Target="../printerSettings/printerSettings458.bin"/><Relationship Id="rId35" Type="http://schemas.openxmlformats.org/officeDocument/2006/relationships/printerSettings" Target="../printerSettings/printerSettings463.bin"/><Relationship Id="rId8" Type="http://schemas.openxmlformats.org/officeDocument/2006/relationships/printerSettings" Target="../printerSettings/printerSettings436.bin"/><Relationship Id="rId3" Type="http://schemas.openxmlformats.org/officeDocument/2006/relationships/printerSettings" Target="../printerSettings/printerSettings431.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26" Type="http://schemas.openxmlformats.org/officeDocument/2006/relationships/printerSettings" Target="../printerSettings/printerSettings491.bin"/><Relationship Id="rId21" Type="http://schemas.openxmlformats.org/officeDocument/2006/relationships/printerSettings" Target="../printerSettings/printerSettings486.bin"/><Relationship Id="rId34" Type="http://schemas.openxmlformats.org/officeDocument/2006/relationships/printerSettings" Target="../printerSettings/printerSettings499.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5" Type="http://schemas.openxmlformats.org/officeDocument/2006/relationships/printerSettings" Target="../printerSettings/printerSettings490.bin"/><Relationship Id="rId33" Type="http://schemas.openxmlformats.org/officeDocument/2006/relationships/printerSettings" Target="../printerSettings/printerSettings498.bin"/><Relationship Id="rId38" Type="http://schemas.openxmlformats.org/officeDocument/2006/relationships/drawing" Target="../drawings/drawing14.xml"/><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29" Type="http://schemas.openxmlformats.org/officeDocument/2006/relationships/printerSettings" Target="../printerSettings/printerSettings494.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24" Type="http://schemas.openxmlformats.org/officeDocument/2006/relationships/printerSettings" Target="../printerSettings/printerSettings489.bin"/><Relationship Id="rId32" Type="http://schemas.openxmlformats.org/officeDocument/2006/relationships/printerSettings" Target="../printerSettings/printerSettings497.bin"/><Relationship Id="rId37" Type="http://schemas.openxmlformats.org/officeDocument/2006/relationships/printerSettings" Target="../printerSettings/printerSettings502.bin"/><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23" Type="http://schemas.openxmlformats.org/officeDocument/2006/relationships/printerSettings" Target="../printerSettings/printerSettings488.bin"/><Relationship Id="rId28" Type="http://schemas.openxmlformats.org/officeDocument/2006/relationships/printerSettings" Target="../printerSettings/printerSettings493.bin"/><Relationship Id="rId36" Type="http://schemas.openxmlformats.org/officeDocument/2006/relationships/printerSettings" Target="../printerSettings/printerSettings501.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31" Type="http://schemas.openxmlformats.org/officeDocument/2006/relationships/printerSettings" Target="../printerSettings/printerSettings496.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printerSettings" Target="../printerSettings/printerSettings487.bin"/><Relationship Id="rId27" Type="http://schemas.openxmlformats.org/officeDocument/2006/relationships/printerSettings" Target="../printerSettings/printerSettings492.bin"/><Relationship Id="rId30" Type="http://schemas.openxmlformats.org/officeDocument/2006/relationships/printerSettings" Target="../printerSettings/printerSettings495.bin"/><Relationship Id="rId35" Type="http://schemas.openxmlformats.org/officeDocument/2006/relationships/printerSettings" Target="../printerSettings/printerSettings500.bin"/><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26" Type="http://schemas.openxmlformats.org/officeDocument/2006/relationships/printerSettings" Target="../printerSettings/printerSettings528.bin"/><Relationship Id="rId21" Type="http://schemas.openxmlformats.org/officeDocument/2006/relationships/printerSettings" Target="../printerSettings/printerSettings523.bin"/><Relationship Id="rId34" Type="http://schemas.openxmlformats.org/officeDocument/2006/relationships/printerSettings" Target="../printerSettings/printerSettings536.bin"/><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5" Type="http://schemas.openxmlformats.org/officeDocument/2006/relationships/printerSettings" Target="../printerSettings/printerSettings527.bin"/><Relationship Id="rId33" Type="http://schemas.openxmlformats.org/officeDocument/2006/relationships/printerSettings" Target="../printerSettings/printerSettings535.bin"/><Relationship Id="rId38" Type="http://schemas.openxmlformats.org/officeDocument/2006/relationships/drawing" Target="../drawings/drawing15.xml"/><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29" Type="http://schemas.openxmlformats.org/officeDocument/2006/relationships/printerSettings" Target="../printerSettings/printerSettings531.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24" Type="http://schemas.openxmlformats.org/officeDocument/2006/relationships/printerSettings" Target="../printerSettings/printerSettings526.bin"/><Relationship Id="rId32" Type="http://schemas.openxmlformats.org/officeDocument/2006/relationships/printerSettings" Target="../printerSettings/printerSettings534.bin"/><Relationship Id="rId37" Type="http://schemas.openxmlformats.org/officeDocument/2006/relationships/printerSettings" Target="../printerSettings/printerSettings539.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printerSettings" Target="../printerSettings/printerSettings525.bin"/><Relationship Id="rId28" Type="http://schemas.openxmlformats.org/officeDocument/2006/relationships/printerSettings" Target="../printerSettings/printerSettings530.bin"/><Relationship Id="rId36" Type="http://schemas.openxmlformats.org/officeDocument/2006/relationships/printerSettings" Target="../printerSettings/printerSettings538.bin"/><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31" Type="http://schemas.openxmlformats.org/officeDocument/2006/relationships/printerSettings" Target="../printerSettings/printerSettings533.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4.bin"/><Relationship Id="rId27" Type="http://schemas.openxmlformats.org/officeDocument/2006/relationships/printerSettings" Target="../printerSettings/printerSettings529.bin"/><Relationship Id="rId30" Type="http://schemas.openxmlformats.org/officeDocument/2006/relationships/printerSettings" Target="../printerSettings/printerSettings532.bin"/><Relationship Id="rId35" Type="http://schemas.openxmlformats.org/officeDocument/2006/relationships/printerSettings" Target="../printerSettings/printerSettings537.bin"/><Relationship Id="rId8" Type="http://schemas.openxmlformats.org/officeDocument/2006/relationships/printerSettings" Target="../printerSettings/printerSettings510.bin"/><Relationship Id="rId3" Type="http://schemas.openxmlformats.org/officeDocument/2006/relationships/printerSettings" Target="../printerSettings/printerSettings50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47.bin"/><Relationship Id="rId13" Type="http://schemas.openxmlformats.org/officeDocument/2006/relationships/printerSettings" Target="../printerSettings/printerSettings552.bin"/><Relationship Id="rId3" Type="http://schemas.openxmlformats.org/officeDocument/2006/relationships/printerSettings" Target="../printerSettings/printerSettings542.bin"/><Relationship Id="rId7" Type="http://schemas.openxmlformats.org/officeDocument/2006/relationships/printerSettings" Target="../printerSettings/printerSettings546.bin"/><Relationship Id="rId12" Type="http://schemas.openxmlformats.org/officeDocument/2006/relationships/printerSettings" Target="../printerSettings/printerSettings551.bin"/><Relationship Id="rId17" Type="http://schemas.openxmlformats.org/officeDocument/2006/relationships/drawing" Target="../drawings/drawing16.xml"/><Relationship Id="rId2" Type="http://schemas.openxmlformats.org/officeDocument/2006/relationships/printerSettings" Target="../printerSettings/printerSettings541.bin"/><Relationship Id="rId16" Type="http://schemas.openxmlformats.org/officeDocument/2006/relationships/printerSettings" Target="../printerSettings/printerSettings555.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11" Type="http://schemas.openxmlformats.org/officeDocument/2006/relationships/printerSettings" Target="../printerSettings/printerSettings550.bin"/><Relationship Id="rId5" Type="http://schemas.openxmlformats.org/officeDocument/2006/relationships/printerSettings" Target="../printerSettings/printerSettings544.bin"/><Relationship Id="rId15" Type="http://schemas.openxmlformats.org/officeDocument/2006/relationships/printerSettings" Target="../printerSettings/printerSettings554.bin"/><Relationship Id="rId10" Type="http://schemas.openxmlformats.org/officeDocument/2006/relationships/printerSettings" Target="../printerSettings/printerSettings549.bin"/><Relationship Id="rId4" Type="http://schemas.openxmlformats.org/officeDocument/2006/relationships/printerSettings" Target="../printerSettings/printerSettings543.bin"/><Relationship Id="rId9" Type="http://schemas.openxmlformats.org/officeDocument/2006/relationships/printerSettings" Target="../printerSettings/printerSettings548.bin"/><Relationship Id="rId14" Type="http://schemas.openxmlformats.org/officeDocument/2006/relationships/printerSettings" Target="../printerSettings/printerSettings553.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7" Type="http://schemas.openxmlformats.org/officeDocument/2006/relationships/printerSettings" Target="../printerSettings/printerSettings562.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drawing" Target="../drawings/drawing17.xml"/><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0" Type="http://schemas.openxmlformats.org/officeDocument/2006/relationships/printerSettings" Target="../printerSettings/printerSettings575.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26" Type="http://schemas.openxmlformats.org/officeDocument/2006/relationships/printerSettings" Target="../printerSettings/printerSettings63.bin"/><Relationship Id="rId21" Type="http://schemas.openxmlformats.org/officeDocument/2006/relationships/printerSettings" Target="../printerSettings/printerSettings58.bin"/><Relationship Id="rId34" Type="http://schemas.openxmlformats.org/officeDocument/2006/relationships/printerSettings" Target="../printerSettings/printerSettings71.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5" Type="http://schemas.openxmlformats.org/officeDocument/2006/relationships/printerSettings" Target="../printerSettings/printerSettings62.bin"/><Relationship Id="rId33" Type="http://schemas.openxmlformats.org/officeDocument/2006/relationships/printerSettings" Target="../printerSettings/printerSettings70.bin"/><Relationship Id="rId38" Type="http://schemas.openxmlformats.org/officeDocument/2006/relationships/drawing" Target="../drawings/drawing1.xml"/><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20" Type="http://schemas.openxmlformats.org/officeDocument/2006/relationships/printerSettings" Target="../printerSettings/printerSettings57.bin"/><Relationship Id="rId29" Type="http://schemas.openxmlformats.org/officeDocument/2006/relationships/printerSettings" Target="../printerSettings/printerSettings66.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24" Type="http://schemas.openxmlformats.org/officeDocument/2006/relationships/printerSettings" Target="../printerSettings/printerSettings61.bin"/><Relationship Id="rId32" Type="http://schemas.openxmlformats.org/officeDocument/2006/relationships/printerSettings" Target="../printerSettings/printerSettings69.bin"/><Relationship Id="rId37" Type="http://schemas.openxmlformats.org/officeDocument/2006/relationships/printerSettings" Target="../printerSettings/printerSettings74.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23" Type="http://schemas.openxmlformats.org/officeDocument/2006/relationships/printerSettings" Target="../printerSettings/printerSettings60.bin"/><Relationship Id="rId28" Type="http://schemas.openxmlformats.org/officeDocument/2006/relationships/printerSettings" Target="../printerSettings/printerSettings65.bin"/><Relationship Id="rId36" Type="http://schemas.openxmlformats.org/officeDocument/2006/relationships/printerSettings" Target="../printerSettings/printerSettings73.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31" Type="http://schemas.openxmlformats.org/officeDocument/2006/relationships/printerSettings" Target="../printerSettings/printerSettings68.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 Id="rId22" Type="http://schemas.openxmlformats.org/officeDocument/2006/relationships/printerSettings" Target="../printerSettings/printerSettings59.bin"/><Relationship Id="rId27" Type="http://schemas.openxmlformats.org/officeDocument/2006/relationships/printerSettings" Target="../printerSettings/printerSettings64.bin"/><Relationship Id="rId30" Type="http://schemas.openxmlformats.org/officeDocument/2006/relationships/printerSettings" Target="../printerSettings/printerSettings67.bin"/><Relationship Id="rId35" Type="http://schemas.openxmlformats.org/officeDocument/2006/relationships/printerSettings" Target="../printerSettings/printerSettings72.bin"/><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 Type="http://schemas.openxmlformats.org/officeDocument/2006/relationships/printerSettings" Target="../printerSettings/printerSettings595.bin"/><Relationship Id="rId21" Type="http://schemas.openxmlformats.org/officeDocument/2006/relationships/printerSettings" Target="../printerSettings/printerSettings613.bin"/><Relationship Id="rId7" Type="http://schemas.openxmlformats.org/officeDocument/2006/relationships/printerSettings" Target="../printerSettings/printerSettings599.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drawing" Target="../drawings/drawing18.xml"/><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printerSettings" Target="../printerSettings/printerSettings624.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8" Type="http://schemas.openxmlformats.org/officeDocument/2006/relationships/printerSettings" Target="../printerSettings/printerSettings600.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26" Type="http://schemas.openxmlformats.org/officeDocument/2006/relationships/printerSettings" Target="../printerSettings/printerSettings650.bin"/><Relationship Id="rId3" Type="http://schemas.openxmlformats.org/officeDocument/2006/relationships/printerSettings" Target="../printerSettings/printerSettings627.bin"/><Relationship Id="rId21" Type="http://schemas.openxmlformats.org/officeDocument/2006/relationships/printerSettings" Target="../printerSettings/printerSettings645.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5" Type="http://schemas.openxmlformats.org/officeDocument/2006/relationships/printerSettings" Target="../printerSettings/printerSettings649.bin"/><Relationship Id="rId33" Type="http://schemas.openxmlformats.org/officeDocument/2006/relationships/drawing" Target="../drawings/drawing19.xml"/><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29" Type="http://schemas.openxmlformats.org/officeDocument/2006/relationships/printerSettings" Target="../printerSettings/printerSettings653.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24" Type="http://schemas.openxmlformats.org/officeDocument/2006/relationships/printerSettings" Target="../printerSettings/printerSettings648.bin"/><Relationship Id="rId32" Type="http://schemas.openxmlformats.org/officeDocument/2006/relationships/printerSettings" Target="../printerSettings/printerSettings656.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printerSettings" Target="../printerSettings/printerSettings647.bin"/><Relationship Id="rId28" Type="http://schemas.openxmlformats.org/officeDocument/2006/relationships/printerSettings" Target="../printerSettings/printerSettings652.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31" Type="http://schemas.openxmlformats.org/officeDocument/2006/relationships/printerSettings" Target="../printerSettings/printerSettings655.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6.bin"/><Relationship Id="rId27" Type="http://schemas.openxmlformats.org/officeDocument/2006/relationships/printerSettings" Target="../printerSettings/printerSettings651.bin"/><Relationship Id="rId30" Type="http://schemas.openxmlformats.org/officeDocument/2006/relationships/printerSettings" Target="../printerSettings/printerSettings654.bin"/><Relationship Id="rId8" Type="http://schemas.openxmlformats.org/officeDocument/2006/relationships/printerSettings" Target="../printerSettings/printerSettings63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69.bin"/><Relationship Id="rId18" Type="http://schemas.openxmlformats.org/officeDocument/2006/relationships/printerSettings" Target="../printerSettings/printerSettings674.bin"/><Relationship Id="rId26" Type="http://schemas.openxmlformats.org/officeDocument/2006/relationships/printerSettings" Target="../printerSettings/printerSettings682.bin"/><Relationship Id="rId21" Type="http://schemas.openxmlformats.org/officeDocument/2006/relationships/printerSettings" Target="../printerSettings/printerSettings677.bin"/><Relationship Id="rId34" Type="http://schemas.openxmlformats.org/officeDocument/2006/relationships/printerSettings" Target="../printerSettings/printerSettings690.bin"/><Relationship Id="rId7" Type="http://schemas.openxmlformats.org/officeDocument/2006/relationships/printerSettings" Target="../printerSettings/printerSettings663.bin"/><Relationship Id="rId12" Type="http://schemas.openxmlformats.org/officeDocument/2006/relationships/printerSettings" Target="../printerSettings/printerSettings668.bin"/><Relationship Id="rId17" Type="http://schemas.openxmlformats.org/officeDocument/2006/relationships/printerSettings" Target="../printerSettings/printerSettings673.bin"/><Relationship Id="rId25" Type="http://schemas.openxmlformats.org/officeDocument/2006/relationships/printerSettings" Target="../printerSettings/printerSettings681.bin"/><Relationship Id="rId33" Type="http://schemas.openxmlformats.org/officeDocument/2006/relationships/printerSettings" Target="../printerSettings/printerSettings689.bin"/><Relationship Id="rId38" Type="http://schemas.openxmlformats.org/officeDocument/2006/relationships/ctrlProp" Target="../ctrlProps/ctrlProp110.xml"/><Relationship Id="rId2" Type="http://schemas.openxmlformats.org/officeDocument/2006/relationships/printerSettings" Target="../printerSettings/printerSettings658.bin"/><Relationship Id="rId16" Type="http://schemas.openxmlformats.org/officeDocument/2006/relationships/printerSettings" Target="../printerSettings/printerSettings672.bin"/><Relationship Id="rId20" Type="http://schemas.openxmlformats.org/officeDocument/2006/relationships/printerSettings" Target="../printerSettings/printerSettings676.bin"/><Relationship Id="rId29" Type="http://schemas.openxmlformats.org/officeDocument/2006/relationships/printerSettings" Target="../printerSettings/printerSettings685.bin"/><Relationship Id="rId1" Type="http://schemas.openxmlformats.org/officeDocument/2006/relationships/printerSettings" Target="../printerSettings/printerSettings657.bin"/><Relationship Id="rId6" Type="http://schemas.openxmlformats.org/officeDocument/2006/relationships/printerSettings" Target="../printerSettings/printerSettings662.bin"/><Relationship Id="rId11" Type="http://schemas.openxmlformats.org/officeDocument/2006/relationships/printerSettings" Target="../printerSettings/printerSettings667.bin"/><Relationship Id="rId24" Type="http://schemas.openxmlformats.org/officeDocument/2006/relationships/printerSettings" Target="../printerSettings/printerSettings680.bin"/><Relationship Id="rId32" Type="http://schemas.openxmlformats.org/officeDocument/2006/relationships/printerSettings" Target="../printerSettings/printerSettings688.bin"/><Relationship Id="rId37" Type="http://schemas.openxmlformats.org/officeDocument/2006/relationships/ctrlProp" Target="../ctrlProps/ctrlProp109.xml"/><Relationship Id="rId5" Type="http://schemas.openxmlformats.org/officeDocument/2006/relationships/printerSettings" Target="../printerSettings/printerSettings661.bin"/><Relationship Id="rId15" Type="http://schemas.openxmlformats.org/officeDocument/2006/relationships/printerSettings" Target="../printerSettings/printerSettings671.bin"/><Relationship Id="rId23" Type="http://schemas.openxmlformats.org/officeDocument/2006/relationships/printerSettings" Target="../printerSettings/printerSettings679.bin"/><Relationship Id="rId28" Type="http://schemas.openxmlformats.org/officeDocument/2006/relationships/printerSettings" Target="../printerSettings/printerSettings684.bin"/><Relationship Id="rId36" Type="http://schemas.openxmlformats.org/officeDocument/2006/relationships/vmlDrawing" Target="../drawings/vmlDrawing6.vml"/><Relationship Id="rId10" Type="http://schemas.openxmlformats.org/officeDocument/2006/relationships/printerSettings" Target="../printerSettings/printerSettings666.bin"/><Relationship Id="rId19" Type="http://schemas.openxmlformats.org/officeDocument/2006/relationships/printerSettings" Target="../printerSettings/printerSettings675.bin"/><Relationship Id="rId31" Type="http://schemas.openxmlformats.org/officeDocument/2006/relationships/printerSettings" Target="../printerSettings/printerSettings687.bin"/><Relationship Id="rId4" Type="http://schemas.openxmlformats.org/officeDocument/2006/relationships/printerSettings" Target="../printerSettings/printerSettings660.bin"/><Relationship Id="rId9" Type="http://schemas.openxmlformats.org/officeDocument/2006/relationships/printerSettings" Target="../printerSettings/printerSettings665.bin"/><Relationship Id="rId14" Type="http://schemas.openxmlformats.org/officeDocument/2006/relationships/printerSettings" Target="../printerSettings/printerSettings670.bin"/><Relationship Id="rId22" Type="http://schemas.openxmlformats.org/officeDocument/2006/relationships/printerSettings" Target="../printerSettings/printerSettings678.bin"/><Relationship Id="rId27" Type="http://schemas.openxmlformats.org/officeDocument/2006/relationships/printerSettings" Target="../printerSettings/printerSettings683.bin"/><Relationship Id="rId30" Type="http://schemas.openxmlformats.org/officeDocument/2006/relationships/printerSettings" Target="../printerSettings/printerSettings686.bin"/><Relationship Id="rId35" Type="http://schemas.openxmlformats.org/officeDocument/2006/relationships/drawing" Target="../drawings/drawing20.xml"/><Relationship Id="rId8" Type="http://schemas.openxmlformats.org/officeDocument/2006/relationships/printerSettings" Target="../printerSettings/printerSettings664.bin"/><Relationship Id="rId3" Type="http://schemas.openxmlformats.org/officeDocument/2006/relationships/printerSettings" Target="../printerSettings/printerSettings65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98.bin"/><Relationship Id="rId13" Type="http://schemas.openxmlformats.org/officeDocument/2006/relationships/drawing" Target="../drawings/drawing21.xml"/><Relationship Id="rId3" Type="http://schemas.openxmlformats.org/officeDocument/2006/relationships/printerSettings" Target="../printerSettings/printerSettings693.bin"/><Relationship Id="rId7" Type="http://schemas.openxmlformats.org/officeDocument/2006/relationships/printerSettings" Target="../printerSettings/printerSettings697.bin"/><Relationship Id="rId12" Type="http://schemas.openxmlformats.org/officeDocument/2006/relationships/printerSettings" Target="../printerSettings/printerSettings702.bin"/><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11" Type="http://schemas.openxmlformats.org/officeDocument/2006/relationships/printerSettings" Target="../printerSettings/printerSettings701.bin"/><Relationship Id="rId5" Type="http://schemas.openxmlformats.org/officeDocument/2006/relationships/printerSettings" Target="../printerSettings/printerSettings695.bin"/><Relationship Id="rId10" Type="http://schemas.openxmlformats.org/officeDocument/2006/relationships/printerSettings" Target="../printerSettings/printerSettings700.bin"/><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10.bin"/><Relationship Id="rId13" Type="http://schemas.openxmlformats.org/officeDocument/2006/relationships/printerSettings" Target="../printerSettings/printerSettings715.bin"/><Relationship Id="rId18" Type="http://schemas.openxmlformats.org/officeDocument/2006/relationships/printerSettings" Target="../printerSettings/printerSettings720.bin"/><Relationship Id="rId26" Type="http://schemas.openxmlformats.org/officeDocument/2006/relationships/printerSettings" Target="../printerSettings/printerSettings728.bin"/><Relationship Id="rId3" Type="http://schemas.openxmlformats.org/officeDocument/2006/relationships/printerSettings" Target="../printerSettings/printerSettings705.bin"/><Relationship Id="rId21" Type="http://schemas.openxmlformats.org/officeDocument/2006/relationships/printerSettings" Target="../printerSettings/printerSettings723.bin"/><Relationship Id="rId7" Type="http://schemas.openxmlformats.org/officeDocument/2006/relationships/printerSettings" Target="../printerSettings/printerSettings709.bin"/><Relationship Id="rId12" Type="http://schemas.openxmlformats.org/officeDocument/2006/relationships/printerSettings" Target="../printerSettings/printerSettings714.bin"/><Relationship Id="rId17" Type="http://schemas.openxmlformats.org/officeDocument/2006/relationships/printerSettings" Target="../printerSettings/printerSettings719.bin"/><Relationship Id="rId25" Type="http://schemas.openxmlformats.org/officeDocument/2006/relationships/printerSettings" Target="../printerSettings/printerSettings727.bin"/><Relationship Id="rId2" Type="http://schemas.openxmlformats.org/officeDocument/2006/relationships/printerSettings" Target="../printerSettings/printerSettings704.bin"/><Relationship Id="rId16" Type="http://schemas.openxmlformats.org/officeDocument/2006/relationships/printerSettings" Target="../printerSettings/printerSettings718.bin"/><Relationship Id="rId20" Type="http://schemas.openxmlformats.org/officeDocument/2006/relationships/printerSettings" Target="../printerSettings/printerSettings722.bin"/><Relationship Id="rId29" Type="http://schemas.openxmlformats.org/officeDocument/2006/relationships/printerSettings" Target="../printerSettings/printerSettings731.bin"/><Relationship Id="rId1" Type="http://schemas.openxmlformats.org/officeDocument/2006/relationships/printerSettings" Target="../printerSettings/printerSettings703.bin"/><Relationship Id="rId6" Type="http://schemas.openxmlformats.org/officeDocument/2006/relationships/printerSettings" Target="../printerSettings/printerSettings708.bin"/><Relationship Id="rId11" Type="http://schemas.openxmlformats.org/officeDocument/2006/relationships/printerSettings" Target="../printerSettings/printerSettings713.bin"/><Relationship Id="rId24" Type="http://schemas.openxmlformats.org/officeDocument/2006/relationships/printerSettings" Target="../printerSettings/printerSettings726.bin"/><Relationship Id="rId32" Type="http://schemas.openxmlformats.org/officeDocument/2006/relationships/drawing" Target="../drawings/drawing22.xml"/><Relationship Id="rId5" Type="http://schemas.openxmlformats.org/officeDocument/2006/relationships/printerSettings" Target="../printerSettings/printerSettings707.bin"/><Relationship Id="rId15" Type="http://schemas.openxmlformats.org/officeDocument/2006/relationships/printerSettings" Target="../printerSettings/printerSettings717.bin"/><Relationship Id="rId23" Type="http://schemas.openxmlformats.org/officeDocument/2006/relationships/printerSettings" Target="../printerSettings/printerSettings725.bin"/><Relationship Id="rId28" Type="http://schemas.openxmlformats.org/officeDocument/2006/relationships/printerSettings" Target="../printerSettings/printerSettings730.bin"/><Relationship Id="rId10" Type="http://schemas.openxmlformats.org/officeDocument/2006/relationships/printerSettings" Target="../printerSettings/printerSettings712.bin"/><Relationship Id="rId19" Type="http://schemas.openxmlformats.org/officeDocument/2006/relationships/printerSettings" Target="../printerSettings/printerSettings721.bin"/><Relationship Id="rId31" Type="http://schemas.openxmlformats.org/officeDocument/2006/relationships/printerSettings" Target="../printerSettings/printerSettings733.bin"/><Relationship Id="rId4" Type="http://schemas.openxmlformats.org/officeDocument/2006/relationships/printerSettings" Target="../printerSettings/printerSettings706.bin"/><Relationship Id="rId9" Type="http://schemas.openxmlformats.org/officeDocument/2006/relationships/printerSettings" Target="../printerSettings/printerSettings711.bin"/><Relationship Id="rId14" Type="http://schemas.openxmlformats.org/officeDocument/2006/relationships/printerSettings" Target="../printerSettings/printerSettings716.bin"/><Relationship Id="rId22" Type="http://schemas.openxmlformats.org/officeDocument/2006/relationships/printerSettings" Target="../printerSettings/printerSettings724.bin"/><Relationship Id="rId27" Type="http://schemas.openxmlformats.org/officeDocument/2006/relationships/printerSettings" Target="../printerSettings/printerSettings729.bin"/><Relationship Id="rId30" Type="http://schemas.openxmlformats.org/officeDocument/2006/relationships/printerSettings" Target="../printerSettings/printerSettings73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41.bin"/><Relationship Id="rId13" Type="http://schemas.openxmlformats.org/officeDocument/2006/relationships/printerSettings" Target="../printerSettings/printerSettings746.bin"/><Relationship Id="rId18" Type="http://schemas.openxmlformats.org/officeDocument/2006/relationships/printerSettings" Target="../printerSettings/printerSettings751.bin"/><Relationship Id="rId3" Type="http://schemas.openxmlformats.org/officeDocument/2006/relationships/printerSettings" Target="../printerSettings/printerSettings736.bin"/><Relationship Id="rId21" Type="http://schemas.openxmlformats.org/officeDocument/2006/relationships/printerSettings" Target="../printerSettings/printerSettings754.bin"/><Relationship Id="rId7" Type="http://schemas.openxmlformats.org/officeDocument/2006/relationships/printerSettings" Target="../printerSettings/printerSettings740.bin"/><Relationship Id="rId12" Type="http://schemas.openxmlformats.org/officeDocument/2006/relationships/printerSettings" Target="../printerSettings/printerSettings745.bin"/><Relationship Id="rId17" Type="http://schemas.openxmlformats.org/officeDocument/2006/relationships/printerSettings" Target="../printerSettings/printerSettings750.bin"/><Relationship Id="rId2" Type="http://schemas.openxmlformats.org/officeDocument/2006/relationships/printerSettings" Target="../printerSettings/printerSettings735.bin"/><Relationship Id="rId16" Type="http://schemas.openxmlformats.org/officeDocument/2006/relationships/printerSettings" Target="../printerSettings/printerSettings749.bin"/><Relationship Id="rId20" Type="http://schemas.openxmlformats.org/officeDocument/2006/relationships/printerSettings" Target="../printerSettings/printerSettings753.bin"/><Relationship Id="rId1" Type="http://schemas.openxmlformats.org/officeDocument/2006/relationships/printerSettings" Target="../printerSettings/printerSettings734.bin"/><Relationship Id="rId6" Type="http://schemas.openxmlformats.org/officeDocument/2006/relationships/printerSettings" Target="../printerSettings/printerSettings739.bin"/><Relationship Id="rId11" Type="http://schemas.openxmlformats.org/officeDocument/2006/relationships/printerSettings" Target="../printerSettings/printerSettings744.bin"/><Relationship Id="rId5" Type="http://schemas.openxmlformats.org/officeDocument/2006/relationships/printerSettings" Target="../printerSettings/printerSettings738.bin"/><Relationship Id="rId15" Type="http://schemas.openxmlformats.org/officeDocument/2006/relationships/printerSettings" Target="../printerSettings/printerSettings748.bin"/><Relationship Id="rId23" Type="http://schemas.openxmlformats.org/officeDocument/2006/relationships/drawing" Target="../drawings/drawing23.xml"/><Relationship Id="rId10" Type="http://schemas.openxmlformats.org/officeDocument/2006/relationships/printerSettings" Target="../printerSettings/printerSettings743.bin"/><Relationship Id="rId19" Type="http://schemas.openxmlformats.org/officeDocument/2006/relationships/printerSettings" Target="../printerSettings/printerSettings752.bin"/><Relationship Id="rId4" Type="http://schemas.openxmlformats.org/officeDocument/2006/relationships/printerSettings" Target="../printerSettings/printerSettings737.bin"/><Relationship Id="rId9" Type="http://schemas.openxmlformats.org/officeDocument/2006/relationships/printerSettings" Target="../printerSettings/printerSettings742.bin"/><Relationship Id="rId14" Type="http://schemas.openxmlformats.org/officeDocument/2006/relationships/printerSettings" Target="../printerSettings/printerSettings747.bin"/><Relationship Id="rId22" Type="http://schemas.openxmlformats.org/officeDocument/2006/relationships/printerSettings" Target="../printerSettings/printerSettings7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58.bin"/><Relationship Id="rId2" Type="http://schemas.openxmlformats.org/officeDocument/2006/relationships/printerSettings" Target="../printerSettings/printerSettings757.bin"/><Relationship Id="rId1" Type="http://schemas.openxmlformats.org/officeDocument/2006/relationships/printerSettings" Target="../printerSettings/printerSettings756.bin"/><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71.bin"/><Relationship Id="rId18" Type="http://schemas.openxmlformats.org/officeDocument/2006/relationships/printerSettings" Target="../printerSettings/printerSettings776.bin"/><Relationship Id="rId26" Type="http://schemas.openxmlformats.org/officeDocument/2006/relationships/printerSettings" Target="../printerSettings/printerSettings784.bin"/><Relationship Id="rId21" Type="http://schemas.openxmlformats.org/officeDocument/2006/relationships/printerSettings" Target="../printerSettings/printerSettings779.bin"/><Relationship Id="rId34" Type="http://schemas.openxmlformats.org/officeDocument/2006/relationships/printerSettings" Target="../printerSettings/printerSettings792.bin"/><Relationship Id="rId7" Type="http://schemas.openxmlformats.org/officeDocument/2006/relationships/printerSettings" Target="../printerSettings/printerSettings765.bin"/><Relationship Id="rId12" Type="http://schemas.openxmlformats.org/officeDocument/2006/relationships/printerSettings" Target="../printerSettings/printerSettings770.bin"/><Relationship Id="rId17" Type="http://schemas.openxmlformats.org/officeDocument/2006/relationships/printerSettings" Target="../printerSettings/printerSettings775.bin"/><Relationship Id="rId25" Type="http://schemas.openxmlformats.org/officeDocument/2006/relationships/printerSettings" Target="../printerSettings/printerSettings783.bin"/><Relationship Id="rId33" Type="http://schemas.openxmlformats.org/officeDocument/2006/relationships/printerSettings" Target="../printerSettings/printerSettings791.bin"/><Relationship Id="rId38" Type="http://schemas.openxmlformats.org/officeDocument/2006/relationships/drawing" Target="../drawings/drawing25.xml"/><Relationship Id="rId2" Type="http://schemas.openxmlformats.org/officeDocument/2006/relationships/printerSettings" Target="../printerSettings/printerSettings760.bin"/><Relationship Id="rId16" Type="http://schemas.openxmlformats.org/officeDocument/2006/relationships/printerSettings" Target="../printerSettings/printerSettings774.bin"/><Relationship Id="rId20" Type="http://schemas.openxmlformats.org/officeDocument/2006/relationships/printerSettings" Target="../printerSettings/printerSettings778.bin"/><Relationship Id="rId29" Type="http://schemas.openxmlformats.org/officeDocument/2006/relationships/printerSettings" Target="../printerSettings/printerSettings787.bin"/><Relationship Id="rId1" Type="http://schemas.openxmlformats.org/officeDocument/2006/relationships/printerSettings" Target="../printerSettings/printerSettings759.bin"/><Relationship Id="rId6" Type="http://schemas.openxmlformats.org/officeDocument/2006/relationships/printerSettings" Target="../printerSettings/printerSettings764.bin"/><Relationship Id="rId11" Type="http://schemas.openxmlformats.org/officeDocument/2006/relationships/printerSettings" Target="../printerSettings/printerSettings769.bin"/><Relationship Id="rId24" Type="http://schemas.openxmlformats.org/officeDocument/2006/relationships/printerSettings" Target="../printerSettings/printerSettings782.bin"/><Relationship Id="rId32" Type="http://schemas.openxmlformats.org/officeDocument/2006/relationships/printerSettings" Target="../printerSettings/printerSettings790.bin"/><Relationship Id="rId37" Type="http://schemas.openxmlformats.org/officeDocument/2006/relationships/printerSettings" Target="../printerSettings/printerSettings795.bin"/><Relationship Id="rId5" Type="http://schemas.openxmlformats.org/officeDocument/2006/relationships/printerSettings" Target="../printerSettings/printerSettings763.bin"/><Relationship Id="rId15" Type="http://schemas.openxmlformats.org/officeDocument/2006/relationships/printerSettings" Target="../printerSettings/printerSettings773.bin"/><Relationship Id="rId23" Type="http://schemas.openxmlformats.org/officeDocument/2006/relationships/printerSettings" Target="../printerSettings/printerSettings781.bin"/><Relationship Id="rId28" Type="http://schemas.openxmlformats.org/officeDocument/2006/relationships/printerSettings" Target="../printerSettings/printerSettings786.bin"/><Relationship Id="rId36" Type="http://schemas.openxmlformats.org/officeDocument/2006/relationships/printerSettings" Target="../printerSettings/printerSettings794.bin"/><Relationship Id="rId10" Type="http://schemas.openxmlformats.org/officeDocument/2006/relationships/printerSettings" Target="../printerSettings/printerSettings768.bin"/><Relationship Id="rId19" Type="http://schemas.openxmlformats.org/officeDocument/2006/relationships/printerSettings" Target="../printerSettings/printerSettings777.bin"/><Relationship Id="rId31" Type="http://schemas.openxmlformats.org/officeDocument/2006/relationships/printerSettings" Target="../printerSettings/printerSettings789.bin"/><Relationship Id="rId4" Type="http://schemas.openxmlformats.org/officeDocument/2006/relationships/printerSettings" Target="../printerSettings/printerSettings762.bin"/><Relationship Id="rId9" Type="http://schemas.openxmlformats.org/officeDocument/2006/relationships/printerSettings" Target="../printerSettings/printerSettings767.bin"/><Relationship Id="rId14" Type="http://schemas.openxmlformats.org/officeDocument/2006/relationships/printerSettings" Target="../printerSettings/printerSettings772.bin"/><Relationship Id="rId22" Type="http://schemas.openxmlformats.org/officeDocument/2006/relationships/printerSettings" Target="../printerSettings/printerSettings780.bin"/><Relationship Id="rId27" Type="http://schemas.openxmlformats.org/officeDocument/2006/relationships/printerSettings" Target="../printerSettings/printerSettings785.bin"/><Relationship Id="rId30" Type="http://schemas.openxmlformats.org/officeDocument/2006/relationships/printerSettings" Target="../printerSettings/printerSettings788.bin"/><Relationship Id="rId35" Type="http://schemas.openxmlformats.org/officeDocument/2006/relationships/printerSettings" Target="../printerSettings/printerSettings793.bin"/><Relationship Id="rId8" Type="http://schemas.openxmlformats.org/officeDocument/2006/relationships/printerSettings" Target="../printerSettings/printerSettings766.bin"/><Relationship Id="rId3" Type="http://schemas.openxmlformats.org/officeDocument/2006/relationships/printerSettings" Target="../printerSettings/printerSettings761.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26" Type="http://schemas.openxmlformats.org/officeDocument/2006/relationships/printerSettings" Target="../printerSettings/printerSettings821.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34" Type="http://schemas.openxmlformats.org/officeDocument/2006/relationships/drawing" Target="../drawings/drawing26.xml"/><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5" Type="http://schemas.openxmlformats.org/officeDocument/2006/relationships/printerSettings" Target="../printerSettings/printerSettings820.bin"/><Relationship Id="rId33" Type="http://schemas.openxmlformats.org/officeDocument/2006/relationships/printerSettings" Target="../printerSettings/printerSettings828.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29" Type="http://schemas.openxmlformats.org/officeDocument/2006/relationships/printerSettings" Target="../printerSettings/printerSettings824.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24" Type="http://schemas.openxmlformats.org/officeDocument/2006/relationships/printerSettings" Target="../printerSettings/printerSettings819.bin"/><Relationship Id="rId32" Type="http://schemas.openxmlformats.org/officeDocument/2006/relationships/printerSettings" Target="../printerSettings/printerSettings827.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28" Type="http://schemas.openxmlformats.org/officeDocument/2006/relationships/printerSettings" Target="../printerSettings/printerSettings823.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31" Type="http://schemas.openxmlformats.org/officeDocument/2006/relationships/printerSettings" Target="../printerSettings/printerSettings826.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 Id="rId27" Type="http://schemas.openxmlformats.org/officeDocument/2006/relationships/printerSettings" Target="../printerSettings/printerSettings822.bin"/><Relationship Id="rId30" Type="http://schemas.openxmlformats.org/officeDocument/2006/relationships/printerSettings" Target="../printerSettings/printerSettings825.bin"/><Relationship Id="rId8" Type="http://schemas.openxmlformats.org/officeDocument/2006/relationships/printerSettings" Target="../printerSettings/printerSettings803.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41.bin"/><Relationship Id="rId18" Type="http://schemas.openxmlformats.org/officeDocument/2006/relationships/printerSettings" Target="../printerSettings/printerSettings846.bin"/><Relationship Id="rId26" Type="http://schemas.openxmlformats.org/officeDocument/2006/relationships/printerSettings" Target="../printerSettings/printerSettings854.bin"/><Relationship Id="rId3" Type="http://schemas.openxmlformats.org/officeDocument/2006/relationships/printerSettings" Target="../printerSettings/printerSettings831.bin"/><Relationship Id="rId21" Type="http://schemas.openxmlformats.org/officeDocument/2006/relationships/printerSettings" Target="../printerSettings/printerSettings849.bin"/><Relationship Id="rId7" Type="http://schemas.openxmlformats.org/officeDocument/2006/relationships/printerSettings" Target="../printerSettings/printerSettings835.bin"/><Relationship Id="rId12" Type="http://schemas.openxmlformats.org/officeDocument/2006/relationships/printerSettings" Target="../printerSettings/printerSettings840.bin"/><Relationship Id="rId17" Type="http://schemas.openxmlformats.org/officeDocument/2006/relationships/printerSettings" Target="../printerSettings/printerSettings845.bin"/><Relationship Id="rId25" Type="http://schemas.openxmlformats.org/officeDocument/2006/relationships/printerSettings" Target="../printerSettings/printerSettings853.bin"/><Relationship Id="rId33" Type="http://schemas.openxmlformats.org/officeDocument/2006/relationships/printerSettings" Target="../printerSettings/printerSettings861.bin"/><Relationship Id="rId2" Type="http://schemas.openxmlformats.org/officeDocument/2006/relationships/printerSettings" Target="../printerSettings/printerSettings830.bin"/><Relationship Id="rId16" Type="http://schemas.openxmlformats.org/officeDocument/2006/relationships/printerSettings" Target="../printerSettings/printerSettings844.bin"/><Relationship Id="rId20" Type="http://schemas.openxmlformats.org/officeDocument/2006/relationships/printerSettings" Target="../printerSettings/printerSettings848.bin"/><Relationship Id="rId29" Type="http://schemas.openxmlformats.org/officeDocument/2006/relationships/printerSettings" Target="../printerSettings/printerSettings857.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24" Type="http://schemas.openxmlformats.org/officeDocument/2006/relationships/printerSettings" Target="../printerSettings/printerSettings852.bin"/><Relationship Id="rId32" Type="http://schemas.openxmlformats.org/officeDocument/2006/relationships/printerSettings" Target="../printerSettings/printerSettings860.bin"/><Relationship Id="rId5" Type="http://schemas.openxmlformats.org/officeDocument/2006/relationships/printerSettings" Target="../printerSettings/printerSettings833.bin"/><Relationship Id="rId15" Type="http://schemas.openxmlformats.org/officeDocument/2006/relationships/printerSettings" Target="../printerSettings/printerSettings843.bin"/><Relationship Id="rId23" Type="http://schemas.openxmlformats.org/officeDocument/2006/relationships/printerSettings" Target="../printerSettings/printerSettings851.bin"/><Relationship Id="rId28" Type="http://schemas.openxmlformats.org/officeDocument/2006/relationships/printerSettings" Target="../printerSettings/printerSettings856.bin"/><Relationship Id="rId10" Type="http://schemas.openxmlformats.org/officeDocument/2006/relationships/printerSettings" Target="../printerSettings/printerSettings838.bin"/><Relationship Id="rId19" Type="http://schemas.openxmlformats.org/officeDocument/2006/relationships/printerSettings" Target="../printerSettings/printerSettings847.bin"/><Relationship Id="rId31" Type="http://schemas.openxmlformats.org/officeDocument/2006/relationships/printerSettings" Target="../printerSettings/printerSettings859.bin"/><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 Id="rId14" Type="http://schemas.openxmlformats.org/officeDocument/2006/relationships/printerSettings" Target="../printerSettings/printerSettings842.bin"/><Relationship Id="rId22" Type="http://schemas.openxmlformats.org/officeDocument/2006/relationships/printerSettings" Target="../printerSettings/printerSettings850.bin"/><Relationship Id="rId27" Type="http://schemas.openxmlformats.org/officeDocument/2006/relationships/printerSettings" Target="../printerSettings/printerSettings855.bin"/><Relationship Id="rId30" Type="http://schemas.openxmlformats.org/officeDocument/2006/relationships/printerSettings" Target="../printerSettings/printerSettings858.bin"/><Relationship Id="rId8" Type="http://schemas.openxmlformats.org/officeDocument/2006/relationships/printerSettings" Target="../printerSettings/printerSettings83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2.bin"/><Relationship Id="rId13" Type="http://schemas.openxmlformats.org/officeDocument/2006/relationships/printerSettings" Target="../printerSettings/printerSettings87.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drawing" Target="../drawings/drawing2.xml"/><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26" Type="http://schemas.openxmlformats.org/officeDocument/2006/relationships/printerSettings" Target="../printerSettings/printerSettings116.bin"/><Relationship Id="rId21" Type="http://schemas.openxmlformats.org/officeDocument/2006/relationships/printerSettings" Target="../printerSettings/printerSettings111.bin"/><Relationship Id="rId34" Type="http://schemas.openxmlformats.org/officeDocument/2006/relationships/printerSettings" Target="../printerSettings/printerSettings124.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printerSettings" Target="../printerSettings/printerSettings115.bin"/><Relationship Id="rId33" Type="http://schemas.openxmlformats.org/officeDocument/2006/relationships/printerSettings" Target="../printerSettings/printerSettings123.bin"/><Relationship Id="rId38" Type="http://schemas.openxmlformats.org/officeDocument/2006/relationships/drawing" Target="../drawings/drawing3.xml"/><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29" Type="http://schemas.openxmlformats.org/officeDocument/2006/relationships/printerSettings" Target="../printerSettings/printerSettings119.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32" Type="http://schemas.openxmlformats.org/officeDocument/2006/relationships/printerSettings" Target="../printerSettings/printerSettings122.bin"/><Relationship Id="rId37" Type="http://schemas.openxmlformats.org/officeDocument/2006/relationships/printerSettings" Target="../printerSettings/printerSettings127.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28" Type="http://schemas.openxmlformats.org/officeDocument/2006/relationships/printerSettings" Target="../printerSettings/printerSettings118.bin"/><Relationship Id="rId36" Type="http://schemas.openxmlformats.org/officeDocument/2006/relationships/printerSettings" Target="../printerSettings/printerSettings126.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31" Type="http://schemas.openxmlformats.org/officeDocument/2006/relationships/printerSettings" Target="../printerSettings/printerSettings121.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 Id="rId27" Type="http://schemas.openxmlformats.org/officeDocument/2006/relationships/printerSettings" Target="../printerSettings/printerSettings117.bin"/><Relationship Id="rId30" Type="http://schemas.openxmlformats.org/officeDocument/2006/relationships/printerSettings" Target="../printerSettings/printerSettings120.bin"/><Relationship Id="rId35" Type="http://schemas.openxmlformats.org/officeDocument/2006/relationships/printerSettings" Target="../printerSettings/printerSettings125.bin"/><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9.xml"/><Relationship Id="rId21" Type="http://schemas.openxmlformats.org/officeDocument/2006/relationships/ctrlProp" Target="../ctrlProps/ctrlProp4.xml"/><Relationship Id="rId42" Type="http://schemas.openxmlformats.org/officeDocument/2006/relationships/ctrlProp" Target="../ctrlProps/ctrlProp25.xml"/><Relationship Id="rId47" Type="http://schemas.openxmlformats.org/officeDocument/2006/relationships/ctrlProp" Target="../ctrlProps/ctrlProp30.xml"/><Relationship Id="rId63" Type="http://schemas.openxmlformats.org/officeDocument/2006/relationships/ctrlProp" Target="../ctrlProps/ctrlProp46.xml"/><Relationship Id="rId68" Type="http://schemas.openxmlformats.org/officeDocument/2006/relationships/ctrlProp" Target="../ctrlProps/ctrlProp51.xml"/><Relationship Id="rId84" Type="http://schemas.openxmlformats.org/officeDocument/2006/relationships/ctrlProp" Target="../ctrlProps/ctrlProp67.xml"/><Relationship Id="rId89" Type="http://schemas.openxmlformats.org/officeDocument/2006/relationships/ctrlProp" Target="../ctrlProps/ctrlProp72.xml"/><Relationship Id="rId16" Type="http://schemas.openxmlformats.org/officeDocument/2006/relationships/drawing" Target="../drawings/drawing4.xml"/><Relationship Id="rId11" Type="http://schemas.openxmlformats.org/officeDocument/2006/relationships/printerSettings" Target="../printerSettings/printerSettings138.bin"/><Relationship Id="rId32" Type="http://schemas.openxmlformats.org/officeDocument/2006/relationships/ctrlProp" Target="../ctrlProps/ctrlProp15.xml"/><Relationship Id="rId37" Type="http://schemas.openxmlformats.org/officeDocument/2006/relationships/ctrlProp" Target="../ctrlProps/ctrlProp20.xml"/><Relationship Id="rId53" Type="http://schemas.openxmlformats.org/officeDocument/2006/relationships/ctrlProp" Target="../ctrlProps/ctrlProp36.xml"/><Relationship Id="rId58" Type="http://schemas.openxmlformats.org/officeDocument/2006/relationships/ctrlProp" Target="../ctrlProps/ctrlProp41.xml"/><Relationship Id="rId74" Type="http://schemas.openxmlformats.org/officeDocument/2006/relationships/ctrlProp" Target="../ctrlProps/ctrlProp57.xml"/><Relationship Id="rId79" Type="http://schemas.openxmlformats.org/officeDocument/2006/relationships/ctrlProp" Target="../ctrlProps/ctrlProp62.xml"/><Relationship Id="rId5" Type="http://schemas.openxmlformats.org/officeDocument/2006/relationships/printerSettings" Target="../printerSettings/printerSettings132.bin"/><Relationship Id="rId14" Type="http://schemas.openxmlformats.org/officeDocument/2006/relationships/printerSettings" Target="../printerSettings/printerSettings141.bin"/><Relationship Id="rId22" Type="http://schemas.openxmlformats.org/officeDocument/2006/relationships/ctrlProp" Target="../ctrlProps/ctrlProp5.xml"/><Relationship Id="rId27" Type="http://schemas.openxmlformats.org/officeDocument/2006/relationships/ctrlProp" Target="../ctrlProps/ctrlProp10.xml"/><Relationship Id="rId30" Type="http://schemas.openxmlformats.org/officeDocument/2006/relationships/ctrlProp" Target="../ctrlProps/ctrlProp13.xml"/><Relationship Id="rId35" Type="http://schemas.openxmlformats.org/officeDocument/2006/relationships/ctrlProp" Target="../ctrlProps/ctrlProp18.xml"/><Relationship Id="rId43" Type="http://schemas.openxmlformats.org/officeDocument/2006/relationships/ctrlProp" Target="../ctrlProps/ctrlProp26.xml"/><Relationship Id="rId48" Type="http://schemas.openxmlformats.org/officeDocument/2006/relationships/ctrlProp" Target="../ctrlProps/ctrlProp31.xml"/><Relationship Id="rId56" Type="http://schemas.openxmlformats.org/officeDocument/2006/relationships/ctrlProp" Target="../ctrlProps/ctrlProp39.xml"/><Relationship Id="rId64" Type="http://schemas.openxmlformats.org/officeDocument/2006/relationships/ctrlProp" Target="../ctrlProps/ctrlProp47.xml"/><Relationship Id="rId69" Type="http://schemas.openxmlformats.org/officeDocument/2006/relationships/ctrlProp" Target="../ctrlProps/ctrlProp52.xml"/><Relationship Id="rId77" Type="http://schemas.openxmlformats.org/officeDocument/2006/relationships/ctrlProp" Target="../ctrlProps/ctrlProp60.xml"/><Relationship Id="rId8" Type="http://schemas.openxmlformats.org/officeDocument/2006/relationships/printerSettings" Target="../printerSettings/printerSettings135.bin"/><Relationship Id="rId51" Type="http://schemas.openxmlformats.org/officeDocument/2006/relationships/ctrlProp" Target="../ctrlProps/ctrlProp34.xml"/><Relationship Id="rId72" Type="http://schemas.openxmlformats.org/officeDocument/2006/relationships/ctrlProp" Target="../ctrlProps/ctrlProp55.xml"/><Relationship Id="rId80" Type="http://schemas.openxmlformats.org/officeDocument/2006/relationships/ctrlProp" Target="../ctrlProps/ctrlProp63.xml"/><Relationship Id="rId85" Type="http://schemas.openxmlformats.org/officeDocument/2006/relationships/ctrlProp" Target="../ctrlProps/ctrlProp68.xml"/><Relationship Id="rId3" Type="http://schemas.openxmlformats.org/officeDocument/2006/relationships/printerSettings" Target="../printerSettings/printerSettings130.bin"/><Relationship Id="rId12" Type="http://schemas.openxmlformats.org/officeDocument/2006/relationships/printerSettings" Target="../printerSettings/printerSettings139.bin"/><Relationship Id="rId17" Type="http://schemas.openxmlformats.org/officeDocument/2006/relationships/vmlDrawing" Target="../drawings/vmlDrawing1.vml"/><Relationship Id="rId25" Type="http://schemas.openxmlformats.org/officeDocument/2006/relationships/ctrlProp" Target="../ctrlProps/ctrlProp8.xml"/><Relationship Id="rId33" Type="http://schemas.openxmlformats.org/officeDocument/2006/relationships/ctrlProp" Target="../ctrlProps/ctrlProp16.xml"/><Relationship Id="rId38" Type="http://schemas.openxmlformats.org/officeDocument/2006/relationships/ctrlProp" Target="../ctrlProps/ctrlProp21.xml"/><Relationship Id="rId46" Type="http://schemas.openxmlformats.org/officeDocument/2006/relationships/ctrlProp" Target="../ctrlProps/ctrlProp29.xml"/><Relationship Id="rId59" Type="http://schemas.openxmlformats.org/officeDocument/2006/relationships/ctrlProp" Target="../ctrlProps/ctrlProp42.xml"/><Relationship Id="rId67" Type="http://schemas.openxmlformats.org/officeDocument/2006/relationships/ctrlProp" Target="../ctrlProps/ctrlProp50.xml"/><Relationship Id="rId20" Type="http://schemas.openxmlformats.org/officeDocument/2006/relationships/ctrlProp" Target="../ctrlProps/ctrlProp3.xml"/><Relationship Id="rId41" Type="http://schemas.openxmlformats.org/officeDocument/2006/relationships/ctrlProp" Target="../ctrlProps/ctrlProp24.xml"/><Relationship Id="rId54" Type="http://schemas.openxmlformats.org/officeDocument/2006/relationships/ctrlProp" Target="../ctrlProps/ctrlProp37.xml"/><Relationship Id="rId62" Type="http://schemas.openxmlformats.org/officeDocument/2006/relationships/ctrlProp" Target="../ctrlProps/ctrlProp45.xml"/><Relationship Id="rId70" Type="http://schemas.openxmlformats.org/officeDocument/2006/relationships/ctrlProp" Target="../ctrlProps/ctrlProp53.xml"/><Relationship Id="rId75" Type="http://schemas.openxmlformats.org/officeDocument/2006/relationships/ctrlProp" Target="../ctrlProps/ctrlProp58.xml"/><Relationship Id="rId83" Type="http://schemas.openxmlformats.org/officeDocument/2006/relationships/ctrlProp" Target="../ctrlProps/ctrlProp66.xml"/><Relationship Id="rId88" Type="http://schemas.openxmlformats.org/officeDocument/2006/relationships/ctrlProp" Target="../ctrlProps/ctrlProp71.xml"/><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5" Type="http://schemas.openxmlformats.org/officeDocument/2006/relationships/printerSettings" Target="../printerSettings/printerSettings142.bin"/><Relationship Id="rId23" Type="http://schemas.openxmlformats.org/officeDocument/2006/relationships/ctrlProp" Target="../ctrlProps/ctrlProp6.xml"/><Relationship Id="rId28" Type="http://schemas.openxmlformats.org/officeDocument/2006/relationships/ctrlProp" Target="../ctrlProps/ctrlProp11.xml"/><Relationship Id="rId36" Type="http://schemas.openxmlformats.org/officeDocument/2006/relationships/ctrlProp" Target="../ctrlProps/ctrlProp19.xml"/><Relationship Id="rId49" Type="http://schemas.openxmlformats.org/officeDocument/2006/relationships/ctrlProp" Target="../ctrlProps/ctrlProp32.xml"/><Relationship Id="rId57" Type="http://schemas.openxmlformats.org/officeDocument/2006/relationships/ctrlProp" Target="../ctrlProps/ctrlProp40.xml"/><Relationship Id="rId10" Type="http://schemas.openxmlformats.org/officeDocument/2006/relationships/printerSettings" Target="../printerSettings/printerSettings137.bin"/><Relationship Id="rId31" Type="http://schemas.openxmlformats.org/officeDocument/2006/relationships/ctrlProp" Target="../ctrlProps/ctrlProp14.xml"/><Relationship Id="rId44" Type="http://schemas.openxmlformats.org/officeDocument/2006/relationships/ctrlProp" Target="../ctrlProps/ctrlProp27.xml"/><Relationship Id="rId52" Type="http://schemas.openxmlformats.org/officeDocument/2006/relationships/ctrlProp" Target="../ctrlProps/ctrlProp35.xml"/><Relationship Id="rId60" Type="http://schemas.openxmlformats.org/officeDocument/2006/relationships/ctrlProp" Target="../ctrlProps/ctrlProp43.xml"/><Relationship Id="rId65" Type="http://schemas.openxmlformats.org/officeDocument/2006/relationships/ctrlProp" Target="../ctrlProps/ctrlProp48.xml"/><Relationship Id="rId73" Type="http://schemas.openxmlformats.org/officeDocument/2006/relationships/ctrlProp" Target="../ctrlProps/ctrlProp56.xml"/><Relationship Id="rId78" Type="http://schemas.openxmlformats.org/officeDocument/2006/relationships/ctrlProp" Target="../ctrlProps/ctrlProp61.xml"/><Relationship Id="rId81" Type="http://schemas.openxmlformats.org/officeDocument/2006/relationships/ctrlProp" Target="../ctrlProps/ctrlProp64.xml"/><Relationship Id="rId86" Type="http://schemas.openxmlformats.org/officeDocument/2006/relationships/ctrlProp" Target="../ctrlProps/ctrlProp6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3" Type="http://schemas.openxmlformats.org/officeDocument/2006/relationships/printerSettings" Target="../printerSettings/printerSettings140.bin"/><Relationship Id="rId18" Type="http://schemas.openxmlformats.org/officeDocument/2006/relationships/ctrlProp" Target="../ctrlProps/ctrlProp1.xml"/><Relationship Id="rId39" Type="http://schemas.openxmlformats.org/officeDocument/2006/relationships/ctrlProp" Target="../ctrlProps/ctrlProp22.xml"/><Relationship Id="rId34" Type="http://schemas.openxmlformats.org/officeDocument/2006/relationships/ctrlProp" Target="../ctrlProps/ctrlProp17.xml"/><Relationship Id="rId50" Type="http://schemas.openxmlformats.org/officeDocument/2006/relationships/ctrlProp" Target="../ctrlProps/ctrlProp33.xml"/><Relationship Id="rId55" Type="http://schemas.openxmlformats.org/officeDocument/2006/relationships/ctrlProp" Target="../ctrlProps/ctrlProp38.xml"/><Relationship Id="rId76" Type="http://schemas.openxmlformats.org/officeDocument/2006/relationships/ctrlProp" Target="../ctrlProps/ctrlProp59.xml"/><Relationship Id="rId7" Type="http://schemas.openxmlformats.org/officeDocument/2006/relationships/printerSettings" Target="../printerSettings/printerSettings134.bin"/><Relationship Id="rId71" Type="http://schemas.openxmlformats.org/officeDocument/2006/relationships/ctrlProp" Target="../ctrlProps/ctrlProp54.xml"/><Relationship Id="rId2" Type="http://schemas.openxmlformats.org/officeDocument/2006/relationships/printerSettings" Target="../printerSettings/printerSettings129.bin"/><Relationship Id="rId29" Type="http://schemas.openxmlformats.org/officeDocument/2006/relationships/ctrlProp" Target="../ctrlProps/ctrlProp12.xml"/><Relationship Id="rId24" Type="http://schemas.openxmlformats.org/officeDocument/2006/relationships/ctrlProp" Target="../ctrlProps/ctrlProp7.xml"/><Relationship Id="rId40" Type="http://schemas.openxmlformats.org/officeDocument/2006/relationships/ctrlProp" Target="../ctrlProps/ctrlProp23.xml"/><Relationship Id="rId45" Type="http://schemas.openxmlformats.org/officeDocument/2006/relationships/ctrlProp" Target="../ctrlProps/ctrlProp28.xml"/><Relationship Id="rId66" Type="http://schemas.openxmlformats.org/officeDocument/2006/relationships/ctrlProp" Target="../ctrlProps/ctrlProp49.xml"/><Relationship Id="rId87" Type="http://schemas.openxmlformats.org/officeDocument/2006/relationships/ctrlProp" Target="../ctrlProps/ctrlProp70.xml"/><Relationship Id="rId61" Type="http://schemas.openxmlformats.org/officeDocument/2006/relationships/ctrlProp" Target="../ctrlProps/ctrlProp44.xml"/><Relationship Id="rId82" Type="http://schemas.openxmlformats.org/officeDocument/2006/relationships/ctrlProp" Target="../ctrlProps/ctrlProp65.xml"/><Relationship Id="rId1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38" Type="http://schemas.openxmlformats.org/officeDocument/2006/relationships/drawing" Target="../drawings/drawing5.xml"/><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37" Type="http://schemas.openxmlformats.org/officeDocument/2006/relationships/printerSettings" Target="../printerSettings/printerSettings179.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36" Type="http://schemas.openxmlformats.org/officeDocument/2006/relationships/printerSettings" Target="../printerSettings/printerSettings178.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s>
</file>

<file path=xl/worksheets/_rels/sheet7.xml.rels><?xml version="1.0" encoding="UTF-8" standalone="yes"?>
<Relationships xmlns="http://schemas.openxmlformats.org/package/2006/relationships"><Relationship Id="rId13" Type="http://schemas.openxmlformats.org/officeDocument/2006/relationships/drawing" Target="../drawings/drawing6.xml"/><Relationship Id="rId18" Type="http://schemas.openxmlformats.org/officeDocument/2006/relationships/ctrlProp" Target="../ctrlProps/ctrlProp76.xml"/><Relationship Id="rId26" Type="http://schemas.openxmlformats.org/officeDocument/2006/relationships/ctrlProp" Target="../ctrlProps/ctrlProp84.xml"/><Relationship Id="rId39" Type="http://schemas.openxmlformats.org/officeDocument/2006/relationships/ctrlProp" Target="../ctrlProps/ctrlProp97.xml"/><Relationship Id="rId21" Type="http://schemas.openxmlformats.org/officeDocument/2006/relationships/ctrlProp" Target="../ctrlProps/ctrlProp79.xml"/><Relationship Id="rId34" Type="http://schemas.openxmlformats.org/officeDocument/2006/relationships/ctrlProp" Target="../ctrlProps/ctrlProp92.xml"/><Relationship Id="rId42" Type="http://schemas.openxmlformats.org/officeDocument/2006/relationships/ctrlProp" Target="../ctrlProps/ctrlProp100.xml"/><Relationship Id="rId47" Type="http://schemas.openxmlformats.org/officeDocument/2006/relationships/ctrlProp" Target="../ctrlProps/ctrlProp105.xml"/><Relationship Id="rId7" Type="http://schemas.openxmlformats.org/officeDocument/2006/relationships/printerSettings" Target="../printerSettings/printerSettings186.bin"/><Relationship Id="rId2" Type="http://schemas.openxmlformats.org/officeDocument/2006/relationships/printerSettings" Target="../printerSettings/printerSettings181.bin"/><Relationship Id="rId16" Type="http://schemas.openxmlformats.org/officeDocument/2006/relationships/ctrlProp" Target="../ctrlProps/ctrlProp74.xml"/><Relationship Id="rId29" Type="http://schemas.openxmlformats.org/officeDocument/2006/relationships/ctrlProp" Target="../ctrlProps/ctrlProp87.xml"/><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11" Type="http://schemas.openxmlformats.org/officeDocument/2006/relationships/printerSettings" Target="../printerSettings/printerSettings190.bin"/><Relationship Id="rId24" Type="http://schemas.openxmlformats.org/officeDocument/2006/relationships/ctrlProp" Target="../ctrlProps/ctrlProp82.xml"/><Relationship Id="rId32" Type="http://schemas.openxmlformats.org/officeDocument/2006/relationships/ctrlProp" Target="../ctrlProps/ctrlProp90.xml"/><Relationship Id="rId37" Type="http://schemas.openxmlformats.org/officeDocument/2006/relationships/ctrlProp" Target="../ctrlProps/ctrlProp95.xml"/><Relationship Id="rId40" Type="http://schemas.openxmlformats.org/officeDocument/2006/relationships/ctrlProp" Target="../ctrlProps/ctrlProp98.xml"/><Relationship Id="rId45" Type="http://schemas.openxmlformats.org/officeDocument/2006/relationships/ctrlProp" Target="../ctrlProps/ctrlProp103.xml"/><Relationship Id="rId5" Type="http://schemas.openxmlformats.org/officeDocument/2006/relationships/printerSettings" Target="../printerSettings/printerSettings184.bin"/><Relationship Id="rId15" Type="http://schemas.openxmlformats.org/officeDocument/2006/relationships/ctrlProp" Target="../ctrlProps/ctrlProp73.xml"/><Relationship Id="rId23" Type="http://schemas.openxmlformats.org/officeDocument/2006/relationships/ctrlProp" Target="../ctrlProps/ctrlProp81.xml"/><Relationship Id="rId28" Type="http://schemas.openxmlformats.org/officeDocument/2006/relationships/ctrlProp" Target="../ctrlProps/ctrlProp86.xml"/><Relationship Id="rId36" Type="http://schemas.openxmlformats.org/officeDocument/2006/relationships/ctrlProp" Target="../ctrlProps/ctrlProp94.xml"/><Relationship Id="rId10" Type="http://schemas.openxmlformats.org/officeDocument/2006/relationships/printerSettings" Target="../printerSettings/printerSettings189.bin"/><Relationship Id="rId19" Type="http://schemas.openxmlformats.org/officeDocument/2006/relationships/ctrlProp" Target="../ctrlProps/ctrlProp77.xml"/><Relationship Id="rId31" Type="http://schemas.openxmlformats.org/officeDocument/2006/relationships/ctrlProp" Target="../ctrlProps/ctrlProp89.xml"/><Relationship Id="rId44" Type="http://schemas.openxmlformats.org/officeDocument/2006/relationships/ctrlProp" Target="../ctrlProps/ctrlProp102.xml"/><Relationship Id="rId4" Type="http://schemas.openxmlformats.org/officeDocument/2006/relationships/printerSettings" Target="../printerSettings/printerSettings183.bin"/><Relationship Id="rId9" Type="http://schemas.openxmlformats.org/officeDocument/2006/relationships/printerSettings" Target="../printerSettings/printerSettings188.bin"/><Relationship Id="rId14" Type="http://schemas.openxmlformats.org/officeDocument/2006/relationships/vmlDrawing" Target="../drawings/vmlDrawing2.vml"/><Relationship Id="rId22" Type="http://schemas.openxmlformats.org/officeDocument/2006/relationships/ctrlProp" Target="../ctrlProps/ctrlProp80.xml"/><Relationship Id="rId27" Type="http://schemas.openxmlformats.org/officeDocument/2006/relationships/ctrlProp" Target="../ctrlProps/ctrlProp85.xml"/><Relationship Id="rId30" Type="http://schemas.openxmlformats.org/officeDocument/2006/relationships/ctrlProp" Target="../ctrlProps/ctrlProp88.xml"/><Relationship Id="rId35" Type="http://schemas.openxmlformats.org/officeDocument/2006/relationships/ctrlProp" Target="../ctrlProps/ctrlProp93.xml"/><Relationship Id="rId43" Type="http://schemas.openxmlformats.org/officeDocument/2006/relationships/ctrlProp" Target="../ctrlProps/ctrlProp101.xml"/><Relationship Id="rId8" Type="http://schemas.openxmlformats.org/officeDocument/2006/relationships/printerSettings" Target="../printerSettings/printerSettings187.bin"/><Relationship Id="rId3" Type="http://schemas.openxmlformats.org/officeDocument/2006/relationships/printerSettings" Target="../printerSettings/printerSettings182.bin"/><Relationship Id="rId12" Type="http://schemas.openxmlformats.org/officeDocument/2006/relationships/printerSettings" Target="../printerSettings/printerSettings191.bin"/><Relationship Id="rId17" Type="http://schemas.openxmlformats.org/officeDocument/2006/relationships/ctrlProp" Target="../ctrlProps/ctrlProp75.xml"/><Relationship Id="rId25" Type="http://schemas.openxmlformats.org/officeDocument/2006/relationships/ctrlProp" Target="../ctrlProps/ctrlProp83.xml"/><Relationship Id="rId33" Type="http://schemas.openxmlformats.org/officeDocument/2006/relationships/ctrlProp" Target="../ctrlProps/ctrlProp91.xml"/><Relationship Id="rId38" Type="http://schemas.openxmlformats.org/officeDocument/2006/relationships/ctrlProp" Target="../ctrlProps/ctrlProp96.xml"/><Relationship Id="rId46" Type="http://schemas.openxmlformats.org/officeDocument/2006/relationships/ctrlProp" Target="../ctrlProps/ctrlProp104.xml"/><Relationship Id="rId20" Type="http://schemas.openxmlformats.org/officeDocument/2006/relationships/ctrlProp" Target="../ctrlProps/ctrlProp78.xml"/><Relationship Id="rId41" Type="http://schemas.openxmlformats.org/officeDocument/2006/relationships/ctrlProp" Target="../ctrlProps/ctrlProp99.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04.bin"/><Relationship Id="rId18" Type="http://schemas.openxmlformats.org/officeDocument/2006/relationships/printerSettings" Target="../printerSettings/printerSettings209.bin"/><Relationship Id="rId26" Type="http://schemas.openxmlformats.org/officeDocument/2006/relationships/printerSettings" Target="../printerSettings/printerSettings217.bin"/><Relationship Id="rId21" Type="http://schemas.openxmlformats.org/officeDocument/2006/relationships/printerSettings" Target="../printerSettings/printerSettings212.bin"/><Relationship Id="rId34" Type="http://schemas.openxmlformats.org/officeDocument/2006/relationships/printerSettings" Target="../printerSettings/printerSettings225.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printerSettings" Target="../printerSettings/printerSettings208.bin"/><Relationship Id="rId25" Type="http://schemas.openxmlformats.org/officeDocument/2006/relationships/printerSettings" Target="../printerSettings/printerSettings216.bin"/><Relationship Id="rId33" Type="http://schemas.openxmlformats.org/officeDocument/2006/relationships/printerSettings" Target="../printerSettings/printerSettings224.bin"/><Relationship Id="rId38" Type="http://schemas.openxmlformats.org/officeDocument/2006/relationships/drawing" Target="../drawings/drawing7.xml"/><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20" Type="http://schemas.openxmlformats.org/officeDocument/2006/relationships/printerSettings" Target="../printerSettings/printerSettings211.bin"/><Relationship Id="rId29" Type="http://schemas.openxmlformats.org/officeDocument/2006/relationships/printerSettings" Target="../printerSettings/printerSettings220.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24" Type="http://schemas.openxmlformats.org/officeDocument/2006/relationships/printerSettings" Target="../printerSettings/printerSettings215.bin"/><Relationship Id="rId32" Type="http://schemas.openxmlformats.org/officeDocument/2006/relationships/printerSettings" Target="../printerSettings/printerSettings223.bin"/><Relationship Id="rId37" Type="http://schemas.openxmlformats.org/officeDocument/2006/relationships/printerSettings" Target="../printerSettings/printerSettings228.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23" Type="http://schemas.openxmlformats.org/officeDocument/2006/relationships/printerSettings" Target="../printerSettings/printerSettings214.bin"/><Relationship Id="rId28" Type="http://schemas.openxmlformats.org/officeDocument/2006/relationships/printerSettings" Target="../printerSettings/printerSettings219.bin"/><Relationship Id="rId36" Type="http://schemas.openxmlformats.org/officeDocument/2006/relationships/printerSettings" Target="../printerSettings/printerSettings227.bin"/><Relationship Id="rId10" Type="http://schemas.openxmlformats.org/officeDocument/2006/relationships/printerSettings" Target="../printerSettings/printerSettings201.bin"/><Relationship Id="rId19" Type="http://schemas.openxmlformats.org/officeDocument/2006/relationships/printerSettings" Target="../printerSettings/printerSettings210.bin"/><Relationship Id="rId31" Type="http://schemas.openxmlformats.org/officeDocument/2006/relationships/printerSettings" Target="../printerSettings/printerSettings222.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 Id="rId22" Type="http://schemas.openxmlformats.org/officeDocument/2006/relationships/printerSettings" Target="../printerSettings/printerSettings213.bin"/><Relationship Id="rId27" Type="http://schemas.openxmlformats.org/officeDocument/2006/relationships/printerSettings" Target="../printerSettings/printerSettings218.bin"/><Relationship Id="rId30" Type="http://schemas.openxmlformats.org/officeDocument/2006/relationships/printerSettings" Target="../printerSettings/printerSettings221.bin"/><Relationship Id="rId35" Type="http://schemas.openxmlformats.org/officeDocument/2006/relationships/printerSettings" Target="../printerSettings/printerSettings226.bin"/><Relationship Id="rId8" Type="http://schemas.openxmlformats.org/officeDocument/2006/relationships/printerSettings" Target="../printerSettings/printerSettings199.bin"/><Relationship Id="rId3" Type="http://schemas.openxmlformats.org/officeDocument/2006/relationships/printerSettings" Target="../printerSettings/printerSettings194.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21" Type="http://schemas.openxmlformats.org/officeDocument/2006/relationships/printerSettings" Target="../printerSettings/printerSettings249.bin"/><Relationship Id="rId34" Type="http://schemas.openxmlformats.org/officeDocument/2006/relationships/printerSettings" Target="../printerSettings/printerSettings262.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printerSettings" Target="../printerSettings/printerSettings261.bin"/><Relationship Id="rId38" Type="http://schemas.openxmlformats.org/officeDocument/2006/relationships/drawing" Target="../drawings/drawing8.xml"/><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printerSettings" Target="../printerSettings/printerSettings260.bin"/><Relationship Id="rId37" Type="http://schemas.openxmlformats.org/officeDocument/2006/relationships/printerSettings" Target="../printerSettings/printerSettings265.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36" Type="http://schemas.openxmlformats.org/officeDocument/2006/relationships/printerSettings" Target="../printerSettings/printerSettings264.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35" Type="http://schemas.openxmlformats.org/officeDocument/2006/relationships/printerSettings" Target="../printerSettings/printerSettings263.bin"/><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F7" sqref="F7"/>
    </sheetView>
  </sheetViews>
  <sheetFormatPr defaultColWidth="9.140625" defaultRowHeight="15.75"/>
  <cols>
    <col min="1" max="1" width="27.5703125" style="65" customWidth="1"/>
    <col min="2" max="2" width="14.85546875" style="65" customWidth="1"/>
    <col min="3" max="7" width="9.140625" style="65"/>
    <col min="8" max="8" width="43.140625" style="65" customWidth="1"/>
    <col min="9" max="16384" width="9.140625" style="26"/>
  </cols>
  <sheetData>
    <row r="1" spans="1:8" ht="94.5" customHeight="1">
      <c r="A1" s="137" t="s">
        <v>310</v>
      </c>
      <c r="B1" s="900" t="s">
        <v>958</v>
      </c>
      <c r="C1" s="901"/>
      <c r="D1" s="901"/>
      <c r="E1" s="901"/>
      <c r="F1" s="901"/>
      <c r="G1" s="901"/>
      <c r="H1" s="901"/>
    </row>
    <row r="2" spans="1:8" ht="30.75" customHeight="1">
      <c r="A2" s="137" t="s">
        <v>179</v>
      </c>
      <c r="B2" s="35" t="s">
        <v>990</v>
      </c>
    </row>
    <row r="3" spans="1:8" ht="51.75" customHeight="1">
      <c r="A3" s="137" t="s">
        <v>309</v>
      </c>
      <c r="B3" s="900" t="s">
        <v>959</v>
      </c>
      <c r="C3" s="900"/>
      <c r="D3" s="900"/>
      <c r="E3" s="900"/>
      <c r="F3" s="900"/>
      <c r="G3" s="900"/>
      <c r="H3" s="740"/>
    </row>
    <row r="4" spans="1:8">
      <c r="B4" s="902"/>
      <c r="C4" s="902"/>
    </row>
    <row r="5" spans="1:8" ht="16.5">
      <c r="A5" s="137" t="s">
        <v>124</v>
      </c>
      <c r="B5" s="181">
        <v>18</v>
      </c>
      <c r="C5" s="143" t="s">
        <v>125</v>
      </c>
      <c r="D5" s="35"/>
    </row>
    <row r="6" spans="1:8">
      <c r="B6" s="181"/>
      <c r="C6" s="616"/>
      <c r="D6" s="35"/>
    </row>
    <row r="7" spans="1:8" ht="16.5">
      <c r="A7" s="171"/>
    </row>
    <row r="9" spans="1:8" ht="16.5">
      <c r="B9" s="412"/>
    </row>
  </sheetData>
  <sheetProtection password="CBD2" sheet="1" formatColumns="0" formatRows="0" selectLockedCells="1"/>
  <customSheetViews>
    <customSheetView guid="{B9DDBA10-9BB0-4D91-9619-C113F75B2489}" state="hidden" showRuler="0">
      <selection activeCell="F7" sqref="F7"/>
      <pageMargins left="0.75" right="0.75" top="1" bottom="1" header="0.5" footer="0.5"/>
      <pageSetup orientation="portrait" r:id="rId1"/>
      <headerFooter alignWithMargins="0"/>
    </customSheetView>
    <customSheetView guid="{696D4A13-5E44-4B16-B107-EB70ABB06CBE}" state="hidden" showRuler="0">
      <selection activeCell="H15" sqref="H15"/>
      <pageMargins left="0.75" right="0.75" top="1" bottom="1" header="0.5" footer="0.5"/>
      <pageSetup orientation="portrait" r:id="rId2"/>
      <headerFooter alignWithMargins="0"/>
    </customSheetView>
    <customSheetView guid="{5476C51C-4037-4B28-A818-10D7CDF0C66A}" state="hidden" showRuler="0">
      <selection activeCell="G11" sqref="G11"/>
      <pageMargins left="0.75" right="0.75" top="1" bottom="1" header="0.5" footer="0.5"/>
      <pageSetup orientation="portrait" r:id="rId3"/>
      <headerFooter alignWithMargins="0"/>
    </customSheetView>
    <customSheetView guid="{273BBCBD-8F12-4445-A7CA-FDA7C67AE3D5}" state="hidden" showRuler="0">
      <selection activeCell="D9" sqref="D9"/>
      <pageMargins left="0.75" right="0.75" top="1" bottom="1" header="0.5" footer="0.5"/>
      <pageSetup orientation="portrait" r:id="rId4"/>
      <headerFooter alignWithMargins="0"/>
    </customSheetView>
    <customSheetView guid="{27CB7082-4FAB-46F1-8968-11E3E4A629B2}" scale="115" state="hidden" showRuler="0">
      <selection activeCell="F11" sqref="F11"/>
      <pageMargins left="0.75" right="0.75" top="1" bottom="1" header="0.5" footer="0.5"/>
      <pageSetup orientation="portrait" r:id="rId5"/>
      <headerFooter alignWithMargins="0"/>
    </customSheetView>
    <customSheetView guid="{CDF7C778-C53B-45C7-952D-968F867FB204}" scale="115" state="hidden" showRuler="0">
      <selection activeCell="B9" sqref="B9"/>
      <pageMargins left="0.75" right="0.75" top="1" bottom="1" header="0.5" footer="0.5"/>
      <pageSetup orientation="portrait" r:id="rId6"/>
      <headerFooter alignWithMargins="0"/>
    </customSheetView>
    <customSheetView guid="{2CF6F19D-227C-4840-A9E1-6C944B0145DB}" state="hidden" showRuler="0">
      <selection activeCell="H16" sqref="H16"/>
      <pageMargins left="0.75" right="0.75" top="1" bottom="1" header="0.5" footer="0.5"/>
      <pageSetup orientation="portrait" r:id="rId7"/>
      <headerFooter alignWithMargins="0"/>
    </customSheetView>
    <customSheetView guid="{E51D3662-FFCE-4FD6-A590-7DDC9E38C41F}" state="hidden" showRuler="0">
      <selection activeCell="E14" sqref="E14"/>
      <pageMargins left="0.75" right="0.75" top="1" bottom="1" header="0.5" footer="0.5"/>
      <pageSetup orientation="portrait" r:id="rId8"/>
      <headerFooter alignWithMargins="0"/>
    </customSheetView>
    <customSheetView guid="{CB7992C9-ABA5-4C7D-8C49-1E1D8E8875C7}" state="hidden" showRuler="0">
      <selection activeCell="D9" sqref="D9"/>
      <pageMargins left="0.75" right="0.75" top="1" bottom="1" header="0.5" footer="0.5"/>
      <pageSetup orientation="portrait" r:id="rId9"/>
      <headerFooter alignWithMargins="0"/>
    </customSheetView>
    <customSheetView guid="{97C0FC0E-800C-45C9-895E-E91A3F1ADBA4}" state="hidden" showRuler="0">
      <selection activeCell="D8" sqref="D8"/>
      <pageMargins left="0.75" right="0.75" top="1" bottom="1" header="0.5" footer="0.5"/>
      <pageSetup orientation="portrait" r:id="rId10"/>
      <headerFooter alignWithMargins="0"/>
    </customSheetView>
    <customSheetView guid="{15A19D23-A9FD-4FC1-B7B0-F2D16BDFC729}" state="hidden" showRuler="0">
      <selection activeCell="E8" sqref="E8"/>
      <pageMargins left="0.75" right="0.75" top="1" bottom="1" header="0.5" footer="0.5"/>
      <pageSetup orientation="portrait" r:id="rId11"/>
      <headerFooter alignWithMargins="0"/>
    </customSheetView>
    <customSheetView guid="{C5EDD9E3-0801-4479-8600-A80B0FCFDF0B}" state="hidden" showRuler="0">
      <selection activeCell="C9" sqref="C9"/>
      <pageMargins left="0.75" right="0.75" top="1" bottom="1" header="0.5" footer="0.5"/>
      <pageSetup orientation="portrait" r:id="rId12"/>
      <headerFooter alignWithMargins="0"/>
    </customSheetView>
    <customSheetView guid="{FE4EC9C4-31B9-4D40-8323-5B16C3BC840F}" state="hidden" showRuler="0">
      <selection activeCell="H11" sqref="H11"/>
      <pageMargins left="0.75" right="0.75" top="1" bottom="1" header="0.5" footer="0.5"/>
      <pageSetup orientation="portrait" r:id="rId13"/>
      <headerFooter alignWithMargins="0"/>
    </customSheetView>
    <customSheetView guid="{F9FE2C60-2849-4C32-B532-2B1A89FFA9CD}" state="hidden" showRuler="0">
      <selection activeCell="F8" sqref="F8"/>
      <pageMargins left="0.75" right="0.75" top="1" bottom="1" header="0.5" footer="0.5"/>
      <pageSetup orientation="portrait" r:id="rId14"/>
      <headerFooter alignWithMargins="0"/>
    </customSheetView>
    <customSheetView guid="{494F6778-23FE-4AAC-B37D-6C7543FC13B9}" state="hidden" showRuler="0">
      <selection activeCell="F6" sqref="F6"/>
      <pageMargins left="0.75" right="0.75" top="1" bottom="1" header="0.5" footer="0.5"/>
      <pageSetup orientation="portrait" r:id="rId15"/>
      <headerFooter alignWithMargins="0"/>
    </customSheetView>
    <customSheetView guid="{CD4CA1A8-824A-452F-BDBA-32A47C1B3013}" state="hidden" showRuler="0">
      <selection activeCell="B10" sqref="B1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A3F641DF-CF1D-48E3-AFDC-E52726A449CB}" state="hidden" showRuler="0">
      <pageMargins left="0.75" right="0.75" top="1" bottom="1" header="0.5" footer="0.5"/>
      <pageSetup orientation="portrait" r:id="rId18"/>
      <headerFooter alignWithMargins="0"/>
    </customSheetView>
    <customSheetView guid="{ECEBABD0-566A-41C4-AA9A-38EA30EFEDA8}" state="hidden" showRuler="0">
      <pageMargins left="0.75" right="0.75" top="1" bottom="1" header="0.5" footer="0.5"/>
      <pageSetup orientation="portrait" r:id="rId19"/>
      <headerFooter alignWithMargins="0"/>
    </customSheetView>
    <customSheetView guid="{43BCBF1E-CDCF-4541-8D79-87EDCECBC1FD}" state="hidden" showRuler="0">
      <selection activeCell="D10" sqref="D10"/>
      <pageMargins left="0.75" right="0.75" top="1" bottom="1" header="0.5" footer="0.5"/>
      <pageSetup orientation="portrait" r:id="rId20"/>
      <headerFooter alignWithMargins="0"/>
    </customSheetView>
    <customSheetView guid="{7A9EA6D6-4DDF-43D9-92E6-C6AFAD14E266}" state="hidden" showRuler="0">
      <selection activeCell="D6" sqref="D6"/>
      <pageMargins left="0.75" right="0.75" top="1" bottom="1" header="0.5" footer="0.5"/>
      <pageSetup orientation="portrait" r:id="rId21"/>
      <headerFooter alignWithMargins="0"/>
    </customSheetView>
    <customSheetView guid="{DC28ED1E-3E35-4094-9C2B-5C0A1C1D459C}" state="hidden" showRuler="0">
      <selection activeCell="B1" sqref="B1:H1"/>
      <pageMargins left="0.75" right="0.75" top="1" bottom="1" header="0.5" footer="0.5"/>
      <pageSetup orientation="portrait" r:id="rId22"/>
      <headerFooter alignWithMargins="0"/>
    </customSheetView>
    <customSheetView guid="{240327DD-375F-45D4-BA52-89AFD79FE6A1}" state="hidden" showRuler="0">
      <selection activeCell="B6" sqref="B6"/>
      <pageMargins left="0.75" right="0.75" top="1" bottom="1" header="0.5" footer="0.5"/>
      <pageSetup orientation="portrait" r:id="rId23"/>
      <headerFooter alignWithMargins="0"/>
    </customSheetView>
    <customSheetView guid="{477F7E43-D393-45BA-B99B-D838E4629B5D}" state="hidden" showRuler="0">
      <selection activeCell="E8" sqref="E8"/>
      <pageMargins left="0.75" right="0.75" top="1" bottom="1" header="0.5" footer="0.5"/>
      <pageSetup orientation="portrait" r:id="rId24"/>
      <headerFooter alignWithMargins="0"/>
    </customSheetView>
    <customSheetView guid="{8E3ED18F-7B8F-4A1C-969D-A70DC3B696C3}" state="hidden" showRuler="0">
      <selection activeCell="E8" sqref="E8"/>
      <pageMargins left="0.75" right="0.75" top="1" bottom="1" header="0.5" footer="0.5"/>
      <pageSetup orientation="portrait" r:id="rId25"/>
      <headerFooter alignWithMargins="0"/>
    </customSheetView>
    <customSheetView guid="{38BECF6E-1A53-4F98-87B9-44F2C5F77E08}" state="hidden" showRuler="0">
      <selection activeCell="K10" sqref="K10"/>
      <pageMargins left="0.75" right="0.75" top="1" bottom="1" header="0.5" footer="0.5"/>
      <pageSetup orientation="portrait" r:id="rId26"/>
      <headerFooter alignWithMargins="0"/>
    </customSheetView>
    <customSheetView guid="{340562B9-6CEE-4962-8D7D-CA1C6778F52C}" showRuler="0">
      <selection activeCell="E9" sqref="E9"/>
      <pageMargins left="0.75" right="0.75" top="1" bottom="1" header="0.5" footer="0.5"/>
      <pageSetup orientation="portrait" r:id="rId27"/>
      <headerFooter alignWithMargins="0"/>
    </customSheetView>
    <customSheetView guid="{82E8A0F5-0020-4355-95CF-28601763A783}" state="hidden" showRuler="0">
      <selection activeCell="B3" sqref="B3:H3"/>
      <pageMargins left="0.75" right="0.75" top="1" bottom="1" header="0.5" footer="0.5"/>
      <pageSetup orientation="portrait" r:id="rId28"/>
      <headerFooter alignWithMargins="0"/>
    </customSheetView>
    <customSheetView guid="{05855B4F-D61E-4C97-B759-B2F96767F6F8}" state="hidden" showRuler="0">
      <selection activeCell="B1" sqref="B1:H1"/>
      <pageMargins left="0.75" right="0.75" top="1" bottom="1" header="0.5" footer="0.5"/>
      <pageSetup orientation="portrait" r:id="rId29"/>
      <headerFooter alignWithMargins="0"/>
    </customSheetView>
    <customSheetView guid="{A8583C01-5E6A-4469-ADCA-440E12AA8084}" state="hidden" showRuler="0">
      <selection activeCell="A32" sqref="A32"/>
      <pageMargins left="0.75" right="0.75" top="1" bottom="1" header="0.5" footer="0.5"/>
      <pageSetup orientation="portrait" r:id="rId30"/>
      <headerFooter alignWithMargins="0"/>
    </customSheetView>
    <customSheetView guid="{3836A67F-51F8-4B52-B51D-937DC398CD1F}" scale="115" showRuler="0">
      <selection activeCell="A22" sqref="A22:E22"/>
      <pageMargins left="0.75" right="0.75" top="1" bottom="1" header="0.5" footer="0.5"/>
      <pageSetup orientation="portrait" r:id="rId31"/>
      <headerFooter alignWithMargins="0"/>
    </customSheetView>
    <customSheetView guid="{F8DC905B-04E9-41D7-B695-0DB8D092215B}" scale="115" state="hidden" showRuler="0">
      <selection activeCell="E9" sqref="E9"/>
      <pageMargins left="0.75" right="0.75" top="1" bottom="1" header="0.5" footer="0.5"/>
      <pageSetup orientation="portrait" r:id="rId32"/>
      <headerFooter alignWithMargins="0"/>
    </customSheetView>
    <customSheetView guid="{067EF7EF-2552-42C0-8B2F-9338A16B73EB}" scale="115" state="hidden" showRuler="0">
      <selection activeCell="E9" sqref="E9"/>
      <pageMargins left="0.75" right="0.75" top="1" bottom="1" header="0.5" footer="0.5"/>
      <pageSetup orientation="portrait" r:id="rId33"/>
      <headerFooter alignWithMargins="0"/>
    </customSheetView>
    <customSheetView guid="{F0C5A243-1ADF-42BF-85A0-B6506A13618B}" scale="115" state="hidden" showRuler="0">
      <selection activeCell="D8" sqref="D8"/>
      <pageMargins left="0.75" right="0.75" top="1" bottom="1" header="0.5" footer="0.5"/>
      <pageSetup orientation="portrait" r:id="rId34"/>
      <headerFooter alignWithMargins="0"/>
    </customSheetView>
    <customSheetView guid="{869B0F9C-77A4-468D-A350-EA35CAE357D9}" scale="115" state="hidden" showRuler="0">
      <selection activeCell="B9" sqref="B9"/>
      <pageMargins left="0.75" right="0.75" top="1" bottom="1" header="0.5" footer="0.5"/>
      <pageSetup orientation="portrait" r:id="rId35"/>
      <headerFooter alignWithMargins="0"/>
    </customSheetView>
    <customSheetView guid="{5D67CA2D-8BB3-4F00-894F-4872C1BBE88F}" scale="115" state="hidden" showRuler="0">
      <selection activeCell="F11" sqref="F11"/>
      <pageMargins left="0.75" right="0.75" top="1" bottom="1" header="0.5" footer="0.5"/>
      <pageSetup orientation="portrait" r:id="rId36"/>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38" customFormat="1" ht="19.5" customHeight="1">
      <c r="A1" s="1216" t="str">
        <f>'Attach 3(JV)'!A1</f>
        <v>Specification No. :5002001938/CONSULTANCY GIVEN/DOM/A04-CC CS -5</v>
      </c>
      <c r="B1" s="1216"/>
      <c r="C1" s="1216"/>
      <c r="D1" s="1216"/>
      <c r="E1" s="655" t="str">
        <f>"Attachment-4(B) "&amp; 'Attach 3(JV)'!AT1</f>
        <v xml:space="preserve">Attachment-4(B) </v>
      </c>
      <c r="F1" s="637"/>
      <c r="G1" s="637"/>
      <c r="H1" s="637"/>
    </row>
    <row r="3" spans="1:9" ht="83.25" customHeight="1">
      <c r="A3" s="907" t="str">
        <f>'Attach 3(JV)'!A3</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27"/>
      <c r="G3" s="28"/>
      <c r="H3" s="27"/>
    </row>
    <row r="4" spans="1:9" ht="20.100000000000001" customHeight="1">
      <c r="A4" s="29"/>
      <c r="H4" s="31"/>
      <c r="I4" s="11"/>
    </row>
    <row r="5" spans="1:9" ht="20.100000000000001" customHeight="1">
      <c r="A5" s="941" t="s">
        <v>358</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0" t="s">
        <v>345</v>
      </c>
    </row>
    <row r="14" spans="1:9" ht="20.100000000000001" customHeight="1">
      <c r="A14" s="33"/>
    </row>
    <row r="15" spans="1:9" ht="87.75" customHeight="1">
      <c r="A15" s="1218" t="s">
        <v>368</v>
      </c>
      <c r="B15" s="1218"/>
      <c r="C15" s="1218"/>
      <c r="D15" s="1218"/>
      <c r="E15" s="1218"/>
    </row>
    <row r="16" spans="1:9" ht="30" customHeight="1">
      <c r="A16" s="95" t="s">
        <v>361</v>
      </c>
      <c r="B16" s="1217"/>
      <c r="C16" s="1217"/>
      <c r="D16" s="1217"/>
      <c r="E16" s="1217"/>
    </row>
    <row r="17" spans="1:5" ht="30" customHeight="1">
      <c r="A17" s="95" t="s">
        <v>362</v>
      </c>
      <c r="B17" s="1217"/>
      <c r="C17" s="1217"/>
      <c r="D17" s="1217"/>
      <c r="E17" s="1217"/>
    </row>
    <row r="18" spans="1:5" ht="30" customHeight="1">
      <c r="A18" s="95" t="s">
        <v>363</v>
      </c>
      <c r="B18" s="1217"/>
      <c r="C18" s="1217"/>
      <c r="D18" s="1217"/>
      <c r="E18" s="1217"/>
    </row>
    <row r="19" spans="1:5" ht="30" customHeight="1">
      <c r="A19" s="44" t="s">
        <v>364</v>
      </c>
      <c r="B19" s="1217"/>
      <c r="C19" s="1217"/>
      <c r="D19" s="1217"/>
      <c r="E19" s="1217"/>
    </row>
    <row r="20" spans="1:5" ht="30" customHeight="1">
      <c r="A20" s="44" t="s">
        <v>75</v>
      </c>
      <c r="B20" s="1217"/>
      <c r="C20" s="1217"/>
      <c r="D20" s="1217"/>
      <c r="E20" s="1217"/>
    </row>
    <row r="21" spans="1:5" ht="30" customHeight="1">
      <c r="A21" s="44" t="s">
        <v>78</v>
      </c>
      <c r="B21" s="1217"/>
      <c r="C21" s="1217"/>
      <c r="D21" s="1217"/>
      <c r="E21" s="1217"/>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7" t="str">
        <f>'Attach 3(JV)'!E24</f>
        <v/>
      </c>
    </row>
    <row r="25" spans="1:5" ht="27.95" customHeight="1">
      <c r="A25" s="37" t="s">
        <v>8</v>
      </c>
      <c r="B25" s="267" t="str">
        <f>'Attach 3(JV)'!B25</f>
        <v/>
      </c>
      <c r="D25" s="38" t="s">
        <v>6</v>
      </c>
      <c r="E25" s="267"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BD2" sheet="1" objects="1" scenarios="1" formatColumns="0" formatRows="0" selectLockedCells="1"/>
  <customSheetViews>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8"/>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8"/>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6"/>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7"/>
  <headerFooter alignWithMargins="0">
    <oddFooter>&amp;R&amp;"Book Antiqua,Bold"&amp;8 Page &amp;P of &amp;N</oddFooter>
  </headerFooter>
  <drawing r:id="rId3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9" zoomScale="110" zoomScaleSheetLayoutView="110" workbookViewId="0">
      <selection activeCell="A79" sqref="A79"/>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38" customFormat="1" ht="14.25">
      <c r="A1" s="1216" t="str">
        <f>'Attach 3(JV)'!A1</f>
        <v>Specification No. :5002001938/CONSULTANCY GIVEN/DOM/A04-CC CS -5</v>
      </c>
      <c r="B1" s="1216"/>
      <c r="C1" s="1216"/>
      <c r="D1" s="1219" t="str">
        <f>"Attachment-5 " &amp; 'Attach 3(JV)'!AT1</f>
        <v xml:space="preserve">Attachment-5 </v>
      </c>
      <c r="E1" s="1219"/>
      <c r="F1" s="637"/>
      <c r="G1" s="637"/>
      <c r="H1" s="637"/>
    </row>
    <row r="2" spans="1:9" ht="8.1" customHeight="1"/>
    <row r="3" spans="1:9" ht="79.5" customHeight="1">
      <c r="A3" s="907" t="str">
        <f>'Attach 3(JV)'!A3</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27"/>
      <c r="G3" s="28"/>
      <c r="H3" s="27"/>
    </row>
    <row r="4" spans="1:9" ht="42" hidden="1" customHeight="1">
      <c r="A4" s="29"/>
      <c r="H4" s="31"/>
      <c r="I4" s="11"/>
    </row>
    <row r="5" spans="1:9" ht="20.100000000000001" customHeight="1">
      <c r="A5" s="941" t="s">
        <v>369</v>
      </c>
      <c r="B5" s="941"/>
      <c r="C5" s="941"/>
      <c r="D5" s="941"/>
      <c r="E5" s="941"/>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947" t="str">
        <f>'Attach 3(JV)'!A8</f>
        <v/>
      </c>
      <c r="B8" s="947"/>
      <c r="C8" s="947"/>
      <c r="D8" s="12" t="str">
        <f>'Attach 3(JV)'!E8</f>
        <v>Contract Services</v>
      </c>
      <c r="H8" s="31"/>
      <c r="I8" s="13"/>
    </row>
    <row r="9" spans="1:9" ht="20.100000000000001" customHeight="1">
      <c r="A9" s="14" t="s">
        <v>350</v>
      </c>
      <c r="B9" s="1212">
        <f>'Attach 3(JV)'!B9</f>
        <v>0</v>
      </c>
      <c r="C9" s="1212"/>
      <c r="D9" s="12" t="str">
        <f>'Attach 3(JV)'!E9</f>
        <v>Power Grid Corporation of India Ltd.,</v>
      </c>
      <c r="H9" s="31"/>
      <c r="I9" s="13"/>
    </row>
    <row r="10" spans="1:9" ht="20.100000000000001" customHeight="1">
      <c r="A10" s="14" t="s">
        <v>352</v>
      </c>
      <c r="B10" s="1212">
        <f>'Attach 3(JV)'!B10</f>
        <v>0</v>
      </c>
      <c r="C10" s="1212"/>
      <c r="D10" s="12" t="str">
        <f>'Attach 3(JV)'!E10</f>
        <v>"Saudamini", Plot No. 2, Sector 29</v>
      </c>
      <c r="H10" s="31"/>
      <c r="I10" s="13"/>
    </row>
    <row r="11" spans="1:9" ht="20.100000000000001" customHeight="1">
      <c r="B11" s="1212">
        <f>'Attach 3(JV)'!B11</f>
        <v>0</v>
      </c>
      <c r="C11" s="1212"/>
      <c r="D11" s="12" t="str">
        <f>'Attach 3(JV)'!E11</f>
        <v>Gurgaon (Haryana) - 122001</v>
      </c>
    </row>
    <row r="12" spans="1:9" ht="17.25" customHeight="1">
      <c r="A12" s="33"/>
      <c r="B12" s="1212">
        <f>'Attach 3(JV)'!B12</f>
        <v>0</v>
      </c>
      <c r="C12" s="1212"/>
      <c r="D12" s="12"/>
    </row>
    <row r="13" spans="1:9" ht="20.100000000000001" customHeight="1">
      <c r="A13" s="30" t="s">
        <v>345</v>
      </c>
      <c r="D13" s="43"/>
    </row>
    <row r="14" spans="1:9" ht="45.75" customHeight="1">
      <c r="A14" s="1176" t="s">
        <v>370</v>
      </c>
      <c r="B14" s="1176"/>
      <c r="C14" s="1176"/>
      <c r="D14" s="1176"/>
      <c r="E14" s="1176"/>
      <c r="F14" s="35"/>
      <c r="G14" s="35"/>
      <c r="H14" s="35"/>
    </row>
    <row r="15" spans="1:9" ht="32.1" customHeight="1">
      <c r="A15" s="1232" t="s">
        <v>348</v>
      </c>
      <c r="B15" s="1232" t="s">
        <v>367</v>
      </c>
      <c r="C15" s="1232" t="s">
        <v>371</v>
      </c>
      <c r="D15" s="1230" t="s">
        <v>992</v>
      </c>
      <c r="E15" s="1231"/>
      <c r="F15" s="35"/>
      <c r="G15" s="35"/>
      <c r="H15" s="35"/>
    </row>
    <row r="16" spans="1:9" ht="19.5" customHeight="1">
      <c r="A16" s="1233"/>
      <c r="B16" s="1233"/>
      <c r="C16" s="1233"/>
      <c r="D16" s="48" t="s">
        <v>373</v>
      </c>
      <c r="E16" s="48" t="s">
        <v>374</v>
      </c>
      <c r="F16" s="35"/>
      <c r="G16" s="35"/>
      <c r="H16" s="35"/>
    </row>
    <row r="17" spans="1:8" ht="21.95" customHeight="1">
      <c r="A17" s="122">
        <v>1</v>
      </c>
      <c r="B17" s="280"/>
      <c r="C17" s="280"/>
      <c r="D17" s="280"/>
      <c r="E17" s="280"/>
      <c r="F17" s="35"/>
      <c r="G17" s="35"/>
      <c r="H17" s="35"/>
    </row>
    <row r="18" spans="1:8" ht="21.95" customHeight="1">
      <c r="A18" s="123">
        <v>2</v>
      </c>
      <c r="B18" s="280"/>
      <c r="C18" s="280"/>
      <c r="D18" s="280"/>
      <c r="E18" s="280"/>
      <c r="F18" s="35"/>
      <c r="G18" s="35"/>
      <c r="H18" s="35"/>
    </row>
    <row r="19" spans="1:8" ht="21.95" customHeight="1">
      <c r="A19" s="123">
        <v>3</v>
      </c>
      <c r="B19" s="280"/>
      <c r="C19" s="280"/>
      <c r="D19" s="280"/>
      <c r="E19" s="280"/>
      <c r="F19" s="35"/>
      <c r="G19" s="35"/>
      <c r="H19" s="35"/>
    </row>
    <row r="20" spans="1:8" ht="21.95" customHeight="1">
      <c r="A20" s="123">
        <v>4</v>
      </c>
      <c r="B20" s="280"/>
      <c r="C20" s="280"/>
      <c r="D20" s="280"/>
      <c r="E20" s="280"/>
      <c r="F20" s="193"/>
      <c r="G20" s="193"/>
      <c r="H20" s="195" t="b">
        <v>0</v>
      </c>
    </row>
    <row r="21" spans="1:8" ht="21.95" customHeight="1">
      <c r="A21" s="124">
        <v>5</v>
      </c>
      <c r="B21" s="280"/>
      <c r="C21" s="280"/>
      <c r="D21" s="280"/>
      <c r="E21" s="280"/>
      <c r="F21" s="193"/>
      <c r="G21" s="193"/>
      <c r="H21" s="194"/>
    </row>
    <row r="22" spans="1:8" ht="18" customHeight="1">
      <c r="A22" s="191"/>
      <c r="B22" s="192"/>
      <c r="C22" s="192"/>
      <c r="D22" s="192"/>
      <c r="E22" s="192"/>
      <c r="F22" s="190"/>
      <c r="G22" s="190"/>
      <c r="H22" s="185"/>
    </row>
    <row r="23" spans="1:8" ht="9" customHeight="1">
      <c r="A23" s="340"/>
      <c r="B23" s="341"/>
      <c r="C23" s="341"/>
      <c r="D23" s="341"/>
      <c r="E23" s="341"/>
      <c r="F23" s="190"/>
      <c r="G23" s="190"/>
      <c r="H23" s="185"/>
    </row>
    <row r="24" spans="1:8" ht="38.25" customHeight="1">
      <c r="A24" s="1220" t="s">
        <v>510</v>
      </c>
      <c r="B24" s="1221"/>
      <c r="C24" s="1221"/>
      <c r="D24" s="1221"/>
      <c r="E24" s="1221"/>
      <c r="F24" s="190"/>
      <c r="G24" s="190"/>
      <c r="H24" s="185"/>
    </row>
    <row r="25" spans="1:8" ht="120.75" customHeight="1">
      <c r="A25" s="1234" t="s">
        <v>991</v>
      </c>
      <c r="B25" s="1234"/>
      <c r="C25" s="1234"/>
      <c r="D25" s="1234"/>
      <c r="E25" s="1234"/>
      <c r="F25" s="184"/>
      <c r="G25" s="184"/>
      <c r="H25" s="185"/>
    </row>
    <row r="26" spans="1:8" ht="32.1" customHeight="1">
      <c r="A26" s="1232" t="s">
        <v>348</v>
      </c>
      <c r="B26" s="1232" t="s">
        <v>367</v>
      </c>
      <c r="C26" s="1232" t="s">
        <v>103</v>
      </c>
      <c r="D26" s="1230" t="s">
        <v>992</v>
      </c>
      <c r="E26" s="1231"/>
      <c r="F26" s="35"/>
      <c r="G26" s="35"/>
      <c r="H26" s="35"/>
    </row>
    <row r="27" spans="1:8" ht="22.5" customHeight="1">
      <c r="A27" s="1233"/>
      <c r="B27" s="1233"/>
      <c r="C27" s="1233"/>
      <c r="D27" s="48" t="s">
        <v>105</v>
      </c>
      <c r="E27" s="48" t="s">
        <v>106</v>
      </c>
      <c r="F27" s="35"/>
      <c r="G27" s="35"/>
      <c r="H27" s="35"/>
    </row>
    <row r="28" spans="1:8" ht="21.95" customHeight="1">
      <c r="A28" s="182">
        <v>1</v>
      </c>
      <c r="B28" s="279"/>
      <c r="C28" s="279"/>
      <c r="D28" s="279"/>
      <c r="E28" s="279"/>
      <c r="F28" s="35"/>
      <c r="G28" s="35"/>
      <c r="H28" s="35"/>
    </row>
    <row r="29" spans="1:8" ht="21.95" customHeight="1">
      <c r="A29" s="182">
        <v>2</v>
      </c>
      <c r="B29" s="279"/>
      <c r="C29" s="279"/>
      <c r="D29" s="279"/>
      <c r="E29" s="279"/>
    </row>
    <row r="30" spans="1:8" ht="21.95" customHeight="1">
      <c r="A30" s="183">
        <v>3</v>
      </c>
      <c r="B30" s="279"/>
      <c r="C30" s="279"/>
      <c r="D30" s="279"/>
      <c r="E30" s="279"/>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7" t="str">
        <f>'Attach 3(JV)'!E24</f>
        <v/>
      </c>
    </row>
    <row r="34" spans="1:5" ht="15.95" customHeight="1">
      <c r="A34" s="37" t="s">
        <v>8</v>
      </c>
      <c r="B34" s="267" t="str">
        <f>'Attach 3(JV)'!B25</f>
        <v/>
      </c>
      <c r="D34" s="38" t="s">
        <v>6</v>
      </c>
      <c r="E34" s="267" t="str">
        <f>'Attach 3(JV)'!E25</f>
        <v/>
      </c>
    </row>
    <row r="35" spans="1:5" ht="15.95" customHeight="1">
      <c r="A35" s="26"/>
      <c r="B35" s="26"/>
      <c r="C35" s="38"/>
      <c r="D35" s="26"/>
      <c r="E35" s="26"/>
    </row>
    <row r="36" spans="1:5" ht="20.100000000000001" customHeight="1">
      <c r="A36" s="22" t="str">
        <f>A1</f>
        <v>Specification No. :5002001938/CONSULTANCY GIVEN/DOM/A04-CC CS -5</v>
      </c>
      <c r="B36" s="23"/>
      <c r="C36" s="23"/>
      <c r="D36" s="23"/>
      <c r="E36" s="42" t="str">
        <f>"Annexure I to " &amp;D1</f>
        <v xml:space="preserve">Annexure I to Attachment-5 </v>
      </c>
    </row>
    <row r="37" spans="1:5" ht="18" customHeight="1">
      <c r="A37" s="39"/>
    </row>
    <row r="38" spans="1:5" ht="18" customHeight="1">
      <c r="A38" s="1224" t="s">
        <v>369</v>
      </c>
      <c r="B38" s="1224"/>
      <c r="C38" s="1224"/>
      <c r="D38" s="1224"/>
      <c r="E38" s="1224"/>
    </row>
    <row r="39" spans="1:5" ht="18" customHeight="1">
      <c r="B39" s="97"/>
    </row>
    <row r="40" spans="1:5" ht="42" customHeight="1">
      <c r="A40" s="1225" t="s">
        <v>348</v>
      </c>
      <c r="B40" s="1227" t="s">
        <v>367</v>
      </c>
      <c r="C40" s="1227" t="s">
        <v>371</v>
      </c>
      <c r="D40" s="1230" t="s">
        <v>992</v>
      </c>
      <c r="E40" s="1231"/>
    </row>
    <row r="41" spans="1:5" ht="23.25" customHeight="1">
      <c r="A41" s="1226"/>
      <c r="B41" s="1228"/>
      <c r="C41" s="1228"/>
      <c r="D41" s="48" t="s">
        <v>373</v>
      </c>
      <c r="E41" s="48" t="s">
        <v>374</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7" t="str">
        <f>E33</f>
        <v/>
      </c>
    </row>
    <row r="71" spans="1:5" ht="24" customHeight="1">
      <c r="A71" s="37" t="s">
        <v>8</v>
      </c>
      <c r="B71" s="272" t="str">
        <f>B34</f>
        <v/>
      </c>
      <c r="C71" s="38" t="s">
        <v>6</v>
      </c>
      <c r="D71" s="267" t="str">
        <f>E34</f>
        <v/>
      </c>
    </row>
    <row r="72" spans="1:5" ht="24" customHeight="1">
      <c r="A72" s="37"/>
      <c r="B72" s="66"/>
      <c r="C72" s="38"/>
      <c r="D72" s="40"/>
    </row>
    <row r="73" spans="1:5" ht="20.100000000000001" customHeight="1">
      <c r="A73" s="22" t="str">
        <f>A1</f>
        <v>Specification No. :5002001938/CONSULTANCY GIVEN/DOM/A04-CC CS -5</v>
      </c>
      <c r="B73" s="23"/>
      <c r="C73" s="23"/>
      <c r="D73" s="23"/>
      <c r="E73" s="42" t="str">
        <f>E36</f>
        <v xml:space="preserve">Annexure I to Attachment-5 </v>
      </c>
    </row>
    <row r="74" spans="1:5" ht="18" customHeight="1">
      <c r="A74" s="39"/>
    </row>
    <row r="75" spans="1:5" ht="18" customHeight="1">
      <c r="A75" s="1224" t="s">
        <v>369</v>
      </c>
      <c r="B75" s="1224"/>
      <c r="C75" s="1224"/>
      <c r="D75" s="1224"/>
      <c r="E75" s="1224"/>
    </row>
    <row r="76" spans="1:5" ht="18" customHeight="1">
      <c r="B76" s="97"/>
    </row>
    <row r="77" spans="1:5" ht="37.5" customHeight="1">
      <c r="A77" s="1225" t="s">
        <v>348</v>
      </c>
      <c r="B77" s="1227" t="s">
        <v>367</v>
      </c>
      <c r="C77" s="1227" t="s">
        <v>372</v>
      </c>
      <c r="D77" s="1222" t="s">
        <v>992</v>
      </c>
      <c r="E77" s="1223"/>
    </row>
    <row r="78" spans="1:5" ht="24" customHeight="1">
      <c r="A78" s="1226"/>
      <c r="B78" s="1229"/>
      <c r="C78" s="1229"/>
      <c r="D78" s="49" t="s">
        <v>373</v>
      </c>
      <c r="E78" s="49" t="s">
        <v>374</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7" t="str">
        <f>D70</f>
        <v/>
      </c>
    </row>
    <row r="108" spans="1:5" ht="24" customHeight="1">
      <c r="A108" s="37" t="s">
        <v>8</v>
      </c>
      <c r="B108" s="272" t="str">
        <f>B71</f>
        <v/>
      </c>
      <c r="C108" s="38" t="s">
        <v>6</v>
      </c>
      <c r="D108" s="267" t="str">
        <f>D71</f>
        <v/>
      </c>
    </row>
    <row r="109" spans="1:5" ht="24" customHeight="1">
      <c r="A109" s="26"/>
      <c r="B109" s="26"/>
      <c r="C109" s="38"/>
      <c r="D109" s="26"/>
      <c r="E109" s="26"/>
    </row>
    <row r="110" spans="1:5" ht="33" customHeight="1">
      <c r="A110" s="97"/>
      <c r="B110" s="97"/>
      <c r="C110" s="97"/>
      <c r="D110" s="142"/>
      <c r="E110" s="97"/>
    </row>
  </sheetData>
  <sheetProtection password="CBD2" sheet="1" objects="1" scenarios="1" formatColumns="0" formatRows="0" selectLockedCells="1"/>
  <customSheetViews>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8"/>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8"/>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32" orientation="portrait" r:id="rId37"/>
  <headerFooter alignWithMargins="0">
    <oddFooter>&amp;R&amp;"Book Antiqua,Bold"&amp;8 Page &amp;P of &amp;N</oddFooter>
  </headerFooter>
  <rowBreaks count="1" manualBreakCount="1">
    <brk id="72"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9235" r:id="rId40"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115" zoomScaleNormal="100" zoomScaleSheetLayoutView="115" workbookViewId="0">
      <selection activeCell="C44" sqref="C44"/>
    </sheetView>
  </sheetViews>
  <sheetFormatPr defaultColWidth="9.140625" defaultRowHeight="15.75"/>
  <cols>
    <col min="1" max="1" width="12.140625" style="353" customWidth="1"/>
    <col min="2" max="2" width="28.5703125" style="353" customWidth="1"/>
    <col min="3" max="3" width="36.7109375" style="353" customWidth="1"/>
    <col min="4" max="4" width="15" style="353" customWidth="1"/>
    <col min="5" max="5" width="26" style="353" customWidth="1"/>
    <col min="6" max="7" width="9.140625" style="353"/>
    <col min="8" max="8" width="10.42578125" style="353" hidden="1" customWidth="1"/>
    <col min="9" max="16384" width="9.140625" style="354"/>
  </cols>
  <sheetData>
    <row r="1" spans="1:9" s="662" customFormat="1" ht="24.75" customHeight="1">
      <c r="A1" s="658" t="str">
        <f>'Attach 3(JV)'!A1</f>
        <v>Specification No. :5002001938/CONSULTANCY GIVEN/DOM/A04-CC CS -5</v>
      </c>
      <c r="B1" s="659"/>
      <c r="C1" s="659"/>
      <c r="D1" s="659"/>
      <c r="E1" s="660" t="s">
        <v>536</v>
      </c>
      <c r="F1" s="661"/>
      <c r="G1" s="661"/>
      <c r="H1" s="661"/>
    </row>
    <row r="2" spans="1:9" ht="8.1" customHeight="1"/>
    <row r="3" spans="1:9" ht="79.5" customHeight="1">
      <c r="A3" s="907" t="str">
        <f>'Attach 3(JV)'!A3</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355"/>
      <c r="G3" s="355"/>
      <c r="H3" s="355"/>
    </row>
    <row r="4" spans="1:9" ht="8.1" customHeight="1">
      <c r="A4" s="356"/>
      <c r="H4" s="357"/>
      <c r="I4" s="358"/>
    </row>
    <row r="5" spans="1:9" ht="27.75" customHeight="1">
      <c r="A5" s="1249" t="s">
        <v>537</v>
      </c>
      <c r="B5" s="1249"/>
      <c r="C5" s="1249"/>
      <c r="D5" s="1249"/>
      <c r="E5" s="1249"/>
      <c r="F5" s="359"/>
      <c r="H5" s="357"/>
      <c r="I5" s="360"/>
    </row>
    <row r="6" spans="1:9" ht="8.1" customHeight="1">
      <c r="A6" s="361"/>
      <c r="H6" s="357"/>
      <c r="I6" s="360"/>
    </row>
    <row r="7" spans="1:9" ht="20.100000000000001" customHeight="1">
      <c r="A7" s="359"/>
      <c r="B7" s="361"/>
      <c r="C7" s="361"/>
      <c r="H7" s="357"/>
      <c r="I7" s="360"/>
    </row>
    <row r="8" spans="1:9" ht="26.25" customHeight="1">
      <c r="A8" s="1250" t="str">
        <f>'[16]Attach 3(QR)'!A8:D8</f>
        <v>Bidder's Name and Address:</v>
      </c>
      <c r="B8" s="1250"/>
      <c r="C8" s="1250"/>
      <c r="D8" s="362" t="str">
        <f>'[16]Attach 3(JV)'!E7</f>
        <v>To:</v>
      </c>
      <c r="H8" s="357"/>
      <c r="I8" s="360"/>
    </row>
    <row r="9" spans="1:9" ht="23.25" customHeight="1">
      <c r="A9" s="1172" t="str">
        <f>'Attach 3(JV)'!A8</f>
        <v/>
      </c>
      <c r="B9" s="1172"/>
      <c r="C9" s="471"/>
      <c r="D9" s="363" t="str">
        <f>'[16]Attach 3(JV)'!E8</f>
        <v>Contract Services</v>
      </c>
      <c r="H9" s="357"/>
      <c r="I9" s="360"/>
    </row>
    <row r="10" spans="1:9" ht="26.25" customHeight="1">
      <c r="A10" s="364" t="s">
        <v>350</v>
      </c>
      <c r="B10" s="1251">
        <f>'Attach 3(JV)'!B9</f>
        <v>0</v>
      </c>
      <c r="C10" s="1251"/>
      <c r="D10" s="363" t="str">
        <f>'[16]Attach 3(JV)'!E9</f>
        <v>Power Grid Corporation of India Ltd.,</v>
      </c>
      <c r="F10" s="365"/>
      <c r="H10" s="357"/>
      <c r="I10" s="360"/>
    </row>
    <row r="11" spans="1:9" ht="16.5">
      <c r="A11" s="364" t="s">
        <v>352</v>
      </c>
      <c r="B11" s="1244">
        <f>'Attach 3(JV)'!B10</f>
        <v>0</v>
      </c>
      <c r="C11" s="1244"/>
      <c r="D11" s="363" t="str">
        <f>'[16]Attach 3(JV)'!E10</f>
        <v>"Saudamini", Plot No. 2, Sector 29</v>
      </c>
      <c r="H11" s="357"/>
      <c r="I11" s="360"/>
    </row>
    <row r="12" spans="1:9">
      <c r="B12" s="1244">
        <f>'Attach 3(JV)'!B11</f>
        <v>0</v>
      </c>
      <c r="C12" s="1244"/>
      <c r="D12" s="363" t="str">
        <f>'[16]Attach 3(JV)'!E11</f>
        <v>Gurgaon (Haryana) - 122001</v>
      </c>
    </row>
    <row r="13" spans="1:9" ht="21" customHeight="1">
      <c r="A13" s="361"/>
      <c r="B13" s="1244">
        <f>'Attach 3(JV)'!B12</f>
        <v>0</v>
      </c>
      <c r="C13" s="1244"/>
      <c r="D13" s="363"/>
    </row>
    <row r="14" spans="1:9" ht="20.100000000000001" customHeight="1">
      <c r="A14" s="353" t="s">
        <v>345</v>
      </c>
      <c r="D14" s="366"/>
    </row>
    <row r="15" spans="1:9" ht="63" customHeight="1">
      <c r="A15" s="367">
        <v>1</v>
      </c>
      <c r="B15" s="1208" t="s">
        <v>538</v>
      </c>
      <c r="C15" s="1208"/>
      <c r="D15" s="1208"/>
      <c r="E15" s="1208"/>
    </row>
    <row r="16" spans="1:9" ht="32.1" customHeight="1">
      <c r="A16" s="1245" t="s">
        <v>348</v>
      </c>
      <c r="B16" s="1245" t="s">
        <v>367</v>
      </c>
      <c r="C16" s="1245" t="s">
        <v>371</v>
      </c>
      <c r="D16" s="1247" t="s">
        <v>539</v>
      </c>
      <c r="E16" s="1248"/>
    </row>
    <row r="17" spans="1:8" ht="41.25" customHeight="1">
      <c r="A17" s="1246"/>
      <c r="B17" s="1246"/>
      <c r="C17" s="1246"/>
      <c r="D17" s="368" t="s">
        <v>373</v>
      </c>
      <c r="E17" s="368" t="s">
        <v>540</v>
      </c>
    </row>
    <row r="18" spans="1:8" ht="21.75" customHeight="1">
      <c r="A18" s="369">
        <v>1</v>
      </c>
      <c r="B18" s="370"/>
      <c r="C18" s="370"/>
      <c r="D18" s="370"/>
      <c r="E18" s="370"/>
    </row>
    <row r="19" spans="1:8" ht="21.95" customHeight="1">
      <c r="A19" s="371">
        <v>2</v>
      </c>
      <c r="B19" s="372"/>
      <c r="C19" s="372"/>
      <c r="D19" s="372"/>
      <c r="E19" s="372"/>
    </row>
    <row r="20" spans="1:8" ht="21.95" customHeight="1">
      <c r="A20" s="371">
        <v>3</v>
      </c>
      <c r="B20" s="372"/>
      <c r="C20" s="372"/>
      <c r="D20" s="372"/>
      <c r="E20" s="372"/>
    </row>
    <row r="21" spans="1:8" ht="21.95" customHeight="1">
      <c r="A21" s="371">
        <v>4</v>
      </c>
      <c r="B21" s="372"/>
      <c r="C21" s="372"/>
      <c r="D21" s="372"/>
      <c r="E21" s="372"/>
      <c r="F21" s="373"/>
      <c r="G21" s="373"/>
      <c r="H21" s="374" t="b">
        <v>0</v>
      </c>
    </row>
    <row r="22" spans="1:8" ht="24.75" customHeight="1">
      <c r="A22" s="375">
        <v>5</v>
      </c>
      <c r="B22" s="376"/>
      <c r="C22" s="376"/>
      <c r="D22" s="376"/>
      <c r="E22" s="376"/>
      <c r="F22" s="373"/>
      <c r="G22" s="373"/>
      <c r="H22" s="377"/>
    </row>
    <row r="23" spans="1:8" ht="107.25" customHeight="1">
      <c r="A23" s="378">
        <v>2</v>
      </c>
      <c r="B23" s="1242" t="s">
        <v>842</v>
      </c>
      <c r="C23" s="1242"/>
      <c r="D23" s="1242"/>
      <c r="E23" s="1242"/>
      <c r="F23" s="373"/>
      <c r="G23" s="373"/>
      <c r="H23" s="377"/>
    </row>
    <row r="24" spans="1:8" ht="18" customHeight="1">
      <c r="A24" s="379"/>
      <c r="B24" s="380"/>
      <c r="C24" s="380"/>
      <c r="D24" s="380"/>
      <c r="E24" s="380"/>
      <c r="F24" s="381"/>
      <c r="G24" s="381"/>
      <c r="H24" s="382"/>
    </row>
    <row r="25" spans="1:8" ht="54.75" hidden="1" customHeight="1">
      <c r="A25" s="1243" t="s">
        <v>80</v>
      </c>
      <c r="B25" s="1243"/>
      <c r="C25" s="1243"/>
      <c r="D25" s="1243"/>
      <c r="E25" s="1243"/>
      <c r="F25" s="383"/>
      <c r="G25" s="383"/>
      <c r="H25" s="382"/>
    </row>
    <row r="26" spans="1:8" ht="32.1" hidden="1" customHeight="1">
      <c r="A26" s="1239" t="s">
        <v>348</v>
      </c>
      <c r="B26" s="1239" t="s">
        <v>367</v>
      </c>
      <c r="C26" s="1239" t="s">
        <v>103</v>
      </c>
      <c r="D26" s="987" t="s">
        <v>104</v>
      </c>
      <c r="E26" s="989"/>
    </row>
    <row r="27" spans="1:8" ht="22.5" hidden="1" customHeight="1">
      <c r="A27" s="1238"/>
      <c r="B27" s="1238"/>
      <c r="C27" s="1238"/>
      <c r="D27" s="384" t="s">
        <v>105</v>
      </c>
      <c r="E27" s="384" t="s">
        <v>106</v>
      </c>
    </row>
    <row r="28" spans="1:8" ht="21.95" hidden="1" customHeight="1">
      <c r="A28" s="385">
        <v>1</v>
      </c>
      <c r="B28" s="386"/>
      <c r="C28" s="386"/>
      <c r="D28" s="386"/>
      <c r="E28" s="386"/>
    </row>
    <row r="29" spans="1:8" ht="21.95" hidden="1" customHeight="1">
      <c r="A29" s="385">
        <v>2</v>
      </c>
      <c r="B29" s="386"/>
      <c r="C29" s="386"/>
      <c r="D29" s="386"/>
      <c r="E29" s="386"/>
    </row>
    <row r="30" spans="1:8" ht="37.5" hidden="1" customHeight="1">
      <c r="A30" s="385">
        <v>3</v>
      </c>
      <c r="B30" s="386"/>
      <c r="C30" s="386"/>
      <c r="D30" s="386"/>
      <c r="E30" s="386"/>
    </row>
    <row r="31" spans="1:8" ht="15.95" customHeight="1">
      <c r="A31" s="387"/>
      <c r="B31" s="387"/>
      <c r="C31" s="387"/>
      <c r="D31" s="387"/>
      <c r="E31" s="387"/>
    </row>
    <row r="32" spans="1:8" ht="15.95" customHeight="1">
      <c r="A32" s="387"/>
      <c r="B32" s="387"/>
      <c r="C32" s="388"/>
      <c r="D32" s="387"/>
      <c r="E32" s="387"/>
    </row>
    <row r="33" spans="1:9" ht="15.95" customHeight="1">
      <c r="A33" s="389" t="s">
        <v>7</v>
      </c>
      <c r="B33" s="402" t="str">
        <f>'Attach 3(JV)'!B24</f>
        <v>--</v>
      </c>
      <c r="C33" s="388" t="s">
        <v>5</v>
      </c>
      <c r="D33" s="1235" t="str">
        <f>'Attach 3(JV)'!E24</f>
        <v/>
      </c>
      <c r="E33" s="1235"/>
    </row>
    <row r="34" spans="1:9" ht="15.95" customHeight="1">
      <c r="A34" s="389" t="s">
        <v>8</v>
      </c>
      <c r="B34" s="403" t="str">
        <f>'Attach 3(JV)'!B25</f>
        <v/>
      </c>
      <c r="C34" s="388" t="s">
        <v>6</v>
      </c>
      <c r="D34" s="1235" t="str">
        <f>'Attach 3(JV)'!E25</f>
        <v/>
      </c>
      <c r="E34" s="1235"/>
    </row>
    <row r="35" spans="1:9" s="353" customFormat="1" ht="15.75" customHeight="1">
      <c r="A35" s="354"/>
      <c r="B35" s="354"/>
      <c r="C35" s="388"/>
      <c r="D35" s="354"/>
      <c r="E35" s="354"/>
      <c r="I35" s="354"/>
    </row>
    <row r="36" spans="1:9" s="353" customFormat="1" ht="19.5" customHeight="1">
      <c r="A36" s="393" t="str">
        <f>A1</f>
        <v>Specification No. :5002001938/CONSULTANCY GIVEN/DOM/A04-CC CS -5</v>
      </c>
      <c r="B36" s="394"/>
      <c r="C36" s="394"/>
      <c r="D36" s="394"/>
      <c r="E36" s="395" t="str">
        <f>E1</f>
        <v>Attachment-5A</v>
      </c>
      <c r="I36" s="354"/>
    </row>
    <row r="37" spans="1:9" s="353" customFormat="1" ht="18" customHeight="1">
      <c r="A37" s="391"/>
      <c r="I37" s="354"/>
    </row>
    <row r="38" spans="1:9" s="353" customFormat="1" ht="30" customHeight="1">
      <c r="A38" s="1236" t="s">
        <v>369</v>
      </c>
      <c r="B38" s="1236"/>
      <c r="C38" s="1236"/>
      <c r="D38" s="1236"/>
      <c r="E38" s="1236"/>
      <c r="I38" s="354"/>
    </row>
    <row r="39" spans="1:9" s="353" customFormat="1" ht="18" customHeight="1">
      <c r="B39" s="387"/>
      <c r="I39" s="354"/>
    </row>
    <row r="40" spans="1:9" s="353" customFormat="1" ht="36" customHeight="1">
      <c r="A40" s="1237" t="s">
        <v>348</v>
      </c>
      <c r="B40" s="975" t="s">
        <v>367</v>
      </c>
      <c r="C40" s="1239" t="s">
        <v>371</v>
      </c>
      <c r="D40" s="1240" t="s">
        <v>539</v>
      </c>
      <c r="E40" s="1241"/>
      <c r="I40" s="354"/>
    </row>
    <row r="41" spans="1:9" s="353" customFormat="1" ht="36" customHeight="1">
      <c r="A41" s="1154"/>
      <c r="B41" s="1238"/>
      <c r="C41" s="1238"/>
      <c r="D41" s="384" t="s">
        <v>373</v>
      </c>
      <c r="E41" s="384" t="s">
        <v>541</v>
      </c>
      <c r="I41" s="354"/>
    </row>
    <row r="42" spans="1:9" s="353" customFormat="1" ht="18" customHeight="1">
      <c r="A42" s="396"/>
      <c r="B42" s="397"/>
      <c r="C42" s="396"/>
      <c r="D42" s="396"/>
      <c r="E42" s="396"/>
      <c r="I42" s="354"/>
    </row>
    <row r="43" spans="1:9" s="353" customFormat="1" ht="18" customHeight="1">
      <c r="A43" s="398"/>
      <c r="B43" s="399"/>
      <c r="C43" s="398"/>
      <c r="D43" s="398"/>
      <c r="E43" s="398"/>
      <c r="I43" s="354"/>
    </row>
    <row r="44" spans="1:9" s="353" customFormat="1" ht="18" customHeight="1">
      <c r="A44" s="398"/>
      <c r="B44" s="399"/>
      <c r="C44" s="398"/>
      <c r="D44" s="398"/>
      <c r="E44" s="398"/>
      <c r="I44" s="354"/>
    </row>
    <row r="45" spans="1:9" s="353" customFormat="1" ht="18" customHeight="1">
      <c r="A45" s="398"/>
      <c r="B45" s="399"/>
      <c r="C45" s="398"/>
      <c r="D45" s="398"/>
      <c r="E45" s="398"/>
      <c r="I45" s="354"/>
    </row>
    <row r="46" spans="1:9" s="353" customFormat="1" ht="18" customHeight="1">
      <c r="A46" s="398"/>
      <c r="B46" s="399"/>
      <c r="C46" s="398"/>
      <c r="D46" s="398"/>
      <c r="E46" s="398"/>
      <c r="I46" s="354"/>
    </row>
    <row r="47" spans="1:9" s="353" customFormat="1" ht="18" customHeight="1">
      <c r="A47" s="398"/>
      <c r="B47" s="399"/>
      <c r="C47" s="398"/>
      <c r="D47" s="398"/>
      <c r="E47" s="398"/>
      <c r="I47" s="354"/>
    </row>
    <row r="48" spans="1:9" s="353" customFormat="1" ht="18" customHeight="1">
      <c r="A48" s="398"/>
      <c r="B48" s="399"/>
      <c r="C48" s="398"/>
      <c r="D48" s="398"/>
      <c r="E48" s="398"/>
      <c r="I48" s="354"/>
    </row>
    <row r="49" spans="1:9" s="353" customFormat="1" ht="18" customHeight="1">
      <c r="A49" s="398"/>
      <c r="B49" s="399"/>
      <c r="C49" s="398"/>
      <c r="D49" s="398"/>
      <c r="E49" s="398"/>
      <c r="I49" s="354"/>
    </row>
    <row r="50" spans="1:9" s="353" customFormat="1" ht="18" customHeight="1">
      <c r="A50" s="398"/>
      <c r="B50" s="399"/>
      <c r="C50" s="398"/>
      <c r="D50" s="398"/>
      <c r="E50" s="398"/>
      <c r="I50" s="354"/>
    </row>
    <row r="51" spans="1:9" s="353" customFormat="1" ht="18" customHeight="1">
      <c r="A51" s="398"/>
      <c r="B51" s="399"/>
      <c r="C51" s="398"/>
      <c r="D51" s="398"/>
      <c r="E51" s="398"/>
      <c r="I51" s="354"/>
    </row>
    <row r="52" spans="1:9" s="353" customFormat="1" ht="18" customHeight="1">
      <c r="A52" s="398"/>
      <c r="B52" s="399"/>
      <c r="C52" s="398"/>
      <c r="D52" s="398"/>
      <c r="E52" s="398"/>
      <c r="I52" s="354"/>
    </row>
    <row r="53" spans="1:9" s="353" customFormat="1" ht="18" customHeight="1">
      <c r="A53" s="398"/>
      <c r="B53" s="399"/>
      <c r="C53" s="398"/>
      <c r="D53" s="398"/>
      <c r="E53" s="398"/>
      <c r="I53" s="354"/>
    </row>
    <row r="54" spans="1:9" s="353" customFormat="1" ht="18" customHeight="1">
      <c r="A54" s="398"/>
      <c r="B54" s="399"/>
      <c r="C54" s="398"/>
      <c r="D54" s="398"/>
      <c r="E54" s="398"/>
      <c r="I54" s="354"/>
    </row>
    <row r="55" spans="1:9" s="353" customFormat="1" ht="18" customHeight="1">
      <c r="A55" s="398"/>
      <c r="B55" s="399"/>
      <c r="C55" s="398"/>
      <c r="D55" s="398"/>
      <c r="E55" s="398"/>
      <c r="I55" s="354"/>
    </row>
    <row r="56" spans="1:9" s="353" customFormat="1" ht="18" customHeight="1">
      <c r="A56" s="398"/>
      <c r="B56" s="399"/>
      <c r="C56" s="398"/>
      <c r="D56" s="398"/>
      <c r="E56" s="398"/>
      <c r="I56" s="354"/>
    </row>
    <row r="57" spans="1:9" s="353" customFormat="1" ht="18" customHeight="1">
      <c r="A57" s="398"/>
      <c r="B57" s="399"/>
      <c r="C57" s="398"/>
      <c r="D57" s="398"/>
      <c r="E57" s="398"/>
      <c r="I57" s="354"/>
    </row>
    <row r="58" spans="1:9" s="353" customFormat="1" ht="18" customHeight="1">
      <c r="A58" s="398"/>
      <c r="B58" s="399"/>
      <c r="C58" s="398"/>
      <c r="D58" s="398"/>
      <c r="E58" s="398"/>
      <c r="I58" s="354"/>
    </row>
    <row r="59" spans="1:9" s="353" customFormat="1" ht="18" customHeight="1">
      <c r="A59" s="398"/>
      <c r="B59" s="399"/>
      <c r="C59" s="398"/>
      <c r="D59" s="398"/>
      <c r="E59" s="398"/>
      <c r="I59" s="354"/>
    </row>
    <row r="60" spans="1:9" s="353" customFormat="1" ht="18" customHeight="1">
      <c r="A60" s="398"/>
      <c r="B60" s="399"/>
      <c r="C60" s="398"/>
      <c r="D60" s="398"/>
      <c r="E60" s="398"/>
      <c r="I60" s="354"/>
    </row>
    <row r="61" spans="1:9" s="353" customFormat="1" ht="18" customHeight="1">
      <c r="A61" s="398"/>
      <c r="B61" s="399"/>
      <c r="C61" s="398"/>
      <c r="D61" s="398"/>
      <c r="E61" s="398"/>
      <c r="I61" s="354"/>
    </row>
    <row r="62" spans="1:9" s="353" customFormat="1" ht="18" customHeight="1">
      <c r="A62" s="398"/>
      <c r="B62" s="399"/>
      <c r="C62" s="398"/>
      <c r="D62" s="398"/>
      <c r="E62" s="398"/>
      <c r="I62" s="354"/>
    </row>
    <row r="63" spans="1:9" s="353" customFormat="1" ht="18" customHeight="1">
      <c r="A63" s="398"/>
      <c r="B63" s="399"/>
      <c r="C63" s="398"/>
      <c r="D63" s="398"/>
      <c r="E63" s="398"/>
      <c r="I63" s="354"/>
    </row>
    <row r="64" spans="1:9" s="353" customFormat="1" ht="18" customHeight="1">
      <c r="A64" s="398"/>
      <c r="B64" s="399"/>
      <c r="C64" s="398"/>
      <c r="D64" s="398"/>
      <c r="E64" s="398"/>
      <c r="I64" s="354"/>
    </row>
    <row r="65" spans="1:9" s="353" customFormat="1" ht="18" customHeight="1">
      <c r="A65" s="398"/>
      <c r="B65" s="399"/>
      <c r="C65" s="398"/>
      <c r="D65" s="398"/>
      <c r="E65" s="398"/>
      <c r="I65" s="354"/>
    </row>
    <row r="66" spans="1:9" s="353" customFormat="1" ht="18" customHeight="1">
      <c r="A66" s="398"/>
      <c r="B66" s="399"/>
      <c r="C66" s="398"/>
      <c r="D66" s="398"/>
      <c r="E66" s="398"/>
      <c r="I66" s="354"/>
    </row>
    <row r="67" spans="1:9" s="353" customFormat="1" ht="18" customHeight="1">
      <c r="A67" s="398"/>
      <c r="B67" s="399"/>
      <c r="C67" s="398"/>
      <c r="D67" s="398"/>
      <c r="E67" s="398"/>
      <c r="I67" s="354"/>
    </row>
    <row r="68" spans="1:9" s="353" customFormat="1" ht="18" customHeight="1">
      <c r="A68" s="400"/>
      <c r="B68" s="401"/>
      <c r="C68" s="400"/>
      <c r="D68" s="400"/>
      <c r="E68" s="400"/>
      <c r="I68" s="354"/>
    </row>
    <row r="69" spans="1:9" s="353" customFormat="1" ht="18" customHeight="1">
      <c r="I69" s="354"/>
    </row>
    <row r="70" spans="1:9" s="353" customFormat="1" ht="24" customHeight="1">
      <c r="C70" s="388"/>
      <c r="I70" s="354"/>
    </row>
    <row r="71" spans="1:9" s="353" customFormat="1" ht="24" customHeight="1">
      <c r="A71" s="389" t="s">
        <v>7</v>
      </c>
      <c r="B71" s="390" t="str">
        <f>B33</f>
        <v>--</v>
      </c>
      <c r="C71" s="388" t="s">
        <v>5</v>
      </c>
      <c r="D71" s="392" t="str">
        <f>D33</f>
        <v/>
      </c>
      <c r="I71" s="354"/>
    </row>
    <row r="72" spans="1:9" s="353" customFormat="1" ht="24" customHeight="1">
      <c r="A72" s="389" t="s">
        <v>8</v>
      </c>
      <c r="B72" s="390" t="str">
        <f>B34</f>
        <v/>
      </c>
      <c r="C72" s="388" t="s">
        <v>6</v>
      </c>
      <c r="D72" s="392" t="str">
        <f>D34</f>
        <v/>
      </c>
      <c r="I72" s="354"/>
    </row>
    <row r="73" spans="1:9" s="353" customFormat="1" ht="24" customHeight="1">
      <c r="A73" s="389"/>
      <c r="B73" s="402"/>
      <c r="C73" s="388"/>
      <c r="D73" s="403"/>
      <c r="I73" s="354"/>
    </row>
    <row r="74" spans="1:9" s="353" customFormat="1" ht="33" customHeight="1">
      <c r="A74" s="387"/>
      <c r="B74" s="387"/>
      <c r="C74" s="387"/>
      <c r="D74" s="404"/>
      <c r="E74" s="387"/>
      <c r="I74" s="354"/>
    </row>
  </sheetData>
  <sheetProtection password="CBD2" sheet="1" objects="1" scenarios="1" formatColumns="0" formatRows="0" selectLockedCells="1"/>
  <customSheetViews>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1"/>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5"/>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6"/>
  <headerFooter alignWithMargins="0">
    <oddFooter xml:space="preserve">&amp;R&amp;"Book Antiqua,Bold"&amp;8 Page &amp;P </oddFooter>
  </headerFooter>
  <rowBreaks count="1" manualBreakCount="1">
    <brk id="35" max="4" man="1"/>
  </rowBreaks>
  <drawing r:id="rId17"/>
  <legacyDrawing r:id="rId18"/>
  <mc:AlternateContent xmlns:mc="http://schemas.openxmlformats.org/markup-compatibility/2006">
    <mc:Choice Requires="x14">
      <controls>
        <mc:AlternateContent xmlns:mc="http://schemas.openxmlformats.org/markup-compatibility/2006">
          <mc:Choice Requires="x14">
            <control shapeId="74753" r:id="rId19"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10" zoomScaleSheetLayoutView="110" workbookViewId="0">
      <selection activeCell="C37" sqref="C37:D37"/>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638" customFormat="1" ht="16.5" customHeight="1">
      <c r="A1" s="1216" t="str">
        <f>'Attach 3(JV)'!A1</f>
        <v>Specification No. :5002001938/CONSULTANCY GIVEN/DOM/A04-CC CS -5</v>
      </c>
      <c r="B1" s="1216"/>
      <c r="C1" s="1216"/>
      <c r="D1" s="1216"/>
      <c r="E1" s="655" t="str">
        <f>"Attachment-6 " &amp; 'Attach 3(JV)'!AT1</f>
        <v xml:space="preserve">Attachment-6 </v>
      </c>
      <c r="F1" s="637"/>
      <c r="G1" s="637"/>
      <c r="H1" s="637"/>
      <c r="Z1" s="663"/>
    </row>
    <row r="2" spans="1:26" ht="3.75" customHeight="1">
      <c r="Z2" s="146"/>
    </row>
    <row r="3" spans="1:26" ht="77.25" customHeight="1">
      <c r="A3" s="907" t="str">
        <f>'Attach 3(JV)'!A3</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27"/>
      <c r="G3" s="28"/>
      <c r="H3" s="27"/>
    </row>
    <row r="4" spans="1:26" ht="6.75" customHeight="1">
      <c r="A4" s="29"/>
      <c r="H4" s="31"/>
      <c r="I4" s="11"/>
    </row>
    <row r="5" spans="1:26" ht="20.100000000000001" customHeight="1">
      <c r="A5" s="941" t="s">
        <v>45</v>
      </c>
      <c r="B5" s="941"/>
      <c r="C5" s="941"/>
      <c r="D5" s="941"/>
      <c r="E5" s="941"/>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947" t="str">
        <f>'Attach 3(JV)'!A8</f>
        <v/>
      </c>
      <c r="B8" s="947"/>
      <c r="C8" s="947"/>
      <c r="D8" s="947"/>
      <c r="E8" s="12" t="str">
        <f>'Attach 3(JV)'!E8</f>
        <v>Contract Services</v>
      </c>
      <c r="H8" s="31"/>
      <c r="I8" s="13"/>
    </row>
    <row r="9" spans="1:26" ht="20.100000000000001" customHeight="1">
      <c r="A9" s="14" t="s">
        <v>350</v>
      </c>
      <c r="B9" s="1212">
        <f>'Attach 3(JV)'!B9</f>
        <v>0</v>
      </c>
      <c r="C9" s="1212"/>
      <c r="D9" s="1212"/>
      <c r="E9" s="12" t="str">
        <f>'Attach 3(JV)'!E9</f>
        <v>Power Grid Corporation of India Ltd.,</v>
      </c>
      <c r="H9" s="31"/>
      <c r="I9" s="13"/>
    </row>
    <row r="10" spans="1:26" ht="20.100000000000001" customHeight="1">
      <c r="A10" s="14" t="s">
        <v>352</v>
      </c>
      <c r="B10" s="1212">
        <f>'Attach 3(JV)'!B10</f>
        <v>0</v>
      </c>
      <c r="C10" s="1212"/>
      <c r="D10" s="1212"/>
      <c r="E10" s="12" t="str">
        <f>'Attach 3(JV)'!E10</f>
        <v>"Saudamini", Plot No. 2, Sector 29</v>
      </c>
      <c r="H10" s="31"/>
      <c r="I10" s="13"/>
    </row>
    <row r="11" spans="1:26" ht="20.100000000000001" customHeight="1">
      <c r="B11" s="1212">
        <f>'Attach 3(JV)'!B11</f>
        <v>0</v>
      </c>
      <c r="C11" s="1212"/>
      <c r="D11" s="1212"/>
      <c r="E11" s="12" t="str">
        <f>'Attach 3(JV)'!E11</f>
        <v>Gurgaon (Haryana) - 122001</v>
      </c>
    </row>
    <row r="12" spans="1:26" ht="17.25" customHeight="1">
      <c r="A12" s="33"/>
      <c r="B12" s="1212">
        <f>'Attach 3(JV)'!B12</f>
        <v>0</v>
      </c>
      <c r="C12" s="1212"/>
      <c r="D12" s="1212"/>
      <c r="E12" s="12"/>
    </row>
    <row r="13" spans="1:26" ht="21" customHeight="1">
      <c r="A13" s="30" t="s">
        <v>345</v>
      </c>
      <c r="B13" s="125"/>
      <c r="C13" s="125"/>
      <c r="D13" s="125"/>
    </row>
    <row r="14" spans="1:26" ht="45" customHeight="1">
      <c r="A14" s="1176" t="s">
        <v>46</v>
      </c>
      <c r="B14" s="1176"/>
      <c r="C14" s="1176"/>
      <c r="D14" s="1176"/>
      <c r="E14" s="1176"/>
      <c r="F14" s="35"/>
      <c r="G14" s="35"/>
      <c r="H14" s="35"/>
    </row>
    <row r="15" spans="1:26" ht="12" customHeight="1">
      <c r="A15" s="33"/>
      <c r="B15" s="33"/>
      <c r="C15" s="33"/>
      <c r="D15" s="33"/>
      <c r="E15" s="33"/>
      <c r="F15" s="35"/>
      <c r="G15" s="35"/>
      <c r="H15" s="35"/>
    </row>
    <row r="16" spans="1:26" ht="42" customHeight="1">
      <c r="A16" s="48" t="s">
        <v>348</v>
      </c>
      <c r="B16" s="48" t="s">
        <v>47</v>
      </c>
      <c r="C16" s="1257" t="s">
        <v>48</v>
      </c>
      <c r="D16" s="1257"/>
      <c r="E16" s="48" t="s">
        <v>49</v>
      </c>
      <c r="F16" s="35"/>
      <c r="G16" s="35"/>
      <c r="H16" s="35"/>
    </row>
    <row r="17" spans="1:9" ht="21" customHeight="1">
      <c r="A17" s="278"/>
      <c r="B17" s="278"/>
      <c r="C17" s="1253"/>
      <c r="D17" s="1254"/>
      <c r="E17" s="278"/>
      <c r="F17" s="35"/>
      <c r="G17" s="35"/>
      <c r="H17" s="35"/>
    </row>
    <row r="18" spans="1:9" ht="21" customHeight="1">
      <c r="A18" s="278"/>
      <c r="B18" s="278"/>
      <c r="C18" s="1253"/>
      <c r="D18" s="1254"/>
      <c r="E18" s="278"/>
      <c r="F18" s="35"/>
      <c r="G18" s="35"/>
      <c r="H18" s="35"/>
    </row>
    <row r="19" spans="1:9" ht="21" customHeight="1">
      <c r="A19" s="278"/>
      <c r="B19" s="278"/>
      <c r="C19" s="1252"/>
      <c r="D19" s="1252"/>
      <c r="E19" s="278"/>
      <c r="F19" s="163"/>
      <c r="G19" s="163"/>
      <c r="H19" s="163"/>
    </row>
    <row r="20" spans="1:9" ht="21" customHeight="1">
      <c r="A20" s="278"/>
      <c r="B20" s="278"/>
      <c r="C20" s="1252"/>
      <c r="D20" s="1252"/>
      <c r="E20" s="278"/>
      <c r="F20" s="196"/>
      <c r="G20" s="196"/>
      <c r="H20" s="194" t="b">
        <v>0</v>
      </c>
      <c r="I20" s="132"/>
    </row>
    <row r="21" spans="1:9" ht="21" customHeight="1">
      <c r="A21" s="278"/>
      <c r="B21" s="278"/>
      <c r="C21" s="1252"/>
      <c r="D21" s="1252"/>
      <c r="E21" s="278"/>
      <c r="F21" s="196"/>
      <c r="G21" s="196"/>
      <c r="H21" s="197"/>
    </row>
    <row r="22" spans="1:9" ht="16.5" customHeight="1">
      <c r="D22" s="33"/>
      <c r="E22" s="33"/>
      <c r="F22" s="163"/>
      <c r="G22" s="163"/>
      <c r="H22" s="163"/>
      <c r="I22" s="132"/>
    </row>
    <row r="23" spans="1:9" s="25" customFormat="1" ht="51.75" customHeight="1">
      <c r="A23" s="1218" t="s">
        <v>50</v>
      </c>
      <c r="B23" s="1218"/>
      <c r="C23" s="1218"/>
      <c r="D23" s="1218"/>
      <c r="E23" s="1218"/>
      <c r="F23" s="35"/>
      <c r="G23" s="35"/>
      <c r="H23" s="35"/>
    </row>
    <row r="24" spans="1:9" s="25" customFormat="1" ht="96.75" customHeight="1">
      <c r="A24" s="1218" t="s">
        <v>51</v>
      </c>
      <c r="B24" s="1218"/>
      <c r="C24" s="1218"/>
      <c r="D24" s="1218"/>
      <c r="E24" s="1218"/>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7" t="str">
        <f>'Attach 3(JV)'!E24</f>
        <v/>
      </c>
    </row>
    <row r="27" spans="1:9" ht="24" customHeight="1">
      <c r="A27" s="37" t="s">
        <v>8</v>
      </c>
      <c r="B27" s="267" t="str">
        <f>'Attach 3(JV)'!B25</f>
        <v/>
      </c>
      <c r="C27" s="41"/>
      <c r="D27" s="38" t="s">
        <v>6</v>
      </c>
      <c r="E27" s="267" t="str">
        <f>'Attach 3(JV)'!E25</f>
        <v/>
      </c>
    </row>
    <row r="28" spans="1:9" ht="24" customHeight="1">
      <c r="D28" s="38"/>
    </row>
    <row r="29" spans="1:9" ht="24" customHeight="1">
      <c r="D29" s="38"/>
    </row>
    <row r="30" spans="1:9" s="53" customFormat="1" ht="32.25" customHeight="1">
      <c r="A30" s="34" t="str">
        <f>A1</f>
        <v>Specification No. :5002001938/CONSULTANCY GIVEN/DOM/A04-CC CS -5</v>
      </c>
      <c r="B30" s="34"/>
      <c r="C30" s="34"/>
      <c r="D30" s="34"/>
      <c r="E30" s="55" t="str">
        <f>"Annexure I to" &amp; E1</f>
        <v xml:space="preserve">Annexure I toAttachment-6 </v>
      </c>
      <c r="F30" s="52"/>
      <c r="G30" s="52"/>
      <c r="H30" s="52"/>
    </row>
    <row r="31" spans="1:9" ht="15.75" customHeight="1">
      <c r="A31" s="1256"/>
      <c r="B31" s="1256"/>
      <c r="C31" s="1256"/>
      <c r="D31" s="1256"/>
      <c r="E31" s="1256"/>
    </row>
    <row r="32" spans="1:9" ht="20.100000000000001" customHeight="1">
      <c r="A32" s="1255" t="str">
        <f>A5</f>
        <v>(Alternative, Deviations and Exceptions to the Provisions)</v>
      </c>
      <c r="B32" s="1255"/>
      <c r="C32" s="1255"/>
      <c r="D32" s="1255"/>
      <c r="E32" s="1255"/>
    </row>
    <row r="33" spans="1:5" ht="20.100000000000001" customHeight="1">
      <c r="A33" s="1255" t="s">
        <v>181</v>
      </c>
      <c r="B33" s="1255"/>
      <c r="C33" s="1255"/>
      <c r="D33" s="1255"/>
      <c r="E33" s="1255"/>
    </row>
    <row r="34" spans="1:5" ht="20.100000000000001" customHeight="1"/>
    <row r="35" spans="1:5" ht="42" customHeight="1">
      <c r="A35" s="48" t="s">
        <v>348</v>
      </c>
      <c r="B35" s="48" t="s">
        <v>47</v>
      </c>
      <c r="C35" s="1257" t="s">
        <v>48</v>
      </c>
      <c r="D35" s="1257"/>
      <c r="E35" s="48" t="s">
        <v>49</v>
      </c>
    </row>
    <row r="36" spans="1:5" ht="39.950000000000003" customHeight="1">
      <c r="A36" s="278"/>
      <c r="B36" s="278"/>
      <c r="C36" s="1253"/>
      <c r="D36" s="1254"/>
      <c r="E36" s="278"/>
    </row>
    <row r="37" spans="1:5" ht="39.950000000000003" customHeight="1">
      <c r="A37" s="278"/>
      <c r="B37" s="278"/>
      <c r="C37" s="1253"/>
      <c r="D37" s="1254"/>
      <c r="E37" s="278"/>
    </row>
    <row r="38" spans="1:5" ht="39.950000000000003" customHeight="1">
      <c r="A38" s="278"/>
      <c r="B38" s="278"/>
      <c r="C38" s="1253"/>
      <c r="D38" s="1254"/>
      <c r="E38" s="278"/>
    </row>
    <row r="39" spans="1:5" ht="39.950000000000003" customHeight="1">
      <c r="A39" s="278"/>
      <c r="B39" s="278"/>
      <c r="C39" s="1253"/>
      <c r="D39" s="1254"/>
      <c r="E39" s="278"/>
    </row>
    <row r="40" spans="1:5" ht="39.950000000000003" customHeight="1">
      <c r="A40" s="278"/>
      <c r="B40" s="278"/>
      <c r="C40" s="1253"/>
      <c r="D40" s="1254"/>
      <c r="E40" s="278"/>
    </row>
    <row r="41" spans="1:5" ht="39.950000000000003" customHeight="1">
      <c r="A41" s="278"/>
      <c r="B41" s="278"/>
      <c r="C41" s="1253"/>
      <c r="D41" s="1254"/>
      <c r="E41" s="278"/>
    </row>
    <row r="42" spans="1:5" ht="39.950000000000003" customHeight="1">
      <c r="A42" s="278"/>
      <c r="B42" s="278"/>
      <c r="C42" s="1253"/>
      <c r="D42" s="1254"/>
      <c r="E42" s="278"/>
    </row>
    <row r="43" spans="1:5" ht="39.950000000000003" customHeight="1">
      <c r="A43" s="278"/>
      <c r="B43" s="278"/>
      <c r="C43" s="1253"/>
      <c r="D43" s="1254"/>
      <c r="E43" s="278"/>
    </row>
    <row r="44" spans="1:5" ht="39.950000000000003" customHeight="1">
      <c r="A44" s="278"/>
      <c r="B44" s="278"/>
      <c r="C44" s="1253"/>
      <c r="D44" s="1254"/>
      <c r="E44" s="278"/>
    </row>
    <row r="45" spans="1:5" ht="39.950000000000003" customHeight="1">
      <c r="A45" s="278"/>
      <c r="B45" s="278"/>
      <c r="C45" s="1253"/>
      <c r="D45" s="1254"/>
      <c r="E45" s="278"/>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7" t="str">
        <f>E26</f>
        <v/>
      </c>
    </row>
    <row r="50" spans="1:5" ht="25.5" customHeight="1">
      <c r="A50" s="37" t="s">
        <v>8</v>
      </c>
      <c r="B50" s="272" t="str">
        <f>B27</f>
        <v/>
      </c>
      <c r="C50" s="41"/>
      <c r="D50" s="38" t="s">
        <v>6</v>
      </c>
      <c r="E50" s="267" t="str">
        <f>E27</f>
        <v/>
      </c>
    </row>
    <row r="51" spans="1:5" ht="25.5" customHeight="1">
      <c r="D51" s="38"/>
    </row>
  </sheetData>
  <sheetProtection password="CBD2" sheet="1" objects="1" scenarios="1" formatColumns="0" formatRows="0" selectLockedCells="1"/>
  <customSheetViews>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8"/>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5"/>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8"/>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2"/>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3"/>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8"/>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7"/>
  <headerFooter alignWithMargins="0">
    <oddFooter>&amp;R&amp;"Book Antiqua,Bold"&amp;8 Page &amp;P of &amp;N</oddFooter>
  </headerFooter>
  <drawing r:id="rId38"/>
  <legacyDrawing r:id="rId39"/>
  <mc:AlternateContent xmlns:mc="http://schemas.openxmlformats.org/markup-compatibility/2006">
    <mc:Choice Requires="x14">
      <controls>
        <mc:AlternateContent xmlns:mc="http://schemas.openxmlformats.org/markup-compatibility/2006">
          <mc:Choice Requires="x14">
            <control shapeId="10254" r:id="rId4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638" customFormat="1" ht="15.75" customHeight="1">
      <c r="A1" s="1216" t="str">
        <f>'Attach 3(JV)'!A1</f>
        <v>Specification No. :5002001938/CONSULTANCY GIVEN/DOM/A04-CC CS -5</v>
      </c>
      <c r="B1" s="1216"/>
      <c r="C1" s="1216"/>
      <c r="D1" s="1216"/>
      <c r="E1" s="636" t="str">
        <f>"Attachment-7 " &amp; 'Attach 3(JV)'!AT1</f>
        <v xml:space="preserve">Attachment-7 </v>
      </c>
      <c r="F1" s="637"/>
      <c r="G1" s="637"/>
      <c r="H1" s="637"/>
    </row>
    <row r="2" spans="1:9">
      <c r="E2" s="244"/>
    </row>
    <row r="3" spans="1:9" ht="80.25" customHeight="1">
      <c r="A3" s="907" t="str">
        <f>'Attach 3(JV)'!A3</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27"/>
      <c r="G3" s="28"/>
      <c r="H3" s="27"/>
    </row>
    <row r="4" spans="1:9" ht="20.100000000000001" customHeight="1">
      <c r="A4" s="29"/>
      <c r="H4" s="31"/>
      <c r="I4" s="11"/>
    </row>
    <row r="5" spans="1:9" ht="20.100000000000001" customHeight="1">
      <c r="A5" s="941" t="s">
        <v>184</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36" t="str">
        <f>'Attach 3(JV)'!E8</f>
        <v>Contract Services</v>
      </c>
      <c r="H8" s="31"/>
      <c r="I8" s="13"/>
    </row>
    <row r="9" spans="1:9" ht="20.100000000000001" customHeight="1">
      <c r="A9" s="14" t="s">
        <v>350</v>
      </c>
      <c r="B9" s="944">
        <f>'Attach 3(JV)'!B9</f>
        <v>0</v>
      </c>
      <c r="C9" s="944"/>
      <c r="D9" s="944"/>
      <c r="E9" s="136" t="str">
        <f>'Attach 3(JV)'!E9</f>
        <v>Power Grid Corporation of India Ltd.,</v>
      </c>
      <c r="H9" s="31"/>
      <c r="I9" s="13"/>
    </row>
    <row r="10" spans="1:9" ht="20.100000000000001" customHeight="1">
      <c r="A10" s="14" t="s">
        <v>352</v>
      </c>
      <c r="B10" s="944">
        <f>'Attach 3(JV)'!B10</f>
        <v>0</v>
      </c>
      <c r="C10" s="944"/>
      <c r="D10" s="944"/>
      <c r="E10" s="136" t="str">
        <f>'Attach 3(JV)'!E10</f>
        <v>"Saudamini", Plot No. 2, Sector 29</v>
      </c>
      <c r="H10" s="31"/>
      <c r="I10" s="13"/>
    </row>
    <row r="11" spans="1:9" ht="20.100000000000001" customHeight="1">
      <c r="B11" s="944">
        <f>'Attach 3(JV)'!B11</f>
        <v>0</v>
      </c>
      <c r="C11" s="944"/>
      <c r="D11" s="944"/>
      <c r="E11" s="136" t="str">
        <f>'Attach 3(JV)'!E11</f>
        <v>Gurgaon (Haryana) - 122001</v>
      </c>
    </row>
    <row r="12" spans="1:9" ht="20.100000000000001" customHeight="1">
      <c r="A12" s="33"/>
      <c r="B12" s="944">
        <f>'Attach 3(JV)'!B12</f>
        <v>0</v>
      </c>
      <c r="C12" s="944"/>
      <c r="D12" s="944"/>
      <c r="E12" s="16"/>
    </row>
    <row r="13" spans="1:9" ht="20.100000000000001" customHeight="1">
      <c r="B13" s="97"/>
      <c r="C13" s="97"/>
      <c r="D13" s="97"/>
    </row>
    <row r="14" spans="1:9" ht="20.100000000000001" customHeight="1">
      <c r="A14" s="33"/>
      <c r="B14" s="97"/>
      <c r="C14" s="97"/>
      <c r="D14" s="97"/>
    </row>
    <row r="15" spans="1:9" ht="27.75" customHeight="1">
      <c r="A15" s="1255" t="s">
        <v>185</v>
      </c>
      <c r="B15" s="1255"/>
      <c r="C15" s="1255"/>
      <c r="D15" s="1255"/>
      <c r="E15" s="1255"/>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29"/>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6"/>
  <headerFooter alignWithMargins="0">
    <oddFooter>&amp;R&amp;"Book Antiqua,Bold"&amp;8 Page &amp;P of &amp;N</oddFooter>
  </headerFooter>
  <drawing r:id="rId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4" zoomScaleSheetLayoutView="100" workbookViewId="0">
      <selection activeCell="E21" sqref="E21:F21"/>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33.42578125" style="25" customWidth="1"/>
    <col min="6" max="6" width="24.42578125" style="25" customWidth="1"/>
    <col min="7" max="16384" width="9.140625" style="26"/>
  </cols>
  <sheetData>
    <row r="1" spans="1:6" s="93" customFormat="1" ht="21.75" customHeight="1">
      <c r="A1" s="1210" t="str">
        <f>'Attach 3(JV)'!A1</f>
        <v>Specification No. :5002001938/CONSULTANCY GIVEN/DOM/A04-CC CS -5</v>
      </c>
      <c r="B1" s="1210"/>
      <c r="C1" s="1210"/>
      <c r="D1" s="1210"/>
      <c r="E1" s="631"/>
      <c r="F1" s="631"/>
    </row>
    <row r="2" spans="1:6" ht="15" customHeight="1"/>
    <row r="3" spans="1:6" ht="87.75" customHeight="1">
      <c r="A3" s="1266" t="str">
        <f>'Attach 3(JV)'!A3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1267"/>
    </row>
    <row r="4" spans="1:6" ht="15" customHeight="1">
      <c r="A4" s="29"/>
      <c r="F4" s="31"/>
    </row>
    <row r="5" spans="1:6" ht="20.100000000000001" customHeight="1">
      <c r="A5" s="941" t="s">
        <v>375</v>
      </c>
      <c r="B5" s="941"/>
      <c r="C5" s="941"/>
      <c r="D5" s="941"/>
      <c r="E5" s="941"/>
      <c r="F5" s="941"/>
    </row>
    <row r="6" spans="1:6" ht="12.75" customHeight="1">
      <c r="A6" s="33"/>
      <c r="F6" s="31"/>
    </row>
    <row r="7" spans="1:6" ht="20.100000000000001" customHeight="1">
      <c r="A7" s="34" t="str">
        <f>'Attach 3(JV)'!A7</f>
        <v>Bidder’s Name and Address  :</v>
      </c>
      <c r="E7" s="30" t="s">
        <v>349</v>
      </c>
      <c r="F7" s="31"/>
    </row>
    <row r="8" spans="1:6" ht="36" customHeight="1">
      <c r="A8" s="947" t="str">
        <f>'Attach 3(JV)'!A8</f>
        <v/>
      </c>
      <c r="B8" s="947"/>
      <c r="C8" s="947"/>
      <c r="D8" s="947"/>
      <c r="E8" s="30" t="s">
        <v>351</v>
      </c>
      <c r="F8" s="31"/>
    </row>
    <row r="9" spans="1:6" ht="20.100000000000001" customHeight="1">
      <c r="A9" s="14" t="s">
        <v>350</v>
      </c>
      <c r="B9" s="1212">
        <f>'Attach 3(JV)'!B9</f>
        <v>0</v>
      </c>
      <c r="C9" s="1212"/>
      <c r="D9" s="1212"/>
      <c r="E9" s="30" t="s">
        <v>353</v>
      </c>
      <c r="F9" s="31"/>
    </row>
    <row r="10" spans="1:6" ht="20.100000000000001" customHeight="1">
      <c r="A10" s="14" t="s">
        <v>352</v>
      </c>
      <c r="B10" s="1212">
        <f>'Attach 3(JV)'!B10</f>
        <v>0</v>
      </c>
      <c r="C10" s="1212"/>
      <c r="D10" s="1212"/>
      <c r="E10" s="30" t="s">
        <v>180</v>
      </c>
      <c r="F10" s="31"/>
    </row>
    <row r="11" spans="1:6" ht="20.100000000000001" customHeight="1">
      <c r="B11" s="1212">
        <f>'Attach 3(JV)'!B11</f>
        <v>0</v>
      </c>
      <c r="C11" s="1212"/>
      <c r="D11" s="1212"/>
      <c r="E11" s="30" t="s">
        <v>354</v>
      </c>
    </row>
    <row r="12" spans="1:6" ht="20.100000000000001" customHeight="1">
      <c r="A12" s="33"/>
      <c r="B12" s="1212">
        <f>'Attach 3(JV)'!B12</f>
        <v>0</v>
      </c>
      <c r="C12" s="1212"/>
      <c r="D12" s="1212"/>
    </row>
    <row r="13" spans="1:6" ht="13.5" customHeight="1">
      <c r="A13" s="33"/>
      <c r="B13" s="127"/>
      <c r="C13" s="127"/>
      <c r="D13" s="127"/>
    </row>
    <row r="14" spans="1:6" ht="20.100000000000001" customHeight="1">
      <c r="A14" s="30" t="s">
        <v>345</v>
      </c>
    </row>
    <row r="15" spans="1:6" ht="15" customHeight="1">
      <c r="A15" s="33"/>
    </row>
    <row r="16" spans="1:6" ht="99.75" customHeight="1">
      <c r="A16" s="1268"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Township Works Package-A for construction of Residential and Non-residential buildings including external infrastructural development in various substations of Assam state associated with NER Power System Improvement Project (Intra State: Assam). for the period commencing from the effective date of Contract to us :</v>
      </c>
      <c r="B16" s="1268"/>
      <c r="C16" s="1268"/>
      <c r="D16" s="1268"/>
      <c r="E16" s="1268"/>
      <c r="F16" s="1268"/>
    </row>
    <row r="17" spans="1:6" ht="14.25" customHeight="1">
      <c r="A17" s="33"/>
      <c r="B17" s="33"/>
      <c r="C17" s="33"/>
      <c r="D17" s="33"/>
      <c r="E17" s="35"/>
      <c r="F17" s="35"/>
    </row>
    <row r="18" spans="1:6" ht="24.75" customHeight="1">
      <c r="A18" s="1277" t="s">
        <v>348</v>
      </c>
      <c r="B18" s="1283" t="s">
        <v>387</v>
      </c>
      <c r="C18" s="1284"/>
      <c r="D18" s="1285"/>
      <c r="E18" s="1272" t="str">
        <f>A3</f>
        <v>Township Works Package-A for construction of Residential and Non-residential buildings including external infrastructural development in various substations of Assam state associated with NER Power System Improvement Project (Intra State: Assam).</v>
      </c>
      <c r="F18" s="1273"/>
    </row>
    <row r="19" spans="1:6" ht="104.25" customHeight="1">
      <c r="A19" s="1278"/>
      <c r="B19" s="1286"/>
      <c r="C19" s="1287"/>
      <c r="D19" s="1287"/>
      <c r="E19" s="1274"/>
      <c r="F19" s="1275"/>
    </row>
    <row r="20" spans="1:6" ht="20.100000000000001" customHeight="1">
      <c r="A20" s="1269">
        <v>1</v>
      </c>
      <c r="B20" s="1262" t="s">
        <v>376</v>
      </c>
      <c r="C20" s="1262"/>
      <c r="D20" s="1263"/>
      <c r="E20" s="1260"/>
      <c r="F20" s="1261"/>
    </row>
    <row r="21" spans="1:6" ht="20.100000000000001" customHeight="1">
      <c r="A21" s="1269"/>
      <c r="B21" s="1264" t="s">
        <v>377</v>
      </c>
      <c r="C21" s="1264"/>
      <c r="D21" s="1265"/>
      <c r="E21" s="1258"/>
      <c r="F21" s="1259"/>
    </row>
    <row r="22" spans="1:6" ht="20.100000000000001" customHeight="1">
      <c r="A22" s="1269"/>
      <c r="B22" s="1270" t="s">
        <v>378</v>
      </c>
      <c r="C22" s="1270"/>
      <c r="D22" s="1271"/>
      <c r="E22" s="1258"/>
      <c r="F22" s="1259"/>
    </row>
    <row r="23" spans="1:6" ht="20.100000000000001" customHeight="1">
      <c r="A23" s="1269">
        <v>2</v>
      </c>
      <c r="B23" s="1262" t="s">
        <v>379</v>
      </c>
      <c r="C23" s="1262"/>
      <c r="D23" s="1263"/>
      <c r="E23" s="1260"/>
      <c r="F23" s="1261"/>
    </row>
    <row r="24" spans="1:6" ht="20.100000000000001" customHeight="1">
      <c r="A24" s="1269"/>
      <c r="B24" s="1264" t="s">
        <v>377</v>
      </c>
      <c r="C24" s="1264"/>
      <c r="D24" s="1265"/>
      <c r="E24" s="1258"/>
      <c r="F24" s="1259"/>
    </row>
    <row r="25" spans="1:6" ht="20.100000000000001" customHeight="1">
      <c r="A25" s="1269"/>
      <c r="B25" s="1270" t="s">
        <v>378</v>
      </c>
      <c r="C25" s="1270"/>
      <c r="D25" s="1271"/>
      <c r="E25" s="1258"/>
      <c r="F25" s="1259"/>
    </row>
    <row r="26" spans="1:6" ht="20.100000000000001" hidden="1" customHeight="1">
      <c r="A26" s="1269">
        <v>3</v>
      </c>
      <c r="B26" s="1262" t="s">
        <v>380</v>
      </c>
      <c r="C26" s="1262"/>
      <c r="D26" s="1263"/>
      <c r="E26" s="825"/>
      <c r="F26" s="825"/>
    </row>
    <row r="27" spans="1:6" ht="20.100000000000001" hidden="1" customHeight="1">
      <c r="A27" s="1269"/>
      <c r="B27" s="1264" t="s">
        <v>377</v>
      </c>
      <c r="C27" s="1264"/>
      <c r="D27" s="1265"/>
      <c r="E27" s="826"/>
      <c r="F27" s="826"/>
    </row>
    <row r="28" spans="1:6" ht="20.100000000000001" hidden="1" customHeight="1">
      <c r="A28" s="1269"/>
      <c r="B28" s="1270" t="s">
        <v>378</v>
      </c>
      <c r="C28" s="1270"/>
      <c r="D28" s="1271"/>
      <c r="E28" s="826"/>
      <c r="F28" s="826"/>
    </row>
    <row r="29" spans="1:6" ht="20.100000000000001" customHeight="1">
      <c r="A29" s="1269">
        <v>3</v>
      </c>
      <c r="B29" s="1262" t="s">
        <v>381</v>
      </c>
      <c r="C29" s="1262"/>
      <c r="D29" s="1263"/>
      <c r="E29" s="1260"/>
      <c r="F29" s="1261"/>
    </row>
    <row r="30" spans="1:6" ht="20.100000000000001" customHeight="1">
      <c r="A30" s="1269"/>
      <c r="B30" s="1264" t="s">
        <v>377</v>
      </c>
      <c r="C30" s="1264"/>
      <c r="D30" s="1265"/>
      <c r="E30" s="1258"/>
      <c r="F30" s="1259"/>
    </row>
    <row r="31" spans="1:6" ht="20.100000000000001" customHeight="1">
      <c r="A31" s="1269"/>
      <c r="B31" s="1270" t="s">
        <v>378</v>
      </c>
      <c r="C31" s="1270"/>
      <c r="D31" s="1271"/>
      <c r="E31" s="1258"/>
      <c r="F31" s="1259"/>
    </row>
    <row r="32" spans="1:6" ht="20.100000000000001" customHeight="1">
      <c r="A32" s="1269">
        <v>4</v>
      </c>
      <c r="B32" s="1262" t="s">
        <v>382</v>
      </c>
      <c r="C32" s="1262"/>
      <c r="D32" s="1263"/>
      <c r="E32" s="1260"/>
      <c r="F32" s="1261"/>
    </row>
    <row r="33" spans="1:8" ht="20.100000000000001" customHeight="1">
      <c r="A33" s="1269"/>
      <c r="B33" s="1264" t="s">
        <v>377</v>
      </c>
      <c r="C33" s="1264"/>
      <c r="D33" s="1265"/>
      <c r="E33" s="1258"/>
      <c r="F33" s="1259"/>
    </row>
    <row r="34" spans="1:8" ht="20.100000000000001" customHeight="1">
      <c r="A34" s="1269"/>
      <c r="B34" s="1270" t="s">
        <v>378</v>
      </c>
      <c r="C34" s="1270"/>
      <c r="D34" s="1271"/>
      <c r="E34" s="1258"/>
      <c r="F34" s="1259"/>
    </row>
    <row r="35" spans="1:8" ht="20.100000000000001" customHeight="1">
      <c r="A35" s="45">
        <v>5</v>
      </c>
      <c r="B35" s="1279" t="s">
        <v>383</v>
      </c>
      <c r="C35" s="1279"/>
      <c r="D35" s="1280"/>
      <c r="E35" s="1258"/>
      <c r="F35" s="1259"/>
    </row>
    <row r="36" spans="1:8" ht="20.100000000000001" customHeight="1">
      <c r="A36" s="1269">
        <v>6</v>
      </c>
      <c r="B36" s="1262" t="s">
        <v>384</v>
      </c>
      <c r="C36" s="1262"/>
      <c r="D36" s="1263"/>
      <c r="E36" s="1260"/>
      <c r="F36" s="1261"/>
    </row>
    <row r="37" spans="1:8" ht="20.100000000000001" customHeight="1">
      <c r="A37" s="1269"/>
      <c r="B37" s="1264" t="s">
        <v>377</v>
      </c>
      <c r="C37" s="1264"/>
      <c r="D37" s="1265"/>
      <c r="E37" s="1258"/>
      <c r="F37" s="1259"/>
    </row>
    <row r="38" spans="1:8" ht="20.100000000000001" customHeight="1">
      <c r="A38" s="1269"/>
      <c r="B38" s="1270" t="s">
        <v>378</v>
      </c>
      <c r="C38" s="1270"/>
      <c r="D38" s="1271"/>
      <c r="E38" s="1258"/>
      <c r="F38" s="1259"/>
    </row>
    <row r="39" spans="1:8" ht="20.100000000000001" customHeight="1">
      <c r="A39" s="1269">
        <v>7</v>
      </c>
      <c r="B39" s="1262" t="s">
        <v>385</v>
      </c>
      <c r="C39" s="1262"/>
      <c r="D39" s="1263"/>
      <c r="E39" s="1260"/>
      <c r="F39" s="1261"/>
    </row>
    <row r="40" spans="1:8" ht="20.100000000000001" customHeight="1">
      <c r="A40" s="1269"/>
      <c r="B40" s="1264" t="s">
        <v>377</v>
      </c>
      <c r="C40" s="1264"/>
      <c r="D40" s="1265"/>
      <c r="E40" s="1258"/>
      <c r="F40" s="1259"/>
    </row>
    <row r="41" spans="1:8" ht="20.100000000000001" customHeight="1">
      <c r="A41" s="1269"/>
      <c r="B41" s="1270" t="s">
        <v>378</v>
      </c>
      <c r="C41" s="1270"/>
      <c r="D41" s="1271"/>
      <c r="E41" s="1258"/>
      <c r="F41" s="1259"/>
    </row>
    <row r="42" spans="1:8" ht="20.100000000000001" customHeight="1">
      <c r="A42" s="1269">
        <v>8</v>
      </c>
      <c r="B42" s="1282" t="s">
        <v>386</v>
      </c>
      <c r="C42" s="1262"/>
      <c r="D42" s="1263"/>
      <c r="E42" s="1260"/>
      <c r="F42" s="1261"/>
    </row>
    <row r="43" spans="1:8" ht="20.100000000000001" customHeight="1">
      <c r="A43" s="1269"/>
      <c r="B43" s="1281" t="s">
        <v>377</v>
      </c>
      <c r="C43" s="1264"/>
      <c r="D43" s="1265"/>
      <c r="E43" s="1258"/>
      <c r="F43" s="1259"/>
    </row>
    <row r="44" spans="1:8" ht="20.100000000000001" customHeight="1">
      <c r="A44" s="1269"/>
      <c r="B44" s="1281" t="s">
        <v>378</v>
      </c>
      <c r="C44" s="1264"/>
      <c r="D44" s="1265"/>
      <c r="E44" s="1258"/>
      <c r="F44" s="1259"/>
    </row>
    <row r="45" spans="1:8" s="867" customFormat="1" ht="18" customHeight="1">
      <c r="A45" s="864" t="str">
        <f>IF(OR(E44&gt;12),"You are exceeding the completion schedule specified in the bidding documents.","")</f>
        <v/>
      </c>
      <c r="B45" s="865"/>
      <c r="C45" s="865"/>
      <c r="D45" s="865"/>
      <c r="E45" s="865"/>
      <c r="F45" s="865"/>
      <c r="G45" s="866"/>
      <c r="H45" s="866"/>
    </row>
    <row r="46" spans="1:8" ht="18" customHeight="1">
      <c r="A46" s="474"/>
      <c r="B46" s="474"/>
      <c r="C46" s="474"/>
      <c r="D46" s="474"/>
    </row>
    <row r="47" spans="1:8" ht="29.25" customHeight="1">
      <c r="A47" s="37" t="s">
        <v>7</v>
      </c>
      <c r="B47" s="66" t="str">
        <f>'Attach 3(JV)'!B24</f>
        <v>--</v>
      </c>
      <c r="D47" s="38"/>
      <c r="E47" s="38" t="s">
        <v>5</v>
      </c>
      <c r="F47" s="40" t="str">
        <f>'Attach 3(JV)'!E24</f>
        <v/>
      </c>
    </row>
    <row r="48" spans="1:8" ht="22.5" customHeight="1">
      <c r="A48" s="37" t="s">
        <v>8</v>
      </c>
      <c r="B48" s="267" t="str">
        <f>'Attach 3(JV)'!B25</f>
        <v/>
      </c>
      <c r="D48" s="38"/>
      <c r="E48" s="38" t="s">
        <v>6</v>
      </c>
      <c r="F48" s="40" t="str">
        <f>'Attach 3(JV)'!E25</f>
        <v/>
      </c>
    </row>
    <row r="49" spans="1:4" ht="8.25" customHeight="1">
      <c r="D49" s="38"/>
    </row>
    <row r="50" spans="1:4" ht="12" customHeight="1">
      <c r="A50" s="39"/>
    </row>
    <row r="51" spans="1:4" ht="61.5" customHeight="1">
      <c r="A51" s="47" t="s">
        <v>390</v>
      </c>
      <c r="B51" s="1276" t="s">
        <v>389</v>
      </c>
      <c r="C51" s="1276"/>
      <c r="D51" s="1276"/>
    </row>
    <row r="52" spans="1:4" ht="20.100000000000001" customHeight="1"/>
  </sheetData>
  <sheetProtection password="CBD2" sheet="1" objects="1" scenarios="1" formatColumns="0" formatRows="0" selectLockedCells="1"/>
  <customSheetViews>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4"/>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5"/>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8"/>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3"/>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8"/>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3"/>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9"/>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0"/>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2"/>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6"/>
      <headerFooter alignWithMargins="0">
        <oddFooter>&amp;R&amp;"Book Antiqua,Bold"&amp;8 Page &amp;P of &amp;N</oddFooter>
      </headerFooter>
    </customSheetView>
  </customSheetViews>
  <mergeCells count="68">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s>
  <phoneticPr fontId="7" type="noConversion"/>
  <dataValidations count="1">
    <dataValidation type="decimal" allowBlank="1" showInputMessage="1" showErrorMessage="1" error="Enter period in numeric figure only !" sqref="E26:F26 E29:E45 E23:E25 E21" xr:uid="{00000000-0002-0000-0E00-000000000000}">
      <formula1>0</formula1>
      <formula2>100</formula2>
    </dataValidation>
  </dataValidations>
  <pageMargins left="0.45" right="0.38" top="0.57999999999999996" bottom="0.6" header="0.34" footer="0.35"/>
  <pageSetup scale="76" fitToHeight="0" orientation="portrait" r:id="rId37"/>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14" zoomScale="115" zoomScaleSheetLayoutView="115" workbookViewId="0">
      <selection activeCell="J14" sqref="J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635" customFormat="1" ht="22.5" customHeight="1">
      <c r="A1" s="1210" t="str">
        <f>'Attach 3(JV)'!A1</f>
        <v>Specification No. :5002001938/CONSULTANCY GIVEN/DOM/A04-CC CS -5</v>
      </c>
      <c r="B1" s="1210"/>
      <c r="C1" s="1210"/>
      <c r="D1" s="1210"/>
      <c r="E1" s="633"/>
      <c r="F1" s="632" t="str">
        <f>"Attachment-10 " &amp; 'Attach 3(JV)'!AT1</f>
        <v xml:space="preserve">Attachment-10 </v>
      </c>
      <c r="G1" s="634"/>
      <c r="H1" s="634"/>
    </row>
    <row r="3" spans="1:10" ht="77.25" customHeight="1">
      <c r="A3" s="1266" t="str">
        <f>'Attach 3(JV)'!A3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1267"/>
      <c r="G3" s="9"/>
      <c r="H3" s="3"/>
    </row>
    <row r="4" spans="1:10" ht="20.100000000000001" customHeight="1">
      <c r="A4" s="5"/>
      <c r="H4" s="10"/>
      <c r="I4" s="11"/>
    </row>
    <row r="5" spans="1:10" ht="20.100000000000001" customHeight="1">
      <c r="A5" s="1290" t="s">
        <v>388</v>
      </c>
      <c r="B5" s="1290"/>
      <c r="C5" s="1290"/>
      <c r="D5" s="1290"/>
      <c r="E5" s="1290"/>
      <c r="F5" s="1290"/>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288" t="str">
        <f>'Attach 3(JV)'!A8</f>
        <v/>
      </c>
      <c r="B8" s="1288"/>
      <c r="C8" s="1288"/>
      <c r="D8" s="1288"/>
      <c r="E8" s="12" t="str">
        <f>'Attach 3(JV)'!E8</f>
        <v>Contract Services</v>
      </c>
      <c r="H8" s="10"/>
      <c r="I8" s="13"/>
    </row>
    <row r="9" spans="1:10" ht="20.100000000000001" customHeight="1">
      <c r="A9" s="14" t="s">
        <v>350</v>
      </c>
      <c r="B9" s="1212">
        <f>'Attach 3(JV)'!B9</f>
        <v>0</v>
      </c>
      <c r="C9" s="1212"/>
      <c r="D9" s="1212"/>
      <c r="E9" s="12" t="str">
        <f>'Attach 3(JV)'!E9</f>
        <v>Power Grid Corporation of India Ltd.,</v>
      </c>
      <c r="H9" s="10"/>
      <c r="I9" s="13"/>
    </row>
    <row r="10" spans="1:10" ht="20.100000000000001" customHeight="1">
      <c r="A10" s="14" t="s">
        <v>352</v>
      </c>
      <c r="B10" s="1212">
        <f>'Attach 3(JV)'!B10</f>
        <v>0</v>
      </c>
      <c r="C10" s="1212"/>
      <c r="D10" s="1212"/>
      <c r="E10" s="12" t="str">
        <f>'Attach 3(JV)'!E10</f>
        <v>"Saudamini", Plot No. 2, Sector 29</v>
      </c>
      <c r="H10" s="10"/>
      <c r="I10" s="360"/>
    </row>
    <row r="11" spans="1:10" ht="20.100000000000001" customHeight="1">
      <c r="B11" s="1212">
        <f>'Attach 3(JV)'!B11</f>
        <v>0</v>
      </c>
      <c r="C11" s="1212"/>
      <c r="D11" s="1212"/>
      <c r="E11" s="12" t="str">
        <f>'Attach 3(JV)'!E11</f>
        <v>Gurgaon (Haryana) - 122001</v>
      </c>
    </row>
    <row r="12" spans="1:10" ht="20.100000000000001" customHeight="1">
      <c r="A12" s="6"/>
      <c r="B12" s="1212">
        <f>'Attach 3(JV)'!B12</f>
        <v>0</v>
      </c>
      <c r="C12" s="1212"/>
      <c r="D12" s="1212"/>
      <c r="E12" s="12"/>
    </row>
    <row r="13" spans="1:10" ht="20.100000000000001" customHeight="1">
      <c r="A13" s="6"/>
    </row>
    <row r="14" spans="1:10" ht="250.5" customHeight="1">
      <c r="A14" s="1289" t="s">
        <v>955</v>
      </c>
      <c r="B14" s="1289"/>
      <c r="C14" s="1289"/>
      <c r="D14" s="1289"/>
      <c r="E14" s="1289"/>
      <c r="F14" s="1289"/>
      <c r="G14" s="2"/>
      <c r="H14" s="2"/>
      <c r="J14" s="647"/>
    </row>
    <row r="15" spans="1:10" ht="20.100000000000001" customHeight="1">
      <c r="A15" s="7"/>
    </row>
    <row r="16" spans="1:10" ht="20.100000000000001" customHeight="1">
      <c r="A16" s="20" t="s">
        <v>30</v>
      </c>
      <c r="B16" s="172" t="str">
        <f>'Attach 3(JV)'!B24</f>
        <v>--</v>
      </c>
      <c r="C16" s="19"/>
      <c r="E16" s="21" t="s">
        <v>5</v>
      </c>
      <c r="F16" s="273" t="str">
        <f>'Attach 3(JV)'!E24</f>
        <v/>
      </c>
    </row>
    <row r="17" spans="1:6" ht="20.100000000000001" customHeight="1">
      <c r="A17" s="20" t="s">
        <v>8</v>
      </c>
      <c r="B17" s="273" t="str">
        <f>'Attach 3(JV)'!B25</f>
        <v/>
      </c>
      <c r="C17" s="19"/>
      <c r="E17" s="21" t="s">
        <v>6</v>
      </c>
      <c r="F17" s="273"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BD2" sheet="1" objects="1" scenarios="1" formatColumns="0" formatRows="0" selectLockedCells="1"/>
  <customSheetViews>
    <customSheetView guid="{B9DDBA10-9BB0-4D91-9619-C113F75B2489}" scale="115" showPageBreaks="1" showGridLines="0" fitToPage="1" printArea="1" view="pageBreakPreview" topLeftCell="A14">
      <selection activeCell="J14" sqref="J14"/>
      <pageMargins left="0.75" right="0.63" top="0.57999999999999996" bottom="0.6" header="0.34" footer="0.35"/>
      <pageSetup scale="74"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34"/>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5"/>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36"/>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7"/>
  <headerFooter alignWithMargins="0">
    <oddFooter>&amp;R&amp;"Book Antiqua,Bold"&amp;8 Page &amp;P of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7" zoomScale="115" zoomScaleSheetLayoutView="115" workbookViewId="0">
      <selection activeCell="B18" sqref="B18:C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93" customFormat="1" ht="23.25" customHeight="1">
      <c r="A1" s="1210" t="str">
        <f>'Attach 3(JV)'!A1</f>
        <v>Specification No. :5002001938/CONSULTANCY GIVEN/DOM/A04-CC CS -5</v>
      </c>
      <c r="B1" s="1210"/>
      <c r="C1" s="1210"/>
      <c r="D1" s="1293" t="str">
        <f>"Attachment-11 " &amp; 'Attach 3(JV)'!AT1</f>
        <v xml:space="preserve">Attachment-11 </v>
      </c>
      <c r="E1" s="1293"/>
      <c r="F1" s="94"/>
      <c r="G1" s="94"/>
      <c r="H1" s="94"/>
    </row>
    <row r="2" spans="1:26" ht="13.5" customHeight="1">
      <c r="Z2" s="146">
        <f>'Attach 3(JV)'!Z2</f>
        <v>0</v>
      </c>
    </row>
    <row r="3" spans="1:26" ht="75.75" customHeight="1">
      <c r="A3" s="1266" t="str">
        <f>'Attach 3(QR)'!A3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27"/>
      <c r="G3" s="28"/>
      <c r="H3" s="27"/>
    </row>
    <row r="4" spans="1:26" ht="19.5" customHeight="1">
      <c r="A4" s="29"/>
      <c r="H4" s="31"/>
      <c r="I4" s="11"/>
    </row>
    <row r="5" spans="1:26" ht="21.75" customHeight="1">
      <c r="A5" s="941" t="s">
        <v>391</v>
      </c>
      <c r="B5" s="941"/>
      <c r="C5" s="941"/>
      <c r="D5" s="941"/>
      <c r="E5" s="941"/>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947" t="str">
        <f>'Attach 3(JV)'!A8</f>
        <v/>
      </c>
      <c r="B8" s="947"/>
      <c r="C8" s="947"/>
      <c r="D8" s="12" t="str">
        <f>'Attach 3(JV)'!E8</f>
        <v>Contract Services</v>
      </c>
      <c r="H8" s="31"/>
      <c r="I8" s="13"/>
    </row>
    <row r="9" spans="1:26" ht="19.5" customHeight="1">
      <c r="A9" s="14" t="s">
        <v>350</v>
      </c>
      <c r="B9" s="1212">
        <f>'Attach 3(JV)'!B9</f>
        <v>0</v>
      </c>
      <c r="C9" s="1212"/>
      <c r="D9" s="12" t="str">
        <f>'Attach 3(JV)'!E9</f>
        <v>Power Grid Corporation of India Ltd.,</v>
      </c>
      <c r="H9" s="31"/>
      <c r="I9" s="13"/>
    </row>
    <row r="10" spans="1:26" ht="19.5" customHeight="1">
      <c r="A10" s="14" t="s">
        <v>352</v>
      </c>
      <c r="B10" s="1212">
        <f>'Attach 3(JV)'!B10</f>
        <v>0</v>
      </c>
      <c r="C10" s="1212"/>
      <c r="D10" s="12" t="str">
        <f>'Attach 3(JV)'!E10</f>
        <v>"Saudamini", Plot No. 2, Sector 29</v>
      </c>
      <c r="H10" s="31"/>
      <c r="I10" s="13"/>
    </row>
    <row r="11" spans="1:26" ht="19.5" customHeight="1">
      <c r="B11" s="1212">
        <f>'Attach 3(JV)'!B11</f>
        <v>0</v>
      </c>
      <c r="C11" s="1212"/>
      <c r="D11" s="12" t="str">
        <f>'Attach 3(JV)'!E11</f>
        <v>Gurgaon (Haryana) - 122001</v>
      </c>
    </row>
    <row r="12" spans="1:26" ht="19.5" customHeight="1">
      <c r="A12" s="33"/>
      <c r="B12" s="1212">
        <f>'Attach 3(JV)'!B12</f>
        <v>0</v>
      </c>
      <c r="C12" s="1212"/>
      <c r="D12" s="12"/>
    </row>
    <row r="13" spans="1:26" ht="19.5" customHeight="1">
      <c r="A13" s="30" t="s">
        <v>345</v>
      </c>
      <c r="D13" s="43"/>
    </row>
    <row r="14" spans="1:26" ht="9.9499999999999993" customHeight="1">
      <c r="A14" s="33"/>
    </row>
    <row r="15" spans="1:26" ht="184.5" customHeight="1">
      <c r="A15" s="1292" t="s">
        <v>519</v>
      </c>
      <c r="B15" s="1176"/>
      <c r="C15" s="1176"/>
      <c r="D15" s="1176"/>
      <c r="E15" s="1176"/>
      <c r="F15" s="35"/>
      <c r="G15" s="35"/>
      <c r="H15" s="35"/>
    </row>
    <row r="16" spans="1:26" ht="19.5" customHeight="1">
      <c r="A16" s="33"/>
      <c r="B16" s="33"/>
      <c r="C16" s="33"/>
      <c r="D16" s="33"/>
      <c r="E16" s="33"/>
      <c r="F16" s="35"/>
      <c r="G16" s="35"/>
      <c r="H16" s="35"/>
    </row>
    <row r="17" spans="1:8" s="25" customFormat="1" ht="72" customHeight="1">
      <c r="A17" s="48" t="s">
        <v>348</v>
      </c>
      <c r="B17" s="1257" t="s">
        <v>114</v>
      </c>
      <c r="C17" s="1257"/>
      <c r="D17" s="48" t="s">
        <v>115</v>
      </c>
      <c r="E17" s="48" t="s">
        <v>520</v>
      </c>
      <c r="G17" s="35"/>
      <c r="H17" s="35"/>
    </row>
    <row r="18" spans="1:8" ht="26.1" customHeight="1">
      <c r="A18" s="98">
        <v>1</v>
      </c>
      <c r="B18" s="1291"/>
      <c r="C18" s="1291"/>
      <c r="D18" s="277"/>
      <c r="E18" s="277"/>
      <c r="F18" s="35"/>
      <c r="G18" s="35"/>
      <c r="H18" s="35"/>
    </row>
    <row r="19" spans="1:8" ht="26.1" customHeight="1">
      <c r="A19" s="98">
        <v>2</v>
      </c>
      <c r="B19" s="1291"/>
      <c r="C19" s="1291"/>
      <c r="D19" s="277"/>
      <c r="E19" s="277"/>
      <c r="F19" s="35"/>
      <c r="G19" s="35"/>
      <c r="H19" s="35"/>
    </row>
    <row r="20" spans="1:8" ht="26.1" customHeight="1">
      <c r="A20" s="98">
        <v>3</v>
      </c>
      <c r="B20" s="1291"/>
      <c r="C20" s="1291"/>
      <c r="D20" s="277"/>
      <c r="E20" s="277"/>
      <c r="F20" s="35"/>
      <c r="G20" s="35"/>
      <c r="H20" s="35"/>
    </row>
    <row r="21" spans="1:8" ht="26.1" customHeight="1">
      <c r="A21" s="98">
        <v>4</v>
      </c>
      <c r="B21" s="1291"/>
      <c r="C21" s="1291"/>
      <c r="D21" s="277"/>
      <c r="E21" s="277"/>
      <c r="F21" s="35"/>
      <c r="G21" s="35"/>
      <c r="H21" s="35"/>
    </row>
    <row r="22" spans="1:8" ht="26.1" customHeight="1">
      <c r="A22" s="98">
        <v>5</v>
      </c>
      <c r="B22" s="1291"/>
      <c r="C22" s="1291"/>
      <c r="D22" s="277"/>
      <c r="E22" s="277"/>
      <c r="F22" s="35"/>
      <c r="G22" s="35"/>
      <c r="H22" s="35"/>
    </row>
    <row r="23" spans="1:8" ht="26.1" customHeight="1">
      <c r="A23" s="98">
        <v>6</v>
      </c>
      <c r="B23" s="1291"/>
      <c r="C23" s="1291"/>
      <c r="D23" s="277"/>
      <c r="E23" s="277"/>
      <c r="F23" s="35"/>
      <c r="G23" s="35"/>
      <c r="H23" s="35"/>
    </row>
    <row r="24" spans="1:8" ht="26.1" customHeight="1">
      <c r="A24" s="33"/>
      <c r="B24" s="33"/>
      <c r="C24" s="33"/>
      <c r="D24" s="33"/>
      <c r="E24" s="33"/>
      <c r="F24" s="35"/>
      <c r="G24" s="35"/>
      <c r="H24" s="35"/>
    </row>
    <row r="25" spans="1:8" ht="84.75" customHeight="1">
      <c r="A25" s="1292" t="s">
        <v>521</v>
      </c>
      <c r="B25" s="1176"/>
      <c r="C25" s="1176"/>
      <c r="D25" s="1176"/>
      <c r="E25" s="1176"/>
    </row>
    <row r="26" spans="1:8" ht="149.25" customHeight="1">
      <c r="A26" s="1292" t="s">
        <v>522</v>
      </c>
      <c r="B26" s="1176"/>
      <c r="C26" s="1176"/>
      <c r="D26" s="1176"/>
      <c r="E26" s="1176"/>
    </row>
    <row r="27" spans="1:8" ht="26.1" customHeight="1">
      <c r="A27" s="37" t="s">
        <v>7</v>
      </c>
      <c r="B27" s="66" t="str">
        <f>'Attach 3(JV)'!B24</f>
        <v>--</v>
      </c>
      <c r="D27" s="38" t="s">
        <v>5</v>
      </c>
      <c r="E27" s="267" t="str">
        <f>'Attach 3(JV)'!E24</f>
        <v/>
      </c>
    </row>
    <row r="28" spans="1:8" ht="26.1" customHeight="1">
      <c r="A28" s="37" t="s">
        <v>8</v>
      </c>
      <c r="B28" s="267" t="str">
        <f>'Attach 3(JV)'!B25</f>
        <v/>
      </c>
      <c r="D28" s="38" t="s">
        <v>6</v>
      </c>
      <c r="E28" s="267" t="str">
        <f>'Attach 3(JV)'!E25</f>
        <v/>
      </c>
    </row>
    <row r="29" spans="1:8" ht="230.25" customHeight="1">
      <c r="A29" s="942" t="s">
        <v>523</v>
      </c>
      <c r="B29" s="942"/>
      <c r="C29" s="942"/>
      <c r="D29" s="942"/>
      <c r="E29" s="942"/>
    </row>
    <row r="30" spans="1:8" ht="20.100000000000001" customHeight="1">
      <c r="A30" s="22" t="str">
        <f>A1</f>
        <v>Specification No. :5002001938/CONSULTANCY GIVEN/DOM/A04-CC CS -5</v>
      </c>
      <c r="B30" s="23"/>
      <c r="C30" s="23"/>
      <c r="D30" s="23"/>
      <c r="E30" s="24" t="str">
        <f>D1</f>
        <v xml:space="preserve">Attachment-11 </v>
      </c>
    </row>
    <row r="31" spans="1:8" ht="19.5" customHeight="1"/>
    <row r="32" spans="1:8" ht="48" customHeight="1">
      <c r="A32" s="1295" t="str">
        <f>A3</f>
        <v>Township Works Package-A for construction of Residential and Non-residential buildings including external infrastructural development in various substations of Assam state associated with NER Power System Improvement Project (Intra State: Assam).</v>
      </c>
      <c r="B32" s="1295"/>
      <c r="C32" s="1295"/>
      <c r="D32" s="1295"/>
      <c r="E32" s="1295"/>
    </row>
    <row r="33" spans="1:5" ht="19.5" customHeight="1">
      <c r="A33" s="29"/>
    </row>
    <row r="34" spans="1:5" ht="19.5" customHeight="1">
      <c r="A34" s="1255" t="s">
        <v>391</v>
      </c>
      <c r="B34" s="1255"/>
      <c r="C34" s="1255"/>
      <c r="D34" s="1255"/>
      <c r="E34" s="1255"/>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350</v>
      </c>
      <c r="B38" s="1212" t="str">
        <f>'Attach 3(JV)'!B17:D17</f>
        <v>Ram Lal</v>
      </c>
      <c r="C38" s="1212"/>
      <c r="D38" s="12" t="str">
        <f>D9</f>
        <v>Power Grid Corporation of India Ltd.,</v>
      </c>
    </row>
    <row r="39" spans="1:5" ht="19.5" customHeight="1">
      <c r="A39" s="14" t="s">
        <v>352</v>
      </c>
      <c r="B39" s="1212" t="str">
        <f>'Attach 3(JV)'!B18:D18</f>
        <v>G5</v>
      </c>
      <c r="C39" s="1212"/>
      <c r="D39" s="12" t="str">
        <f>D10</f>
        <v>"Saudamini", Plot No. 2, Sector 29</v>
      </c>
    </row>
    <row r="40" spans="1:5" ht="19.5" customHeight="1">
      <c r="B40" s="1212" t="str">
        <f>'Attach 3(JV)'!B19:D19</f>
        <v>Gurgaon</v>
      </c>
      <c r="C40" s="1212"/>
      <c r="D40" s="12" t="str">
        <f>D11</f>
        <v>Gurgaon (Haryana) - 122001</v>
      </c>
    </row>
    <row r="41" spans="1:5" ht="19.5" customHeight="1">
      <c r="A41" s="33"/>
      <c r="B41" s="1212" t="str">
        <f>'Attach 3(JV)'!B20:D20</f>
        <v/>
      </c>
      <c r="C41" s="1212"/>
      <c r="D41" s="12"/>
    </row>
    <row r="42" spans="1:5" ht="19.5" customHeight="1">
      <c r="A42" s="30" t="s">
        <v>345</v>
      </c>
      <c r="D42" s="43"/>
    </row>
    <row r="43" spans="1:5" ht="19.5" customHeight="1">
      <c r="A43" s="33"/>
    </row>
    <row r="44" spans="1:5" ht="33.75" customHeight="1">
      <c r="A44" s="1176" t="s">
        <v>392</v>
      </c>
      <c r="B44" s="1176"/>
      <c r="C44" s="1176"/>
      <c r="D44" s="1176"/>
      <c r="E44" s="1176"/>
    </row>
    <row r="45" spans="1:5" ht="19.5" customHeight="1">
      <c r="A45" s="33"/>
      <c r="B45" s="33"/>
      <c r="C45" s="33"/>
      <c r="D45" s="33"/>
      <c r="E45" s="33"/>
    </row>
    <row r="46" spans="1:5" ht="72" customHeight="1">
      <c r="A46" s="48" t="s">
        <v>348</v>
      </c>
      <c r="B46" s="1257" t="s">
        <v>114</v>
      </c>
      <c r="C46" s="1257"/>
      <c r="D46" s="48" t="s">
        <v>115</v>
      </c>
      <c r="E46" s="48" t="s">
        <v>116</v>
      </c>
    </row>
    <row r="47" spans="1:5" ht="25.5" customHeight="1">
      <c r="A47" s="98">
        <v>1</v>
      </c>
      <c r="B47" s="1294"/>
      <c r="C47" s="1294"/>
      <c r="D47" s="281"/>
      <c r="E47" s="281"/>
    </row>
    <row r="48" spans="1:5" ht="25.5" customHeight="1">
      <c r="A48" s="98">
        <v>2</v>
      </c>
      <c r="B48" s="1294"/>
      <c r="C48" s="1294"/>
      <c r="D48" s="281"/>
      <c r="E48" s="281"/>
    </row>
    <row r="49" spans="1:5" ht="25.5" customHeight="1">
      <c r="A49" s="98">
        <v>3</v>
      </c>
      <c r="B49" s="1294"/>
      <c r="C49" s="1294"/>
      <c r="D49" s="281"/>
      <c r="E49" s="281"/>
    </row>
    <row r="50" spans="1:5" ht="25.5" customHeight="1">
      <c r="A50" s="98">
        <v>4</v>
      </c>
      <c r="B50" s="1294"/>
      <c r="C50" s="1294"/>
      <c r="D50" s="281"/>
      <c r="E50" s="281"/>
    </row>
    <row r="51" spans="1:5" ht="25.5" customHeight="1">
      <c r="A51" s="98">
        <v>5</v>
      </c>
      <c r="B51" s="1294"/>
      <c r="C51" s="1294"/>
      <c r="D51" s="281"/>
      <c r="E51" s="281"/>
    </row>
    <row r="52" spans="1:5" ht="25.5" customHeight="1">
      <c r="A52" s="98">
        <v>6</v>
      </c>
      <c r="B52" s="1294"/>
      <c r="C52" s="1294"/>
      <c r="D52" s="281"/>
      <c r="E52" s="281"/>
    </row>
    <row r="53" spans="1:5" ht="27.95" customHeight="1">
      <c r="A53" s="33"/>
      <c r="B53" s="33"/>
      <c r="C53" s="33"/>
      <c r="D53" s="33"/>
      <c r="E53" s="33"/>
    </row>
    <row r="54" spans="1:5" ht="27.95" customHeight="1">
      <c r="A54" s="188"/>
      <c r="B54" s="188"/>
      <c r="C54" s="188"/>
      <c r="D54" s="188"/>
      <c r="E54" s="188"/>
    </row>
    <row r="55" spans="1:5" ht="27.95" customHeight="1">
      <c r="A55" s="188" t="s">
        <v>7</v>
      </c>
      <c r="B55" s="66" t="str">
        <f>B27</f>
        <v>--</v>
      </c>
      <c r="C55" s="188" t="s">
        <v>5</v>
      </c>
      <c r="D55" s="188" t="str">
        <f>E27</f>
        <v/>
      </c>
      <c r="E55" s="188"/>
    </row>
    <row r="56" spans="1:5" ht="27.95" customHeight="1">
      <c r="A56" s="188" t="s">
        <v>8</v>
      </c>
      <c r="B56" s="188" t="str">
        <f>B28</f>
        <v/>
      </c>
      <c r="C56" s="188" t="s">
        <v>6</v>
      </c>
      <c r="D56" s="188" t="str">
        <f>E28</f>
        <v/>
      </c>
      <c r="E56" s="188"/>
    </row>
    <row r="57" spans="1:5" ht="27.95" customHeight="1">
      <c r="A57" s="188"/>
      <c r="B57" s="188"/>
      <c r="C57" s="188"/>
      <c r="D57" s="188"/>
      <c r="E57" s="188"/>
    </row>
    <row r="58" spans="1:5" ht="19.5" customHeight="1">
      <c r="A58" s="22" t="str">
        <f>A30</f>
        <v>Specification No. :5002001938/CONSULTANCY GIVEN/DOM/A04-CC CS -5</v>
      </c>
      <c r="B58" s="23"/>
      <c r="C58" s="23"/>
      <c r="D58" s="23"/>
      <c r="E58" s="24" t="str">
        <f>E30</f>
        <v xml:space="preserve">Attachment-11 </v>
      </c>
    </row>
    <row r="59" spans="1:5" ht="19.5" customHeight="1"/>
    <row r="60" spans="1:5" ht="48" customHeight="1">
      <c r="A60" s="1295" t="str">
        <f>A32</f>
        <v>Township Works Package-A for construction of Residential and Non-residential buildings including external infrastructural development in various substations of Assam state associated with NER Power System Improvement Project (Intra State: Assam).</v>
      </c>
      <c r="B60" s="1295"/>
      <c r="C60" s="1295"/>
      <c r="D60" s="1295"/>
      <c r="E60" s="1295"/>
    </row>
    <row r="61" spans="1:5" ht="19.5" customHeight="1">
      <c r="A61" s="29"/>
    </row>
    <row r="62" spans="1:5" ht="19.5" customHeight="1">
      <c r="A62" s="1255" t="s">
        <v>391</v>
      </c>
      <c r="B62" s="1255"/>
      <c r="C62" s="1255"/>
      <c r="D62" s="1255"/>
      <c r="E62" s="1255"/>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350</v>
      </c>
      <c r="B66" s="1212" t="str">
        <f>'Attach 3(JV)'!E17</f>
        <v/>
      </c>
      <c r="C66" s="1212"/>
      <c r="D66" s="12" t="str">
        <f>D9</f>
        <v>Power Grid Corporation of India Ltd.,</v>
      </c>
    </row>
    <row r="67" spans="1:5" ht="19.5" customHeight="1">
      <c r="A67" s="14" t="s">
        <v>352</v>
      </c>
      <c r="B67" s="1212" t="str">
        <f>'Attach 3(JV)'!E18</f>
        <v/>
      </c>
      <c r="C67" s="1212"/>
      <c r="D67" s="12" t="str">
        <f>D10</f>
        <v>"Saudamini", Plot No. 2, Sector 29</v>
      </c>
    </row>
    <row r="68" spans="1:5" ht="19.5" customHeight="1">
      <c r="B68" s="1212" t="str">
        <f>'Attach 3(JV)'!E19</f>
        <v/>
      </c>
      <c r="C68" s="1212"/>
      <c r="D68" s="12" t="str">
        <f>D11</f>
        <v>Gurgaon (Haryana) - 122001</v>
      </c>
    </row>
    <row r="69" spans="1:5" ht="19.5" customHeight="1">
      <c r="A69" s="33"/>
      <c r="B69" s="1212" t="str">
        <f>'Attach 3(JV)'!E20</f>
        <v/>
      </c>
      <c r="C69" s="1212"/>
      <c r="D69" s="12"/>
    </row>
    <row r="70" spans="1:5" ht="19.5" customHeight="1">
      <c r="A70" s="30" t="s">
        <v>345</v>
      </c>
      <c r="D70" s="43"/>
    </row>
    <row r="71" spans="1:5" ht="19.5" customHeight="1">
      <c r="A71" s="33"/>
    </row>
    <row r="72" spans="1:5" ht="33.75" customHeight="1">
      <c r="A72" s="1176" t="s">
        <v>392</v>
      </c>
      <c r="B72" s="1176"/>
      <c r="C72" s="1176"/>
      <c r="D72" s="1176"/>
      <c r="E72" s="1176"/>
    </row>
    <row r="73" spans="1:5" ht="19.5" customHeight="1">
      <c r="A73" s="33"/>
      <c r="B73" s="33"/>
      <c r="C73" s="33"/>
      <c r="D73" s="33"/>
      <c r="E73" s="33"/>
    </row>
    <row r="74" spans="1:5" ht="72" customHeight="1">
      <c r="A74" s="48" t="s">
        <v>348</v>
      </c>
      <c r="B74" s="1257" t="s">
        <v>114</v>
      </c>
      <c r="C74" s="1257"/>
      <c r="D74" s="48" t="s">
        <v>115</v>
      </c>
      <c r="E74" s="48" t="s">
        <v>116</v>
      </c>
    </row>
    <row r="75" spans="1:5" ht="25.5" customHeight="1">
      <c r="A75" s="98">
        <v>1</v>
      </c>
      <c r="B75" s="1294"/>
      <c r="C75" s="1294"/>
      <c r="D75" s="281"/>
      <c r="E75" s="281"/>
    </row>
    <row r="76" spans="1:5" ht="25.5" customHeight="1">
      <c r="A76" s="98">
        <v>2</v>
      </c>
      <c r="B76" s="1294"/>
      <c r="C76" s="1294"/>
      <c r="D76" s="281"/>
      <c r="E76" s="281"/>
    </row>
    <row r="77" spans="1:5" ht="25.5" customHeight="1">
      <c r="A77" s="98">
        <v>3</v>
      </c>
      <c r="B77" s="1294"/>
      <c r="C77" s="1294"/>
      <c r="D77" s="281"/>
      <c r="E77" s="281"/>
    </row>
    <row r="78" spans="1:5" ht="25.5" customHeight="1">
      <c r="A78" s="98">
        <v>4</v>
      </c>
      <c r="B78" s="1294"/>
      <c r="C78" s="1294"/>
      <c r="D78" s="281"/>
      <c r="E78" s="281"/>
    </row>
    <row r="79" spans="1:5" ht="25.5" customHeight="1">
      <c r="A79" s="98">
        <v>5</v>
      </c>
      <c r="B79" s="1294"/>
      <c r="C79" s="1294"/>
      <c r="D79" s="281"/>
      <c r="E79" s="281"/>
    </row>
    <row r="80" spans="1:5" ht="25.5" customHeight="1">
      <c r="A80" s="98">
        <v>6</v>
      </c>
      <c r="B80" s="1294"/>
      <c r="C80" s="1294"/>
      <c r="D80" s="281"/>
      <c r="E80" s="281"/>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password="CBD2" sheet="1" objects="1" scenarios="1" formatColumns="0" formatRows="0" selectLockedCells="1"/>
  <customSheetViews>
    <customSheetView guid="{B9DDBA10-9BB0-4D91-9619-C113F75B2489}" scale="115" showPageBreaks="1" showGridLines="0" fitToPage="1" printArea="1" view="pageBreakPreview" topLeftCell="A7">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3"/>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8"/>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6"/>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7"/>
  <headerFooter alignWithMargins="0">
    <oddFooter>&amp;R&amp;"Book Antiqua,Bold"&amp;8 Page &amp;P of &amp;N</oddFooter>
  </headerFooter>
  <drawing r:id="rId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2"/>
  <sheetViews>
    <sheetView showGridLines="0" showZeros="0" view="pageBreakPreview" topLeftCell="A20" zoomScale="115" zoomScaleNormal="100" zoomScaleSheetLayoutView="115" workbookViewId="0">
      <selection activeCell="C21" sqref="C21"/>
    </sheetView>
  </sheetViews>
  <sheetFormatPr defaultColWidth="9.140625" defaultRowHeight="16.5"/>
  <cols>
    <col min="1" max="1" width="15.28515625" style="309" customWidth="1"/>
    <col min="2" max="2" width="26.5703125" style="309" customWidth="1"/>
    <col min="3" max="3" width="35.140625" style="309" customWidth="1"/>
    <col min="4" max="4" width="33.5703125" style="309" customWidth="1"/>
    <col min="5" max="5" width="34.28515625" style="309" customWidth="1"/>
    <col min="6" max="6" width="16.140625" style="309" customWidth="1"/>
    <col min="7" max="7" width="21.42578125" style="456" customWidth="1"/>
    <col min="8" max="8" width="13.5703125" style="456" customWidth="1"/>
    <col min="9" max="16384" width="9.140625" style="456"/>
  </cols>
  <sheetData>
    <row r="1" spans="1:7" s="643" customFormat="1" ht="20.25" customHeight="1">
      <c r="A1" s="639" t="str">
        <f>'Attach 3(JV)'!A1</f>
        <v>Specification No. :5002001938/CONSULTANCY GIVEN/DOM/A04-CC CS -5</v>
      </c>
      <c r="B1" s="640"/>
      <c r="C1" s="640"/>
      <c r="D1" s="640"/>
      <c r="E1" s="641" t="s">
        <v>547</v>
      </c>
      <c r="F1" s="642"/>
    </row>
    <row r="3" spans="1:7" ht="73.5" customHeight="1">
      <c r="A3" s="1266" t="str">
        <f>'Attach 3(JV)'!A3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457"/>
    </row>
    <row r="4" spans="1:7" ht="1.5" hidden="1" customHeight="1">
      <c r="A4" s="313"/>
      <c r="F4" s="31"/>
      <c r="G4" s="11"/>
    </row>
    <row r="5" spans="1:7" ht="20.100000000000001" customHeight="1">
      <c r="A5" s="1312" t="s">
        <v>393</v>
      </c>
      <c r="B5" s="1312"/>
      <c r="C5" s="1312"/>
      <c r="D5" s="1312"/>
      <c r="E5" s="1312"/>
      <c r="F5" s="31"/>
      <c r="G5" s="13"/>
    </row>
    <row r="6" spans="1:7" ht="20.100000000000001" customHeight="1">
      <c r="A6" s="315"/>
      <c r="F6" s="31"/>
      <c r="G6" s="13"/>
    </row>
    <row r="7" spans="1:7" ht="20.100000000000001" customHeight="1">
      <c r="A7" s="332" t="str">
        <f>'[17]Attach 3 (JV)'!A5</f>
        <v>Bidder’s Name and Address (Sole Bidder) :</v>
      </c>
      <c r="D7" s="458" t="str">
        <f>'[17]Attach 3 (JV)'!F5</f>
        <v>To:</v>
      </c>
      <c r="F7" s="31"/>
      <c r="G7" s="13"/>
    </row>
    <row r="8" spans="1:7" ht="36" customHeight="1">
      <c r="A8" s="1313" t="str">
        <f>'Attach 3(JV)'!A8</f>
        <v/>
      </c>
      <c r="B8" s="1313"/>
      <c r="C8" s="1313"/>
      <c r="D8" s="459" t="str">
        <f>'[17]Attach 3 (JV)'!F6</f>
        <v>Contract Services</v>
      </c>
      <c r="F8" s="31"/>
      <c r="G8" s="13"/>
    </row>
    <row r="9" spans="1:7">
      <c r="A9" s="14" t="s">
        <v>350</v>
      </c>
      <c r="B9" s="1314">
        <f>'Attach 3(JV)'!B9</f>
        <v>0</v>
      </c>
      <c r="C9" s="1314"/>
      <c r="D9" s="459" t="str">
        <f>'[17]Attach 3 (JV)'!F7</f>
        <v>Power Grid Corporation of India Ltd.,</v>
      </c>
      <c r="F9" s="31"/>
      <c r="G9" s="13"/>
    </row>
    <row r="10" spans="1:7">
      <c r="A10" s="14" t="s">
        <v>352</v>
      </c>
      <c r="B10" s="1212">
        <f>'Attach 3(JV)'!B10</f>
        <v>0</v>
      </c>
      <c r="C10" s="1212"/>
      <c r="D10" s="459" t="str">
        <f>'[17]Attach 3 (JV)'!F8</f>
        <v>"Saudamini", Plot No.-2</v>
      </c>
      <c r="F10" s="31"/>
      <c r="G10" s="13"/>
    </row>
    <row r="11" spans="1:7">
      <c r="B11" s="1212">
        <f>'Attach 3(JV)'!B11</f>
        <v>0</v>
      </c>
      <c r="C11" s="1212"/>
      <c r="D11" s="459" t="str">
        <f>'[17]Attach 3 (JV)'!F9</f>
        <v xml:space="preserve">Sector-29, </v>
      </c>
    </row>
    <row r="12" spans="1:7">
      <c r="A12" s="315"/>
      <c r="B12" s="1212">
        <f>'Attach 3(JV)'!B12</f>
        <v>0</v>
      </c>
      <c r="C12" s="1212"/>
      <c r="D12" s="460" t="str">
        <f>'[17]Attach 3 (JV)'!F10</f>
        <v>Gurgaon (Haryana) - 122001</v>
      </c>
    </row>
    <row r="13" spans="1:7" ht="9.9499999999999993" customHeight="1">
      <c r="A13" s="315"/>
      <c r="B13" s="127"/>
      <c r="C13" s="127"/>
    </row>
    <row r="14" spans="1:7" ht="20.100000000000001" customHeight="1">
      <c r="A14" s="309" t="s">
        <v>345</v>
      </c>
    </row>
    <row r="15" spans="1:7" ht="45.75" customHeight="1">
      <c r="A15" s="1308" t="s">
        <v>956</v>
      </c>
      <c r="B15" s="1308"/>
      <c r="C15" s="1308"/>
      <c r="D15" s="1308"/>
      <c r="E15" s="1308"/>
    </row>
    <row r="16" spans="1:7" ht="80.25" customHeight="1">
      <c r="A16" s="454" t="s">
        <v>348</v>
      </c>
      <c r="B16" s="454" t="s">
        <v>548</v>
      </c>
      <c r="C16" s="454" t="s">
        <v>394</v>
      </c>
      <c r="D16" s="454" t="s">
        <v>395</v>
      </c>
      <c r="E16" s="454" t="s">
        <v>549</v>
      </c>
    </row>
    <row r="17" spans="1:7" ht="13.5" customHeight="1">
      <c r="A17" s="463">
        <v>1</v>
      </c>
      <c r="B17" s="463">
        <v>2</v>
      </c>
      <c r="C17" s="463">
        <v>3</v>
      </c>
      <c r="D17" s="463">
        <v>4</v>
      </c>
      <c r="E17" s="463">
        <v>5</v>
      </c>
    </row>
    <row r="18" spans="1:7" ht="32.25" customHeight="1">
      <c r="A18" s="455" t="s">
        <v>550</v>
      </c>
      <c r="B18" s="455"/>
      <c r="C18" s="455"/>
      <c r="D18" s="455"/>
      <c r="E18" s="455"/>
    </row>
    <row r="19" spans="1:7" s="881" customFormat="1" ht="27" customHeight="1">
      <c r="A19" s="879" t="s">
        <v>639</v>
      </c>
      <c r="B19" s="1309" t="s">
        <v>980</v>
      </c>
      <c r="C19" s="1310"/>
      <c r="D19" s="1310"/>
      <c r="E19" s="1311"/>
      <c r="F19" s="880"/>
    </row>
    <row r="20" spans="1:7" s="881" customFormat="1" ht="59.25" customHeight="1">
      <c r="A20" s="882">
        <v>1</v>
      </c>
      <c r="B20" s="1299" t="s">
        <v>960</v>
      </c>
      <c r="C20" s="1300"/>
      <c r="D20" s="1300"/>
      <c r="E20" s="1301"/>
      <c r="F20" s="880"/>
    </row>
    <row r="21" spans="1:7" s="881" customFormat="1" ht="179.25" customHeight="1">
      <c r="A21" s="877" t="s">
        <v>396</v>
      </c>
      <c r="B21" s="883" t="s">
        <v>961</v>
      </c>
      <c r="C21" s="646"/>
      <c r="D21" s="884" t="s">
        <v>962</v>
      </c>
      <c r="E21" s="885"/>
      <c r="F21" s="880"/>
    </row>
    <row r="22" spans="1:7" s="881" customFormat="1" ht="137.44999999999999" customHeight="1">
      <c r="A22" s="876" t="s">
        <v>397</v>
      </c>
      <c r="B22" s="886" t="s">
        <v>963</v>
      </c>
      <c r="C22" s="646"/>
      <c r="D22" s="884" t="s">
        <v>964</v>
      </c>
      <c r="E22" s="887"/>
      <c r="F22" s="880"/>
    </row>
    <row r="23" spans="1:7" s="881" customFormat="1" ht="86.45" customHeight="1">
      <c r="A23" s="1296" t="s">
        <v>965</v>
      </c>
      <c r="B23" s="1297"/>
      <c r="C23" s="1297"/>
      <c r="D23" s="1297"/>
      <c r="E23" s="1298"/>
      <c r="F23" s="880"/>
    </row>
    <row r="24" spans="1:7" s="881" customFormat="1" ht="21">
      <c r="A24" s="888"/>
      <c r="B24" s="889"/>
      <c r="C24" s="889"/>
      <c r="D24" s="889"/>
      <c r="E24" s="890"/>
      <c r="F24" s="880"/>
    </row>
    <row r="25" spans="1:7" s="881" customFormat="1" ht="27.75" customHeight="1">
      <c r="A25" s="891">
        <v>2</v>
      </c>
      <c r="B25" s="1299" t="s">
        <v>966</v>
      </c>
      <c r="C25" s="1300"/>
      <c r="D25" s="1300"/>
      <c r="E25" s="1301"/>
      <c r="F25" s="880"/>
    </row>
    <row r="26" spans="1:7" s="881" customFormat="1" ht="173.25" customHeight="1">
      <c r="A26" s="877" t="s">
        <v>396</v>
      </c>
      <c r="B26" s="461" t="s">
        <v>967</v>
      </c>
      <c r="C26" s="646"/>
      <c r="D26" s="892" t="s">
        <v>962</v>
      </c>
      <c r="E26" s="885"/>
      <c r="F26" s="880"/>
      <c r="G26" s="893"/>
    </row>
    <row r="27" spans="1:7" s="881" customFormat="1" ht="154.9" customHeight="1">
      <c r="A27" s="877" t="s">
        <v>397</v>
      </c>
      <c r="B27" s="461" t="s">
        <v>968</v>
      </c>
      <c r="C27" s="646"/>
      <c r="D27" s="461" t="s">
        <v>969</v>
      </c>
      <c r="E27" s="887"/>
      <c r="F27" s="880"/>
    </row>
    <row r="28" spans="1:7" s="881" customFormat="1" ht="156" customHeight="1">
      <c r="A28" s="876" t="s">
        <v>551</v>
      </c>
      <c r="B28" s="461" t="s">
        <v>970</v>
      </c>
      <c r="C28" s="646"/>
      <c r="D28" s="892" t="s">
        <v>971</v>
      </c>
      <c r="E28" s="887"/>
      <c r="F28" s="880"/>
    </row>
    <row r="29" spans="1:7" s="881" customFormat="1" ht="111" customHeight="1">
      <c r="A29" s="1296" t="s">
        <v>972</v>
      </c>
      <c r="B29" s="1297"/>
      <c r="C29" s="1297"/>
      <c r="D29" s="1297"/>
      <c r="E29" s="1298"/>
      <c r="F29" s="880"/>
    </row>
    <row r="30" spans="1:7" s="881" customFormat="1" ht="13.5" customHeight="1">
      <c r="A30" s="1302"/>
      <c r="B30" s="1303"/>
      <c r="C30" s="1303"/>
      <c r="D30" s="1303"/>
      <c r="E30" s="1304"/>
      <c r="F30" s="880"/>
    </row>
    <row r="31" spans="1:7" s="881" customFormat="1" ht="15">
      <c r="A31" s="891">
        <v>3</v>
      </c>
      <c r="B31" s="1305" t="s">
        <v>973</v>
      </c>
      <c r="C31" s="1306"/>
      <c r="D31" s="1306"/>
      <c r="E31" s="1307"/>
      <c r="F31" s="880"/>
    </row>
    <row r="32" spans="1:7" s="881" customFormat="1" ht="132" customHeight="1">
      <c r="A32" s="877" t="s">
        <v>396</v>
      </c>
      <c r="B32" s="461" t="s">
        <v>967</v>
      </c>
      <c r="C32" s="646"/>
      <c r="D32" s="892" t="s">
        <v>974</v>
      </c>
      <c r="E32" s="885"/>
      <c r="F32" s="880"/>
    </row>
    <row r="33" spans="1:7" s="881" customFormat="1" ht="126.6" customHeight="1">
      <c r="A33" s="877" t="s">
        <v>397</v>
      </c>
      <c r="B33" s="461" t="s">
        <v>968</v>
      </c>
      <c r="C33" s="646"/>
      <c r="D33" s="892" t="s">
        <v>969</v>
      </c>
      <c r="E33" s="887"/>
      <c r="F33" s="880"/>
    </row>
    <row r="34" spans="1:7" s="881" customFormat="1" ht="164.45" customHeight="1">
      <c r="A34" s="876" t="s">
        <v>551</v>
      </c>
      <c r="B34" s="461" t="s">
        <v>975</v>
      </c>
      <c r="C34" s="646"/>
      <c r="D34" s="892" t="s">
        <v>976</v>
      </c>
      <c r="E34" s="885"/>
      <c r="F34" s="880"/>
    </row>
    <row r="35" spans="1:7" s="881" customFormat="1" ht="146.44999999999999" customHeight="1">
      <c r="A35" s="876" t="s">
        <v>552</v>
      </c>
      <c r="B35" s="461" t="s">
        <v>977</v>
      </c>
      <c r="C35" s="646"/>
      <c r="D35" s="892" t="s">
        <v>978</v>
      </c>
      <c r="E35" s="887"/>
      <c r="F35" s="880"/>
    </row>
    <row r="36" spans="1:7" s="881" customFormat="1" ht="126.6" customHeight="1">
      <c r="A36" s="1296" t="s">
        <v>979</v>
      </c>
      <c r="B36" s="1297"/>
      <c r="C36" s="1297"/>
      <c r="D36" s="1297"/>
      <c r="E36" s="1298"/>
      <c r="F36" s="880"/>
    </row>
    <row r="37" spans="1:7" s="881" customFormat="1" ht="15.75" customHeight="1">
      <c r="A37" s="894"/>
      <c r="B37" s="894"/>
      <c r="C37" s="894"/>
      <c r="D37" s="894"/>
      <c r="E37" s="894"/>
      <c r="F37" s="880"/>
    </row>
    <row r="38" spans="1:7" s="464" customFormat="1" ht="205.5" customHeight="1">
      <c r="A38" s="998" t="s">
        <v>564</v>
      </c>
      <c r="B38" s="999"/>
      <c r="C38" s="999"/>
      <c r="D38" s="999"/>
      <c r="E38" s="1000"/>
      <c r="F38" s="30"/>
    </row>
    <row r="39" spans="1:7" ht="20.100000000000001" customHeight="1">
      <c r="A39" s="465"/>
      <c r="B39" s="465"/>
      <c r="C39" s="465"/>
      <c r="D39" s="455"/>
      <c r="E39" s="455"/>
    </row>
    <row r="40" spans="1:7" s="309" customFormat="1">
      <c r="A40" s="332" t="s">
        <v>7</v>
      </c>
      <c r="B40" s="462" t="str">
        <f>'Attach 3(JV)'!B24</f>
        <v>--</v>
      </c>
      <c r="D40" s="332" t="s">
        <v>5</v>
      </c>
      <c r="E40" s="332" t="str">
        <f>'Attach 3(JV)'!E24</f>
        <v/>
      </c>
      <c r="G40" s="456"/>
    </row>
    <row r="41" spans="1:7" s="309" customFormat="1">
      <c r="A41" s="332" t="s">
        <v>8</v>
      </c>
      <c r="B41" s="332" t="str">
        <f>'Attach 3(JV)'!B25</f>
        <v/>
      </c>
      <c r="D41" s="332" t="s">
        <v>156</v>
      </c>
      <c r="E41" s="316" t="str">
        <f>'Attach 3(JV)'!E25</f>
        <v/>
      </c>
      <c r="G41" s="456"/>
    </row>
    <row r="42" spans="1:7" s="309" customFormat="1">
      <c r="A42" s="316"/>
      <c r="B42" s="316"/>
      <c r="C42" s="332"/>
      <c r="D42" s="331"/>
      <c r="E42" s="316"/>
      <c r="G42" s="456"/>
    </row>
  </sheetData>
  <sheetProtection password="CBD2" sheet="1" objects="1" scenarios="1" formatColumns="0" formatRows="0" selectLockedCells="1"/>
  <customSheetViews>
    <customSheetView guid="{B9DDBA10-9BB0-4D91-9619-C113F75B2489}" scale="115" showPageBreaks="1" showGridLines="0" zeroValues="0" fitToPage="1" printArea="1" hiddenRows="1" view="pageBreakPreview" topLeftCell="A20">
      <selection activeCell="C21" sqref="C21"/>
      <pageMargins left="0.7" right="0.25" top="0.47" bottom="0.48" header="0.28000000000000003" footer="0.23"/>
      <pageSetup scale="74" fitToHeight="0" orientation="portrait" r:id="rId1"/>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s>
  <mergeCells count="17">
    <mergeCell ref="A3:E3"/>
    <mergeCell ref="A5:E5"/>
    <mergeCell ref="A8:C8"/>
    <mergeCell ref="B9:C9"/>
    <mergeCell ref="B10:C10"/>
    <mergeCell ref="B11:C11"/>
    <mergeCell ref="B12:C12"/>
    <mergeCell ref="A15:E15"/>
    <mergeCell ref="B19:E19"/>
    <mergeCell ref="B20:E20"/>
    <mergeCell ref="A36:E36"/>
    <mergeCell ref="A38:E38"/>
    <mergeCell ref="A23:E23"/>
    <mergeCell ref="B25:E25"/>
    <mergeCell ref="A29:E29"/>
    <mergeCell ref="A30:E30"/>
    <mergeCell ref="B31:E31"/>
  </mergeCells>
  <conditionalFormatting sqref="C29">
    <cfRule type="expression" dxfId="14" priority="1" stopIfTrue="1">
      <formula>OR($C$27=0,$C$28=0)</formula>
    </cfRule>
  </conditionalFormatting>
  <dataValidations count="7">
    <dataValidation type="list" allowBlank="1" showInputMessage="1" showErrorMessage="1" sqref="C34" xr:uid="{CDF7C383-C4AE-4FF2-8A57-E3607E15D1AB}">
      <formula1>"0.25,0.26,0.27,0.28,0.29,0.30,0.31,0.32,0.33,0.34,0.35"</formula1>
    </dataValidation>
    <dataValidation type="list" allowBlank="1" showInputMessage="1" showErrorMessage="1" sqref="C32 C35" xr:uid="{773CE31A-BE72-4CCA-B769-C3307239228F}">
      <formula1>"0.18,0.19,0.20,0.21,0.22"</formula1>
    </dataValidation>
    <dataValidation type="list" allowBlank="1" showInputMessage="1" showErrorMessage="1" sqref="C28" xr:uid="{C8642BDF-8EB7-4EA0-874E-F0B07B80B226}">
      <formula1>"0.63,0.64,0.65,0.66,0.67"</formula1>
    </dataValidation>
    <dataValidation type="list" allowBlank="1" showInputMessage="1" showErrorMessage="1" sqref="C27" xr:uid="{D2DC442D-3E9B-4AFE-882B-BE3171877D5B}">
      <formula1>"0.04,0.05,0.06"</formula1>
    </dataValidation>
    <dataValidation type="list" allowBlank="1" showInputMessage="1" showErrorMessage="1" sqref="C26 C33" xr:uid="{AC4C1E83-1D1A-4E14-88C0-2C8694B83E23}">
      <formula1>"0.09,0.10,0.11"</formula1>
    </dataValidation>
    <dataValidation type="list" allowBlank="1" showInputMessage="1" showErrorMessage="1" sqref="C22" xr:uid="{2086EB77-4E95-46EB-904D-592927C54474}">
      <formula1>"0.56,0.57,0.58,0.59,0.60"</formula1>
    </dataValidation>
    <dataValidation type="list" allowBlank="1" showInputMessage="1" showErrorMessage="1" sqref="C21" xr:uid="{FA04DFEE-6554-49C7-A10A-6DBB3655026C}">
      <formula1>"0.20,0.21,0.22,0.23,0.24"</formula1>
    </dataValidation>
  </dataValidations>
  <pageMargins left="0.7" right="0.25" top="0.47" bottom="0.48" header="0.28000000000000003" footer="0.23"/>
  <pageSetup scale="74" fitToHeight="0" orientation="portrait" r:id="rId16"/>
  <headerFooter alignWithMargins="0">
    <oddFooter>&amp;R&amp;"Book Antiqua,Bold"&amp;8 Page &amp;P of &amp;N</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44" t="str">
        <f>'Attach 3(JV)'!A1</f>
        <v>Specification No. :5002001938/CONSULTANCY GIVEN/DOM/A04-CC CS -5</v>
      </c>
      <c r="B1" s="631"/>
      <c r="C1" s="631"/>
      <c r="D1" s="631"/>
      <c r="E1" s="645" t="str">
        <f>"Attachment-13 " &amp; 'Attach 3(JV)'!AT1</f>
        <v xml:space="preserve">Attachment-13 </v>
      </c>
      <c r="F1" s="94"/>
      <c r="G1" s="94"/>
      <c r="H1" s="94"/>
    </row>
    <row r="3" spans="1:9" ht="75" customHeight="1">
      <c r="A3" s="1266" t="str">
        <f>'Attach 3(JV)'!A3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27"/>
      <c r="G3" s="28"/>
      <c r="H3" s="27"/>
    </row>
    <row r="4" spans="1:9" ht="20.100000000000001" customHeight="1">
      <c r="A4" s="29"/>
      <c r="H4" s="31"/>
      <c r="I4" s="11"/>
    </row>
    <row r="5" spans="1:9" ht="20.100000000000001" customHeight="1">
      <c r="A5" s="941" t="s">
        <v>1</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c r="G11" s="56" t="s">
        <v>477</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176" t="s">
        <v>2</v>
      </c>
      <c r="B16" s="1176"/>
      <c r="C16" s="1176"/>
      <c r="D16" s="1176"/>
      <c r="E16" s="117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0"/>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2"/>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7"/>
  <headerFooter alignWithMargins="0">
    <oddFooter>&amp;R&amp;"Book Antiqua,Bold"&amp;8 Page &amp;P of &amp;N</oddFooter>
  </headerFooter>
  <drawing r:id="rId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tabSelected="1" view="pageBreakPreview" zoomScaleNormal="100" zoomScaleSheetLayoutView="100" workbookViewId="0">
      <selection activeCell="F29" sqref="F29"/>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03" t="s">
        <v>10</v>
      </c>
      <c r="B1" s="906" t="s">
        <v>131</v>
      </c>
      <c r="C1" s="906"/>
      <c r="D1" s="906"/>
      <c r="E1" s="906"/>
      <c r="F1" s="903" t="str">
        <f>": " &amp; Basic!B2 &amp; " :"</f>
        <v>: Township Works Package-A :</v>
      </c>
      <c r="G1" s="103"/>
      <c r="H1" s="104"/>
      <c r="I1" s="104"/>
      <c r="J1" s="105"/>
      <c r="L1" s="106" t="s">
        <v>477</v>
      </c>
    </row>
    <row r="2" spans="1:12" ht="88.5" customHeight="1">
      <c r="A2" s="904"/>
      <c r="B2" s="907" t="str">
        <f>Basic!B1</f>
        <v>Township Works Package-A for construction of Residential and Non-residential buildings including external infrastructural development in various substations of Assam state associated with NER Power System Improvement Project (Intra State: Assam).</v>
      </c>
      <c r="C2" s="908"/>
      <c r="D2" s="908"/>
      <c r="E2" s="909"/>
      <c r="F2" s="904"/>
      <c r="G2" s="103"/>
      <c r="H2" s="104"/>
      <c r="I2" s="104"/>
      <c r="J2" s="105"/>
    </row>
    <row r="3" spans="1:12" ht="21" customHeight="1">
      <c r="A3" s="904"/>
      <c r="B3" s="924" t="str">
        <f>"Specification No.: " &amp; Basic!B3</f>
        <v>Specification No.: 5002001938/CONSULTANCY GIVEN/DOM/A04-CC CS -5</v>
      </c>
      <c r="C3" s="924"/>
      <c r="D3" s="924"/>
      <c r="E3" s="924"/>
      <c r="F3" s="904"/>
      <c r="G3" s="103"/>
      <c r="H3" s="104"/>
      <c r="I3" s="104"/>
      <c r="J3" s="105"/>
    </row>
    <row r="4" spans="1:12" s="118" customFormat="1" ht="18" customHeight="1">
      <c r="A4" s="904"/>
      <c r="B4" s="287">
        <v>1</v>
      </c>
      <c r="C4" s="923" t="s">
        <v>132</v>
      </c>
      <c r="D4" s="923"/>
      <c r="E4" s="923"/>
      <c r="F4" s="904"/>
      <c r="G4" s="115"/>
      <c r="H4" s="115"/>
      <c r="I4" s="116"/>
      <c r="J4" s="117"/>
    </row>
    <row r="5" spans="1:12" s="118" customFormat="1" ht="31.5" customHeight="1">
      <c r="A5" s="904"/>
      <c r="B5" s="288">
        <v>2</v>
      </c>
      <c r="C5" s="923" t="s">
        <v>516</v>
      </c>
      <c r="D5" s="923"/>
      <c r="E5" s="923"/>
      <c r="F5" s="904"/>
      <c r="G5" s="114"/>
      <c r="H5" s="116"/>
      <c r="I5" s="116"/>
      <c r="J5" s="117"/>
    </row>
    <row r="6" spans="1:12" s="118" customFormat="1" ht="23.25" customHeight="1">
      <c r="A6" s="904"/>
      <c r="B6" s="288">
        <v>3</v>
      </c>
      <c r="C6" s="911" t="s">
        <v>164</v>
      </c>
      <c r="D6" s="911"/>
      <c r="E6" s="911"/>
      <c r="F6" s="904"/>
      <c r="G6" s="114"/>
      <c r="H6" s="116"/>
      <c r="I6" s="116"/>
      <c r="J6" s="117"/>
    </row>
    <row r="7" spans="1:12" s="118" customFormat="1" ht="33" customHeight="1">
      <c r="A7" s="904"/>
      <c r="B7" s="288">
        <v>4</v>
      </c>
      <c r="C7" s="923" t="s">
        <v>163</v>
      </c>
      <c r="D7" s="923"/>
      <c r="E7" s="923"/>
      <c r="F7" s="904"/>
      <c r="G7" s="114"/>
      <c r="H7" s="116"/>
      <c r="I7" s="116"/>
      <c r="J7" s="117"/>
    </row>
    <row r="8" spans="1:12" s="118" customFormat="1" ht="37.5" customHeight="1">
      <c r="A8" s="904"/>
      <c r="B8" s="288">
        <v>5</v>
      </c>
      <c r="C8" s="923" t="s">
        <v>485</v>
      </c>
      <c r="D8" s="923"/>
      <c r="E8" s="923"/>
      <c r="F8" s="904"/>
      <c r="G8" s="114"/>
      <c r="H8" s="116"/>
      <c r="I8" s="116"/>
      <c r="J8" s="117"/>
    </row>
    <row r="9" spans="1:12" s="118" customFormat="1" ht="22.5" customHeight="1">
      <c r="A9" s="904"/>
      <c r="B9" s="289">
        <v>6</v>
      </c>
      <c r="C9" s="910" t="s">
        <v>476</v>
      </c>
      <c r="D9" s="910"/>
      <c r="E9" s="910"/>
      <c r="F9" s="904"/>
      <c r="G9" s="114"/>
      <c r="H9" s="116"/>
      <c r="I9" s="116"/>
      <c r="J9" s="117"/>
    </row>
    <row r="10" spans="1:12" s="118" customFormat="1" ht="29.25" customHeight="1">
      <c r="A10" s="904"/>
      <c r="B10" s="289">
        <v>7</v>
      </c>
      <c r="C10" s="910" t="s">
        <v>515</v>
      </c>
      <c r="D10" s="910"/>
      <c r="E10" s="910"/>
      <c r="F10" s="904"/>
      <c r="G10" s="114"/>
      <c r="H10" s="116"/>
      <c r="I10" s="116"/>
      <c r="J10" s="286"/>
    </row>
    <row r="11" spans="1:12" s="118" customFormat="1" ht="33" customHeight="1">
      <c r="A11" s="904"/>
      <c r="B11" s="617">
        <v>8</v>
      </c>
      <c r="C11" s="910" t="s">
        <v>699</v>
      </c>
      <c r="D11" s="910"/>
      <c r="E11" s="910"/>
      <c r="F11" s="904"/>
      <c r="G11" s="114"/>
      <c r="H11" s="116"/>
      <c r="I11" s="116"/>
      <c r="J11" s="286"/>
    </row>
    <row r="12" spans="1:12" s="118" customFormat="1" ht="35.25" customHeight="1">
      <c r="A12" s="904"/>
      <c r="B12" s="617">
        <v>9</v>
      </c>
      <c r="C12" s="911" t="s">
        <v>700</v>
      </c>
      <c r="D12" s="911"/>
      <c r="E12" s="912"/>
      <c r="F12" s="904"/>
      <c r="G12" s="114"/>
      <c r="H12" s="116"/>
      <c r="I12" s="116"/>
      <c r="J12" s="286"/>
    </row>
    <row r="13" spans="1:12" s="118" customFormat="1" ht="54" customHeight="1">
      <c r="A13" s="904"/>
      <c r="B13" s="617">
        <v>10</v>
      </c>
      <c r="C13" s="911" t="s">
        <v>701</v>
      </c>
      <c r="D13" s="911"/>
      <c r="E13" s="912"/>
      <c r="F13" s="904"/>
      <c r="G13" s="114"/>
      <c r="H13" s="116"/>
      <c r="I13" s="116"/>
      <c r="J13" s="286"/>
    </row>
    <row r="14" spans="1:12" s="118" customFormat="1" ht="33.75" customHeight="1">
      <c r="A14" s="904"/>
      <c r="B14" s="617">
        <v>11</v>
      </c>
      <c r="C14" s="911" t="s">
        <v>860</v>
      </c>
      <c r="D14" s="911"/>
      <c r="E14" s="912"/>
      <c r="F14" s="904"/>
      <c r="G14" s="114"/>
      <c r="H14" s="116"/>
      <c r="I14" s="116"/>
      <c r="J14" s="286"/>
    </row>
    <row r="15" spans="1:12" s="118" customFormat="1" ht="21" customHeight="1">
      <c r="A15" s="904"/>
      <c r="B15" s="617">
        <v>12</v>
      </c>
      <c r="C15" s="911" t="s">
        <v>861</v>
      </c>
      <c r="D15" s="911"/>
      <c r="E15" s="912"/>
      <c r="F15" s="904"/>
      <c r="G15" s="114"/>
      <c r="H15" s="116"/>
      <c r="I15" s="116"/>
      <c r="J15" s="286"/>
    </row>
    <row r="16" spans="1:12" s="118" customFormat="1" ht="33" customHeight="1">
      <c r="A16" s="904"/>
      <c r="B16" s="617">
        <v>13</v>
      </c>
      <c r="C16" s="911" t="s">
        <v>859</v>
      </c>
      <c r="D16" s="911"/>
      <c r="E16" s="912"/>
      <c r="F16" s="904"/>
      <c r="G16" s="114"/>
      <c r="H16" s="116"/>
      <c r="I16" s="116"/>
      <c r="J16" s="286"/>
    </row>
    <row r="17" spans="1:10" s="118" customFormat="1" ht="20.25" customHeight="1">
      <c r="A17" s="904"/>
      <c r="B17" s="617">
        <v>14</v>
      </c>
      <c r="C17" s="911" t="s">
        <v>862</v>
      </c>
      <c r="D17" s="911"/>
      <c r="E17" s="912"/>
      <c r="F17" s="904"/>
      <c r="G17" s="114"/>
      <c r="H17" s="116"/>
      <c r="I17" s="116"/>
      <c r="J17" s="286"/>
    </row>
    <row r="18" spans="1:10" s="118" customFormat="1" ht="20.25" customHeight="1">
      <c r="A18" s="904"/>
      <c r="B18" s="617">
        <v>15</v>
      </c>
      <c r="C18" s="911" t="s">
        <v>869</v>
      </c>
      <c r="D18" s="911"/>
      <c r="E18" s="912"/>
      <c r="F18" s="904"/>
      <c r="G18" s="114"/>
      <c r="H18" s="116"/>
      <c r="I18" s="116"/>
      <c r="J18" s="286"/>
    </row>
    <row r="19" spans="1:10" s="118" customFormat="1" ht="20.25" customHeight="1">
      <c r="A19" s="904"/>
      <c r="B19" s="617">
        <v>16</v>
      </c>
      <c r="C19" s="911" t="s">
        <v>870</v>
      </c>
      <c r="D19" s="911"/>
      <c r="E19" s="912"/>
      <c r="F19" s="904"/>
      <c r="G19" s="114"/>
      <c r="H19" s="116"/>
      <c r="I19" s="116"/>
      <c r="J19" s="286"/>
    </row>
    <row r="20" spans="1:10" s="118" customFormat="1" ht="20.25" customHeight="1">
      <c r="A20" s="904"/>
      <c r="B20" s="617">
        <v>17</v>
      </c>
      <c r="C20" s="911" t="s">
        <v>872</v>
      </c>
      <c r="D20" s="911"/>
      <c r="E20" s="912"/>
      <c r="F20" s="904"/>
      <c r="G20" s="114"/>
      <c r="H20" s="116"/>
      <c r="I20" s="116"/>
      <c r="J20" s="286"/>
    </row>
    <row r="21" spans="1:10" s="118" customFormat="1" ht="37.5" customHeight="1">
      <c r="A21" s="904"/>
      <c r="B21" s="290" t="s">
        <v>390</v>
      </c>
      <c r="C21" s="925" t="s">
        <v>863</v>
      </c>
      <c r="D21" s="925"/>
      <c r="E21" s="926"/>
      <c r="F21" s="904"/>
      <c r="G21" s="114"/>
      <c r="H21" s="116"/>
      <c r="I21" s="116"/>
      <c r="J21" s="117"/>
    </row>
    <row r="22" spans="1:10" ht="17.25" customHeight="1">
      <c r="A22" s="904"/>
      <c r="B22" s="291"/>
      <c r="C22" s="291"/>
      <c r="D22" s="291"/>
      <c r="E22" s="291"/>
      <c r="F22" s="904"/>
      <c r="G22" s="103"/>
      <c r="H22" s="104"/>
      <c r="I22" s="104"/>
      <c r="J22" s="105"/>
    </row>
    <row r="23" spans="1:10" ht="30" customHeight="1">
      <c r="A23" s="904"/>
      <c r="B23" s="922"/>
      <c r="C23" s="922"/>
      <c r="D23" s="922"/>
      <c r="E23" s="922"/>
      <c r="F23" s="904"/>
      <c r="G23" s="103"/>
      <c r="H23" s="104"/>
      <c r="I23" s="104"/>
      <c r="J23" s="105"/>
    </row>
    <row r="24" spans="1:10" ht="21.75" customHeight="1">
      <c r="A24" s="904"/>
      <c r="B24" s="108"/>
      <c r="C24" s="108"/>
      <c r="D24" s="108"/>
      <c r="E24" s="108"/>
      <c r="F24" s="904"/>
      <c r="G24" s="103"/>
      <c r="H24" s="104"/>
      <c r="I24" s="104"/>
      <c r="J24" s="105"/>
    </row>
    <row r="25" spans="1:10" ht="24" customHeight="1">
      <c r="A25" s="904"/>
      <c r="B25" s="913"/>
      <c r="C25" s="914"/>
      <c r="D25" s="914"/>
      <c r="E25" s="915"/>
      <c r="F25" s="904"/>
    </row>
    <row r="26" spans="1:10" ht="15.95" customHeight="1">
      <c r="A26" s="904"/>
      <c r="B26" s="916"/>
      <c r="C26" s="917"/>
      <c r="D26" s="917"/>
      <c r="E26" s="918"/>
      <c r="F26" s="904"/>
      <c r="G26" s="103"/>
      <c r="H26" s="104"/>
      <c r="I26" s="104"/>
      <c r="J26" s="105"/>
    </row>
    <row r="27" spans="1:10" ht="17.25" customHeight="1">
      <c r="A27" s="904"/>
      <c r="B27" s="916"/>
      <c r="C27" s="917"/>
      <c r="D27" s="917"/>
      <c r="E27" s="918"/>
      <c r="F27" s="904"/>
      <c r="G27" s="110"/>
      <c r="H27" s="110"/>
      <c r="I27" s="110"/>
      <c r="J27" s="110"/>
    </row>
    <row r="28" spans="1:10" ht="24" customHeight="1">
      <c r="A28" s="905"/>
      <c r="B28" s="919"/>
      <c r="C28" s="920"/>
      <c r="D28" s="920"/>
      <c r="E28" s="921"/>
      <c r="F28" s="905"/>
      <c r="G28" s="110"/>
      <c r="H28" s="110"/>
      <c r="I28" s="110"/>
      <c r="J28" s="110"/>
    </row>
    <row r="29" spans="1:10" ht="15.75">
      <c r="A29" s="111"/>
      <c r="B29" s="107"/>
      <c r="C29" s="107"/>
      <c r="D29" s="107"/>
      <c r="E29" s="107"/>
      <c r="F29" s="104"/>
      <c r="G29" s="104"/>
      <c r="H29" s="104"/>
      <c r="I29" s="104"/>
      <c r="J29" s="105"/>
    </row>
    <row r="30" spans="1:10" ht="15.75">
      <c r="A30" s="111"/>
      <c r="B30" s="111"/>
      <c r="C30" s="111"/>
      <c r="D30" s="111"/>
      <c r="E30" s="111"/>
      <c r="F30" s="104"/>
      <c r="G30" s="104"/>
      <c r="H30" s="104"/>
      <c r="I30" s="104"/>
      <c r="J30" s="105"/>
    </row>
  </sheetData>
  <sheetProtection password="CBD2" sheet="1" objects="1" scenarios="1" formatColumns="0" formatRows="0" selectLockedCells="1"/>
  <customSheetViews>
    <customSheetView guid="{B9DDBA10-9BB0-4D91-9619-C113F75B2489}" showPageBreaks="1" showGridLines="0" printArea="1" view="pageBreakPreview">
      <selection activeCell="F29" sqref="F29"/>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37"/>
  <headerFooter alignWithMargins="0"/>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130" zoomScaleSheetLayoutView="13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210" t="str">
        <f>'Attach 3(JV)'!A1</f>
        <v>Specification No. :5002001938/CONSULTANCY GIVEN/DOM/A04-CC CS -5</v>
      </c>
      <c r="B1" s="1210"/>
      <c r="C1" s="1210"/>
      <c r="D1" s="1210"/>
      <c r="E1" s="630" t="str">
        <f>"Attachment-14 " &amp; 'Attach 3(JV)'!AT1</f>
        <v xml:space="preserve">Attachment-14 </v>
      </c>
      <c r="F1" s="94"/>
      <c r="G1" s="94"/>
      <c r="H1" s="94"/>
    </row>
    <row r="3" spans="1:9" ht="83.25" customHeight="1">
      <c r="A3" s="1266" t="str">
        <f>'Attach 3(JV)'!A3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27"/>
      <c r="G3" s="28"/>
      <c r="H3" s="27"/>
    </row>
    <row r="4" spans="1:9" ht="20.100000000000001" customHeight="1">
      <c r="A4" s="29"/>
      <c r="H4" s="31"/>
      <c r="I4" s="11"/>
    </row>
    <row r="5" spans="1:9" ht="20.100000000000001" customHeight="1">
      <c r="A5" s="941" t="s">
        <v>415</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315" t="s">
        <v>475</v>
      </c>
      <c r="B16" s="1315"/>
      <c r="C16" s="1315"/>
      <c r="D16" s="1315"/>
      <c r="E16" s="1315"/>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3"/>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5"/>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7"/>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1"/>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2"/>
  <headerFooter alignWithMargins="0">
    <oddFooter>&amp;R&amp;"Book Antiqua,Bold"&amp;8 Page &amp;P of &amp;N</oddFooter>
  </headerFooter>
  <drawing r:id="rId3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115" zoomScaleNormal="100" zoomScaleSheetLayoutView="115"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5" customFormat="1" ht="32.1" customHeight="1">
      <c r="A1" s="1328" t="s">
        <v>487</v>
      </c>
      <c r="B1" s="1329"/>
      <c r="C1" s="1329"/>
      <c r="D1" s="1329"/>
      <c r="E1" s="1329"/>
      <c r="F1" s="1329"/>
      <c r="G1" s="1329"/>
      <c r="H1" s="1329"/>
      <c r="I1" s="1330"/>
    </row>
    <row r="2" spans="1:9" s="295" customFormat="1" ht="32.1" customHeight="1">
      <c r="A2" s="292" t="s">
        <v>488</v>
      </c>
      <c r="B2" s="1331" t="s">
        <v>489</v>
      </c>
      <c r="C2" s="1331"/>
      <c r="D2" s="1331"/>
      <c r="E2" s="1331"/>
      <c r="F2" s="1331"/>
      <c r="G2" s="1331"/>
      <c r="H2" s="1331"/>
      <c r="I2" s="1332"/>
    </row>
    <row r="3" spans="1:9" s="295" customFormat="1" ht="32.1" customHeight="1">
      <c r="A3" s="292" t="s">
        <v>490</v>
      </c>
      <c r="B3" s="1331" t="s">
        <v>491</v>
      </c>
      <c r="C3" s="1331"/>
      <c r="D3" s="1331"/>
      <c r="E3" s="1331"/>
      <c r="F3" s="1331"/>
      <c r="G3" s="1331"/>
      <c r="H3" s="1331"/>
      <c r="I3" s="1332"/>
    </row>
    <row r="4" spans="1:9" s="295" customFormat="1" ht="32.1" customHeight="1">
      <c r="A4" s="292" t="s">
        <v>492</v>
      </c>
      <c r="B4" s="1331" t="s">
        <v>493</v>
      </c>
      <c r="C4" s="1331"/>
      <c r="D4" s="1331"/>
      <c r="E4" s="1331"/>
      <c r="F4" s="1331"/>
      <c r="G4" s="1331"/>
      <c r="H4" s="1331"/>
      <c r="I4" s="1332"/>
    </row>
    <row r="5" spans="1:9" s="295" customFormat="1" ht="32.1" customHeight="1">
      <c r="A5" s="292" t="s">
        <v>494</v>
      </c>
      <c r="B5" s="1331" t="s">
        <v>495</v>
      </c>
      <c r="C5" s="1331"/>
      <c r="D5" s="1331"/>
      <c r="E5" s="1331"/>
      <c r="F5" s="1331"/>
      <c r="G5" s="1331"/>
      <c r="H5" s="1331"/>
      <c r="I5" s="1332"/>
    </row>
    <row r="6" spans="1:9" s="295" customFormat="1" ht="32.1" customHeight="1">
      <c r="A6" s="293" t="s">
        <v>496</v>
      </c>
      <c r="B6" s="1333" t="s">
        <v>553</v>
      </c>
      <c r="C6" s="1333"/>
      <c r="D6" s="1333"/>
      <c r="E6" s="1333"/>
      <c r="F6" s="1333"/>
      <c r="G6" s="1333"/>
      <c r="H6" s="1333"/>
      <c r="I6" s="1334"/>
    </row>
    <row r="7" spans="1:9" s="295" customFormat="1" ht="32.1" customHeight="1">
      <c r="A7" s="294"/>
      <c r="C7" s="294"/>
      <c r="D7" s="294"/>
      <c r="E7" s="294"/>
      <c r="F7" s="294"/>
      <c r="G7" s="294"/>
      <c r="H7" s="294"/>
      <c r="I7" s="294"/>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323" t="s">
        <v>404</v>
      </c>
      <c r="B31" s="1323"/>
      <c r="C31" s="1323"/>
      <c r="D31" s="1323"/>
      <c r="E31" s="1323"/>
      <c r="F31" s="1323"/>
      <c r="G31" s="1323"/>
      <c r="H31" s="1323"/>
      <c r="I31" s="1323"/>
      <c r="J31" s="63"/>
    </row>
    <row r="32" spans="1:10" ht="15.75">
      <c r="A32" s="1324" t="s">
        <v>405</v>
      </c>
      <c r="B32" s="1324"/>
      <c r="C32" s="1324"/>
      <c r="D32" s="1324"/>
      <c r="E32" s="1324"/>
      <c r="F32" s="1324"/>
      <c r="G32" s="1324"/>
      <c r="H32" s="1324"/>
      <c r="I32" s="1324"/>
      <c r="J32" s="63"/>
    </row>
    <row r="33" spans="1:10" ht="18.75">
      <c r="A33" s="1325" t="s">
        <v>406</v>
      </c>
      <c r="B33" s="1325"/>
      <c r="C33" s="1325"/>
      <c r="D33" s="1325"/>
      <c r="E33" s="1325"/>
      <c r="F33" s="1325"/>
      <c r="G33" s="1325"/>
      <c r="H33" s="1325"/>
      <c r="I33" s="1325"/>
      <c r="J33" s="63"/>
    </row>
    <row r="34" spans="1:10" ht="36" customHeight="1">
      <c r="A34" s="1326" t="s">
        <v>568</v>
      </c>
      <c r="B34" s="1326"/>
      <c r="C34" s="1326"/>
      <c r="D34" s="1326"/>
      <c r="E34" s="1326"/>
      <c r="F34" s="1326"/>
      <c r="G34" s="1326"/>
      <c r="H34" s="1326"/>
      <c r="I34" s="1326"/>
      <c r="J34" s="63"/>
    </row>
    <row r="35" spans="1:10" ht="18.75">
      <c r="A35" s="1325" t="s">
        <v>407</v>
      </c>
      <c r="B35" s="1325"/>
      <c r="C35" s="1325"/>
      <c r="D35" s="1325"/>
      <c r="E35" s="1325"/>
      <c r="F35" s="1325"/>
      <c r="G35" s="1325"/>
      <c r="H35" s="1325"/>
      <c r="I35" s="1325"/>
      <c r="J35" s="63"/>
    </row>
    <row r="36" spans="1:10" ht="15.75">
      <c r="A36" s="1324" t="s">
        <v>408</v>
      </c>
      <c r="B36" s="1324"/>
      <c r="C36" s="1324"/>
      <c r="D36" s="1324"/>
      <c r="E36" s="1324"/>
      <c r="F36" s="1324"/>
      <c r="G36" s="1324"/>
      <c r="H36" s="1324"/>
      <c r="I36" s="1324"/>
      <c r="J36" s="63"/>
    </row>
    <row r="37" spans="1:10" ht="15.75">
      <c r="A37" s="1324">
        <f>'Attach 3(JV)'!B9</f>
        <v>0</v>
      </c>
      <c r="B37" s="1324"/>
      <c r="C37" s="1324"/>
      <c r="D37" s="1324"/>
      <c r="E37" s="1324"/>
      <c r="F37" s="1324"/>
      <c r="G37" s="1324"/>
      <c r="H37" s="1324"/>
      <c r="I37" s="1324"/>
      <c r="J37" s="63"/>
    </row>
    <row r="38" spans="1:10" ht="58.5" customHeight="1">
      <c r="A38" s="1327" t="str">
        <f>" having its Registered Office at " &amp; 'Attach 3(JV)'!B10 &amp; " " &amp;'Attach 3(JV)'!B11 &amp; " " &amp;'Attach 3(JV)'!B12</f>
        <v xml:space="preserve"> having its Registered Office at 0 0 0</v>
      </c>
      <c r="B38" s="1327"/>
      <c r="C38" s="1327"/>
      <c r="D38" s="1327"/>
      <c r="E38" s="1327"/>
      <c r="F38" s="1327"/>
      <c r="G38" s="1327"/>
      <c r="H38" s="1327"/>
      <c r="I38" s="1327"/>
      <c r="J38" s="63"/>
    </row>
    <row r="39" spans="1:10" ht="15.75">
      <c r="A39" s="1324" t="str">
        <f>IF('Names of Bidder'!D6 = "Sole Bidder", " ", " and ")</f>
        <v xml:space="preserve"> </v>
      </c>
      <c r="B39" s="1324"/>
      <c r="C39" s="1324"/>
      <c r="D39" s="1324"/>
      <c r="E39" s="1324"/>
      <c r="F39" s="1324"/>
      <c r="G39" s="1324"/>
      <c r="H39" s="1324"/>
      <c r="I39" s="1324"/>
      <c r="J39" s="63"/>
    </row>
    <row r="40" spans="1:10" ht="17.25" customHeight="1">
      <c r="A40" s="1327" t="str">
        <f>IF('Names of Bidder'!D6= "Sole Bidder", "", IF('Names of Bidder'!D7=1,'Names of Bidder'!D23,IF('Names of Bidder'!D7="2 or More",'Names of Bidder'!D23&amp;" &amp; "&amp;'Names of Bidder'!D28,"")))</f>
        <v/>
      </c>
      <c r="B40" s="1327"/>
      <c r="C40" s="1327"/>
      <c r="D40" s="1327"/>
      <c r="E40" s="1327"/>
      <c r="F40" s="1327"/>
      <c r="G40" s="1327"/>
      <c r="H40" s="1327"/>
      <c r="I40" s="1327"/>
      <c r="J40" s="63"/>
    </row>
    <row r="41" spans="1:10" ht="39" customHeight="1">
      <c r="A41" s="1327"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27"/>
      <c r="C41" s="1327"/>
      <c r="D41" s="1327"/>
      <c r="E41" s="1327"/>
      <c r="F41" s="1327"/>
      <c r="G41" s="1327"/>
      <c r="H41" s="1327"/>
      <c r="I41" s="1327"/>
      <c r="J41" s="63"/>
    </row>
    <row r="42" spans="1:10" ht="15.75">
      <c r="A42" s="1324" t="s">
        <v>409</v>
      </c>
      <c r="B42" s="1324"/>
      <c r="C42" s="1324"/>
      <c r="D42" s="1324"/>
      <c r="E42" s="1324"/>
      <c r="F42" s="1324"/>
      <c r="G42" s="1324"/>
      <c r="H42" s="1324"/>
      <c r="I42" s="1324"/>
      <c r="J42" s="63"/>
    </row>
    <row r="43" spans="1:10" ht="18.75">
      <c r="A43" s="1325" t="s">
        <v>410</v>
      </c>
      <c r="B43" s="1325"/>
      <c r="C43" s="1325"/>
      <c r="D43" s="1325"/>
      <c r="E43" s="1325"/>
      <c r="F43" s="1325"/>
      <c r="G43" s="1325"/>
      <c r="H43" s="1325"/>
      <c r="I43" s="1325"/>
      <c r="J43" s="63"/>
    </row>
    <row r="44" spans="1:10" ht="18.75">
      <c r="A44" s="1325" t="s">
        <v>411</v>
      </c>
      <c r="B44" s="1325"/>
      <c r="C44" s="1325"/>
      <c r="D44" s="1325"/>
      <c r="E44" s="1325"/>
      <c r="F44" s="1325"/>
      <c r="G44" s="1325"/>
      <c r="H44" s="1325"/>
      <c r="I44" s="1325"/>
      <c r="J44" s="63"/>
    </row>
    <row r="45" spans="1:10" ht="102" customHeight="1">
      <c r="A45" s="1335" t="str">
        <f>"POWERGRID intends to award, under laid-down organisational procedures, contract(s) for " &amp; Basic!B1</f>
        <v>POWERGRID intends to award, under laid-down organisational procedures, contract(s) for Township Works Package-A for construction of Residential and Non-residential buildings including external infrastructural development in various substations of Assam state associated with NER Power System Improvement Project (Intra State: Assam).</v>
      </c>
      <c r="B45" s="1335"/>
      <c r="C45" s="1335"/>
      <c r="D45" s="1335"/>
      <c r="E45" s="1335"/>
      <c r="F45" s="1335"/>
      <c r="G45" s="1335"/>
      <c r="H45" s="1335"/>
      <c r="I45" s="1335"/>
      <c r="J45" s="63"/>
    </row>
    <row r="46" spans="1:10" ht="16.5" customHeight="1">
      <c r="A46" s="245"/>
      <c r="B46" s="247"/>
      <c r="C46" s="247"/>
      <c r="D46" s="247"/>
      <c r="E46" s="247"/>
      <c r="F46" s="245"/>
      <c r="G46" s="247"/>
      <c r="H46" s="247"/>
      <c r="I46" s="247"/>
      <c r="J46" s="63"/>
    </row>
    <row r="47" spans="1:10" ht="21" customHeight="1">
      <c r="A47" s="1213" t="s">
        <v>412</v>
      </c>
      <c r="B47" s="1213"/>
      <c r="C47" s="1213"/>
      <c r="D47" s="1213"/>
      <c r="E47" s="1318" t="s">
        <v>412</v>
      </c>
      <c r="F47" s="1318"/>
      <c r="G47" s="1318"/>
      <c r="H47" s="1318"/>
      <c r="I47" s="1318"/>
      <c r="J47" s="63"/>
    </row>
    <row r="48" spans="1:10" ht="32.25" customHeight="1">
      <c r="A48" s="1319" t="s">
        <v>497</v>
      </c>
      <c r="B48" s="1319"/>
      <c r="C48" s="1319"/>
      <c r="D48" s="1319"/>
      <c r="E48" s="1322" t="s">
        <v>414</v>
      </c>
      <c r="F48" s="1322"/>
      <c r="G48" s="1322"/>
      <c r="H48" s="1322"/>
      <c r="I48" s="1322"/>
      <c r="J48" s="63"/>
    </row>
    <row r="49" spans="1:10" ht="18.75" customHeight="1">
      <c r="A49" s="248" t="s">
        <v>415</v>
      </c>
      <c r="B49" s="249"/>
      <c r="C49" s="249"/>
      <c r="D49" s="249"/>
      <c r="E49" s="249"/>
      <c r="F49" s="249"/>
      <c r="G49" s="249"/>
      <c r="H49" s="249"/>
      <c r="I49" s="250" t="s">
        <v>416</v>
      </c>
      <c r="J49" s="63"/>
    </row>
    <row r="50" spans="1:10" ht="115.5" customHeight="1">
      <c r="A50" s="1320" t="str">
        <f>Basic!B1&amp;" and Specification Number " &amp;  Basic!B3 &amp; ". POWERGRID values full compliance with all relevant laws of the land, rules, regulations, economic use of resources, and of fairness/transparency in its relations with its Bidders/ Contractors."</f>
        <v>Township Works Package-A for construction of Residential and Non-residential buildings including external infrastructural development in various substations of Assam state associated with NER Power System Improvement Project (Intra State: Assam). and Specification Number 5002001938/CONSULTANCY GIVEN/DOM/A04-CC CS -5. POWERGRID values full compliance with all relevant laws of the land, rules, regulations, economic use of resources, and of fairness/transparency in its relations with its Bidders/ Contractors.</v>
      </c>
      <c r="B50" s="1320"/>
      <c r="C50" s="1320"/>
      <c r="D50" s="1320"/>
      <c r="E50" s="1320"/>
      <c r="F50" s="1320"/>
      <c r="G50" s="1320"/>
      <c r="H50" s="1320"/>
      <c r="I50" s="1320"/>
    </row>
    <row r="51" spans="1:10" ht="8.1" customHeight="1">
      <c r="A51" s="251"/>
      <c r="B51" s="252"/>
      <c r="C51" s="252"/>
      <c r="D51" s="252"/>
      <c r="E51" s="252"/>
      <c r="F51" s="252"/>
      <c r="G51" s="252"/>
      <c r="H51" s="252"/>
      <c r="I51" s="252"/>
    </row>
    <row r="52" spans="1:10" ht="35.25" customHeight="1">
      <c r="A52" s="1320" t="s">
        <v>417</v>
      </c>
      <c r="B52" s="1320"/>
      <c r="C52" s="1320"/>
      <c r="D52" s="1320"/>
      <c r="E52" s="1320"/>
      <c r="F52" s="1320"/>
      <c r="G52" s="1320"/>
      <c r="H52" s="1320"/>
      <c r="I52" s="1320"/>
    </row>
    <row r="53" spans="1:10" ht="8.1" customHeight="1">
      <c r="A53" s="253"/>
      <c r="B53" s="252"/>
      <c r="C53" s="252"/>
      <c r="D53" s="252"/>
      <c r="E53" s="252"/>
      <c r="F53" s="252"/>
      <c r="G53" s="252"/>
      <c r="H53" s="252"/>
      <c r="I53" s="252"/>
    </row>
    <row r="54" spans="1:10" ht="15.75">
      <c r="A54" s="1321" t="s">
        <v>544</v>
      </c>
      <c r="B54" s="1321"/>
      <c r="C54" s="1321"/>
      <c r="D54" s="1321"/>
      <c r="E54" s="1321"/>
      <c r="F54" s="1321"/>
      <c r="G54" s="1321"/>
      <c r="H54" s="1321"/>
      <c r="I54" s="1321"/>
    </row>
    <row r="55" spans="1:10" ht="8.1" customHeight="1">
      <c r="A55" s="253"/>
      <c r="B55" s="252"/>
      <c r="C55" s="252"/>
      <c r="D55" s="252"/>
      <c r="E55" s="252"/>
      <c r="F55" s="252"/>
      <c r="G55" s="252"/>
      <c r="H55" s="252"/>
      <c r="I55" s="252"/>
    </row>
    <row r="56" spans="1:10" ht="16.5">
      <c r="A56" s="1317" t="s">
        <v>418</v>
      </c>
      <c r="B56" s="1317"/>
      <c r="C56" s="1317"/>
      <c r="D56" s="1317"/>
      <c r="E56" s="1317"/>
      <c r="F56" s="1317"/>
      <c r="G56" s="1317"/>
      <c r="H56" s="1317"/>
      <c r="I56" s="1317"/>
    </row>
    <row r="57" spans="1:10" ht="8.1" customHeight="1">
      <c r="A57" s="254"/>
      <c r="B57" s="252"/>
      <c r="C57" s="252"/>
      <c r="D57" s="252"/>
      <c r="E57" s="252"/>
      <c r="F57" s="252"/>
      <c r="G57" s="252"/>
      <c r="H57" s="252"/>
      <c r="I57" s="252"/>
    </row>
    <row r="58" spans="1:10" ht="37.5" customHeight="1">
      <c r="A58" s="255" t="s">
        <v>419</v>
      </c>
      <c r="B58" s="1316" t="s">
        <v>420</v>
      </c>
      <c r="C58" s="1316"/>
      <c r="D58" s="1316"/>
      <c r="E58" s="1316"/>
      <c r="F58" s="1316"/>
      <c r="G58" s="1316"/>
      <c r="H58" s="1316"/>
      <c r="I58" s="1316"/>
    </row>
    <row r="59" spans="1:10" ht="8.1" customHeight="1">
      <c r="A59" s="253"/>
      <c r="B59" s="252"/>
      <c r="C59" s="252"/>
      <c r="D59" s="252"/>
      <c r="E59" s="252"/>
      <c r="F59" s="252"/>
      <c r="G59" s="252"/>
      <c r="H59" s="252"/>
      <c r="I59" s="252"/>
    </row>
    <row r="60" spans="1:10" ht="67.5" customHeight="1">
      <c r="A60" s="252"/>
      <c r="B60" s="255" t="s">
        <v>421</v>
      </c>
      <c r="C60" s="1316" t="s">
        <v>422</v>
      </c>
      <c r="D60" s="1316"/>
      <c r="E60" s="1316"/>
      <c r="F60" s="1316"/>
      <c r="G60" s="1316"/>
      <c r="H60" s="1316"/>
      <c r="I60" s="1316"/>
    </row>
    <row r="61" spans="1:10" ht="8.1" customHeight="1">
      <c r="A61" s="252"/>
      <c r="B61" s="255"/>
      <c r="C61" s="256"/>
      <c r="D61" s="256"/>
      <c r="E61" s="256"/>
      <c r="F61" s="256"/>
      <c r="G61" s="256"/>
      <c r="H61" s="256"/>
      <c r="I61" s="256"/>
    </row>
    <row r="62" spans="1:10" ht="83.25" customHeight="1">
      <c r="A62" s="252"/>
      <c r="B62" s="255" t="s">
        <v>423</v>
      </c>
      <c r="C62" s="1316" t="s">
        <v>806</v>
      </c>
      <c r="D62" s="1316"/>
      <c r="E62" s="1316"/>
      <c r="F62" s="1316"/>
      <c r="G62" s="1316"/>
      <c r="H62" s="1316"/>
      <c r="I62" s="1316"/>
    </row>
    <row r="63" spans="1:10" ht="8.1" customHeight="1">
      <c r="A63" s="252"/>
      <c r="B63" s="255"/>
      <c r="C63" s="256"/>
      <c r="D63" s="256"/>
      <c r="E63" s="256"/>
      <c r="F63" s="256"/>
      <c r="G63" s="256"/>
      <c r="H63" s="256"/>
      <c r="I63" s="256"/>
    </row>
    <row r="64" spans="1:10" ht="50.25" customHeight="1">
      <c r="A64" s="252"/>
      <c r="B64" s="255" t="s">
        <v>424</v>
      </c>
      <c r="C64" s="1316" t="s">
        <v>807</v>
      </c>
      <c r="D64" s="1316"/>
      <c r="E64" s="1316"/>
      <c r="F64" s="1316"/>
      <c r="G64" s="1316"/>
      <c r="H64" s="1316"/>
      <c r="I64" s="1316"/>
    </row>
    <row r="65" spans="1:10" ht="8.1" customHeight="1">
      <c r="A65" s="252"/>
      <c r="B65" s="255"/>
      <c r="C65" s="256"/>
      <c r="D65" s="256"/>
      <c r="E65" s="256"/>
      <c r="F65" s="256"/>
      <c r="G65" s="256"/>
      <c r="H65" s="256"/>
      <c r="I65" s="256"/>
    </row>
    <row r="66" spans="1:10" ht="69" customHeight="1">
      <c r="A66" s="255" t="s">
        <v>425</v>
      </c>
      <c r="B66" s="1316" t="s">
        <v>808</v>
      </c>
      <c r="C66" s="1316"/>
      <c r="D66" s="1316"/>
      <c r="E66" s="1316"/>
      <c r="F66" s="1316"/>
      <c r="G66" s="1316"/>
      <c r="H66" s="1316"/>
      <c r="I66" s="1316"/>
    </row>
    <row r="67" spans="1:10" ht="8.1" customHeight="1">
      <c r="A67" s="252"/>
      <c r="B67" s="255"/>
      <c r="C67" s="256"/>
      <c r="D67" s="256"/>
      <c r="E67" s="256"/>
      <c r="F67" s="256"/>
      <c r="G67" s="256"/>
      <c r="H67" s="256"/>
      <c r="I67" s="256"/>
    </row>
    <row r="68" spans="1:10" ht="16.5">
      <c r="A68" s="1317" t="s">
        <v>426</v>
      </c>
      <c r="B68" s="1317"/>
      <c r="C68" s="1317"/>
      <c r="D68" s="1317"/>
      <c r="E68" s="1317"/>
      <c r="F68" s="1317"/>
      <c r="G68" s="1317"/>
      <c r="H68" s="1317"/>
      <c r="I68" s="1317"/>
    </row>
    <row r="69" spans="1:10" ht="8.1" customHeight="1">
      <c r="A69" s="252"/>
      <c r="B69" s="255"/>
      <c r="C69" s="256"/>
      <c r="D69" s="256"/>
      <c r="E69" s="256"/>
      <c r="F69" s="256"/>
      <c r="G69" s="256"/>
      <c r="H69" s="256"/>
      <c r="I69" s="256"/>
    </row>
    <row r="70" spans="1:10" ht="49.5" customHeight="1">
      <c r="A70" s="255" t="s">
        <v>419</v>
      </c>
      <c r="B70" s="1316" t="s">
        <v>809</v>
      </c>
      <c r="C70" s="1316"/>
      <c r="D70" s="1316"/>
      <c r="E70" s="1316"/>
      <c r="F70" s="1316"/>
      <c r="G70" s="1316"/>
      <c r="H70" s="1316"/>
      <c r="I70" s="1316"/>
    </row>
    <row r="71" spans="1:10" ht="24" customHeight="1">
      <c r="A71" s="245"/>
      <c r="B71" s="249"/>
      <c r="C71" s="249"/>
      <c r="D71" s="249"/>
      <c r="E71" s="249"/>
      <c r="F71" s="245"/>
      <c r="G71" s="249"/>
      <c r="H71" s="249"/>
      <c r="I71" s="249"/>
      <c r="J71" s="63"/>
    </row>
    <row r="72" spans="1:10" ht="21" customHeight="1">
      <c r="A72" s="1213" t="s">
        <v>412</v>
      </c>
      <c r="B72" s="1213"/>
      <c r="C72" s="1213"/>
      <c r="D72" s="1213"/>
      <c r="E72" s="1318" t="s">
        <v>412</v>
      </c>
      <c r="F72" s="1318"/>
      <c r="G72" s="1318"/>
      <c r="H72" s="1318"/>
      <c r="I72" s="1318"/>
      <c r="J72" s="63"/>
    </row>
    <row r="73" spans="1:10" ht="33" customHeight="1">
      <c r="A73" s="1319" t="s">
        <v>413</v>
      </c>
      <c r="B73" s="1319"/>
      <c r="C73" s="1319"/>
      <c r="D73" s="1319"/>
      <c r="E73" s="1322" t="s">
        <v>414</v>
      </c>
      <c r="F73" s="1322"/>
      <c r="G73" s="1322"/>
      <c r="H73" s="1322"/>
      <c r="I73" s="1322"/>
      <c r="J73" s="63"/>
    </row>
    <row r="74" spans="1:10" ht="15.75">
      <c r="A74" s="248" t="s">
        <v>415</v>
      </c>
      <c r="B74" s="249"/>
      <c r="C74" s="249"/>
      <c r="D74" s="249"/>
      <c r="E74" s="249"/>
      <c r="F74" s="249"/>
      <c r="G74" s="249"/>
      <c r="H74" s="249"/>
      <c r="I74" s="250" t="s">
        <v>427</v>
      </c>
      <c r="J74" s="63"/>
    </row>
    <row r="75" spans="1:10" ht="96.75" customHeight="1">
      <c r="A75" s="252"/>
      <c r="B75" s="255" t="s">
        <v>428</v>
      </c>
      <c r="C75" s="1316" t="s">
        <v>810</v>
      </c>
      <c r="D75" s="1316"/>
      <c r="E75" s="1316"/>
      <c r="F75" s="1316"/>
      <c r="G75" s="1316"/>
      <c r="H75" s="1316"/>
      <c r="I75" s="1316"/>
    </row>
    <row r="76" spans="1:10" ht="9.9499999999999993" customHeight="1">
      <c r="A76" s="252"/>
      <c r="B76" s="257"/>
      <c r="C76" s="253"/>
      <c r="D76" s="253"/>
      <c r="E76" s="253"/>
      <c r="F76" s="253"/>
      <c r="G76" s="253"/>
      <c r="H76" s="253"/>
      <c r="I76" s="253"/>
    </row>
    <row r="77" spans="1:10" ht="99" customHeight="1">
      <c r="A77" s="252"/>
      <c r="B77" s="255" t="s">
        <v>423</v>
      </c>
      <c r="C77" s="1316" t="s">
        <v>811</v>
      </c>
      <c r="D77" s="1316"/>
      <c r="E77" s="1316"/>
      <c r="F77" s="1316"/>
      <c r="G77" s="1316"/>
      <c r="H77" s="1316"/>
      <c r="I77" s="1316"/>
    </row>
    <row r="78" spans="1:10" ht="9.9499999999999993" customHeight="1">
      <c r="A78" s="252"/>
      <c r="B78" s="255"/>
      <c r="C78" s="258"/>
      <c r="D78" s="258"/>
      <c r="E78" s="258"/>
      <c r="F78" s="258"/>
      <c r="G78" s="258"/>
      <c r="H78" s="258"/>
      <c r="I78" s="258"/>
    </row>
    <row r="79" spans="1:10" ht="53.25" customHeight="1">
      <c r="A79" s="252"/>
      <c r="B79" s="255" t="s">
        <v>424</v>
      </c>
      <c r="C79" s="1316" t="s">
        <v>812</v>
      </c>
      <c r="D79" s="1316"/>
      <c r="E79" s="1316"/>
      <c r="F79" s="1316"/>
      <c r="G79" s="1316"/>
      <c r="H79" s="1316"/>
      <c r="I79" s="1316"/>
    </row>
    <row r="80" spans="1:10" ht="9.9499999999999993" customHeight="1">
      <c r="A80" s="252"/>
      <c r="B80" s="255"/>
      <c r="C80" s="258"/>
      <c r="D80" s="258"/>
      <c r="E80" s="258"/>
      <c r="F80" s="258"/>
      <c r="G80" s="258"/>
      <c r="H80" s="258"/>
      <c r="I80" s="258"/>
    </row>
    <row r="81" spans="1:10" ht="9.9499999999999993" customHeight="1">
      <c r="A81" s="252"/>
      <c r="B81" s="255"/>
      <c r="C81" s="258"/>
      <c r="D81" s="258"/>
      <c r="E81" s="258"/>
      <c r="F81" s="258"/>
      <c r="G81" s="258"/>
      <c r="H81" s="258"/>
      <c r="I81" s="258"/>
    </row>
    <row r="82" spans="1:10" ht="85.5" customHeight="1">
      <c r="A82" s="252"/>
      <c r="B82" s="255" t="s">
        <v>429</v>
      </c>
      <c r="C82" s="1316" t="s">
        <v>430</v>
      </c>
      <c r="D82" s="1316"/>
      <c r="E82" s="1316"/>
      <c r="F82" s="1316"/>
      <c r="G82" s="1316"/>
      <c r="H82" s="1316"/>
      <c r="I82" s="1316"/>
    </row>
    <row r="83" spans="1:10" ht="9.9499999999999993" customHeight="1">
      <c r="A83" s="252"/>
      <c r="B83" s="255"/>
      <c r="C83" s="258"/>
      <c r="D83" s="258"/>
      <c r="E83" s="258"/>
      <c r="F83" s="258"/>
      <c r="G83" s="258"/>
      <c r="H83" s="258"/>
      <c r="I83" s="258"/>
    </row>
    <row r="84" spans="1:10" ht="66" customHeight="1">
      <c r="A84" s="252"/>
      <c r="B84" s="255" t="s">
        <v>431</v>
      </c>
      <c r="C84" s="1316" t="s">
        <v>813</v>
      </c>
      <c r="D84" s="1316"/>
      <c r="E84" s="1316"/>
      <c r="F84" s="1316"/>
      <c r="G84" s="1316"/>
      <c r="H84" s="1316"/>
      <c r="I84" s="1316"/>
    </row>
    <row r="85" spans="1:10" ht="9.9499999999999993" customHeight="1">
      <c r="A85" s="252"/>
      <c r="B85" s="255"/>
      <c r="C85" s="258"/>
      <c r="D85" s="258"/>
      <c r="E85" s="258"/>
      <c r="F85" s="258"/>
      <c r="G85" s="258"/>
      <c r="H85" s="258"/>
      <c r="I85" s="258"/>
    </row>
    <row r="86" spans="1:10" ht="63.75" customHeight="1">
      <c r="A86" s="252"/>
      <c r="B86" s="255" t="s">
        <v>432</v>
      </c>
      <c r="C86" s="1316" t="s">
        <v>433</v>
      </c>
      <c r="D86" s="1316"/>
      <c r="E86" s="1316"/>
      <c r="F86" s="1316"/>
      <c r="G86" s="1316"/>
      <c r="H86" s="1316"/>
      <c r="I86" s="1316"/>
    </row>
    <row r="87" spans="1:10" ht="8.1" customHeight="1">
      <c r="A87" s="252"/>
      <c r="B87" s="258"/>
      <c r="C87" s="258"/>
      <c r="D87" s="258"/>
      <c r="E87" s="258"/>
      <c r="F87" s="258"/>
      <c r="G87" s="258"/>
      <c r="H87" s="258"/>
      <c r="I87" s="258"/>
    </row>
    <row r="88" spans="1:10" ht="51" customHeight="1">
      <c r="A88" s="252"/>
      <c r="B88" s="255" t="s">
        <v>833</v>
      </c>
      <c r="C88" s="1316" t="s">
        <v>814</v>
      </c>
      <c r="D88" s="1316"/>
      <c r="E88" s="1316"/>
      <c r="F88" s="1316"/>
      <c r="G88" s="1316"/>
      <c r="H88" s="1316"/>
      <c r="I88" s="1316"/>
    </row>
    <row r="89" spans="1:10" ht="8.1" customHeight="1">
      <c r="A89" s="252"/>
      <c r="B89" s="258"/>
      <c r="C89" s="258"/>
      <c r="D89" s="258"/>
      <c r="E89" s="258"/>
      <c r="F89" s="258"/>
      <c r="G89" s="258"/>
      <c r="H89" s="258"/>
      <c r="I89" s="258"/>
    </row>
    <row r="90" spans="1:10" ht="37.5" customHeight="1">
      <c r="A90" s="255" t="s">
        <v>425</v>
      </c>
      <c r="B90" s="1316" t="s">
        <v>434</v>
      </c>
      <c r="C90" s="1316"/>
      <c r="D90" s="1316"/>
      <c r="E90" s="1316"/>
      <c r="F90" s="1316"/>
      <c r="G90" s="1316"/>
      <c r="H90" s="1316"/>
      <c r="I90" s="1316"/>
    </row>
    <row r="91" spans="1:10" ht="39.75" customHeight="1">
      <c r="A91" s="245"/>
      <c r="B91" s="249"/>
      <c r="C91" s="249"/>
      <c r="D91" s="249"/>
      <c r="E91" s="249"/>
      <c r="F91" s="245"/>
      <c r="G91" s="249"/>
      <c r="H91" s="249"/>
      <c r="I91" s="249"/>
      <c r="J91" s="63"/>
    </row>
    <row r="92" spans="1:10" ht="21" customHeight="1">
      <c r="A92" s="1213" t="s">
        <v>412</v>
      </c>
      <c r="B92" s="1213"/>
      <c r="C92" s="1213"/>
      <c r="D92" s="1213"/>
      <c r="E92" s="1318" t="s">
        <v>412</v>
      </c>
      <c r="F92" s="1318"/>
      <c r="G92" s="1318"/>
      <c r="H92" s="1318"/>
      <c r="I92" s="1318"/>
      <c r="J92" s="63"/>
    </row>
    <row r="93" spans="1:10" ht="33" customHeight="1">
      <c r="A93" s="1319" t="s">
        <v>413</v>
      </c>
      <c r="B93" s="1319"/>
      <c r="C93" s="1319"/>
      <c r="D93" s="1319"/>
      <c r="E93" s="1322" t="s">
        <v>414</v>
      </c>
      <c r="F93" s="1322"/>
      <c r="G93" s="1322"/>
      <c r="H93" s="1322"/>
      <c r="I93" s="1322"/>
      <c r="J93" s="63"/>
    </row>
    <row r="94" spans="1:10" ht="15.75">
      <c r="A94" s="248" t="s">
        <v>415</v>
      </c>
      <c r="B94" s="249"/>
      <c r="C94" s="249"/>
      <c r="D94" s="249"/>
      <c r="E94" s="249"/>
      <c r="F94" s="249"/>
      <c r="G94" s="249"/>
      <c r="H94" s="249"/>
      <c r="I94" s="250" t="s">
        <v>435</v>
      </c>
      <c r="J94" s="63"/>
    </row>
    <row r="95" spans="1:10" ht="15.75">
      <c r="A95" s="248"/>
      <c r="B95" s="249"/>
      <c r="C95" s="249"/>
      <c r="D95" s="249"/>
      <c r="E95" s="249"/>
      <c r="F95" s="249"/>
      <c r="G95" s="249"/>
      <c r="H95" s="249"/>
      <c r="I95" s="250"/>
      <c r="J95" s="63"/>
    </row>
    <row r="96" spans="1:10" ht="16.5">
      <c r="A96" s="1317" t="s">
        <v>436</v>
      </c>
      <c r="B96" s="1317"/>
      <c r="C96" s="1317"/>
      <c r="D96" s="1317"/>
      <c r="E96" s="1317"/>
      <c r="F96" s="1317"/>
      <c r="G96" s="1317"/>
      <c r="H96" s="1317"/>
      <c r="I96" s="1317"/>
    </row>
    <row r="97" spans="1:9" ht="10.5" customHeight="1">
      <c r="A97" s="252"/>
      <c r="B97" s="258"/>
      <c r="C97" s="258"/>
      <c r="D97" s="258"/>
      <c r="E97" s="258"/>
      <c r="F97" s="258"/>
      <c r="G97" s="258"/>
      <c r="H97" s="258"/>
      <c r="I97" s="258"/>
    </row>
    <row r="98" spans="1:9" ht="80.25" customHeight="1">
      <c r="A98" s="255" t="s">
        <v>419</v>
      </c>
      <c r="B98" s="1316" t="s">
        <v>815</v>
      </c>
      <c r="C98" s="1316"/>
      <c r="D98" s="1316"/>
      <c r="E98" s="1316"/>
      <c r="F98" s="1316"/>
      <c r="G98" s="1316"/>
      <c r="H98" s="1316"/>
      <c r="I98" s="1316"/>
    </row>
    <row r="99" spans="1:9" ht="8.1" customHeight="1">
      <c r="A99" s="252"/>
      <c r="B99" s="258"/>
      <c r="C99" s="258"/>
      <c r="D99" s="258"/>
      <c r="E99" s="258"/>
      <c r="F99" s="258"/>
      <c r="G99" s="258"/>
      <c r="H99" s="258"/>
      <c r="I99" s="258"/>
    </row>
    <row r="100" spans="1:9" ht="141.75" customHeight="1">
      <c r="A100" s="255" t="s">
        <v>425</v>
      </c>
      <c r="B100" s="1316" t="s">
        <v>816</v>
      </c>
      <c r="C100" s="1316"/>
      <c r="D100" s="1316"/>
      <c r="E100" s="1316"/>
      <c r="F100" s="1316"/>
      <c r="G100" s="1316"/>
      <c r="H100" s="1316"/>
      <c r="I100" s="1316"/>
    </row>
    <row r="101" spans="1:9" ht="8.1" customHeight="1">
      <c r="A101" s="252"/>
      <c r="B101" s="258"/>
      <c r="C101" s="258"/>
      <c r="D101" s="258"/>
      <c r="E101" s="258"/>
      <c r="F101" s="258"/>
      <c r="G101" s="258"/>
      <c r="H101" s="258"/>
      <c r="I101" s="258"/>
    </row>
    <row r="102" spans="1:9" ht="51.75" customHeight="1">
      <c r="A102" s="255" t="s">
        <v>437</v>
      </c>
      <c r="B102" s="1316" t="s">
        <v>817</v>
      </c>
      <c r="C102" s="1316"/>
      <c r="D102" s="1316"/>
      <c r="E102" s="1316"/>
      <c r="F102" s="1316"/>
      <c r="G102" s="1316"/>
      <c r="H102" s="1316"/>
      <c r="I102" s="1316"/>
    </row>
    <row r="103" spans="1:9" ht="15" customHeight="1">
      <c r="A103" s="253"/>
      <c r="B103" s="252"/>
      <c r="C103" s="252"/>
      <c r="D103" s="252"/>
      <c r="E103" s="252"/>
      <c r="F103" s="252"/>
      <c r="G103" s="252"/>
      <c r="H103" s="252"/>
      <c r="I103" s="252"/>
    </row>
    <row r="104" spans="1:9" ht="16.5">
      <c r="A104" s="1317" t="s">
        <v>438</v>
      </c>
      <c r="B104" s="1317"/>
      <c r="C104" s="1317"/>
      <c r="D104" s="1317"/>
      <c r="E104" s="1317"/>
      <c r="F104" s="1317"/>
      <c r="G104" s="1317"/>
      <c r="H104" s="1317"/>
      <c r="I104" s="1317"/>
    </row>
    <row r="105" spans="1:9" ht="8.1" customHeight="1">
      <c r="A105" s="252"/>
      <c r="B105" s="258"/>
      <c r="C105" s="258"/>
      <c r="D105" s="258"/>
      <c r="E105" s="258"/>
      <c r="F105" s="258"/>
      <c r="G105" s="258"/>
      <c r="H105" s="258"/>
      <c r="I105" s="258"/>
    </row>
    <row r="106" spans="1:9" ht="42.75" customHeight="1">
      <c r="A106" s="255" t="s">
        <v>419</v>
      </c>
      <c r="B106" s="1320" t="s">
        <v>818</v>
      </c>
      <c r="C106" s="1320"/>
      <c r="D106" s="1320"/>
      <c r="E106" s="1320"/>
      <c r="F106" s="1320"/>
      <c r="G106" s="1320"/>
      <c r="H106" s="1320"/>
      <c r="I106" s="1320"/>
    </row>
    <row r="107" spans="1:9" ht="8.1" customHeight="1">
      <c r="A107" s="252"/>
      <c r="B107" s="258"/>
      <c r="C107" s="258"/>
      <c r="D107" s="258"/>
      <c r="E107" s="258"/>
      <c r="F107" s="258"/>
      <c r="G107" s="258"/>
      <c r="H107" s="258"/>
      <c r="I107" s="258"/>
    </row>
    <row r="108" spans="1:9" ht="70.5" customHeight="1">
      <c r="A108" s="255" t="s">
        <v>425</v>
      </c>
      <c r="B108" s="1320" t="s">
        <v>819</v>
      </c>
      <c r="C108" s="1320"/>
      <c r="D108" s="1320"/>
      <c r="E108" s="1320"/>
      <c r="F108" s="1320"/>
      <c r="G108" s="1320"/>
      <c r="H108" s="1320"/>
      <c r="I108" s="1320"/>
    </row>
    <row r="109" spans="1:9" ht="8.1" customHeight="1">
      <c r="A109" s="252"/>
      <c r="B109" s="258"/>
      <c r="C109" s="258"/>
      <c r="D109" s="258"/>
      <c r="E109" s="258"/>
      <c r="F109" s="258"/>
      <c r="G109" s="258"/>
      <c r="H109" s="258"/>
      <c r="I109" s="258"/>
    </row>
    <row r="110" spans="1:9" ht="16.5">
      <c r="A110" s="1317" t="s">
        <v>439</v>
      </c>
      <c r="B110" s="1317"/>
      <c r="C110" s="1317"/>
      <c r="D110" s="1317"/>
      <c r="E110" s="1317"/>
      <c r="F110" s="1317"/>
      <c r="G110" s="1317"/>
      <c r="H110" s="1317"/>
      <c r="I110" s="1317"/>
    </row>
    <row r="111" spans="1:9" ht="15" customHeight="1">
      <c r="A111" s="254"/>
      <c r="B111" s="252"/>
      <c r="C111" s="252"/>
      <c r="D111" s="252"/>
      <c r="E111" s="252"/>
      <c r="F111" s="252"/>
      <c r="G111" s="252"/>
      <c r="H111" s="252"/>
      <c r="I111" s="252"/>
    </row>
    <row r="112" spans="1:9" ht="58.5" customHeight="1">
      <c r="A112" s="255" t="s">
        <v>419</v>
      </c>
      <c r="B112" s="1320" t="s">
        <v>820</v>
      </c>
      <c r="C112" s="1320"/>
      <c r="D112" s="1320"/>
      <c r="E112" s="1320"/>
      <c r="F112" s="1320"/>
      <c r="G112" s="1320"/>
      <c r="H112" s="1320"/>
      <c r="I112" s="1320"/>
    </row>
    <row r="113" spans="1:10" ht="43.5" customHeight="1">
      <c r="A113" s="255"/>
      <c r="B113" s="246"/>
      <c r="C113" s="246"/>
      <c r="D113" s="246"/>
      <c r="E113" s="246"/>
      <c r="F113" s="246"/>
      <c r="G113" s="246"/>
      <c r="H113" s="246"/>
      <c r="I113" s="246"/>
    </row>
    <row r="114" spans="1:10" ht="26.25" customHeight="1">
      <c r="A114" s="252"/>
      <c r="B114" s="252"/>
      <c r="C114" s="252"/>
      <c r="D114" s="252"/>
      <c r="E114" s="252"/>
      <c r="F114" s="252"/>
      <c r="G114" s="252"/>
      <c r="H114" s="252"/>
      <c r="I114" s="252"/>
      <c r="J114" s="63"/>
    </row>
    <row r="115" spans="1:10" ht="21" customHeight="1">
      <c r="A115" s="1213" t="s">
        <v>412</v>
      </c>
      <c r="B115" s="1213"/>
      <c r="C115" s="1213"/>
      <c r="D115" s="1213"/>
      <c r="E115" s="1318" t="s">
        <v>412</v>
      </c>
      <c r="F115" s="1318"/>
      <c r="G115" s="1318"/>
      <c r="H115" s="1318"/>
      <c r="I115" s="1318"/>
      <c r="J115" s="63"/>
    </row>
    <row r="116" spans="1:10" ht="33" customHeight="1">
      <c r="A116" s="1319" t="s">
        <v>413</v>
      </c>
      <c r="B116" s="1319"/>
      <c r="C116" s="1319"/>
      <c r="D116" s="1319"/>
      <c r="E116" s="1322" t="s">
        <v>414</v>
      </c>
      <c r="F116" s="1322"/>
      <c r="G116" s="1322"/>
      <c r="H116" s="1322"/>
      <c r="I116" s="1322"/>
      <c r="J116" s="63"/>
    </row>
    <row r="117" spans="1:10" ht="15.75">
      <c r="A117" s="248" t="s">
        <v>415</v>
      </c>
      <c r="B117" s="249"/>
      <c r="C117" s="249"/>
      <c r="D117" s="249"/>
      <c r="E117" s="249"/>
      <c r="F117" s="249"/>
      <c r="G117" s="249"/>
      <c r="H117" s="249"/>
      <c r="I117" s="250" t="s">
        <v>440</v>
      </c>
      <c r="J117" s="63"/>
    </row>
    <row r="118" spans="1:10" ht="15.95" customHeight="1">
      <c r="A118" s="253"/>
      <c r="B118" s="252"/>
      <c r="C118" s="252"/>
      <c r="D118" s="252"/>
      <c r="E118" s="252"/>
      <c r="F118" s="252"/>
      <c r="G118" s="252"/>
      <c r="H118" s="252"/>
      <c r="I118" s="252"/>
    </row>
    <row r="119" spans="1:10" ht="50.25" customHeight="1">
      <c r="A119" s="255" t="s">
        <v>425</v>
      </c>
      <c r="B119" s="1320" t="s">
        <v>821</v>
      </c>
      <c r="C119" s="1320"/>
      <c r="D119" s="1320"/>
      <c r="E119" s="1320"/>
      <c r="F119" s="1320"/>
      <c r="G119" s="1320"/>
      <c r="H119" s="1320"/>
      <c r="I119" s="1320"/>
    </row>
    <row r="120" spans="1:10" ht="12" customHeight="1">
      <c r="A120" s="253"/>
      <c r="B120" s="252"/>
      <c r="C120" s="252"/>
      <c r="D120" s="252"/>
      <c r="E120" s="252"/>
      <c r="F120" s="252"/>
      <c r="G120" s="252"/>
      <c r="H120" s="252"/>
      <c r="I120" s="252"/>
    </row>
    <row r="121" spans="1:10" ht="16.5">
      <c r="A121" s="1317" t="s">
        <v>441</v>
      </c>
      <c r="B121" s="1317"/>
      <c r="C121" s="1317"/>
      <c r="D121" s="1317"/>
      <c r="E121" s="1317"/>
      <c r="F121" s="1317"/>
      <c r="G121" s="1317"/>
      <c r="H121" s="1317"/>
      <c r="I121" s="1317"/>
    </row>
    <row r="122" spans="1:10" ht="15.95" customHeight="1">
      <c r="A122" s="253"/>
      <c r="B122" s="252"/>
      <c r="C122" s="252"/>
      <c r="D122" s="252"/>
      <c r="E122" s="252"/>
      <c r="F122" s="252"/>
      <c r="G122" s="252"/>
      <c r="H122" s="252"/>
      <c r="I122" s="252"/>
    </row>
    <row r="123" spans="1:10" ht="31.5" customHeight="1">
      <c r="A123" s="255" t="s">
        <v>419</v>
      </c>
      <c r="B123" s="1320" t="s">
        <v>442</v>
      </c>
      <c r="C123" s="1320"/>
      <c r="D123" s="1320"/>
      <c r="E123" s="1320"/>
      <c r="F123" s="1320"/>
      <c r="G123" s="1320"/>
      <c r="H123" s="1320"/>
      <c r="I123" s="1320"/>
    </row>
    <row r="124" spans="1:10" ht="8.1" customHeight="1">
      <c r="A124" s="252"/>
      <c r="B124" s="258"/>
      <c r="C124" s="258"/>
      <c r="D124" s="258"/>
      <c r="E124" s="258"/>
      <c r="F124" s="258"/>
      <c r="G124" s="258"/>
      <c r="H124" s="258"/>
      <c r="I124" s="258"/>
    </row>
    <row r="125" spans="1:10" ht="39" customHeight="1">
      <c r="A125" s="255" t="s">
        <v>425</v>
      </c>
      <c r="B125" s="1320" t="s">
        <v>443</v>
      </c>
      <c r="C125" s="1320"/>
      <c r="D125" s="1320"/>
      <c r="E125" s="1320"/>
      <c r="F125" s="1320"/>
      <c r="G125" s="1320"/>
      <c r="H125" s="1320"/>
      <c r="I125" s="1320"/>
    </row>
    <row r="126" spans="1:10" ht="12" customHeight="1">
      <c r="A126" s="253"/>
      <c r="B126" s="252"/>
      <c r="C126" s="252"/>
      <c r="D126" s="252"/>
      <c r="E126" s="252"/>
      <c r="F126" s="252"/>
      <c r="G126" s="252"/>
      <c r="H126" s="252"/>
      <c r="I126" s="252"/>
    </row>
    <row r="127" spans="1:10" ht="16.5">
      <c r="A127" s="1317" t="s">
        <v>444</v>
      </c>
      <c r="B127" s="1317"/>
      <c r="C127" s="1317"/>
      <c r="D127" s="1317"/>
      <c r="E127" s="1317"/>
      <c r="F127" s="1317"/>
      <c r="G127" s="1317"/>
      <c r="H127" s="1317"/>
      <c r="I127" s="1317"/>
    </row>
    <row r="128" spans="1:10" ht="15.95" customHeight="1">
      <c r="A128" s="253"/>
      <c r="B128" s="252"/>
      <c r="C128" s="252"/>
      <c r="D128" s="252"/>
      <c r="E128" s="252"/>
      <c r="F128" s="252"/>
      <c r="G128" s="252"/>
      <c r="H128" s="252"/>
      <c r="I128" s="252"/>
    </row>
    <row r="129" spans="1:10" ht="75" customHeight="1">
      <c r="A129" s="1320" t="s">
        <v>822</v>
      </c>
      <c r="B129" s="1320"/>
      <c r="C129" s="1320"/>
      <c r="D129" s="1320"/>
      <c r="E129" s="1320"/>
      <c r="F129" s="1320"/>
      <c r="G129" s="1320"/>
      <c r="H129" s="1320"/>
      <c r="I129" s="1320"/>
    </row>
    <row r="130" spans="1:10" ht="12" customHeight="1">
      <c r="A130" s="253"/>
      <c r="B130" s="252"/>
      <c r="C130" s="252"/>
      <c r="D130" s="252"/>
      <c r="E130" s="252"/>
      <c r="F130" s="252"/>
      <c r="G130" s="252"/>
      <c r="H130" s="252"/>
      <c r="I130" s="252"/>
    </row>
    <row r="131" spans="1:10" ht="21.75" customHeight="1">
      <c r="A131" s="1317" t="s">
        <v>445</v>
      </c>
      <c r="B131" s="1317"/>
      <c r="C131" s="1317"/>
      <c r="D131" s="1317"/>
      <c r="E131" s="1317"/>
      <c r="F131" s="1317"/>
      <c r="G131" s="1317"/>
      <c r="H131" s="1317"/>
      <c r="I131" s="1317"/>
    </row>
    <row r="132" spans="1:10" ht="15.95" customHeight="1">
      <c r="A132" s="254"/>
      <c r="B132" s="252"/>
      <c r="C132" s="252"/>
      <c r="D132" s="252"/>
      <c r="E132" s="252"/>
      <c r="F132" s="252"/>
      <c r="G132" s="252"/>
      <c r="H132" s="252"/>
      <c r="I132" s="252"/>
    </row>
    <row r="133" spans="1:10" ht="57.75" customHeight="1">
      <c r="A133" s="255" t="s">
        <v>419</v>
      </c>
      <c r="B133" s="1320" t="s">
        <v>823</v>
      </c>
      <c r="C133" s="1320"/>
      <c r="D133" s="1320"/>
      <c r="E133" s="1320"/>
      <c r="F133" s="1320"/>
      <c r="G133" s="1320"/>
      <c r="H133" s="1320"/>
      <c r="I133" s="1320"/>
    </row>
    <row r="134" spans="1:10" ht="8.1" customHeight="1">
      <c r="A134" s="252"/>
      <c r="B134" s="258"/>
      <c r="C134" s="258"/>
      <c r="D134" s="258"/>
      <c r="E134" s="258"/>
      <c r="F134" s="258"/>
      <c r="G134" s="258"/>
      <c r="H134" s="258"/>
      <c r="I134" s="258"/>
    </row>
    <row r="135" spans="1:10" ht="114" customHeight="1">
      <c r="A135" s="255" t="s">
        <v>425</v>
      </c>
      <c r="B135" s="1320" t="s">
        <v>824</v>
      </c>
      <c r="C135" s="1320"/>
      <c r="D135" s="1320"/>
      <c r="E135" s="1320"/>
      <c r="F135" s="1320"/>
      <c r="G135" s="1320"/>
      <c r="H135" s="1320"/>
      <c r="I135" s="1320"/>
    </row>
    <row r="136" spans="1:10" ht="28.5" customHeight="1">
      <c r="A136" s="255"/>
      <c r="B136" s="246"/>
      <c r="C136" s="246"/>
      <c r="D136" s="246"/>
      <c r="E136" s="246"/>
      <c r="F136" s="246"/>
      <c r="G136" s="246"/>
      <c r="H136" s="246"/>
      <c r="I136" s="246"/>
    </row>
    <row r="137" spans="1:10" ht="24.95" customHeight="1">
      <c r="A137" s="255"/>
      <c r="B137" s="246"/>
      <c r="C137" s="246"/>
      <c r="D137" s="246"/>
      <c r="E137" s="246"/>
      <c r="F137" s="246"/>
      <c r="G137" s="246"/>
      <c r="H137" s="246"/>
      <c r="I137" s="246"/>
    </row>
    <row r="138" spans="1:10" ht="21" customHeight="1">
      <c r="A138" s="1213" t="s">
        <v>412</v>
      </c>
      <c r="B138" s="1213"/>
      <c r="C138" s="1213"/>
      <c r="D138" s="1213"/>
      <c r="E138" s="1318" t="s">
        <v>412</v>
      </c>
      <c r="F138" s="1318"/>
      <c r="G138" s="1318"/>
      <c r="H138" s="1318"/>
      <c r="I138" s="1318"/>
      <c r="J138" s="63"/>
    </row>
    <row r="139" spans="1:10" ht="33" customHeight="1">
      <c r="A139" s="1319" t="s">
        <v>413</v>
      </c>
      <c r="B139" s="1319"/>
      <c r="C139" s="1319"/>
      <c r="D139" s="1319"/>
      <c r="E139" s="1322" t="s">
        <v>414</v>
      </c>
      <c r="F139" s="1322"/>
      <c r="G139" s="1322"/>
      <c r="H139" s="1322"/>
      <c r="I139" s="1322"/>
      <c r="J139" s="63"/>
    </row>
    <row r="140" spans="1:10" ht="15.75">
      <c r="A140" s="248" t="s">
        <v>415</v>
      </c>
      <c r="B140" s="249"/>
      <c r="C140" s="249"/>
      <c r="D140" s="249"/>
      <c r="E140" s="249"/>
      <c r="F140" s="249"/>
      <c r="G140" s="249"/>
      <c r="H140" s="249"/>
      <c r="I140" s="250" t="s">
        <v>446</v>
      </c>
      <c r="J140" s="63"/>
    </row>
    <row r="141" spans="1:10" ht="15.75">
      <c r="A141" s="248"/>
      <c r="B141" s="249"/>
      <c r="C141" s="249"/>
      <c r="D141" s="249"/>
      <c r="E141" s="249"/>
      <c r="F141" s="249"/>
      <c r="G141" s="249"/>
      <c r="H141" s="249"/>
      <c r="I141" s="250"/>
      <c r="J141" s="63"/>
    </row>
    <row r="142" spans="1:10" ht="8.25" customHeight="1">
      <c r="A142" s="248"/>
      <c r="B142" s="249"/>
      <c r="C142" s="249"/>
      <c r="D142" s="249"/>
      <c r="E142" s="249"/>
      <c r="F142" s="249"/>
      <c r="G142" s="249"/>
      <c r="H142" s="249"/>
      <c r="I142" s="250"/>
      <c r="J142" s="63"/>
    </row>
    <row r="143" spans="1:10" ht="54" customHeight="1">
      <c r="A143" s="255" t="s">
        <v>437</v>
      </c>
      <c r="B143" s="1320" t="s">
        <v>834</v>
      </c>
      <c r="C143" s="1320"/>
      <c r="D143" s="1320"/>
      <c r="E143" s="1320"/>
      <c r="F143" s="1320"/>
      <c r="G143" s="1320"/>
      <c r="H143" s="1320"/>
      <c r="I143" s="1320"/>
    </row>
    <row r="144" spans="1:10" ht="12" customHeight="1">
      <c r="A144" s="255"/>
      <c r="B144" s="1320"/>
      <c r="C144" s="1320"/>
      <c r="D144" s="1320"/>
      <c r="E144" s="1320"/>
      <c r="F144" s="1320"/>
      <c r="G144" s="1320"/>
      <c r="H144" s="1320"/>
      <c r="I144" s="1320"/>
    </row>
    <row r="145" spans="1:10" ht="124.5" customHeight="1">
      <c r="A145" s="255" t="s">
        <v>447</v>
      </c>
      <c r="B145" s="1320" t="s">
        <v>825</v>
      </c>
      <c r="C145" s="1320"/>
      <c r="D145" s="1320"/>
      <c r="E145" s="1320"/>
      <c r="F145" s="1320"/>
      <c r="G145" s="1320"/>
      <c r="H145" s="1320"/>
      <c r="I145" s="1320"/>
    </row>
    <row r="146" spans="1:10" ht="12" customHeight="1">
      <c r="A146" s="255"/>
      <c r="B146" s="1320"/>
      <c r="C146" s="1320"/>
      <c r="D146" s="1320"/>
      <c r="E146" s="1320"/>
      <c r="F146" s="1320"/>
      <c r="G146" s="1320"/>
      <c r="H146" s="1320"/>
      <c r="I146" s="1320"/>
    </row>
    <row r="147" spans="1:10" ht="98.25" customHeight="1">
      <c r="A147" s="255" t="s">
        <v>448</v>
      </c>
      <c r="B147" s="1320" t="s">
        <v>826</v>
      </c>
      <c r="C147" s="1320"/>
      <c r="D147" s="1320"/>
      <c r="E147" s="1320"/>
      <c r="F147" s="1320"/>
      <c r="G147" s="1320"/>
      <c r="H147" s="1320"/>
      <c r="I147" s="1320"/>
    </row>
    <row r="148" spans="1:10" ht="12" customHeight="1">
      <c r="A148" s="255"/>
      <c r="B148" s="1320"/>
      <c r="C148" s="1320"/>
      <c r="D148" s="1320"/>
      <c r="E148" s="1320"/>
      <c r="F148" s="1320"/>
      <c r="G148" s="1320"/>
      <c r="H148" s="1320"/>
      <c r="I148" s="1320"/>
    </row>
    <row r="149" spans="1:10" ht="136.5" customHeight="1">
      <c r="A149" s="255" t="s">
        <v>449</v>
      </c>
      <c r="B149" s="1320" t="s">
        <v>827</v>
      </c>
      <c r="C149" s="1320"/>
      <c r="D149" s="1320"/>
      <c r="E149" s="1320"/>
      <c r="F149" s="1320"/>
      <c r="G149" s="1320"/>
      <c r="H149" s="1320"/>
      <c r="I149" s="1320"/>
    </row>
    <row r="150" spans="1:10" ht="12" customHeight="1">
      <c r="A150" s="255"/>
      <c r="B150" s="1320"/>
      <c r="C150" s="1320"/>
      <c r="D150" s="1320"/>
      <c r="E150" s="1320"/>
      <c r="F150" s="1320"/>
      <c r="G150" s="1320"/>
      <c r="H150" s="1320"/>
      <c r="I150" s="1320"/>
    </row>
    <row r="151" spans="1:10" ht="70.5" customHeight="1">
      <c r="A151" s="255" t="s">
        <v>450</v>
      </c>
      <c r="B151" s="1320" t="s">
        <v>451</v>
      </c>
      <c r="C151" s="1320"/>
      <c r="D151" s="1320"/>
      <c r="E151" s="1320"/>
      <c r="F151" s="1320"/>
      <c r="G151" s="1320"/>
      <c r="H151" s="1320"/>
      <c r="I151" s="1320"/>
    </row>
    <row r="152" spans="1:10" ht="12" customHeight="1">
      <c r="A152" s="255"/>
      <c r="B152" s="1320"/>
      <c r="C152" s="1320"/>
      <c r="D152" s="1320"/>
      <c r="E152" s="1320"/>
      <c r="F152" s="1320"/>
      <c r="G152" s="1320"/>
      <c r="H152" s="1320"/>
      <c r="I152" s="1320"/>
    </row>
    <row r="153" spans="1:10" ht="88.5" customHeight="1">
      <c r="A153" s="255" t="s">
        <v>452</v>
      </c>
      <c r="B153" s="1320" t="s">
        <v>828</v>
      </c>
      <c r="C153" s="1320"/>
      <c r="D153" s="1320"/>
      <c r="E153" s="1320"/>
      <c r="F153" s="1320"/>
      <c r="G153" s="1320"/>
      <c r="H153" s="1320"/>
      <c r="I153" s="1320"/>
    </row>
    <row r="154" spans="1:10" ht="51" customHeight="1">
      <c r="A154" s="255"/>
      <c r="B154" s="246"/>
      <c r="C154" s="246"/>
      <c r="D154" s="246"/>
      <c r="E154" s="246"/>
      <c r="F154" s="246"/>
      <c r="G154" s="246"/>
      <c r="H154" s="246"/>
      <c r="I154" s="246"/>
    </row>
    <row r="155" spans="1:10" ht="24.95" customHeight="1">
      <c r="A155" s="255"/>
      <c r="B155" s="246"/>
      <c r="C155" s="246"/>
      <c r="D155" s="246"/>
      <c r="E155" s="246"/>
      <c r="F155" s="246"/>
      <c r="G155" s="246"/>
      <c r="H155" s="246"/>
      <c r="I155" s="246"/>
    </row>
    <row r="156" spans="1:10" ht="21" customHeight="1">
      <c r="A156" s="1213" t="s">
        <v>412</v>
      </c>
      <c r="B156" s="1213"/>
      <c r="C156" s="1213"/>
      <c r="D156" s="1213"/>
      <c r="E156" s="1318" t="s">
        <v>412</v>
      </c>
      <c r="F156" s="1318"/>
      <c r="G156" s="1318"/>
      <c r="H156" s="1318"/>
      <c r="I156" s="1318"/>
      <c r="J156" s="63"/>
    </row>
    <row r="157" spans="1:10" ht="33" customHeight="1">
      <c r="A157" s="1319" t="s">
        <v>413</v>
      </c>
      <c r="B157" s="1319"/>
      <c r="C157" s="1319"/>
      <c r="D157" s="1319"/>
      <c r="E157" s="1322" t="s">
        <v>414</v>
      </c>
      <c r="F157" s="1322"/>
      <c r="G157" s="1322"/>
      <c r="H157" s="1322"/>
      <c r="I157" s="1322"/>
      <c r="J157" s="63"/>
    </row>
    <row r="158" spans="1:10" ht="15.75">
      <c r="A158" s="248" t="s">
        <v>415</v>
      </c>
      <c r="B158" s="249"/>
      <c r="C158" s="249"/>
      <c r="D158" s="249"/>
      <c r="E158" s="249"/>
      <c r="F158" s="249"/>
      <c r="G158" s="249"/>
      <c r="H158" s="249"/>
      <c r="I158" s="250" t="s">
        <v>453</v>
      </c>
      <c r="J158" s="63"/>
    </row>
    <row r="159" spans="1:10" ht="15.75">
      <c r="A159" s="248"/>
      <c r="B159" s="249"/>
      <c r="C159" s="249"/>
      <c r="D159" s="249"/>
      <c r="E159" s="249"/>
      <c r="F159" s="249"/>
      <c r="G159" s="249"/>
      <c r="H159" s="249"/>
      <c r="I159" s="250"/>
      <c r="J159" s="63"/>
    </row>
    <row r="160" spans="1:10" ht="58.5" customHeight="1">
      <c r="A160" s="255" t="s">
        <v>454</v>
      </c>
      <c r="B160" s="1320" t="s">
        <v>830</v>
      </c>
      <c r="C160" s="1320"/>
      <c r="D160" s="1320"/>
      <c r="E160" s="1320"/>
      <c r="F160" s="1320"/>
      <c r="G160" s="1320"/>
      <c r="H160" s="1320"/>
      <c r="I160" s="1320"/>
    </row>
    <row r="161" spans="1:9" ht="8.1" customHeight="1">
      <c r="A161" s="255"/>
      <c r="B161" s="252"/>
      <c r="C161" s="252"/>
      <c r="D161" s="252"/>
      <c r="E161" s="252"/>
      <c r="F161" s="252"/>
      <c r="G161" s="252"/>
      <c r="H161" s="252"/>
      <c r="I161" s="252"/>
    </row>
    <row r="162" spans="1:9" ht="16.5" customHeight="1">
      <c r="A162" s="255" t="s">
        <v>829</v>
      </c>
      <c r="B162" s="1320" t="s">
        <v>455</v>
      </c>
      <c r="C162" s="1320"/>
      <c r="D162" s="1320"/>
      <c r="E162" s="1320"/>
      <c r="F162" s="1320"/>
      <c r="G162" s="1320"/>
      <c r="H162" s="1320"/>
      <c r="I162" s="1320"/>
    </row>
    <row r="163" spans="1:9" ht="8.1" customHeight="1">
      <c r="A163" s="255"/>
      <c r="B163" s="252"/>
      <c r="C163" s="252"/>
      <c r="D163" s="252"/>
      <c r="E163" s="252"/>
      <c r="F163" s="252"/>
      <c r="G163" s="252"/>
      <c r="H163" s="252"/>
      <c r="I163" s="252"/>
    </row>
    <row r="164" spans="1:9" ht="8.1" customHeight="1">
      <c r="A164" s="255"/>
      <c r="B164" s="252"/>
      <c r="C164" s="252"/>
      <c r="D164" s="252"/>
      <c r="E164" s="252"/>
      <c r="F164" s="252"/>
      <c r="G164" s="252"/>
      <c r="H164" s="252"/>
      <c r="I164" s="252"/>
    </row>
    <row r="165" spans="1:9" ht="68.25" customHeight="1">
      <c r="A165" s="255" t="s">
        <v>456</v>
      </c>
      <c r="B165" s="1336" t="s">
        <v>457</v>
      </c>
      <c r="C165" s="1336"/>
      <c r="D165" s="1336"/>
      <c r="E165" s="1336"/>
      <c r="F165" s="1336"/>
      <c r="G165" s="1336"/>
      <c r="H165" s="1336"/>
      <c r="I165" s="1336"/>
    </row>
    <row r="166" spans="1:9" ht="8.1" customHeight="1">
      <c r="A166" s="253"/>
      <c r="B166" s="252"/>
      <c r="C166" s="252"/>
      <c r="D166" s="252"/>
      <c r="E166" s="252"/>
      <c r="F166" s="252"/>
      <c r="G166" s="252"/>
      <c r="H166" s="252"/>
      <c r="I166" s="252"/>
    </row>
    <row r="167" spans="1:9" ht="16.5">
      <c r="A167" s="1317" t="s">
        <v>458</v>
      </c>
      <c r="B167" s="1317"/>
      <c r="C167" s="1317"/>
      <c r="D167" s="1317"/>
      <c r="E167" s="1317"/>
      <c r="F167" s="1317"/>
      <c r="G167" s="1317"/>
      <c r="H167" s="1317"/>
      <c r="I167" s="1317"/>
    </row>
    <row r="168" spans="1:9" ht="8.1" customHeight="1">
      <c r="A168" s="253"/>
      <c r="B168" s="252"/>
      <c r="C168" s="252"/>
      <c r="D168" s="252"/>
      <c r="E168" s="252"/>
      <c r="F168" s="252"/>
      <c r="G168" s="252"/>
      <c r="H168" s="252"/>
      <c r="I168" s="252"/>
    </row>
    <row r="169" spans="1:9" ht="54.75" customHeight="1">
      <c r="A169" s="1320" t="s">
        <v>459</v>
      </c>
      <c r="B169" s="1320"/>
      <c r="C169" s="1320"/>
      <c r="D169" s="1320"/>
      <c r="E169" s="1320"/>
      <c r="F169" s="1320"/>
      <c r="G169" s="1320"/>
      <c r="H169" s="1320"/>
      <c r="I169" s="1320"/>
    </row>
    <row r="170" spans="1:9" ht="8.1" customHeight="1">
      <c r="A170" s="254"/>
      <c r="B170" s="252"/>
      <c r="C170" s="252"/>
      <c r="D170" s="252"/>
      <c r="E170" s="252"/>
      <c r="F170" s="252"/>
      <c r="G170" s="252"/>
      <c r="H170" s="252"/>
      <c r="I170" s="252"/>
    </row>
    <row r="171" spans="1:9" ht="16.5">
      <c r="A171" s="1317" t="s">
        <v>460</v>
      </c>
      <c r="B171" s="1317"/>
      <c r="C171" s="1317"/>
      <c r="D171" s="1317"/>
      <c r="E171" s="1317"/>
      <c r="F171" s="1317"/>
      <c r="G171" s="1317"/>
      <c r="H171" s="1317"/>
      <c r="I171" s="1317"/>
    </row>
    <row r="172" spans="1:9" ht="8.1" customHeight="1">
      <c r="A172" s="253"/>
      <c r="B172" s="252"/>
      <c r="C172" s="252"/>
      <c r="D172" s="252"/>
      <c r="E172" s="252"/>
      <c r="F172" s="252"/>
      <c r="G172" s="252"/>
      <c r="H172" s="252"/>
      <c r="I172" s="252"/>
    </row>
    <row r="173" spans="1:9" ht="63.75" customHeight="1">
      <c r="A173" s="255" t="s">
        <v>419</v>
      </c>
      <c r="B173" s="1320" t="s">
        <v>461</v>
      </c>
      <c r="C173" s="1320"/>
      <c r="D173" s="1320"/>
      <c r="E173" s="1320"/>
      <c r="F173" s="1320"/>
      <c r="G173" s="1320"/>
      <c r="H173" s="1320"/>
      <c r="I173" s="1320"/>
    </row>
    <row r="174" spans="1:9" ht="8.1" customHeight="1">
      <c r="A174" s="257"/>
      <c r="B174" s="252"/>
      <c r="C174" s="252"/>
      <c r="D174" s="252"/>
      <c r="E174" s="252"/>
      <c r="F174" s="252"/>
      <c r="G174" s="252"/>
      <c r="H174" s="252"/>
      <c r="I174" s="252"/>
    </row>
    <row r="175" spans="1:9" ht="36" customHeight="1">
      <c r="A175" s="255" t="s">
        <v>425</v>
      </c>
      <c r="B175" s="1320" t="s">
        <v>831</v>
      </c>
      <c r="C175" s="1320"/>
      <c r="D175" s="1320"/>
      <c r="E175" s="1320"/>
      <c r="F175" s="1320"/>
      <c r="G175" s="1320"/>
      <c r="H175" s="1320"/>
      <c r="I175" s="1320"/>
    </row>
    <row r="176" spans="1:9" ht="8.1" customHeight="1">
      <c r="A176" s="257"/>
      <c r="B176" s="252"/>
      <c r="C176" s="252"/>
      <c r="D176" s="252"/>
      <c r="E176" s="252"/>
      <c r="F176" s="252"/>
      <c r="G176" s="252"/>
      <c r="H176" s="252"/>
      <c r="I176" s="252"/>
    </row>
    <row r="177" spans="1:10" ht="52.5" customHeight="1">
      <c r="A177" s="255" t="s">
        <v>437</v>
      </c>
      <c r="B177" s="1320" t="s">
        <v>462</v>
      </c>
      <c r="C177" s="1320"/>
      <c r="D177" s="1320"/>
      <c r="E177" s="1320"/>
      <c r="F177" s="1320"/>
      <c r="G177" s="1320"/>
      <c r="H177" s="1320"/>
      <c r="I177" s="1320"/>
    </row>
    <row r="178" spans="1:10" ht="8.1" customHeight="1">
      <c r="A178" s="255"/>
      <c r="B178" s="252"/>
      <c r="C178" s="252"/>
      <c r="D178" s="252"/>
      <c r="E178" s="252"/>
      <c r="F178" s="252"/>
      <c r="G178" s="252"/>
      <c r="H178" s="252"/>
      <c r="I178" s="252"/>
    </row>
    <row r="179" spans="1:10" ht="49.5" customHeight="1">
      <c r="A179" s="255" t="s">
        <v>447</v>
      </c>
      <c r="B179" s="1320" t="s">
        <v>463</v>
      </c>
      <c r="C179" s="1320"/>
      <c r="D179" s="1320"/>
      <c r="E179" s="1320"/>
      <c r="F179" s="1320"/>
      <c r="G179" s="1320"/>
      <c r="H179" s="1320"/>
      <c r="I179" s="1320"/>
    </row>
    <row r="180" spans="1:10" ht="8.1" customHeight="1">
      <c r="A180" s="255"/>
      <c r="B180" s="252"/>
      <c r="C180" s="252"/>
      <c r="D180" s="252"/>
      <c r="E180" s="252"/>
      <c r="F180" s="252"/>
      <c r="G180" s="252"/>
      <c r="H180" s="252"/>
      <c r="I180" s="252"/>
    </row>
    <row r="181" spans="1:10" ht="24.75" customHeight="1">
      <c r="A181" s="255" t="s">
        <v>448</v>
      </c>
      <c r="B181" s="1337" t="s">
        <v>832</v>
      </c>
      <c r="C181" s="1337"/>
      <c r="D181" s="1337"/>
      <c r="E181" s="1337"/>
      <c r="F181" s="1337"/>
      <c r="G181" s="1337"/>
      <c r="H181" s="1337"/>
      <c r="I181" s="1337"/>
    </row>
    <row r="182" spans="1:10" ht="8.1" customHeight="1">
      <c r="A182" s="255"/>
      <c r="B182" s="252"/>
      <c r="C182" s="252"/>
      <c r="D182" s="252"/>
      <c r="E182" s="252"/>
      <c r="F182" s="252"/>
      <c r="G182" s="252"/>
      <c r="H182" s="252"/>
      <c r="I182" s="252"/>
    </row>
    <row r="183" spans="1:10" ht="88.5" customHeight="1">
      <c r="A183" s="255" t="s">
        <v>449</v>
      </c>
      <c r="B183" s="1320" t="s">
        <v>464</v>
      </c>
      <c r="C183" s="1320"/>
      <c r="D183" s="1320"/>
      <c r="E183" s="1320"/>
      <c r="F183" s="1320"/>
      <c r="G183" s="1320"/>
      <c r="H183" s="1320"/>
      <c r="I183" s="1320"/>
    </row>
    <row r="184" spans="1:10" ht="8.1" customHeight="1">
      <c r="A184" s="255"/>
      <c r="B184" s="252"/>
      <c r="C184" s="252"/>
      <c r="D184" s="252"/>
      <c r="E184" s="252"/>
      <c r="F184" s="252"/>
      <c r="G184" s="252"/>
      <c r="H184" s="252"/>
      <c r="I184" s="252"/>
    </row>
    <row r="185" spans="1:10" ht="72" customHeight="1">
      <c r="A185" s="255" t="s">
        <v>465</v>
      </c>
      <c r="B185" s="1320" t="s">
        <v>466</v>
      </c>
      <c r="C185" s="1320"/>
      <c r="D185" s="1320"/>
      <c r="E185" s="1320"/>
      <c r="F185" s="1320"/>
      <c r="G185" s="1320"/>
      <c r="H185" s="1320"/>
      <c r="I185" s="1320"/>
    </row>
    <row r="186" spans="1:10" ht="31.5" customHeight="1">
      <c r="A186" s="255"/>
      <c r="B186" s="246"/>
      <c r="C186" s="246"/>
      <c r="D186" s="246"/>
      <c r="E186" s="246"/>
      <c r="F186" s="246"/>
      <c r="G186" s="246"/>
      <c r="H186" s="246"/>
      <c r="I186" s="246"/>
    </row>
    <row r="187" spans="1:10" ht="31.5" customHeight="1">
      <c r="A187" s="255"/>
      <c r="B187" s="246"/>
      <c r="C187" s="246"/>
      <c r="D187" s="246"/>
      <c r="E187" s="246"/>
      <c r="F187" s="246"/>
      <c r="G187" s="246"/>
      <c r="H187" s="246"/>
      <c r="I187" s="246"/>
    </row>
    <row r="188" spans="1:10" ht="21" customHeight="1">
      <c r="A188" s="1213" t="s">
        <v>412</v>
      </c>
      <c r="B188" s="1213"/>
      <c r="C188" s="1213"/>
      <c r="D188" s="1213"/>
      <c r="E188" s="1318" t="s">
        <v>412</v>
      </c>
      <c r="F188" s="1318"/>
      <c r="G188" s="1318"/>
      <c r="H188" s="1318"/>
      <c r="I188" s="1318"/>
      <c r="J188" s="63"/>
    </row>
    <row r="189" spans="1:10" ht="33" customHeight="1">
      <c r="A189" s="1319" t="s">
        <v>413</v>
      </c>
      <c r="B189" s="1319"/>
      <c r="C189" s="1319"/>
      <c r="D189" s="1319"/>
      <c r="E189" s="1322" t="s">
        <v>414</v>
      </c>
      <c r="F189" s="1322"/>
      <c r="G189" s="1322"/>
      <c r="H189" s="1322"/>
      <c r="I189" s="1322"/>
      <c r="J189" s="63"/>
    </row>
    <row r="190" spans="1:10" ht="15.75">
      <c r="A190" s="248" t="s">
        <v>415</v>
      </c>
      <c r="B190" s="249"/>
      <c r="C190" s="249"/>
      <c r="D190" s="249"/>
      <c r="E190" s="249"/>
      <c r="F190" s="249"/>
      <c r="G190" s="249"/>
      <c r="H190" s="249"/>
      <c r="I190" s="250" t="s">
        <v>467</v>
      </c>
      <c r="J190" s="63"/>
    </row>
    <row r="191" spans="1:10" ht="15.75">
      <c r="A191" s="248"/>
      <c r="B191" s="249"/>
      <c r="C191" s="249"/>
      <c r="D191" s="249"/>
      <c r="E191" s="249"/>
      <c r="F191" s="249"/>
      <c r="G191" s="249"/>
      <c r="H191" s="249"/>
      <c r="I191" s="250"/>
      <c r="J191" s="63"/>
    </row>
    <row r="192" spans="1:10" ht="53.25" customHeight="1">
      <c r="A192" s="255" t="s">
        <v>450</v>
      </c>
      <c r="B192" s="1320" t="s">
        <v>468</v>
      </c>
      <c r="C192" s="1320"/>
      <c r="D192" s="1320"/>
      <c r="E192" s="1320"/>
      <c r="F192" s="1320"/>
      <c r="G192" s="1320"/>
      <c r="H192" s="1320"/>
      <c r="I192" s="1320"/>
    </row>
    <row r="193" spans="1:9" ht="15.75">
      <c r="A193" s="253"/>
      <c r="B193" s="252"/>
      <c r="C193" s="252"/>
      <c r="D193" s="252"/>
      <c r="E193" s="252"/>
      <c r="F193" s="252"/>
      <c r="G193" s="252"/>
      <c r="H193" s="252"/>
      <c r="I193" s="252"/>
    </row>
    <row r="194" spans="1:9" ht="21.95" customHeight="1">
      <c r="A194" s="252"/>
      <c r="B194" s="245"/>
      <c r="C194" s="259"/>
      <c r="D194" s="259"/>
      <c r="E194" s="259"/>
      <c r="F194" s="245"/>
      <c r="G194" s="259"/>
      <c r="H194" s="259"/>
      <c r="I194" s="259"/>
    </row>
    <row r="195" spans="1:9" ht="21.95" customHeight="1">
      <c r="A195" s="252"/>
      <c r="B195" s="260" t="s">
        <v>469</v>
      </c>
      <c r="C195" s="260"/>
      <c r="D195" s="260"/>
      <c r="E195" s="260"/>
      <c r="F195" s="260" t="s">
        <v>469</v>
      </c>
      <c r="G195" s="260"/>
      <c r="H195" s="260"/>
      <c r="I195" s="260"/>
    </row>
    <row r="196" spans="1:9" ht="35.25" customHeight="1">
      <c r="A196" s="252"/>
      <c r="B196" s="1338" t="s">
        <v>413</v>
      </c>
      <c r="C196" s="1338"/>
      <c r="D196" s="1338"/>
      <c r="E196" s="1338"/>
      <c r="F196" s="1338" t="s">
        <v>414</v>
      </c>
      <c r="G196" s="1338"/>
      <c r="H196" s="1338"/>
      <c r="I196" s="1338"/>
    </row>
    <row r="197" spans="1:9" ht="21.95" customHeight="1">
      <c r="A197" s="252"/>
      <c r="B197" s="261"/>
      <c r="C197" s="262"/>
      <c r="D197" s="262"/>
      <c r="E197" s="262"/>
      <c r="F197" s="263"/>
      <c r="G197" s="263"/>
      <c r="H197" s="263"/>
      <c r="I197" s="263"/>
    </row>
    <row r="198" spans="1:9" ht="21.95" customHeight="1">
      <c r="A198" s="252"/>
      <c r="B198" s="1213" t="s">
        <v>470</v>
      </c>
      <c r="C198" s="1213"/>
      <c r="D198" s="1213"/>
      <c r="E198" s="1213"/>
      <c r="F198" s="1213" t="s">
        <v>470</v>
      </c>
      <c r="G198" s="1213"/>
      <c r="H198" s="1213"/>
      <c r="I198" s="1213"/>
    </row>
    <row r="199" spans="1:9" ht="21.95" customHeight="1">
      <c r="A199" s="252"/>
      <c r="B199" s="245"/>
      <c r="C199" s="262"/>
      <c r="D199" s="262"/>
      <c r="E199" s="262"/>
      <c r="F199" s="245"/>
      <c r="G199" s="262"/>
      <c r="H199" s="262"/>
      <c r="I199" s="262"/>
    </row>
    <row r="200" spans="1:9" ht="21.95" customHeight="1">
      <c r="A200" s="252"/>
      <c r="B200" s="245"/>
      <c r="C200" s="262"/>
      <c r="D200" s="262"/>
      <c r="E200" s="262"/>
      <c r="F200" s="245"/>
      <c r="G200" s="262"/>
      <c r="H200" s="262"/>
      <c r="I200" s="262"/>
    </row>
    <row r="201" spans="1:9" ht="24.75" customHeight="1">
      <c r="A201" s="252"/>
      <c r="B201" s="249" t="s">
        <v>471</v>
      </c>
      <c r="C201" s="264"/>
      <c r="D201" s="249"/>
      <c r="E201" s="249"/>
      <c r="F201" s="1339" t="s">
        <v>471</v>
      </c>
      <c r="G201" s="1340"/>
      <c r="H201" s="1340"/>
      <c r="I201" s="1340"/>
    </row>
    <row r="202" spans="1:9" ht="21.95" customHeight="1">
      <c r="A202" s="252"/>
      <c r="B202" s="249" t="s">
        <v>6</v>
      </c>
      <c r="C202" s="264"/>
      <c r="D202" s="249"/>
      <c r="E202" s="249"/>
      <c r="F202" s="1339" t="s">
        <v>6</v>
      </c>
      <c r="G202" s="1340"/>
      <c r="H202" s="1340"/>
      <c r="I202" s="1340"/>
    </row>
    <row r="203" spans="1:9" ht="21.95" customHeight="1">
      <c r="A203" s="252"/>
      <c r="B203" s="260"/>
      <c r="C203" s="262"/>
      <c r="D203" s="262"/>
      <c r="E203" s="262"/>
      <c r="F203" s="260"/>
      <c r="G203" s="262"/>
      <c r="H203" s="262"/>
      <c r="I203" s="262"/>
    </row>
    <row r="204" spans="1:9" ht="21.95" customHeight="1">
      <c r="A204" s="252"/>
      <c r="B204" s="1213" t="s">
        <v>472</v>
      </c>
      <c r="C204" s="1213"/>
      <c r="D204" s="1213"/>
      <c r="E204" s="1213"/>
      <c r="F204" s="1213" t="s">
        <v>472</v>
      </c>
      <c r="G204" s="1213"/>
      <c r="H204" s="1213"/>
      <c r="I204" s="1213"/>
    </row>
    <row r="205" spans="1:9" ht="21.95" customHeight="1">
      <c r="A205" s="252"/>
      <c r="B205" s="249" t="s">
        <v>471</v>
      </c>
      <c r="C205" s="249"/>
      <c r="D205" s="249"/>
      <c r="E205" s="249"/>
      <c r="F205" s="249" t="s">
        <v>471</v>
      </c>
      <c r="G205" s="260"/>
      <c r="H205" s="260"/>
      <c r="I205" s="260"/>
    </row>
    <row r="206" spans="1:9" ht="21.95" customHeight="1">
      <c r="A206" s="252"/>
      <c r="B206" s="249" t="s">
        <v>6</v>
      </c>
      <c r="C206" s="249"/>
      <c r="D206" s="249"/>
      <c r="E206" s="249"/>
      <c r="F206" s="249" t="s">
        <v>6</v>
      </c>
      <c r="G206" s="252"/>
      <c r="H206" s="252"/>
      <c r="I206" s="252"/>
    </row>
    <row r="207" spans="1:9" ht="21.95" customHeight="1">
      <c r="A207" s="252"/>
      <c r="B207" s="252"/>
      <c r="C207" s="252"/>
      <c r="D207" s="252"/>
      <c r="E207" s="252"/>
      <c r="F207" s="252"/>
      <c r="G207" s="252"/>
      <c r="H207" s="252"/>
      <c r="I207" s="252"/>
    </row>
    <row r="208" spans="1:9" ht="21.95" customHeight="1">
      <c r="A208" s="252"/>
      <c r="B208" s="1213" t="s">
        <v>546</v>
      </c>
      <c r="C208" s="1213"/>
      <c r="D208" s="1213"/>
      <c r="E208" s="1213"/>
      <c r="F208" s="1213" t="s">
        <v>546</v>
      </c>
      <c r="G208" s="1213"/>
      <c r="H208" s="1213"/>
      <c r="I208" s="1213"/>
    </row>
    <row r="209" spans="1:9" ht="21.95" customHeight="1">
      <c r="A209" s="252"/>
      <c r="B209" s="249" t="s">
        <v>471</v>
      </c>
      <c r="C209" s="249"/>
      <c r="D209" s="249"/>
      <c r="E209" s="249"/>
      <c r="F209" s="249" t="s">
        <v>471</v>
      </c>
      <c r="G209" s="260"/>
      <c r="H209" s="260"/>
      <c r="I209" s="260"/>
    </row>
    <row r="210" spans="1:9" ht="21.95" customHeight="1">
      <c r="A210" s="252"/>
      <c r="B210" s="249" t="s">
        <v>6</v>
      </c>
      <c r="C210" s="249"/>
      <c r="D210" s="249"/>
      <c r="E210" s="249"/>
      <c r="F210" s="249" t="s">
        <v>6</v>
      </c>
      <c r="G210" s="252"/>
      <c r="H210" s="252"/>
      <c r="I210" s="252"/>
    </row>
    <row r="211" spans="1:9" ht="21.95" customHeight="1">
      <c r="A211" s="252"/>
      <c r="B211" s="249"/>
      <c r="C211" s="249"/>
      <c r="D211" s="249"/>
      <c r="E211" s="249"/>
      <c r="F211" s="249"/>
      <c r="G211" s="252"/>
      <c r="H211" s="252"/>
      <c r="I211" s="252"/>
    </row>
    <row r="212" spans="1:9" ht="21.95" customHeight="1">
      <c r="A212" s="252"/>
      <c r="B212" s="249"/>
      <c r="C212" s="249"/>
      <c r="D212" s="249"/>
      <c r="E212" s="249"/>
      <c r="F212" s="249"/>
      <c r="G212" s="252"/>
      <c r="H212" s="252"/>
      <c r="I212" s="252"/>
    </row>
    <row r="213" spans="1:9" ht="21.95" customHeight="1">
      <c r="A213" s="252"/>
      <c r="B213" s="249"/>
      <c r="C213" s="249"/>
      <c r="D213" s="249"/>
      <c r="E213" s="249"/>
      <c r="F213" s="249"/>
      <c r="G213" s="252"/>
      <c r="H213" s="252"/>
      <c r="I213" s="252"/>
    </row>
    <row r="214" spans="1:9" ht="21.95" customHeight="1">
      <c r="A214" s="252"/>
      <c r="B214" s="249"/>
      <c r="C214" s="249"/>
      <c r="D214" s="249"/>
      <c r="E214" s="249"/>
      <c r="F214" s="249"/>
      <c r="G214" s="252"/>
      <c r="H214" s="252"/>
      <c r="I214" s="252"/>
    </row>
    <row r="215" spans="1:9" ht="21.95" customHeight="1">
      <c r="A215" s="252"/>
      <c r="B215" s="249"/>
      <c r="C215" s="249"/>
      <c r="D215" s="249"/>
      <c r="E215" s="249"/>
      <c r="F215" s="249"/>
      <c r="G215" s="252"/>
      <c r="H215" s="252"/>
      <c r="I215" s="252"/>
    </row>
    <row r="216" spans="1:9" ht="21.95" customHeight="1">
      <c r="A216" s="252"/>
      <c r="B216" s="249"/>
      <c r="C216" s="249"/>
      <c r="D216" s="249"/>
      <c r="E216" s="249"/>
      <c r="F216" s="249"/>
      <c r="G216" s="252"/>
      <c r="H216" s="252"/>
      <c r="I216" s="252"/>
    </row>
    <row r="217" spans="1:9" ht="21.95" customHeight="1">
      <c r="A217" s="252"/>
      <c r="B217" s="249"/>
      <c r="C217" s="249"/>
      <c r="D217" s="249"/>
      <c r="E217" s="249"/>
      <c r="F217" s="249"/>
      <c r="G217" s="252"/>
      <c r="H217" s="252"/>
      <c r="I217" s="252"/>
    </row>
    <row r="218" spans="1:9" ht="21.95" customHeight="1">
      <c r="A218" s="252"/>
      <c r="B218" s="249"/>
      <c r="C218" s="249"/>
      <c r="D218" s="249"/>
      <c r="E218" s="249"/>
      <c r="F218" s="249"/>
      <c r="G218" s="252"/>
      <c r="H218" s="252"/>
      <c r="I218" s="252"/>
    </row>
    <row r="219" spans="1:9" ht="21.95" customHeight="1">
      <c r="A219" s="252"/>
      <c r="B219" s="249"/>
      <c r="C219" s="249"/>
      <c r="D219" s="249"/>
      <c r="E219" s="249"/>
      <c r="F219" s="249"/>
      <c r="G219" s="252"/>
      <c r="H219" s="252"/>
      <c r="I219" s="252"/>
    </row>
    <row r="220" spans="1:9" ht="21.95" customHeight="1">
      <c r="A220" s="252"/>
      <c r="B220" s="249"/>
      <c r="C220" s="249"/>
      <c r="D220" s="249"/>
      <c r="E220" s="249"/>
      <c r="F220" s="249"/>
      <c r="G220" s="252"/>
      <c r="H220" s="252"/>
      <c r="I220" s="252"/>
    </row>
    <row r="221" spans="1:9" ht="21.95" customHeight="1">
      <c r="A221" s="252"/>
      <c r="B221" s="249"/>
      <c r="C221" s="249"/>
      <c r="D221" s="249"/>
      <c r="E221" s="249"/>
      <c r="F221" s="249"/>
      <c r="G221" s="252"/>
      <c r="H221" s="252"/>
      <c r="I221" s="252"/>
    </row>
    <row r="222" spans="1:9" ht="21.95" customHeight="1">
      <c r="A222" s="252"/>
      <c r="B222" s="249"/>
      <c r="C222" s="249"/>
      <c r="D222" s="249"/>
      <c r="E222" s="249"/>
      <c r="F222" s="249"/>
      <c r="G222" s="252"/>
      <c r="H222" s="252"/>
      <c r="I222" s="252"/>
    </row>
    <row r="223" spans="1:9" ht="15.75" customHeight="1">
      <c r="A223" s="252"/>
      <c r="B223" s="249"/>
      <c r="C223" s="249"/>
      <c r="D223" s="249"/>
      <c r="E223" s="249"/>
      <c r="F223" s="249"/>
      <c r="G223" s="252"/>
      <c r="H223" s="252"/>
      <c r="I223" s="252"/>
    </row>
    <row r="224" spans="1:9" ht="15.75">
      <c r="A224" s="265"/>
      <c r="B224" s="265"/>
      <c r="C224" s="265"/>
      <c r="D224" s="265"/>
      <c r="E224" s="265"/>
      <c r="F224" s="265"/>
      <c r="G224" s="265"/>
      <c r="H224" s="265"/>
      <c r="I224" s="265"/>
    </row>
    <row r="225" spans="1:9" ht="15.75">
      <c r="A225" s="248" t="s">
        <v>415</v>
      </c>
      <c r="B225" s="249"/>
      <c r="C225" s="249"/>
      <c r="D225" s="249"/>
      <c r="E225" s="249"/>
      <c r="F225" s="249"/>
      <c r="G225" s="249"/>
      <c r="H225" s="249"/>
      <c r="I225" s="250" t="s">
        <v>473</v>
      </c>
    </row>
    <row r="226" spans="1:9" ht="15.75">
      <c r="A226" s="252"/>
      <c r="B226" s="252"/>
      <c r="C226" s="252"/>
      <c r="D226" s="252"/>
      <c r="E226" s="252"/>
      <c r="F226" s="252"/>
      <c r="G226" s="252"/>
      <c r="H226" s="252"/>
      <c r="I226" s="252"/>
    </row>
    <row r="227" spans="1:9" ht="15.75">
      <c r="A227" s="252"/>
      <c r="B227" s="252"/>
      <c r="C227" s="252"/>
      <c r="D227" s="252"/>
      <c r="E227" s="252"/>
      <c r="F227" s="252"/>
      <c r="G227" s="252"/>
      <c r="H227" s="252"/>
      <c r="I227" s="252"/>
    </row>
    <row r="228" spans="1:9" ht="15.75">
      <c r="A228" s="252"/>
      <c r="B228" s="252"/>
      <c r="C228" s="252"/>
      <c r="D228" s="252"/>
      <c r="E228" s="252"/>
      <c r="F228" s="252"/>
      <c r="G228" s="252"/>
      <c r="H228" s="252"/>
      <c r="I228" s="252"/>
    </row>
    <row r="229" spans="1:9" ht="15.75">
      <c r="A229" s="252"/>
      <c r="B229" s="252"/>
      <c r="C229" s="252"/>
      <c r="D229" s="252"/>
      <c r="E229" s="252"/>
      <c r="F229" s="252"/>
      <c r="G229" s="252"/>
      <c r="H229" s="252"/>
      <c r="I229" s="252"/>
    </row>
    <row r="230" spans="1:9" ht="15.75">
      <c r="A230" s="252"/>
      <c r="B230" s="252"/>
      <c r="C230" s="252"/>
      <c r="D230" s="252"/>
      <c r="E230" s="252"/>
      <c r="F230" s="252"/>
      <c r="G230" s="252"/>
      <c r="H230" s="252"/>
      <c r="I230" s="252"/>
    </row>
    <row r="231" spans="1:9" ht="15.75">
      <c r="A231" s="252"/>
      <c r="B231" s="252"/>
      <c r="C231" s="252"/>
      <c r="D231" s="252"/>
      <c r="E231" s="252"/>
      <c r="F231" s="252"/>
      <c r="G231" s="252"/>
      <c r="H231" s="252"/>
      <c r="I231" s="252"/>
    </row>
    <row r="232" spans="1:9" ht="15.75">
      <c r="A232" s="252"/>
      <c r="B232" s="252"/>
      <c r="C232" s="252"/>
      <c r="D232" s="252"/>
      <c r="E232" s="252"/>
      <c r="F232" s="252"/>
      <c r="G232" s="252"/>
      <c r="H232" s="252"/>
      <c r="I232" s="252"/>
    </row>
    <row r="233" spans="1:9" ht="15.75">
      <c r="A233" s="252"/>
      <c r="B233" s="252"/>
      <c r="C233" s="252"/>
      <c r="D233" s="252"/>
      <c r="E233" s="252"/>
      <c r="F233" s="252"/>
      <c r="G233" s="252"/>
      <c r="H233" s="252"/>
      <c r="I233" s="252"/>
    </row>
    <row r="234" spans="1:9" ht="15.75">
      <c r="A234" s="252"/>
      <c r="B234" s="252"/>
      <c r="C234" s="252"/>
      <c r="D234" s="252"/>
      <c r="E234" s="252"/>
      <c r="F234" s="252"/>
      <c r="G234" s="252"/>
      <c r="H234" s="252"/>
      <c r="I234" s="252"/>
    </row>
    <row r="235" spans="1:9" ht="15.75">
      <c r="A235" s="252"/>
      <c r="B235" s="252"/>
      <c r="C235" s="252"/>
      <c r="D235" s="252"/>
      <c r="E235" s="252"/>
      <c r="F235" s="252"/>
      <c r="G235" s="252"/>
      <c r="H235" s="252"/>
      <c r="I235" s="252"/>
    </row>
    <row r="236" spans="1:9" ht="15.75">
      <c r="A236" s="252"/>
      <c r="B236" s="252"/>
      <c r="C236" s="252"/>
      <c r="D236" s="252"/>
      <c r="E236" s="252"/>
      <c r="F236" s="252"/>
      <c r="G236" s="252"/>
      <c r="H236" s="252"/>
      <c r="I236" s="252"/>
    </row>
    <row r="237" spans="1:9" ht="15.75">
      <c r="A237" s="252"/>
      <c r="B237" s="252"/>
      <c r="C237" s="252"/>
      <c r="D237" s="252"/>
      <c r="E237" s="252"/>
      <c r="F237" s="252"/>
      <c r="G237" s="252"/>
      <c r="H237" s="252"/>
      <c r="I237" s="252"/>
    </row>
    <row r="238" spans="1:9" ht="15.75">
      <c r="A238" s="252"/>
      <c r="B238" s="252"/>
      <c r="C238" s="252"/>
      <c r="D238" s="252"/>
      <c r="E238" s="252"/>
      <c r="F238" s="252"/>
      <c r="G238" s="252"/>
      <c r="H238" s="252"/>
      <c r="I238" s="252"/>
    </row>
  </sheetData>
  <sheetProtection password="CBD2" sheet="1" objects="1" scenarios="1" formatColumns="0" formatRows="0" selectLockedCells="1"/>
  <customSheetViews>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1"/>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2"/>
  <headerFooter alignWithMargins="0">
    <oddFooter>&amp;C&amp;A</oddFooter>
  </headerFooter>
  <rowBreaks count="7" manualBreakCount="7">
    <brk id="49" max="8" man="1"/>
    <brk id="74" max="8" man="1"/>
    <brk id="94" max="8" man="1"/>
    <brk id="117" max="8" man="1"/>
    <brk id="140" max="8" man="1"/>
    <brk id="158" max="8" man="1"/>
    <brk id="190" max="8" man="1"/>
  </rowBreaks>
  <drawing r:id="rId3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0"/>
  <sheetViews>
    <sheetView showGridLines="0" view="pageBreakPreview" topLeftCell="A7" zoomScale="160" zoomScaleNormal="100" zoomScaleSheetLayoutView="160" workbookViewId="0">
      <selection activeCell="E25" sqref="E25"/>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2"/>
    <col min="8" max="8" width="0" style="202" hidden="1" customWidth="1"/>
    <col min="9" max="11" width="9.140625" style="202"/>
    <col min="12" max="12" width="0" style="202" hidden="1" customWidth="1"/>
    <col min="13" max="13" width="35.42578125" style="202" hidden="1" customWidth="1"/>
    <col min="14" max="14" width="0" style="202" hidden="1" customWidth="1"/>
    <col min="15" max="31" width="9.140625" style="202"/>
    <col min="32" max="16384" width="9.140625" style="26"/>
  </cols>
  <sheetData>
    <row r="1" spans="1:31" ht="24" customHeight="1">
      <c r="A1" s="1173" t="str">
        <f>'Attach 3(JV)'!A1</f>
        <v>Specification No. :5002001938/CONSULTANCY GIVEN/DOM/A04-CC CS -5</v>
      </c>
      <c r="B1" s="1173"/>
      <c r="C1" s="1173"/>
      <c r="D1" s="1173"/>
      <c r="E1" s="344"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266" t="str">
        <f>Basic!B1</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9" customHeight="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32.25" customHeight="1">
      <c r="A5" s="1363" t="s">
        <v>509</v>
      </c>
      <c r="B5" s="1363"/>
      <c r="C5" s="1363"/>
      <c r="D5" s="1363"/>
      <c r="E5" s="1363"/>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ht="6" customHeight="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947" t="str">
        <f>'Attach 3(JV)'!A7</f>
        <v>Bidder’s Name and Address  :</v>
      </c>
      <c r="B8" s="947"/>
      <c r="C8" s="947"/>
      <c r="D8" s="947"/>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214" t="str">
        <f>'Attach 3(JV)'!A8</f>
        <v/>
      </c>
      <c r="B9" s="1214"/>
      <c r="C9" s="470"/>
      <c r="D9" s="470"/>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350</v>
      </c>
      <c r="B10" s="1364">
        <f>'Attach 3(JV)'!B9:D9</f>
        <v>0</v>
      </c>
      <c r="C10" s="1364"/>
      <c r="D10" s="1364"/>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352</v>
      </c>
      <c r="B11" s="1212">
        <f>'Attach 3(JV)'!B10:D10</f>
        <v>0</v>
      </c>
      <c r="C11" s="1212"/>
      <c r="D11" s="1212"/>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212">
        <f>'Attach 3(JV)'!B11:D11</f>
        <v>0</v>
      </c>
      <c r="C12" s="1212"/>
      <c r="D12" s="1212"/>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212">
        <f>'Attach 3(JV)'!B12</f>
        <v>0</v>
      </c>
      <c r="C13" s="1212"/>
      <c r="D13" s="1212"/>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212"/>
      <c r="C14" s="1212"/>
      <c r="D14" s="1212"/>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345</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ht="56.25" hidden="1" customHeight="1">
      <c r="A16" s="203" t="s">
        <v>398</v>
      </c>
      <c r="B16" s="1268" t="s">
        <v>399</v>
      </c>
      <c r="C16" s="1268"/>
      <c r="D16" s="1268"/>
      <c r="E16" s="1268"/>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16.5" hidden="1" customHeight="1">
      <c r="A17" s="204"/>
      <c r="B17" s="1365" t="s">
        <v>486</v>
      </c>
      <c r="C17" s="1365"/>
      <c r="D17" s="1365"/>
      <c r="E17" s="1365"/>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8" hidden="1" customHeight="1">
      <c r="B18" s="296" t="s">
        <v>400</v>
      </c>
      <c r="C18" s="297"/>
      <c r="D18" s="298"/>
      <c r="E18" s="130"/>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18" hidden="1" customHeight="1">
      <c r="A19" s="299"/>
      <c r="B19" s="296" t="s">
        <v>401</v>
      </c>
      <c r="C19" s="297"/>
      <c r="D19" s="298"/>
      <c r="E19" s="130"/>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hidden="1" customHeight="1">
      <c r="A20" s="1369"/>
      <c r="B20" s="1370"/>
      <c r="C20" s="1370"/>
      <c r="D20" s="1370"/>
      <c r="E20" s="1370"/>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39.75" hidden="1" customHeight="1">
      <c r="B21" s="1371"/>
      <c r="C21" s="1371"/>
      <c r="D21" s="1371"/>
      <c r="E21" s="137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35.25" customHeight="1">
      <c r="A22" s="203" t="s">
        <v>398</v>
      </c>
      <c r="B22" s="1268" t="s">
        <v>133</v>
      </c>
      <c r="C22" s="1268"/>
      <c r="D22" s="1268"/>
      <c r="E22" s="1268"/>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36" customHeight="1">
      <c r="A23" s="178" t="s">
        <v>157</v>
      </c>
      <c r="B23" s="1010" t="s">
        <v>134</v>
      </c>
      <c r="C23" s="1010"/>
      <c r="D23" s="1010"/>
      <c r="E23" s="167">
        <f>B10</f>
        <v>0</v>
      </c>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18.95" customHeight="1">
      <c r="A24" s="179" t="s">
        <v>158</v>
      </c>
      <c r="B24" s="1344" t="s">
        <v>135</v>
      </c>
      <c r="C24" s="1344"/>
      <c r="D24" s="1344"/>
      <c r="E24" s="12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ht="18.95" customHeight="1">
      <c r="A25" s="180"/>
      <c r="B25" s="1344" t="s">
        <v>136</v>
      </c>
      <c r="C25" s="1344"/>
      <c r="D25" s="1344"/>
      <c r="E25" s="174"/>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18.95" customHeight="1">
      <c r="A26" s="180"/>
      <c r="B26" s="1344"/>
      <c r="C26" s="1344"/>
      <c r="D26" s="1344"/>
      <c r="E26" s="174"/>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18.95" customHeight="1">
      <c r="A27" s="180"/>
      <c r="B27" s="1344"/>
      <c r="C27" s="1344"/>
      <c r="D27" s="1344"/>
      <c r="E27" s="174"/>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95" customHeight="1">
      <c r="A28" s="180"/>
      <c r="B28" s="1344" t="s">
        <v>137</v>
      </c>
      <c r="C28" s="1344"/>
      <c r="D28" s="1344"/>
      <c r="E28" s="174"/>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95" customHeight="1">
      <c r="A29" s="180"/>
      <c r="B29" s="1344"/>
      <c r="C29" s="1344"/>
      <c r="D29" s="1344"/>
      <c r="E29" s="275"/>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95" customHeight="1">
      <c r="A30" s="180"/>
      <c r="B30" s="1344"/>
      <c r="C30" s="1344"/>
      <c r="D30" s="1344"/>
      <c r="E30" s="275"/>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95" customHeight="1">
      <c r="A31" s="180"/>
      <c r="B31" s="1344" t="s">
        <v>138</v>
      </c>
      <c r="C31" s="1344"/>
      <c r="D31" s="1344"/>
      <c r="E31" s="275"/>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95" customHeight="1">
      <c r="A32" s="180"/>
      <c r="B32" s="1344"/>
      <c r="C32" s="1344"/>
      <c r="D32" s="1344"/>
      <c r="E32" s="174"/>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95" customHeight="1">
      <c r="A33" s="205"/>
      <c r="B33" s="1349"/>
      <c r="C33" s="1349"/>
      <c r="D33" s="1349"/>
      <c r="E33" s="175"/>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95" customHeight="1">
      <c r="A34" s="179" t="s">
        <v>572</v>
      </c>
      <c r="B34" s="1348" t="s">
        <v>139</v>
      </c>
      <c r="C34" s="1348"/>
      <c r="D34" s="1348"/>
      <c r="E34" s="136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60.75" customHeight="1">
      <c r="A35" s="205"/>
      <c r="B35" s="1366" t="s">
        <v>140</v>
      </c>
      <c r="C35" s="1367"/>
      <c r="D35" s="1368"/>
      <c r="E35" s="1362"/>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93" customHeight="1">
      <c r="A36" s="1227" t="s">
        <v>573</v>
      </c>
      <c r="B36" s="1345" t="s">
        <v>575</v>
      </c>
      <c r="C36" s="1346"/>
      <c r="D36" s="1347"/>
      <c r="E36" s="482"/>
      <c r="F36" s="201"/>
      <c r="G36" s="201"/>
      <c r="H36" s="201"/>
      <c r="I36" s="201"/>
      <c r="J36" s="201"/>
      <c r="K36" s="201"/>
      <c r="L36" s="201"/>
      <c r="M36" s="201" t="str">
        <f>IF('Names of Bidder'!D15="Yes","Yes","No")</f>
        <v>No</v>
      </c>
      <c r="N36" s="201"/>
      <c r="O36" s="201"/>
      <c r="P36" s="201"/>
      <c r="Q36" s="201"/>
      <c r="R36" s="201"/>
      <c r="S36" s="201"/>
      <c r="T36" s="201"/>
      <c r="U36" s="201"/>
      <c r="V36" s="201"/>
      <c r="W36" s="201"/>
      <c r="X36" s="201"/>
      <c r="Y36" s="201"/>
      <c r="Z36" s="201"/>
      <c r="AA36" s="201"/>
      <c r="AB36" s="201"/>
      <c r="AC36" s="201"/>
      <c r="AD36" s="201"/>
      <c r="AE36" s="201"/>
    </row>
    <row r="37" spans="1:31" ht="22.5" customHeight="1">
      <c r="A37" s="1228"/>
      <c r="B37" s="1373"/>
      <c r="C37" s="1173"/>
      <c r="D37" s="1374"/>
      <c r="E37" s="478"/>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60.75" customHeight="1">
      <c r="A38" s="350" t="s">
        <v>574</v>
      </c>
      <c r="B38" s="1375" t="s">
        <v>576</v>
      </c>
      <c r="C38" s="1376"/>
      <c r="D38" s="1377"/>
      <c r="E38" s="477"/>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114.75" customHeight="1">
      <c r="A39" s="479" t="s">
        <v>709</v>
      </c>
      <c r="B39" s="1345" t="s">
        <v>710</v>
      </c>
      <c r="C39" s="1346"/>
      <c r="D39" s="1347"/>
      <c r="E39" s="482"/>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row>
    <row r="40" spans="1:31" ht="21.75" customHeight="1">
      <c r="A40" s="612" t="s">
        <v>159</v>
      </c>
      <c r="B40" s="1358" t="s">
        <v>141</v>
      </c>
      <c r="C40" s="1359"/>
      <c r="D40" s="1360"/>
      <c r="E40" s="96"/>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row>
    <row r="41" spans="1:31" ht="24.75" customHeight="1">
      <c r="A41" s="612" t="s">
        <v>160</v>
      </c>
      <c r="B41" s="1342" t="s">
        <v>524</v>
      </c>
      <c r="C41" s="1342"/>
      <c r="D41" s="1342"/>
      <c r="E41" s="96"/>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44.25" customHeight="1">
      <c r="A42" s="347" t="s">
        <v>525</v>
      </c>
      <c r="B42" s="1342" t="s">
        <v>526</v>
      </c>
      <c r="C42" s="1342"/>
      <c r="D42" s="1342"/>
      <c r="E42" s="96"/>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36.75" customHeight="1">
      <c r="A43" s="347"/>
      <c r="B43" s="1342" t="s">
        <v>527</v>
      </c>
      <c r="C43" s="1342"/>
      <c r="D43" s="1342"/>
      <c r="E43" s="348" t="s">
        <v>528</v>
      </c>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17.100000000000001" customHeight="1">
      <c r="A44" s="347" t="s">
        <v>529</v>
      </c>
      <c r="B44" s="1253"/>
      <c r="C44" s="1343"/>
      <c r="D44" s="1254"/>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17.100000000000001" customHeight="1">
      <c r="A45" s="347" t="s">
        <v>28</v>
      </c>
      <c r="B45" s="1253"/>
      <c r="C45" s="1343"/>
      <c r="D45" s="1254"/>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17.100000000000001" customHeight="1">
      <c r="A46" s="347" t="s">
        <v>478</v>
      </c>
      <c r="B46" s="1253"/>
      <c r="C46" s="1343"/>
      <c r="D46" s="1254"/>
      <c r="E46" s="96"/>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66.75" customHeight="1">
      <c r="A47" s="347" t="s">
        <v>480</v>
      </c>
      <c r="B47" s="1342" t="s">
        <v>530</v>
      </c>
      <c r="C47" s="1342"/>
      <c r="D47" s="1342"/>
      <c r="E47" s="349"/>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7"/>
      <c r="B48" s="1342" t="s">
        <v>527</v>
      </c>
      <c r="C48" s="1342"/>
      <c r="D48" s="1342"/>
      <c r="E48" s="348" t="s">
        <v>528</v>
      </c>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7" t="s">
        <v>529</v>
      </c>
      <c r="B49" s="1253"/>
      <c r="C49" s="1343"/>
      <c r="D49" s="1254"/>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17.100000000000001" customHeight="1">
      <c r="A50" s="347" t="s">
        <v>28</v>
      </c>
      <c r="B50" s="1253"/>
      <c r="C50" s="1343"/>
      <c r="D50" s="1254"/>
      <c r="E50" s="96"/>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17.100000000000001" customHeight="1">
      <c r="A51" s="347" t="s">
        <v>478</v>
      </c>
      <c r="B51" s="1253"/>
      <c r="C51" s="1343"/>
      <c r="D51" s="1254"/>
      <c r="E51" s="96"/>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50" t="s">
        <v>531</v>
      </c>
      <c r="B52" s="1253"/>
      <c r="C52" s="1343"/>
      <c r="D52" s="1254"/>
      <c r="E52" s="96"/>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7" t="s">
        <v>479</v>
      </c>
      <c r="B53" s="1253"/>
      <c r="C53" s="1343"/>
      <c r="D53" s="1254"/>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50" t="s">
        <v>484</v>
      </c>
      <c r="B54" s="1253"/>
      <c r="C54" s="1343"/>
      <c r="D54" s="1254"/>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612">
        <v>6</v>
      </c>
      <c r="B55" s="1354" t="s">
        <v>142</v>
      </c>
      <c r="C55" s="1354"/>
      <c r="D55" s="1354"/>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50">
        <v>7</v>
      </c>
      <c r="B56" s="1344" t="s">
        <v>143</v>
      </c>
      <c r="C56" s="1344"/>
      <c r="D56" s="1344"/>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120"/>
      <c r="B57" s="1344"/>
      <c r="C57" s="1344"/>
      <c r="D57" s="1344"/>
      <c r="E57" s="174"/>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113"/>
      <c r="B58" s="1349"/>
      <c r="C58" s="1349"/>
      <c r="D58" s="1349"/>
      <c r="E58" s="175"/>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120">
        <v>8</v>
      </c>
      <c r="B59" s="1341" t="s">
        <v>144</v>
      </c>
      <c r="C59" s="1341"/>
      <c r="D59" s="1341"/>
      <c r="E59" s="17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120"/>
      <c r="B60" s="1344" t="s">
        <v>171</v>
      </c>
      <c r="C60" s="1344"/>
      <c r="D60" s="1344"/>
      <c r="E60" s="174"/>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50">
        <v>9</v>
      </c>
      <c r="B61" s="1355" t="s">
        <v>154</v>
      </c>
      <c r="C61" s="1356"/>
      <c r="D61" s="1357"/>
      <c r="E61" s="177"/>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20"/>
      <c r="B62" s="1344" t="s">
        <v>145</v>
      </c>
      <c r="C62" s="1344"/>
      <c r="D62" s="1344"/>
      <c r="E62" s="174"/>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c r="B63" s="1344" t="s">
        <v>146</v>
      </c>
      <c r="C63" s="1344"/>
      <c r="D63" s="1344"/>
      <c r="E63" s="174"/>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113"/>
      <c r="B64" s="1349" t="s">
        <v>147</v>
      </c>
      <c r="C64" s="1349"/>
      <c r="D64" s="1349"/>
      <c r="E64" s="175"/>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50">
        <v>10</v>
      </c>
      <c r="B65" s="1350" t="s">
        <v>148</v>
      </c>
      <c r="C65" s="1350"/>
      <c r="D65" s="1350"/>
      <c r="E65" s="177"/>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344" t="s">
        <v>149</v>
      </c>
      <c r="C66" s="1344"/>
      <c r="D66" s="1344"/>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20"/>
      <c r="B67" s="1344" t="s">
        <v>150</v>
      </c>
      <c r="C67" s="1344"/>
      <c r="D67" s="1344"/>
      <c r="E67" s="174"/>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120"/>
      <c r="B68" s="1344"/>
      <c r="C68" s="1344"/>
      <c r="D68" s="1344"/>
      <c r="E68" s="174"/>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120"/>
      <c r="B69" s="1344"/>
      <c r="C69" s="1344"/>
      <c r="D69" s="1344"/>
      <c r="E69" s="174"/>
      <c r="F69" s="201"/>
      <c r="G69" s="201"/>
      <c r="H69" s="206">
        <v>2</v>
      </c>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344" t="s">
        <v>151</v>
      </c>
      <c r="C70" s="1344"/>
      <c r="D70" s="1344"/>
      <c r="E70" s="174"/>
      <c r="F70" s="201"/>
      <c r="G70" s="201"/>
      <c r="H70" s="201"/>
      <c r="I70" s="201"/>
      <c r="J70" s="201"/>
      <c r="K70" s="201"/>
      <c r="L70" s="201"/>
      <c r="M70" s="201"/>
      <c r="N70" s="201"/>
      <c r="O70" s="201"/>
      <c r="P70" s="201"/>
      <c r="Q70" s="201"/>
      <c r="R70" s="201"/>
      <c r="S70" s="201"/>
      <c r="T70" s="201"/>
      <c r="U70" s="201"/>
      <c r="V70" s="201"/>
      <c r="W70" s="201"/>
      <c r="X70" s="201"/>
      <c r="Y70" s="201"/>
      <c r="Z70" s="100"/>
      <c r="AA70" s="100"/>
      <c r="AB70" s="100"/>
    </row>
    <row r="71" spans="1:31" ht="17.100000000000001" customHeight="1">
      <c r="A71" s="120"/>
      <c r="B71" s="1344" t="s">
        <v>152</v>
      </c>
      <c r="C71" s="1344"/>
      <c r="D71" s="1344"/>
      <c r="E71" s="174"/>
      <c r="Z71" s="100"/>
      <c r="AA71" s="100"/>
      <c r="AB71" s="100"/>
    </row>
    <row r="72" spans="1:31" ht="18.95" customHeight="1">
      <c r="A72" s="120"/>
      <c r="B72" s="1351" t="s">
        <v>152</v>
      </c>
      <c r="C72" s="1352"/>
      <c r="D72" s="1353"/>
      <c r="E72" s="189" t="str">
        <f>IF(H69=1,"Saving Account","Current Account")</f>
        <v>Current Account</v>
      </c>
      <c r="Z72" s="100"/>
      <c r="AA72" s="100"/>
      <c r="AB72" s="100"/>
    </row>
    <row r="73" spans="1:31" ht="33" customHeight="1">
      <c r="A73" s="98">
        <v>11</v>
      </c>
      <c r="B73" s="1010" t="s">
        <v>153</v>
      </c>
      <c r="C73" s="1010"/>
      <c r="D73" s="1010"/>
      <c r="E73" s="96"/>
    </row>
    <row r="74" spans="1:31" ht="48" customHeight="1">
      <c r="A74" s="98">
        <v>12</v>
      </c>
      <c r="B74" s="1010" t="s">
        <v>162</v>
      </c>
      <c r="C74" s="1010"/>
      <c r="D74" s="1010"/>
      <c r="E74" s="96"/>
    </row>
    <row r="75" spans="1:31" ht="50.25" customHeight="1">
      <c r="A75" s="1292" t="s">
        <v>161</v>
      </c>
      <c r="B75" s="1292"/>
      <c r="C75" s="1292"/>
      <c r="D75" s="1292"/>
      <c r="E75" s="1292"/>
    </row>
    <row r="76" spans="1:31">
      <c r="A76" s="1378"/>
      <c r="B76" s="1378"/>
      <c r="C76" s="1378"/>
      <c r="D76" s="1378"/>
      <c r="E76" s="1378"/>
    </row>
    <row r="77" spans="1:31" ht="15">
      <c r="A77" s="1040" t="s">
        <v>577</v>
      </c>
      <c r="B77" s="1040"/>
      <c r="C77" s="1040"/>
      <c r="D77" s="1040"/>
      <c r="E77" s="1040"/>
    </row>
    <row r="78" spans="1:31" ht="15">
      <c r="A78" s="1372"/>
      <c r="B78" s="1372"/>
      <c r="C78" s="1372"/>
      <c r="D78" s="1372"/>
      <c r="E78" s="1372"/>
    </row>
    <row r="79" spans="1:31" ht="15">
      <c r="A79" s="1040" t="s">
        <v>578</v>
      </c>
      <c r="B79" s="1040"/>
      <c r="C79" s="1040"/>
      <c r="D79" s="1040"/>
      <c r="E79" s="1040"/>
    </row>
    <row r="80" spans="1:31" ht="15">
      <c r="A80" s="1372"/>
      <c r="B80" s="1372"/>
      <c r="C80" s="1372"/>
      <c r="D80" s="1372"/>
      <c r="E80" s="1372"/>
    </row>
    <row r="81" spans="1:5" ht="15">
      <c r="A81" s="1379" t="s">
        <v>579</v>
      </c>
      <c r="B81" s="1379"/>
      <c r="C81" s="1379"/>
      <c r="D81" s="1379"/>
      <c r="E81" s="1379"/>
    </row>
    <row r="82" spans="1:5" ht="15">
      <c r="A82" s="1379" t="s">
        <v>580</v>
      </c>
      <c r="B82" s="1379"/>
      <c r="C82" s="1379"/>
      <c r="D82" s="1379"/>
      <c r="E82" s="1379"/>
    </row>
    <row r="83" spans="1:5" ht="15">
      <c r="A83" s="1379" t="s">
        <v>581</v>
      </c>
      <c r="B83" s="1379"/>
      <c r="C83" s="1379"/>
      <c r="D83" s="1379"/>
      <c r="E83" s="1379"/>
    </row>
    <row r="84" spans="1:5" ht="15">
      <c r="A84" s="1372"/>
      <c r="B84" s="1372"/>
      <c r="C84" s="1372"/>
      <c r="D84" s="1372"/>
      <c r="E84" s="1372"/>
    </row>
    <row r="85" spans="1:5" ht="32.25" customHeight="1">
      <c r="A85" s="1040" t="s">
        <v>582</v>
      </c>
      <c r="B85" s="1040"/>
      <c r="C85" s="1040"/>
      <c r="D85" s="1040"/>
      <c r="E85" s="1040"/>
    </row>
    <row r="86" spans="1:5">
      <c r="A86" s="62"/>
      <c r="B86" s="62"/>
      <c r="C86" s="62"/>
      <c r="D86" s="480"/>
      <c r="E86" s="481"/>
    </row>
    <row r="87" spans="1:5" ht="24.95" customHeight="1">
      <c r="A87" s="37" t="s">
        <v>7</v>
      </c>
      <c r="B87" s="101" t="str">
        <f>'Attach 3(JV)'!B24</f>
        <v>--</v>
      </c>
      <c r="D87" s="55" t="s">
        <v>5</v>
      </c>
      <c r="E87" s="266" t="str">
        <f>'Attach 3(JV)'!E24</f>
        <v/>
      </c>
    </row>
    <row r="88" spans="1:5" ht="34.5" customHeight="1">
      <c r="A88" s="37" t="s">
        <v>8</v>
      </c>
      <c r="B88" s="266" t="str">
        <f>'Attach 3(JV)'!B25</f>
        <v/>
      </c>
      <c r="D88" s="55" t="s">
        <v>6</v>
      </c>
      <c r="E88" s="266" t="str">
        <f>'Attach 3(JV)'!E25</f>
        <v/>
      </c>
    </row>
    <row r="89" spans="1:5" ht="24.95" customHeight="1">
      <c r="D89" s="55"/>
      <c r="E89" s="80"/>
    </row>
    <row r="90" spans="1:5" ht="48" customHeight="1">
      <c r="A90" s="39"/>
    </row>
    <row r="91" spans="1:5" ht="96" customHeight="1"/>
    <row r="92" spans="1:5" ht="20.100000000000001" customHeight="1">
      <c r="A92" s="39"/>
    </row>
    <row r="93" spans="1:5" ht="46.5" customHeight="1"/>
    <row r="94" spans="1:5" ht="20.100000000000001" customHeight="1">
      <c r="A94" s="39"/>
    </row>
    <row r="95" spans="1:5" ht="20.100000000000001" customHeight="1"/>
    <row r="96" spans="1:5" ht="20.100000000000001" customHeight="1">
      <c r="A96" s="39"/>
    </row>
    <row r="97" ht="20.100000000000001" customHeight="1"/>
    <row r="98" ht="20.100000000000001" customHeight="1"/>
    <row r="99" ht="20.100000000000001" customHeight="1"/>
    <row r="100" ht="20.100000000000001" customHeight="1"/>
    <row r="116" ht="62.25" customHeight="1"/>
    <row r="118" ht="57" customHeight="1"/>
    <row r="120" ht="40.5" customHeight="1"/>
  </sheetData>
  <sheetProtection password="CBD2" sheet="1" objects="1" scenarios="1" formatColumns="0" formatRows="0" selectLockedCells="1"/>
  <customSheetViews>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9"/>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3"/>
      <headerFooter alignWithMargins="0">
        <oddFooter>&amp;R&amp;"Book Antiqua,Bold"&amp;8 Page &amp;P of &amp;N</oddFooter>
      </headerFooter>
    </customSheetView>
  </customSheetViews>
  <mergeCells count="79">
    <mergeCell ref="A85:E85"/>
    <mergeCell ref="A84:E84"/>
    <mergeCell ref="A36:A37"/>
    <mergeCell ref="B36:D37"/>
    <mergeCell ref="B38:D38"/>
    <mergeCell ref="A76:E76"/>
    <mergeCell ref="A77:E77"/>
    <mergeCell ref="A82:E82"/>
    <mergeCell ref="A83:E83"/>
    <mergeCell ref="A78:E78"/>
    <mergeCell ref="A79:E79"/>
    <mergeCell ref="A80:E80"/>
    <mergeCell ref="A81:E81"/>
    <mergeCell ref="B46:D46"/>
    <mergeCell ref="B54:D54"/>
    <mergeCell ref="B69:D69"/>
    <mergeCell ref="B25:D25"/>
    <mergeCell ref="B26:D26"/>
    <mergeCell ref="B13:D13"/>
    <mergeCell ref="B16:E16"/>
    <mergeCell ref="A20:E20"/>
    <mergeCell ref="B21:E21"/>
    <mergeCell ref="E34:E35"/>
    <mergeCell ref="A3:E3"/>
    <mergeCell ref="A5:E5"/>
    <mergeCell ref="A8:D8"/>
    <mergeCell ref="B10:D10"/>
    <mergeCell ref="B11:D11"/>
    <mergeCell ref="B17:E17"/>
    <mergeCell ref="B14:D14"/>
    <mergeCell ref="B12:D12"/>
    <mergeCell ref="A9:B9"/>
    <mergeCell ref="B35:D35"/>
    <mergeCell ref="B30:D30"/>
    <mergeCell ref="B31:D31"/>
    <mergeCell ref="B27:D27"/>
    <mergeCell ref="B22:E22"/>
    <mergeCell ref="B23:D23"/>
    <mergeCell ref="B28:D28"/>
    <mergeCell ref="B29:D29"/>
    <mergeCell ref="B24:D24"/>
    <mergeCell ref="B68:D68"/>
    <mergeCell ref="B74:D74"/>
    <mergeCell ref="B63:D63"/>
    <mergeCell ref="B72:D72"/>
    <mergeCell ref="B49:D49"/>
    <mergeCell ref="B55:D55"/>
    <mergeCell ref="B61:D61"/>
    <mergeCell ref="B62:D62"/>
    <mergeCell ref="B56:D56"/>
    <mergeCell ref="B58:D58"/>
    <mergeCell ref="B40:D40"/>
    <mergeCell ref="B32:D32"/>
    <mergeCell ref="B33:D33"/>
    <mergeCell ref="B70:D70"/>
    <mergeCell ref="B71:D71"/>
    <mergeCell ref="B60:D60"/>
    <mergeCell ref="A75:E75"/>
    <mergeCell ref="B64:D64"/>
    <mergeCell ref="B65:D65"/>
    <mergeCell ref="B66:D66"/>
    <mergeCell ref="B67:D67"/>
    <mergeCell ref="B73:D73"/>
    <mergeCell ref="A1:D1"/>
    <mergeCell ref="B59:D59"/>
    <mergeCell ref="B47:D47"/>
    <mergeCell ref="B48:D48"/>
    <mergeCell ref="B50:D50"/>
    <mergeCell ref="B51:D51"/>
    <mergeCell ref="B52:D52"/>
    <mergeCell ref="B53:D53"/>
    <mergeCell ref="B41:D41"/>
    <mergeCell ref="B42:D42"/>
    <mergeCell ref="B43:D43"/>
    <mergeCell ref="B57:D57"/>
    <mergeCell ref="B44:D44"/>
    <mergeCell ref="B45:D45"/>
    <mergeCell ref="B39:D39"/>
    <mergeCell ref="B34:D34"/>
  </mergeCells>
  <dataValidations count="3">
    <dataValidation type="list" allowBlank="1" showInputMessage="1" showErrorMessage="1" sqref="E18:E19" xr:uid="{00000000-0002-0000-1500-000000000000}">
      <formula1>"Yes, No"</formula1>
    </dataValidation>
    <dataValidation type="list" allowBlank="1" showInputMessage="1" showErrorMessage="1" sqref="E71" xr:uid="{00000000-0002-0000-1500-000001000000}">
      <formula1>$Z$70:$Z$71</formula1>
    </dataValidation>
    <dataValidation type="list" allowBlank="1" showInputMessage="1" showErrorMessage="1" sqref="E36 E39" xr:uid="{00000000-0002-0000-1500-000002000000}">
      <formula1>"Yes,No"</formula1>
    </dataValidation>
  </dataValidations>
  <pageMargins left="0.75" right="0.63" top="0.57999999999999996" bottom="0.6" header="0.34" footer="0.35"/>
  <pageSetup scale="88" fitToHeight="0" orientation="portrait" r:id="rId34"/>
  <headerFooter alignWithMargins="0">
    <oddFooter>&amp;R&amp;"Book Antiqua,Bold"&amp;8 Page &amp;P of &amp;N</oddFooter>
  </headerFooter>
  <rowBreaks count="1" manualBreakCount="1">
    <brk id="30" max="4" man="1"/>
  </rowBreaks>
  <drawing r:id="rId35"/>
  <legacyDrawing r:id="rId36"/>
  <mc:AlternateContent xmlns:mc="http://schemas.openxmlformats.org/markup-compatibility/2006">
    <mc:Choice Requires="x14">
      <controls>
        <mc:AlternateContent xmlns:mc="http://schemas.openxmlformats.org/markup-compatibility/2006">
          <mc:Choice Requires="x14">
            <control shapeId="24577" r:id="rId37" name="Option Button 1">
              <controlPr defaultSize="0" autoFill="0" autoLine="0" autoPict="0">
                <anchor moveWithCells="1">
                  <from>
                    <xdr:col>1</xdr:col>
                    <xdr:colOff>1123950</xdr:colOff>
                    <xdr:row>71</xdr:row>
                    <xdr:rowOff>19050</xdr:rowOff>
                  </from>
                  <to>
                    <xdr:col>1</xdr:col>
                    <xdr:colOff>2124075</xdr:colOff>
                    <xdr:row>71</xdr:row>
                    <xdr:rowOff>228600</xdr:rowOff>
                  </to>
                </anchor>
              </controlPr>
            </control>
          </mc:Choice>
        </mc:AlternateContent>
        <mc:AlternateContent xmlns:mc="http://schemas.openxmlformats.org/markup-compatibility/2006">
          <mc:Choice Requires="x14">
            <control shapeId="24578" r:id="rId38" name="Option Button 2">
              <controlPr defaultSize="0" autoFill="0" autoLine="0" autoPict="0">
                <anchor moveWithCells="1">
                  <from>
                    <xdr:col>2</xdr:col>
                    <xdr:colOff>685800</xdr:colOff>
                    <xdr:row>71</xdr:row>
                    <xdr:rowOff>19050</xdr:rowOff>
                  </from>
                  <to>
                    <xdr:col>3</xdr:col>
                    <xdr:colOff>923925</xdr:colOff>
                    <xdr:row>71</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zoomScale="110" zoomScaleSheetLayoutView="110" workbookViewId="0">
      <selection activeCell="C88" sqref="C88"/>
    </sheetView>
  </sheetViews>
  <sheetFormatPr defaultColWidth="9.140625" defaultRowHeight="16.5"/>
  <cols>
    <col min="1" max="1" width="12.140625" style="737" customWidth="1"/>
    <col min="2" max="2" width="18.140625" style="737" customWidth="1"/>
    <col min="3" max="5" width="7.42578125" style="737" customWidth="1"/>
    <col min="6" max="8" width="7.42578125" style="765" customWidth="1"/>
    <col min="9" max="12" width="7.42578125" style="405" customWidth="1"/>
    <col min="13" max="54" width="9.140625" style="662"/>
    <col min="55" max="16384" width="9.140625" style="405"/>
  </cols>
  <sheetData>
    <row r="1" spans="1:26" s="764" customFormat="1" ht="21" customHeight="1">
      <c r="A1" s="1412" t="str">
        <f>'Attach 15'!A1:D1</f>
        <v>Specification No. :5002001938/CONSULTANCY GIVEN/DOM/A04-CC CS -5</v>
      </c>
      <c r="B1" s="1412"/>
      <c r="C1" s="1412"/>
      <c r="D1" s="1412"/>
      <c r="E1" s="1412"/>
      <c r="F1" s="1412"/>
      <c r="G1" s="1412"/>
      <c r="H1" s="1413" t="s">
        <v>853</v>
      </c>
      <c r="I1" s="1413"/>
      <c r="J1" s="1413"/>
      <c r="K1" s="1413"/>
      <c r="L1" s="1413"/>
    </row>
    <row r="2" spans="1:26" ht="11.25" customHeight="1">
      <c r="Z2" s="766">
        <f>'[18]Attach 3(JV)'!Z2</f>
        <v>0</v>
      </c>
    </row>
    <row r="3" spans="1:26" ht="89.25" customHeight="1">
      <c r="A3" s="1266" t="str">
        <f>'Attach 15'!A3:E3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1267"/>
      <c r="G3" s="1267"/>
      <c r="H3" s="1267"/>
      <c r="I3" s="1267"/>
      <c r="J3" s="1267"/>
      <c r="K3" s="1267"/>
      <c r="L3" s="1267"/>
    </row>
    <row r="4" spans="1:26" ht="15.95" customHeight="1">
      <c r="A4" s="767"/>
      <c r="H4" s="31"/>
      <c r="I4" s="11"/>
    </row>
    <row r="5" spans="1:26" ht="20.100000000000001" customHeight="1">
      <c r="A5" s="1414" t="s">
        <v>9</v>
      </c>
      <c r="B5" s="1414"/>
      <c r="C5" s="1414"/>
      <c r="D5" s="1414"/>
      <c r="E5" s="1414"/>
      <c r="F5" s="1414"/>
      <c r="G5" s="1414"/>
      <c r="H5" s="1414"/>
      <c r="I5" s="1414"/>
      <c r="J5" s="1414"/>
      <c r="K5" s="1414"/>
      <c r="L5" s="1414"/>
    </row>
    <row r="6" spans="1:26" ht="15.95" customHeight="1">
      <c r="A6" s="768"/>
      <c r="H6" s="31"/>
      <c r="I6" s="13"/>
    </row>
    <row r="7" spans="1:26" ht="20.100000000000001" customHeight="1">
      <c r="A7" s="769" t="str">
        <f>'Attach 15'!A8:D8</f>
        <v>Bidder’s Name and Address  :</v>
      </c>
      <c r="G7" s="16" t="str">
        <f>'[18]Attach 3(JV)'!E7</f>
        <v>To:</v>
      </c>
      <c r="I7" s="13"/>
    </row>
    <row r="8" spans="1:26" ht="36" customHeight="1">
      <c r="A8" s="1415" t="str">
        <f>'[18]Attach 3(JV)'!A8</f>
        <v/>
      </c>
      <c r="B8" s="1415"/>
      <c r="C8" s="1415"/>
      <c r="D8" s="1415"/>
      <c r="E8" s="1415"/>
      <c r="F8" s="1415"/>
      <c r="G8" s="12" t="str">
        <f>'[18]Attach 3(JV)'!E8</f>
        <v>Contract Services</v>
      </c>
      <c r="I8" s="13"/>
    </row>
    <row r="9" spans="1:26" ht="20.100000000000001" customHeight="1">
      <c r="A9" s="14" t="s">
        <v>350</v>
      </c>
      <c r="B9" s="1212">
        <f>'Attach 15'!B10:D10</f>
        <v>0</v>
      </c>
      <c r="C9" s="1212"/>
      <c r="D9" s="1212"/>
      <c r="E9" s="1212"/>
      <c r="F9" s="1212"/>
      <c r="G9" s="12" t="str">
        <f>'[18]Attach 3(JV)'!E9</f>
        <v>Power Grid Corporation of India Ltd.,</v>
      </c>
      <c r="I9" s="13"/>
    </row>
    <row r="10" spans="1:26" ht="20.100000000000001" customHeight="1">
      <c r="A10" s="14" t="s">
        <v>352</v>
      </c>
      <c r="B10" s="1212">
        <f>'Attach 15'!B11:D11</f>
        <v>0</v>
      </c>
      <c r="C10" s="1212"/>
      <c r="D10" s="1212"/>
      <c r="E10" s="1212"/>
      <c r="F10" s="1212"/>
      <c r="G10" s="12" t="str">
        <f>'[18]Attach 3(JV)'!E10</f>
        <v>"Saudamini", Plot No. 2, Sector 29</v>
      </c>
      <c r="I10" s="13"/>
    </row>
    <row r="11" spans="1:26" ht="20.100000000000001" customHeight="1">
      <c r="B11" s="1212">
        <f>'Attach 15'!B12:D12</f>
        <v>0</v>
      </c>
      <c r="C11" s="1212"/>
      <c r="D11" s="1212"/>
      <c r="E11" s="1212"/>
      <c r="F11" s="1212"/>
      <c r="G11" s="12" t="str">
        <f>'[18]Attach 3(JV)'!E11</f>
        <v>Gurgaon (Haryana) - 122001</v>
      </c>
    </row>
    <row r="12" spans="1:26" ht="20.100000000000001" customHeight="1">
      <c r="A12" s="768"/>
      <c r="B12" s="1212">
        <f>'Attach 15'!B13:D13</f>
        <v>0</v>
      </c>
      <c r="C12" s="1212"/>
      <c r="D12" s="1212"/>
      <c r="E12" s="1212"/>
      <c r="F12" s="1212"/>
      <c r="G12" s="12"/>
    </row>
    <row r="13" spans="1:26" ht="15.95" customHeight="1">
      <c r="A13" s="768"/>
      <c r="B13" s="127"/>
      <c r="C13" s="127"/>
      <c r="D13" s="127"/>
      <c r="E13" s="127"/>
      <c r="F13" s="127"/>
    </row>
    <row r="14" spans="1:26" ht="20.100000000000001" customHeight="1">
      <c r="A14" s="737" t="s">
        <v>345</v>
      </c>
    </row>
    <row r="15" spans="1:26" ht="20.100000000000001" customHeight="1">
      <c r="A15" s="768"/>
    </row>
    <row r="16" spans="1:26" ht="57.75" customHeight="1">
      <c r="A16" s="1407" t="s">
        <v>841</v>
      </c>
      <c r="B16" s="1407"/>
      <c r="C16" s="1407"/>
      <c r="D16" s="1407"/>
      <c r="E16" s="1407"/>
      <c r="F16" s="1407"/>
      <c r="G16" s="1407"/>
      <c r="H16" s="1407"/>
      <c r="I16" s="1407"/>
      <c r="J16" s="1407"/>
      <c r="K16" s="1407"/>
      <c r="L16" s="1407"/>
    </row>
    <row r="17" spans="1:12" ht="20.100000000000001" customHeight="1">
      <c r="A17" s="770">
        <v>1</v>
      </c>
      <c r="B17" s="771" t="s">
        <v>13</v>
      </c>
    </row>
    <row r="18" spans="1:12" ht="82.5" customHeight="1">
      <c r="A18" s="772"/>
      <c r="B18" s="1390" t="s">
        <v>843</v>
      </c>
      <c r="C18" s="1390"/>
      <c r="D18" s="1390"/>
      <c r="E18" s="1390"/>
      <c r="F18" s="1390"/>
      <c r="G18" s="1390"/>
      <c r="H18" s="1390"/>
      <c r="I18" s="1390"/>
      <c r="J18" s="1390"/>
      <c r="K18" s="1390"/>
      <c r="L18" s="1390"/>
    </row>
    <row r="19" spans="1:12" ht="60.75" customHeight="1">
      <c r="A19" s="763">
        <v>1.1000000000000001</v>
      </c>
      <c r="B19" s="1408" t="s">
        <v>14</v>
      </c>
      <c r="C19" s="1408"/>
      <c r="D19" s="1408"/>
      <c r="E19" s="1408"/>
      <c r="F19" s="1408"/>
      <c r="G19" s="1408"/>
      <c r="H19" s="1408"/>
      <c r="I19" s="1408"/>
      <c r="J19" s="1408"/>
      <c r="K19" s="1408"/>
      <c r="L19" s="1408"/>
    </row>
    <row r="20" spans="1:12" ht="33" customHeight="1">
      <c r="A20" s="772"/>
      <c r="B20" s="1404" t="str">
        <f>IF('[18]Names of Bidder'!I6="Sole Bidder","Name of the Bidder (Sole Bidder)", "Name of Bidder (Lead Partner)")</f>
        <v>Name of the Bidder (Sole Bidder)</v>
      </c>
      <c r="C20" s="1404"/>
      <c r="D20" s="1404"/>
      <c r="E20" s="1404"/>
      <c r="F20" s="1404"/>
      <c r="G20" s="1404"/>
      <c r="H20" s="1416">
        <f>B9</f>
        <v>0</v>
      </c>
      <c r="I20" s="1416"/>
      <c r="J20" s="1416"/>
      <c r="K20" s="1416"/>
      <c r="L20" s="1416"/>
    </row>
    <row r="21" spans="1:12" ht="33" customHeight="1">
      <c r="A21" s="773"/>
      <c r="B21" s="1404" t="s">
        <v>15</v>
      </c>
      <c r="C21" s="1404"/>
      <c r="D21" s="1404"/>
      <c r="E21" s="1404"/>
      <c r="F21" s="1404"/>
      <c r="G21" s="1404"/>
      <c r="H21" s="1405" t="s">
        <v>55</v>
      </c>
      <c r="I21" s="1405"/>
      <c r="J21" s="1405"/>
      <c r="K21" s="1405"/>
      <c r="L21" s="1405"/>
    </row>
    <row r="22" spans="1:12" ht="33" customHeight="1">
      <c r="A22" s="773"/>
      <c r="B22" s="1404" t="s">
        <v>16</v>
      </c>
      <c r="C22" s="1404"/>
      <c r="D22" s="1404"/>
      <c r="E22" s="1404"/>
      <c r="F22" s="1404"/>
      <c r="G22" s="1404"/>
      <c r="H22" s="1405"/>
      <c r="I22" s="1405"/>
      <c r="J22" s="1405"/>
      <c r="K22" s="1405"/>
      <c r="L22" s="1405"/>
    </row>
    <row r="23" spans="1:12" ht="33" customHeight="1">
      <c r="A23" s="773"/>
      <c r="B23" s="1404" t="s">
        <v>17</v>
      </c>
      <c r="C23" s="1404"/>
      <c r="D23" s="1404"/>
      <c r="E23" s="1404"/>
      <c r="F23" s="1404"/>
      <c r="G23" s="1404"/>
      <c r="H23" s="1405"/>
      <c r="I23" s="1405"/>
      <c r="J23" s="1405"/>
      <c r="K23" s="1405"/>
      <c r="L23" s="1405"/>
    </row>
    <row r="24" spans="1:12" ht="33" customHeight="1">
      <c r="A24" s="773"/>
      <c r="B24" s="1404" t="s">
        <v>18</v>
      </c>
      <c r="C24" s="1404"/>
      <c r="D24" s="1404"/>
      <c r="E24" s="1404"/>
      <c r="F24" s="1404"/>
      <c r="G24" s="1404"/>
      <c r="H24" s="1405"/>
      <c r="I24" s="1405"/>
      <c r="J24" s="1405"/>
      <c r="K24" s="1405"/>
      <c r="L24" s="1405"/>
    </row>
    <row r="25" spans="1:12" ht="6" customHeight="1">
      <c r="A25" s="773"/>
      <c r="B25" s="774"/>
      <c r="C25" s="774"/>
      <c r="D25" s="774"/>
      <c r="E25" s="774"/>
      <c r="F25" s="774"/>
      <c r="G25" s="774"/>
      <c r="H25" s="732"/>
      <c r="I25" s="732"/>
      <c r="J25" s="732"/>
      <c r="K25" s="732"/>
      <c r="L25" s="732"/>
    </row>
    <row r="26" spans="1:12" ht="18.95" customHeight="1">
      <c r="A26" s="763">
        <v>1.2</v>
      </c>
      <c r="B26" s="1406" t="s">
        <v>173</v>
      </c>
      <c r="C26" s="1406"/>
      <c r="D26" s="1406"/>
      <c r="E26" s="1406"/>
      <c r="F26" s="1406"/>
      <c r="G26" s="1406"/>
      <c r="H26" s="1406"/>
      <c r="I26" s="1406"/>
      <c r="J26" s="1406"/>
      <c r="K26" s="1406"/>
      <c r="L26" s="1406"/>
    </row>
    <row r="27" spans="1:12" ht="18.95" customHeight="1">
      <c r="A27" s="775" t="s">
        <v>19</v>
      </c>
      <c r="B27" s="776" t="s">
        <v>20</v>
      </c>
      <c r="C27" s="776"/>
      <c r="D27" s="777"/>
      <c r="E27" s="777"/>
    </row>
    <row r="28" spans="1:12" ht="18.95" customHeight="1">
      <c r="A28" s="773"/>
      <c r="B28" s="1401" t="s">
        <v>21</v>
      </c>
      <c r="C28" s="1401"/>
      <c r="D28" s="1384"/>
      <c r="E28" s="1384"/>
      <c r="F28" s="1384"/>
      <c r="G28" s="1384"/>
      <c r="H28" s="1384"/>
      <c r="I28" s="1384"/>
      <c r="J28" s="1384"/>
      <c r="K28" s="1384"/>
      <c r="L28" s="1384"/>
    </row>
    <row r="29" spans="1:12" ht="18.95" customHeight="1">
      <c r="A29" s="773"/>
      <c r="B29" s="1409" t="s">
        <v>22</v>
      </c>
      <c r="C29" s="1410"/>
      <c r="D29" s="1411"/>
      <c r="E29" s="1411"/>
      <c r="F29" s="1411"/>
      <c r="G29" s="1411"/>
      <c r="H29" s="1411"/>
      <c r="I29" s="1411"/>
      <c r="J29" s="1411"/>
      <c r="K29" s="1411"/>
      <c r="L29" s="1411"/>
    </row>
    <row r="30" spans="1:12" ht="18.95" customHeight="1">
      <c r="A30" s="773"/>
      <c r="B30" s="778"/>
      <c r="C30" s="779"/>
      <c r="D30" s="1402"/>
      <c r="E30" s="1402"/>
      <c r="F30" s="1402"/>
      <c r="G30" s="1402"/>
      <c r="H30" s="1402"/>
      <c r="I30" s="1402"/>
      <c r="J30" s="1402"/>
      <c r="K30" s="1402"/>
      <c r="L30" s="1402"/>
    </row>
    <row r="31" spans="1:12" ht="18.95" customHeight="1">
      <c r="A31" s="773"/>
      <c r="B31" s="778"/>
      <c r="C31" s="779"/>
      <c r="D31" s="1402"/>
      <c r="E31" s="1402"/>
      <c r="F31" s="1402"/>
      <c r="G31" s="1402"/>
      <c r="H31" s="1402"/>
      <c r="I31" s="1402"/>
      <c r="J31" s="1402"/>
      <c r="K31" s="1402"/>
      <c r="L31" s="1402"/>
    </row>
    <row r="32" spans="1:12" ht="18.95" customHeight="1">
      <c r="A32" s="773"/>
      <c r="B32" s="780"/>
      <c r="C32" s="781"/>
      <c r="D32" s="1403"/>
      <c r="E32" s="1403"/>
      <c r="F32" s="1403"/>
      <c r="G32" s="1403"/>
      <c r="H32" s="1403"/>
      <c r="I32" s="1403"/>
      <c r="J32" s="1403"/>
      <c r="K32" s="1403"/>
      <c r="L32" s="1403"/>
    </row>
    <row r="33" spans="1:54" ht="18.95" customHeight="1">
      <c r="A33" s="773"/>
      <c r="B33" s="1401" t="s">
        <v>23</v>
      </c>
      <c r="C33" s="1401"/>
      <c r="D33" s="1384"/>
      <c r="E33" s="1384"/>
      <c r="F33" s="1384"/>
      <c r="G33" s="1384"/>
      <c r="H33" s="1384"/>
      <c r="I33" s="1384"/>
      <c r="J33" s="1384"/>
      <c r="K33" s="1384"/>
      <c r="L33" s="1384"/>
    </row>
    <row r="34" spans="1:54" ht="18.95" customHeight="1">
      <c r="A34" s="773"/>
      <c r="B34" s="1401" t="s">
        <v>24</v>
      </c>
      <c r="C34" s="1401"/>
      <c r="D34" s="1384"/>
      <c r="E34" s="1384"/>
      <c r="F34" s="1384"/>
      <c r="G34" s="1384"/>
      <c r="H34" s="1384"/>
      <c r="I34" s="1384"/>
      <c r="J34" s="1384"/>
      <c r="K34" s="1384"/>
      <c r="L34" s="1384"/>
    </row>
    <row r="35" spans="1:54" ht="18.95" customHeight="1">
      <c r="A35" s="773"/>
      <c r="B35" s="1401" t="s">
        <v>25</v>
      </c>
      <c r="C35" s="1401"/>
      <c r="D35" s="1384"/>
      <c r="E35" s="1384"/>
      <c r="F35" s="1384"/>
      <c r="G35" s="1384"/>
      <c r="H35" s="1384"/>
      <c r="I35" s="1384"/>
      <c r="J35" s="1384"/>
      <c r="K35" s="1384"/>
      <c r="L35" s="1384"/>
    </row>
    <row r="36" spans="1:54" ht="18.95" customHeight="1">
      <c r="A36" s="773"/>
      <c r="B36" s="1401" t="s">
        <v>26</v>
      </c>
      <c r="C36" s="1401"/>
      <c r="D36" s="1384"/>
      <c r="E36" s="1384"/>
      <c r="F36" s="1384"/>
      <c r="G36" s="1384"/>
      <c r="H36" s="1384"/>
      <c r="I36" s="1384"/>
      <c r="J36" s="1384"/>
      <c r="K36" s="1384"/>
      <c r="L36" s="1384"/>
    </row>
    <row r="37" spans="1:54" ht="8.1" customHeight="1">
      <c r="A37" s="773"/>
      <c r="B37" s="782"/>
      <c r="C37" s="782"/>
      <c r="D37" s="783"/>
      <c r="E37" s="783"/>
      <c r="F37" s="783"/>
      <c r="G37" s="783"/>
      <c r="H37" s="783"/>
      <c r="I37" s="783"/>
      <c r="J37" s="783"/>
      <c r="K37" s="783"/>
      <c r="L37" s="783"/>
    </row>
    <row r="38" spans="1:54" ht="61.5" customHeight="1">
      <c r="A38" s="784" t="s">
        <v>28</v>
      </c>
      <c r="B38" s="1390" t="s">
        <v>27</v>
      </c>
      <c r="C38" s="1390"/>
      <c r="D38" s="1390"/>
      <c r="E38" s="1390"/>
      <c r="F38" s="1390"/>
      <c r="G38" s="1390"/>
      <c r="H38" s="1390"/>
      <c r="I38" s="1390"/>
      <c r="J38" s="1390"/>
      <c r="K38" s="1390"/>
      <c r="L38" s="1390"/>
    </row>
    <row r="39" spans="1:54" ht="33.75" customHeight="1">
      <c r="A39" s="773"/>
      <c r="B39" s="785" t="s">
        <v>348</v>
      </c>
      <c r="C39" s="1400" t="s">
        <v>29</v>
      </c>
      <c r="D39" s="1400"/>
      <c r="E39" s="1400"/>
      <c r="F39" s="1400"/>
      <c r="G39" s="1400" t="s">
        <v>30</v>
      </c>
      <c r="H39" s="1400"/>
      <c r="I39" s="1400" t="s">
        <v>31</v>
      </c>
      <c r="J39" s="1400"/>
      <c r="K39" s="1400"/>
      <c r="L39" s="1400"/>
    </row>
    <row r="40" spans="1:54" ht="38.1" customHeight="1">
      <c r="B40" s="786"/>
      <c r="C40" s="1384"/>
      <c r="D40" s="1384"/>
      <c r="E40" s="1384"/>
      <c r="F40" s="1384"/>
      <c r="G40" s="1385"/>
      <c r="H40" s="1385"/>
      <c r="I40" s="1384"/>
      <c r="J40" s="1384"/>
      <c r="K40" s="1384"/>
      <c r="L40" s="1384"/>
    </row>
    <row r="41" spans="1:54" ht="38.1" customHeight="1">
      <c r="A41" s="773"/>
      <c r="B41" s="786"/>
      <c r="C41" s="1384"/>
      <c r="D41" s="1384"/>
      <c r="E41" s="1384"/>
      <c r="F41" s="1384"/>
      <c r="G41" s="1385"/>
      <c r="H41" s="1385"/>
      <c r="I41" s="1384"/>
      <c r="J41" s="1384"/>
      <c r="K41" s="1384"/>
      <c r="L41" s="1384"/>
    </row>
    <row r="42" spans="1:54" ht="55.5" customHeight="1">
      <c r="A42" s="787" t="s">
        <v>478</v>
      </c>
      <c r="B42" s="1390" t="s">
        <v>850</v>
      </c>
      <c r="C42" s="1390"/>
      <c r="D42" s="1390"/>
      <c r="E42" s="1390"/>
      <c r="F42" s="1390"/>
      <c r="G42" s="1390"/>
      <c r="H42" s="1390"/>
      <c r="I42" s="1390"/>
      <c r="J42" s="1390"/>
      <c r="K42" s="1390"/>
      <c r="L42" s="1390"/>
    </row>
    <row r="43" spans="1:54" ht="57" customHeight="1">
      <c r="A43" s="773"/>
      <c r="B43" s="785" t="s">
        <v>348</v>
      </c>
      <c r="C43" s="1400" t="s">
        <v>851</v>
      </c>
      <c r="D43" s="1400"/>
      <c r="E43" s="1400"/>
      <c r="F43" s="1400"/>
      <c r="G43" s="1400" t="s">
        <v>852</v>
      </c>
      <c r="H43" s="1400"/>
      <c r="I43" s="1400" t="s">
        <v>119</v>
      </c>
      <c r="J43" s="1400"/>
      <c r="K43" s="1400"/>
      <c r="L43" s="1400"/>
    </row>
    <row r="44" spans="1:54" ht="38.1" customHeight="1">
      <c r="A44" s="773"/>
      <c r="B44" s="786"/>
      <c r="C44" s="1384"/>
      <c r="D44" s="1384"/>
      <c r="E44" s="1384"/>
      <c r="F44" s="1384"/>
      <c r="G44" s="1385"/>
      <c r="H44" s="1385"/>
      <c r="I44" s="1384"/>
      <c r="J44" s="1384"/>
      <c r="K44" s="1384"/>
      <c r="L44" s="1384"/>
    </row>
    <row r="45" spans="1:54" ht="38.1" customHeight="1">
      <c r="A45" s="773"/>
      <c r="B45" s="786"/>
      <c r="C45" s="1384"/>
      <c r="D45" s="1384"/>
      <c r="E45" s="1384"/>
      <c r="F45" s="1384"/>
      <c r="G45" s="1385"/>
      <c r="H45" s="1385"/>
      <c r="I45" s="1384"/>
      <c r="J45" s="1384"/>
      <c r="K45" s="1384"/>
      <c r="L45" s="1384"/>
    </row>
    <row r="46" spans="1:54" ht="20.100000000000001" customHeight="1">
      <c r="A46" s="770">
        <v>2</v>
      </c>
      <c r="B46" s="788" t="s">
        <v>32</v>
      </c>
    </row>
    <row r="47" spans="1:54" ht="78.75" customHeight="1">
      <c r="B47" s="1390" t="s">
        <v>844</v>
      </c>
      <c r="C47" s="1390"/>
      <c r="D47" s="1390"/>
      <c r="E47" s="1390"/>
      <c r="F47" s="1390"/>
      <c r="G47" s="1390"/>
      <c r="H47" s="1390"/>
      <c r="I47" s="1390"/>
      <c r="J47" s="1390"/>
      <c r="K47" s="1390"/>
      <c r="L47" s="1390"/>
    </row>
    <row r="48" spans="1:54" s="765" customFormat="1" ht="34.5" customHeight="1">
      <c r="A48" s="763">
        <v>2.1</v>
      </c>
      <c r="B48" s="1390" t="s">
        <v>33</v>
      </c>
      <c r="C48" s="1390"/>
      <c r="D48" s="1390"/>
      <c r="E48" s="1390"/>
      <c r="F48" s="1390"/>
      <c r="G48" s="1390"/>
      <c r="H48" s="1390"/>
      <c r="I48" s="1390"/>
      <c r="J48" s="1390"/>
      <c r="K48" s="1390"/>
      <c r="L48" s="1390"/>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row>
    <row r="49" spans="1:12" ht="51" customHeight="1">
      <c r="A49" s="773"/>
      <c r="B49" s="785" t="s">
        <v>34</v>
      </c>
      <c r="C49" s="1400" t="s">
        <v>35</v>
      </c>
      <c r="D49" s="1400"/>
      <c r="E49" s="1400"/>
      <c r="F49" s="1400"/>
      <c r="G49" s="1400" t="s">
        <v>36</v>
      </c>
      <c r="H49" s="1400"/>
      <c r="I49" s="1400" t="s">
        <v>117</v>
      </c>
      <c r="J49" s="1400"/>
      <c r="K49" s="1400" t="s">
        <v>118</v>
      </c>
      <c r="L49" s="1400"/>
    </row>
    <row r="50" spans="1:12" ht="27.95" customHeight="1">
      <c r="A50" s="773"/>
      <c r="B50" s="786">
        <v>1</v>
      </c>
      <c r="C50" s="1384"/>
      <c r="D50" s="1384"/>
      <c r="E50" s="1384"/>
      <c r="F50" s="1384"/>
      <c r="G50" s="1385"/>
      <c r="H50" s="1385"/>
      <c r="I50" s="1385"/>
      <c r="J50" s="1385"/>
      <c r="K50" s="1397"/>
      <c r="L50" s="1397"/>
    </row>
    <row r="51" spans="1:12" ht="27.95" customHeight="1">
      <c r="A51" s="773"/>
      <c r="B51" s="786">
        <v>2</v>
      </c>
      <c r="C51" s="1384"/>
      <c r="D51" s="1384"/>
      <c r="E51" s="1384"/>
      <c r="F51" s="1384"/>
      <c r="G51" s="1385"/>
      <c r="H51" s="1385"/>
      <c r="I51" s="1385"/>
      <c r="J51" s="1385"/>
      <c r="K51" s="1397"/>
      <c r="L51" s="1397"/>
    </row>
    <row r="52" spans="1:12" ht="27.95" customHeight="1">
      <c r="A52" s="773"/>
      <c r="B52" s="786">
        <v>3</v>
      </c>
      <c r="C52" s="1384"/>
      <c r="D52" s="1384"/>
      <c r="E52" s="1384"/>
      <c r="F52" s="1384"/>
      <c r="G52" s="1385"/>
      <c r="H52" s="1385"/>
      <c r="I52" s="1385"/>
      <c r="J52" s="1385"/>
      <c r="K52" s="1397"/>
      <c r="L52" s="1397"/>
    </row>
    <row r="53" spans="1:12" ht="27.95" customHeight="1">
      <c r="A53" s="773"/>
      <c r="B53" s="786">
        <v>4</v>
      </c>
      <c r="C53" s="1384"/>
      <c r="D53" s="1384"/>
      <c r="E53" s="1384"/>
      <c r="F53" s="1384"/>
      <c r="G53" s="1385"/>
      <c r="H53" s="1385"/>
      <c r="I53" s="1385"/>
      <c r="J53" s="1385"/>
      <c r="K53" s="1397"/>
      <c r="L53" s="1397"/>
    </row>
    <row r="54" spans="1:12" ht="27.95" customHeight="1">
      <c r="A54" s="773"/>
      <c r="B54" s="786">
        <v>5</v>
      </c>
      <c r="C54" s="1384"/>
      <c r="D54" s="1384"/>
      <c r="E54" s="1384"/>
      <c r="F54" s="1384"/>
      <c r="G54" s="1385"/>
      <c r="H54" s="1385"/>
      <c r="I54" s="1385"/>
      <c r="J54" s="1385"/>
      <c r="K54" s="1397"/>
      <c r="L54" s="1397"/>
    </row>
    <row r="55" spans="1:12" ht="27.95" customHeight="1">
      <c r="A55" s="773"/>
      <c r="B55" s="789"/>
      <c r="C55" s="790"/>
      <c r="D55" s="790"/>
      <c r="E55" s="790"/>
      <c r="F55" s="790"/>
      <c r="G55" s="789"/>
      <c r="H55" s="789"/>
      <c r="I55" s="789"/>
      <c r="J55" s="789"/>
      <c r="K55" s="791"/>
      <c r="L55" s="791"/>
    </row>
    <row r="56" spans="1:12" ht="27.95" customHeight="1">
      <c r="A56" s="792">
        <v>3</v>
      </c>
      <c r="B56" s="1398" t="s">
        <v>835</v>
      </c>
      <c r="C56" s="1398"/>
      <c r="D56" s="1398"/>
      <c r="E56" s="1398"/>
      <c r="F56" s="1398"/>
      <c r="G56" s="1398"/>
      <c r="H56" s="1398"/>
      <c r="I56" s="1398"/>
      <c r="J56" s="1398"/>
      <c r="K56" s="1398"/>
      <c r="L56" s="1398"/>
    </row>
    <row r="57" spans="1:12" ht="54.75" customHeight="1">
      <c r="A57" s="773"/>
      <c r="B57" s="1399" t="s">
        <v>836</v>
      </c>
      <c r="C57" s="1399"/>
      <c r="D57" s="1399"/>
      <c r="E57" s="1399"/>
      <c r="F57" s="1399"/>
      <c r="G57" s="1399"/>
      <c r="H57" s="1399"/>
      <c r="I57" s="1399"/>
      <c r="J57" s="1399"/>
      <c r="K57" s="1399"/>
      <c r="L57" s="1399"/>
    </row>
    <row r="58" spans="1:12" ht="27.95" customHeight="1">
      <c r="A58" s="792">
        <v>3.1</v>
      </c>
      <c r="B58" s="1395" t="s">
        <v>837</v>
      </c>
      <c r="C58" s="1395"/>
      <c r="D58" s="1395"/>
      <c r="E58" s="1395"/>
      <c r="F58" s="1395"/>
      <c r="G58" s="1395"/>
      <c r="H58" s="1395"/>
      <c r="I58" s="1395"/>
      <c r="J58" s="1395"/>
      <c r="K58" s="1395"/>
      <c r="L58" s="1395"/>
    </row>
    <row r="59" spans="1:12" ht="36.75" customHeight="1">
      <c r="A59" s="773"/>
      <c r="B59" s="793" t="s">
        <v>34</v>
      </c>
      <c r="C59" s="1396" t="s">
        <v>838</v>
      </c>
      <c r="D59" s="1396"/>
      <c r="E59" s="1396"/>
      <c r="F59" s="1396"/>
      <c r="G59" s="1396" t="s">
        <v>839</v>
      </c>
      <c r="H59" s="1396"/>
      <c r="I59" s="1396"/>
      <c r="J59" s="1396"/>
      <c r="K59" s="1396"/>
      <c r="L59" s="1396"/>
    </row>
    <row r="60" spans="1:12" ht="27.95" customHeight="1">
      <c r="A60" s="773"/>
      <c r="B60" s="786"/>
      <c r="C60" s="1392"/>
      <c r="D60" s="1393"/>
      <c r="E60" s="1393"/>
      <c r="F60" s="1394"/>
      <c r="G60" s="1392"/>
      <c r="H60" s="1393"/>
      <c r="I60" s="1393"/>
      <c r="J60" s="1393"/>
      <c r="K60" s="1393"/>
      <c r="L60" s="1394"/>
    </row>
    <row r="61" spans="1:12" ht="27.95" customHeight="1">
      <c r="A61" s="773"/>
      <c r="B61" s="786"/>
      <c r="C61" s="1392"/>
      <c r="D61" s="1393"/>
      <c r="E61" s="1393"/>
      <c r="F61" s="1394"/>
      <c r="G61" s="1392"/>
      <c r="H61" s="1393"/>
      <c r="I61" s="1393"/>
      <c r="J61" s="1393"/>
      <c r="K61" s="1393"/>
      <c r="L61" s="1394"/>
    </row>
    <row r="62" spans="1:12" ht="27.95" customHeight="1">
      <c r="A62" s="773"/>
      <c r="B62" s="786"/>
      <c r="C62" s="1392"/>
      <c r="D62" s="1393"/>
      <c r="E62" s="1393"/>
      <c r="F62" s="1394"/>
      <c r="G62" s="1392"/>
      <c r="H62" s="1393"/>
      <c r="I62" s="1393"/>
      <c r="J62" s="1393"/>
      <c r="K62" s="1393"/>
      <c r="L62" s="1394"/>
    </row>
    <row r="63" spans="1:12" ht="27.95" customHeight="1">
      <c r="A63" s="773"/>
      <c r="B63" s="786"/>
      <c r="C63" s="1392"/>
      <c r="D63" s="1393"/>
      <c r="E63" s="1393"/>
      <c r="F63" s="1394"/>
      <c r="G63" s="1392"/>
      <c r="H63" s="1393"/>
      <c r="I63" s="1393"/>
      <c r="J63" s="1393"/>
      <c r="K63" s="1393"/>
      <c r="L63" s="1394"/>
    </row>
    <row r="64" spans="1:12" ht="27.95" customHeight="1">
      <c r="A64" s="773"/>
      <c r="B64" s="786"/>
      <c r="C64" s="1392"/>
      <c r="D64" s="1393"/>
      <c r="E64" s="1393"/>
      <c r="F64" s="1394"/>
      <c r="G64" s="1392"/>
      <c r="H64" s="1393"/>
      <c r="I64" s="1393"/>
      <c r="J64" s="1393"/>
      <c r="K64" s="1393"/>
      <c r="L64" s="1394"/>
    </row>
    <row r="65" spans="1:54" ht="27.95" customHeight="1">
      <c r="A65" s="773"/>
      <c r="B65" s="786"/>
      <c r="C65" s="1392"/>
      <c r="D65" s="1393"/>
      <c r="E65" s="1393"/>
      <c r="F65" s="1394"/>
      <c r="G65" s="1392"/>
      <c r="H65" s="1393"/>
      <c r="I65" s="1393"/>
      <c r="J65" s="1393"/>
      <c r="K65" s="1393"/>
      <c r="L65" s="1394"/>
    </row>
    <row r="66" spans="1:54" ht="27.95" customHeight="1">
      <c r="A66" s="773"/>
      <c r="B66" s="786"/>
      <c r="C66" s="1392"/>
      <c r="D66" s="1393"/>
      <c r="E66" s="1393"/>
      <c r="F66" s="1394"/>
      <c r="G66" s="1392"/>
      <c r="H66" s="1393"/>
      <c r="I66" s="1393"/>
      <c r="J66" s="1393"/>
      <c r="K66" s="1393"/>
      <c r="L66" s="1394"/>
    </row>
    <row r="67" spans="1:54" ht="27.95" customHeight="1">
      <c r="A67" s="773"/>
      <c r="B67" s="786"/>
      <c r="C67" s="1392"/>
      <c r="D67" s="1393"/>
      <c r="E67" s="1393"/>
      <c r="F67" s="1394"/>
      <c r="G67" s="1392"/>
      <c r="H67" s="1393"/>
      <c r="I67" s="1393"/>
      <c r="J67" s="1393"/>
      <c r="K67" s="1393"/>
      <c r="L67" s="1394"/>
    </row>
    <row r="68" spans="1:54" ht="27.95" customHeight="1">
      <c r="A68" s="773"/>
      <c r="B68" s="786"/>
      <c r="C68" s="1392"/>
      <c r="D68" s="1393"/>
      <c r="E68" s="1393"/>
      <c r="F68" s="1394"/>
      <c r="G68" s="1392"/>
      <c r="H68" s="1393"/>
      <c r="I68" s="1393"/>
      <c r="J68" s="1393"/>
      <c r="K68" s="1393"/>
      <c r="L68" s="1394"/>
    </row>
    <row r="69" spans="1:54" ht="27.95" customHeight="1">
      <c r="A69" s="773"/>
      <c r="B69" s="786"/>
      <c r="C69" s="1392"/>
      <c r="D69" s="1393"/>
      <c r="E69" s="1393"/>
      <c r="F69" s="1394"/>
      <c r="G69" s="1392"/>
      <c r="H69" s="1393"/>
      <c r="I69" s="1393"/>
      <c r="J69" s="1393"/>
      <c r="K69" s="1393"/>
      <c r="L69" s="1394"/>
    </row>
    <row r="70" spans="1:54" ht="27.95" customHeight="1">
      <c r="A70" s="773"/>
      <c r="B70" s="794"/>
      <c r="C70" s="794"/>
      <c r="D70" s="794"/>
      <c r="E70" s="794"/>
      <c r="F70" s="794"/>
      <c r="G70" s="794"/>
      <c r="H70" s="794"/>
      <c r="I70" s="794"/>
      <c r="J70" s="794"/>
      <c r="K70" s="794"/>
      <c r="L70" s="794"/>
    </row>
    <row r="71" spans="1:54" ht="21" customHeight="1">
      <c r="A71" s="770">
        <v>4</v>
      </c>
      <c r="B71" s="795" t="s">
        <v>37</v>
      </c>
      <c r="C71" s="776"/>
      <c r="D71" s="783"/>
      <c r="E71" s="783"/>
      <c r="F71" s="783"/>
      <c r="G71" s="796"/>
    </row>
    <row r="72" spans="1:54" ht="18" customHeight="1">
      <c r="A72" s="797">
        <v>4.0999999999999996</v>
      </c>
      <c r="B72" s="1391" t="s">
        <v>38</v>
      </c>
      <c r="C72" s="1391"/>
      <c r="D72" s="1391"/>
      <c r="E72" s="1391"/>
      <c r="F72" s="783"/>
      <c r="G72" s="796"/>
    </row>
    <row r="73" spans="1:54" ht="67.5" customHeight="1">
      <c r="A73" s="773"/>
      <c r="B73" s="1390" t="s">
        <v>39</v>
      </c>
      <c r="C73" s="1390"/>
      <c r="D73" s="1390"/>
      <c r="E73" s="1390"/>
      <c r="F73" s="1390"/>
      <c r="G73" s="1390"/>
      <c r="H73" s="1390"/>
      <c r="I73" s="1390"/>
      <c r="J73" s="1390"/>
      <c r="K73" s="1390"/>
      <c r="L73" s="1390"/>
    </row>
    <row r="74" spans="1:54" s="765" customFormat="1" ht="35.25" customHeight="1">
      <c r="A74" s="773"/>
      <c r="B74" s="1386" t="s">
        <v>40</v>
      </c>
      <c r="C74" s="1386"/>
      <c r="D74" s="1386"/>
      <c r="E74" s="1387" t="s">
        <v>41</v>
      </c>
      <c r="F74" s="1388"/>
      <c r="G74" s="1388"/>
      <c r="H74" s="1389"/>
      <c r="I74" s="1386" t="s">
        <v>42</v>
      </c>
      <c r="J74" s="1386"/>
      <c r="K74" s="1386"/>
      <c r="L74" s="1386"/>
      <c r="M74" s="661"/>
      <c r="N74" s="661"/>
      <c r="O74" s="661"/>
      <c r="P74" s="661"/>
      <c r="Q74" s="661"/>
      <c r="R74" s="661"/>
      <c r="S74" s="661"/>
      <c r="T74" s="661"/>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661"/>
      <c r="AY74" s="661"/>
      <c r="AZ74" s="661"/>
      <c r="BA74" s="661"/>
      <c r="BB74" s="661"/>
    </row>
    <row r="75" spans="1:54" ht="20.100000000000001" customHeight="1">
      <c r="A75" s="773"/>
      <c r="B75" s="1384"/>
      <c r="C75" s="1384"/>
      <c r="D75" s="1384"/>
      <c r="E75" s="1385"/>
      <c r="F75" s="1385"/>
      <c r="G75" s="1385"/>
      <c r="H75" s="1385"/>
      <c r="I75" s="1385"/>
      <c r="J75" s="1385"/>
      <c r="K75" s="1385"/>
      <c r="L75" s="1385"/>
    </row>
    <row r="76" spans="1:54" ht="20.100000000000001" customHeight="1">
      <c r="A76" s="773"/>
      <c r="B76" s="1384"/>
      <c r="C76" s="1384"/>
      <c r="D76" s="1384"/>
      <c r="E76" s="1385"/>
      <c r="F76" s="1385"/>
      <c r="G76" s="1385"/>
      <c r="H76" s="1385"/>
      <c r="I76" s="1385"/>
      <c r="J76" s="1385"/>
      <c r="K76" s="1385"/>
      <c r="L76" s="1385"/>
    </row>
    <row r="77" spans="1:54" ht="20.100000000000001" customHeight="1">
      <c r="A77" s="773"/>
      <c r="B77" s="1384"/>
      <c r="C77" s="1384"/>
      <c r="D77" s="1384"/>
      <c r="E77" s="1385"/>
      <c r="F77" s="1385"/>
      <c r="G77" s="1385"/>
      <c r="H77" s="1385"/>
      <c r="I77" s="1385"/>
      <c r="J77" s="1385"/>
      <c r="K77" s="1385"/>
      <c r="L77" s="1385"/>
    </row>
    <row r="78" spans="1:54" ht="20.100000000000001" customHeight="1">
      <c r="A78" s="773"/>
      <c r="B78" s="1384"/>
      <c r="C78" s="1384"/>
      <c r="D78" s="1384"/>
      <c r="E78" s="1385"/>
      <c r="F78" s="1385"/>
      <c r="G78" s="1385"/>
      <c r="H78" s="1385"/>
      <c r="I78" s="1385"/>
      <c r="J78" s="1385"/>
      <c r="K78" s="1385"/>
      <c r="L78" s="1385"/>
    </row>
    <row r="79" spans="1:54" ht="20.100000000000001" customHeight="1">
      <c r="A79" s="773"/>
      <c r="B79" s="1384"/>
      <c r="C79" s="1384"/>
      <c r="D79" s="1384"/>
      <c r="E79" s="1385"/>
      <c r="F79" s="1385"/>
      <c r="G79" s="1385"/>
      <c r="H79" s="1385"/>
      <c r="I79" s="1385"/>
      <c r="J79" s="1385"/>
      <c r="K79" s="1385"/>
      <c r="L79" s="1385"/>
    </row>
    <row r="80" spans="1:54" ht="20.100000000000001" customHeight="1">
      <c r="A80" s="773"/>
      <c r="B80" s="1384"/>
      <c r="C80" s="1384"/>
      <c r="D80" s="1384"/>
      <c r="E80" s="1385"/>
      <c r="F80" s="1385"/>
      <c r="G80" s="1385"/>
      <c r="H80" s="1385"/>
      <c r="I80" s="1385"/>
      <c r="J80" s="1385"/>
      <c r="K80" s="1385"/>
      <c r="L80" s="1385"/>
    </row>
    <row r="81" spans="1:54" s="765" customFormat="1" ht="20.100000000000001" customHeight="1">
      <c r="A81" s="772">
        <v>4.2</v>
      </c>
      <c r="B81" s="768" t="s">
        <v>43</v>
      </c>
      <c r="C81" s="798"/>
      <c r="D81" s="798"/>
      <c r="E81" s="798"/>
      <c r="F81" s="798"/>
      <c r="G81" s="796"/>
      <c r="M81" s="661"/>
      <c r="N81" s="661"/>
      <c r="O81" s="661"/>
      <c r="P81" s="661"/>
      <c r="Q81" s="661"/>
      <c r="R81" s="661"/>
      <c r="S81" s="661"/>
      <c r="T81" s="661"/>
      <c r="U81" s="661"/>
      <c r="V81" s="661"/>
      <c r="W81" s="661"/>
      <c r="X81" s="661"/>
      <c r="Y81" s="661"/>
      <c r="Z81" s="661"/>
      <c r="AA81" s="661"/>
      <c r="AB81" s="661"/>
      <c r="AC81" s="661"/>
      <c r="AD81" s="661"/>
      <c r="AE81" s="661"/>
      <c r="AF81" s="661"/>
      <c r="AG81" s="661"/>
      <c r="AH81" s="661"/>
      <c r="AI81" s="661"/>
      <c r="AJ81" s="661"/>
      <c r="AK81" s="661"/>
      <c r="AL81" s="661"/>
      <c r="AM81" s="661"/>
      <c r="AN81" s="661"/>
      <c r="AO81" s="661"/>
      <c r="AP81" s="661"/>
      <c r="AQ81" s="661"/>
      <c r="AR81" s="661"/>
      <c r="AS81" s="661"/>
      <c r="AT81" s="661"/>
      <c r="AU81" s="661"/>
      <c r="AV81" s="661"/>
      <c r="AW81" s="661"/>
      <c r="AX81" s="661"/>
      <c r="AY81" s="661"/>
      <c r="AZ81" s="661"/>
      <c r="BA81" s="661"/>
      <c r="BB81" s="661"/>
    </row>
    <row r="82" spans="1:54" s="765" customFormat="1" ht="20.100000000000001" customHeight="1">
      <c r="A82" s="768"/>
      <c r="B82" s="768"/>
      <c r="C82" s="798"/>
      <c r="D82" s="798"/>
      <c r="E82" s="798"/>
      <c r="F82" s="798"/>
      <c r="G82" s="796"/>
      <c r="K82" s="799" t="s">
        <v>121</v>
      </c>
      <c r="L82" s="800"/>
      <c r="M82" s="661"/>
      <c r="N82" s="661"/>
      <c r="O82" s="661"/>
      <c r="P82" s="661"/>
      <c r="Q82" s="661"/>
      <c r="R82" s="661"/>
      <c r="S82" s="661"/>
      <c r="T82" s="661"/>
      <c r="U82" s="661"/>
      <c r="V82" s="661"/>
      <c r="W82" s="661"/>
      <c r="X82" s="661"/>
      <c r="Y82" s="661"/>
      <c r="Z82" s="661"/>
      <c r="AA82" s="661"/>
      <c r="AB82" s="661"/>
      <c r="AC82" s="661"/>
      <c r="AD82" s="661"/>
      <c r="AE82" s="661"/>
      <c r="AF82" s="661"/>
      <c r="AG82" s="661"/>
      <c r="AH82" s="661"/>
      <c r="AI82" s="661"/>
      <c r="AJ82" s="661"/>
      <c r="AK82" s="661"/>
      <c r="AL82" s="661"/>
      <c r="AM82" s="661"/>
      <c r="AN82" s="661"/>
      <c r="AO82" s="661"/>
      <c r="AP82" s="661"/>
      <c r="AQ82" s="661"/>
      <c r="AR82" s="661"/>
      <c r="AS82" s="661"/>
      <c r="AT82" s="661"/>
      <c r="AU82" s="661"/>
      <c r="AV82" s="661"/>
      <c r="AW82" s="661"/>
      <c r="AX82" s="661"/>
      <c r="AY82" s="661"/>
      <c r="AZ82" s="661"/>
      <c r="BA82" s="661"/>
      <c r="BB82" s="661"/>
    </row>
    <row r="83" spans="1:54" s="765" customFormat="1" ht="20.100000000000001" customHeight="1">
      <c r="A83" s="768"/>
      <c r="B83" s="801" t="s">
        <v>119</v>
      </c>
      <c r="C83" s="1386" t="s">
        <v>120</v>
      </c>
      <c r="D83" s="1386"/>
      <c r="E83" s="1386"/>
      <c r="F83" s="1386"/>
      <c r="G83" s="1386"/>
      <c r="H83" s="1387" t="s">
        <v>44</v>
      </c>
      <c r="I83" s="1388"/>
      <c r="J83" s="1388"/>
      <c r="K83" s="1388"/>
      <c r="L83" s="1389"/>
      <c r="M83" s="661"/>
      <c r="N83" s="661"/>
      <c r="O83" s="661"/>
      <c r="P83" s="661"/>
      <c r="Q83" s="661"/>
      <c r="R83" s="661"/>
      <c r="S83" s="661"/>
      <c r="T83" s="661"/>
      <c r="U83" s="661"/>
      <c r="V83" s="661"/>
      <c r="W83" s="661"/>
      <c r="X83" s="661"/>
      <c r="Y83" s="661"/>
      <c r="Z83" s="661"/>
      <c r="AA83" s="661"/>
      <c r="AB83" s="661"/>
      <c r="AC83" s="661"/>
      <c r="AD83" s="661"/>
      <c r="AE83" s="661"/>
      <c r="AF83" s="661"/>
      <c r="AG83" s="661"/>
      <c r="AH83" s="661"/>
      <c r="AI83" s="661"/>
      <c r="AJ83" s="661"/>
      <c r="AK83" s="661"/>
      <c r="AL83" s="661"/>
      <c r="AM83" s="661"/>
      <c r="AN83" s="661"/>
      <c r="AO83" s="661"/>
      <c r="AP83" s="661"/>
      <c r="AQ83" s="661"/>
      <c r="AR83" s="661"/>
      <c r="AS83" s="661"/>
      <c r="AT83" s="661"/>
      <c r="AU83" s="661"/>
      <c r="AV83" s="661"/>
      <c r="AW83" s="661"/>
      <c r="AX83" s="661"/>
      <c r="AY83" s="661"/>
      <c r="AZ83" s="661"/>
      <c r="BA83" s="661"/>
      <c r="BB83" s="661"/>
    </row>
    <row r="84" spans="1:54" s="806" customFormat="1" ht="33" customHeight="1">
      <c r="A84" s="802"/>
      <c r="B84" s="803"/>
      <c r="C84" s="804" t="s">
        <v>513</v>
      </c>
      <c r="D84" s="804" t="s">
        <v>512</v>
      </c>
      <c r="E84" s="804" t="s">
        <v>511</v>
      </c>
      <c r="F84" s="804" t="s">
        <v>0</v>
      </c>
      <c r="G84" s="804" t="s">
        <v>186</v>
      </c>
      <c r="H84" s="804" t="s">
        <v>517</v>
      </c>
      <c r="I84" s="804" t="s">
        <v>518</v>
      </c>
      <c r="J84" s="804" t="s">
        <v>543</v>
      </c>
      <c r="K84" s="804" t="s">
        <v>571</v>
      </c>
      <c r="L84" s="804" t="s">
        <v>845</v>
      </c>
      <c r="M84" s="805"/>
      <c r="N84" s="805"/>
      <c r="O84" s="805"/>
      <c r="P84" s="805"/>
      <c r="Q84" s="805"/>
      <c r="R84" s="805"/>
      <c r="S84" s="805"/>
      <c r="T84" s="805"/>
      <c r="U84" s="805"/>
      <c r="V84" s="805"/>
      <c r="W84" s="805"/>
      <c r="X84" s="805"/>
      <c r="Y84" s="805"/>
      <c r="Z84" s="805"/>
      <c r="AA84" s="805"/>
      <c r="AB84" s="805"/>
      <c r="AC84" s="805"/>
      <c r="AD84" s="805"/>
      <c r="AE84" s="805"/>
      <c r="AF84" s="805"/>
      <c r="AG84" s="805"/>
      <c r="AH84" s="805"/>
      <c r="AI84" s="805"/>
      <c r="AJ84" s="805"/>
      <c r="AK84" s="805"/>
      <c r="AL84" s="805"/>
      <c r="AM84" s="805"/>
      <c r="AN84" s="805"/>
      <c r="AO84" s="805"/>
      <c r="AP84" s="805"/>
      <c r="AQ84" s="805"/>
      <c r="AR84" s="805"/>
      <c r="AS84" s="805"/>
      <c r="AT84" s="805"/>
      <c r="AU84" s="805"/>
      <c r="AV84" s="805"/>
      <c r="AW84" s="805"/>
      <c r="AX84" s="805"/>
      <c r="AY84" s="805"/>
      <c r="AZ84" s="805"/>
      <c r="BA84" s="805"/>
      <c r="BB84" s="805"/>
    </row>
    <row r="85" spans="1:54" s="765" customFormat="1" ht="33" customHeight="1">
      <c r="A85" s="768"/>
      <c r="B85" s="803" t="s">
        <v>122</v>
      </c>
      <c r="C85" s="807"/>
      <c r="D85" s="807"/>
      <c r="E85" s="807"/>
      <c r="F85" s="807"/>
      <c r="G85" s="807"/>
      <c r="H85" s="807"/>
      <c r="I85" s="807"/>
      <c r="J85" s="807"/>
      <c r="K85" s="807"/>
      <c r="L85" s="807"/>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661"/>
      <c r="AQ85" s="661"/>
      <c r="AR85" s="661"/>
      <c r="AS85" s="661"/>
      <c r="AT85" s="661"/>
      <c r="AU85" s="661"/>
      <c r="AV85" s="661"/>
      <c r="AW85" s="661"/>
      <c r="AX85" s="661"/>
      <c r="AY85" s="661"/>
      <c r="AZ85" s="661"/>
      <c r="BA85" s="661"/>
      <c r="BB85" s="661"/>
    </row>
    <row r="86" spans="1:54" s="765" customFormat="1" ht="33" customHeight="1">
      <c r="A86" s="768"/>
      <c r="B86" s="803" t="s">
        <v>123</v>
      </c>
      <c r="C86" s="807"/>
      <c r="D86" s="807"/>
      <c r="E86" s="807"/>
      <c r="F86" s="807"/>
      <c r="G86" s="807"/>
      <c r="H86" s="807"/>
      <c r="I86" s="807"/>
      <c r="J86" s="807"/>
      <c r="K86" s="807"/>
      <c r="L86" s="807"/>
      <c r="M86" s="661"/>
      <c r="N86" s="661"/>
      <c r="O86" s="661"/>
      <c r="P86" s="661"/>
      <c r="Q86" s="661"/>
      <c r="R86" s="661"/>
      <c r="S86" s="661"/>
      <c r="T86" s="661"/>
      <c r="U86" s="661"/>
      <c r="V86" s="661"/>
      <c r="W86" s="661"/>
      <c r="X86" s="661"/>
      <c r="Y86" s="661"/>
      <c r="Z86" s="661"/>
      <c r="AA86" s="661"/>
      <c r="AB86" s="661"/>
      <c r="AC86" s="661"/>
      <c r="AD86" s="661"/>
      <c r="AE86" s="661"/>
      <c r="AF86" s="661"/>
      <c r="AG86" s="661"/>
      <c r="AH86" s="661"/>
      <c r="AI86" s="661"/>
      <c r="AJ86" s="661"/>
      <c r="AK86" s="661"/>
      <c r="AL86" s="661"/>
      <c r="AM86" s="661"/>
      <c r="AN86" s="661"/>
      <c r="AO86" s="661"/>
      <c r="AP86" s="661"/>
      <c r="AQ86" s="661"/>
      <c r="AR86" s="661"/>
      <c r="AS86" s="661"/>
      <c r="AT86" s="661"/>
      <c r="AU86" s="661"/>
      <c r="AV86" s="661"/>
      <c r="AW86" s="661"/>
      <c r="AX86" s="661"/>
      <c r="AY86" s="661"/>
      <c r="AZ86" s="661"/>
      <c r="BA86" s="661"/>
      <c r="BB86" s="661"/>
    </row>
    <row r="87" spans="1:54" s="765" customFormat="1" ht="33" customHeight="1">
      <c r="A87" s="768"/>
      <c r="B87" s="803" t="s">
        <v>126</v>
      </c>
      <c r="C87" s="807"/>
      <c r="D87" s="807"/>
      <c r="E87" s="807"/>
      <c r="F87" s="807"/>
      <c r="G87" s="807"/>
      <c r="H87" s="807"/>
      <c r="I87" s="807"/>
      <c r="J87" s="807"/>
      <c r="K87" s="807"/>
      <c r="L87" s="807"/>
      <c r="M87" s="661"/>
      <c r="N87" s="661"/>
      <c r="O87" s="661"/>
      <c r="P87" s="661"/>
      <c r="Q87" s="661"/>
      <c r="R87" s="661"/>
      <c r="S87" s="661"/>
      <c r="T87" s="661"/>
      <c r="U87" s="661"/>
      <c r="V87" s="661"/>
      <c r="W87" s="661"/>
      <c r="X87" s="661"/>
      <c r="Y87" s="661"/>
      <c r="Z87" s="661"/>
      <c r="AA87" s="661"/>
      <c r="AB87" s="661"/>
      <c r="AC87" s="661"/>
      <c r="AD87" s="661"/>
      <c r="AE87" s="661"/>
      <c r="AF87" s="661"/>
      <c r="AG87" s="661"/>
      <c r="AH87" s="661"/>
      <c r="AI87" s="661"/>
      <c r="AJ87" s="661"/>
      <c r="AK87" s="661"/>
      <c r="AL87" s="661"/>
      <c r="AM87" s="661"/>
      <c r="AN87" s="661"/>
      <c r="AO87" s="661"/>
      <c r="AP87" s="661"/>
      <c r="AQ87" s="661"/>
      <c r="AR87" s="661"/>
      <c r="AS87" s="661"/>
      <c r="AT87" s="661"/>
      <c r="AU87" s="661"/>
      <c r="AV87" s="661"/>
      <c r="AW87" s="661"/>
      <c r="AX87" s="661"/>
      <c r="AY87" s="661"/>
      <c r="AZ87" s="661"/>
      <c r="BA87" s="661"/>
      <c r="BB87" s="661"/>
    </row>
    <row r="88" spans="1:54" s="765" customFormat="1" ht="33" customHeight="1">
      <c r="A88" s="768"/>
      <c r="B88" s="803" t="s">
        <v>127</v>
      </c>
      <c r="C88" s="807"/>
      <c r="D88" s="807"/>
      <c r="E88" s="807"/>
      <c r="F88" s="807"/>
      <c r="G88" s="807"/>
      <c r="H88" s="807"/>
      <c r="I88" s="807"/>
      <c r="J88" s="807"/>
      <c r="K88" s="807"/>
      <c r="L88" s="807"/>
      <c r="M88" s="661"/>
      <c r="N88" s="661"/>
      <c r="O88" s="661"/>
      <c r="P88" s="661"/>
      <c r="Q88" s="661"/>
      <c r="R88" s="661"/>
      <c r="S88" s="661"/>
      <c r="T88" s="661"/>
      <c r="U88" s="661"/>
      <c r="V88" s="661"/>
      <c r="W88" s="661"/>
      <c r="X88" s="661"/>
      <c r="Y88" s="661"/>
      <c r="Z88" s="661"/>
      <c r="AA88" s="661"/>
      <c r="AB88" s="661"/>
      <c r="AC88" s="661"/>
      <c r="AD88" s="661"/>
      <c r="AE88" s="661"/>
      <c r="AF88" s="661"/>
      <c r="AG88" s="661"/>
      <c r="AH88" s="661"/>
      <c r="AI88" s="661"/>
      <c r="AJ88" s="661"/>
      <c r="AK88" s="661"/>
      <c r="AL88" s="661"/>
      <c r="AM88" s="661"/>
      <c r="AN88" s="661"/>
      <c r="AO88" s="661"/>
      <c r="AP88" s="661"/>
      <c r="AQ88" s="661"/>
      <c r="AR88" s="661"/>
      <c r="AS88" s="661"/>
      <c r="AT88" s="661"/>
      <c r="AU88" s="661"/>
      <c r="AV88" s="661"/>
      <c r="AW88" s="661"/>
      <c r="AX88" s="661"/>
      <c r="AY88" s="661"/>
      <c r="AZ88" s="661"/>
      <c r="BA88" s="661"/>
      <c r="BB88" s="661"/>
    </row>
    <row r="89" spans="1:54" s="765" customFormat="1" ht="33" customHeight="1">
      <c r="A89" s="768"/>
      <c r="B89" s="803" t="s">
        <v>128</v>
      </c>
      <c r="C89" s="807"/>
      <c r="D89" s="807"/>
      <c r="E89" s="807"/>
      <c r="F89" s="807"/>
      <c r="G89" s="807"/>
      <c r="H89" s="807"/>
      <c r="I89" s="807"/>
      <c r="J89" s="807"/>
      <c r="K89" s="807"/>
      <c r="L89" s="807"/>
      <c r="M89" s="661"/>
      <c r="N89" s="661"/>
      <c r="O89" s="661"/>
      <c r="P89" s="661"/>
      <c r="Q89" s="661"/>
      <c r="R89" s="661"/>
      <c r="S89" s="661"/>
      <c r="T89" s="661"/>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1"/>
      <c r="AY89" s="661"/>
      <c r="AZ89" s="661"/>
      <c r="BA89" s="661"/>
      <c r="BB89" s="661"/>
    </row>
    <row r="90" spans="1:54" s="765" customFormat="1" ht="33" customHeight="1">
      <c r="A90" s="768"/>
      <c r="B90" s="803" t="s">
        <v>129</v>
      </c>
      <c r="C90" s="807"/>
      <c r="D90" s="807"/>
      <c r="E90" s="807"/>
      <c r="F90" s="807"/>
      <c r="G90" s="807"/>
      <c r="H90" s="807"/>
      <c r="I90" s="807"/>
      <c r="J90" s="807"/>
      <c r="K90" s="807"/>
      <c r="L90" s="807"/>
      <c r="M90" s="661"/>
      <c r="N90" s="661"/>
      <c r="O90" s="661"/>
      <c r="P90" s="661"/>
      <c r="Q90" s="661"/>
      <c r="R90" s="661"/>
      <c r="S90" s="661"/>
      <c r="T90" s="661"/>
      <c r="U90" s="661"/>
      <c r="V90" s="661"/>
      <c r="W90" s="661"/>
      <c r="X90" s="661"/>
      <c r="Y90" s="661"/>
      <c r="Z90" s="661"/>
      <c r="AA90" s="661"/>
      <c r="AB90" s="661"/>
      <c r="AC90" s="661"/>
      <c r="AD90" s="661"/>
      <c r="AE90" s="661"/>
      <c r="AF90" s="661"/>
      <c r="AG90" s="661"/>
      <c r="AH90" s="661"/>
      <c r="AI90" s="661"/>
      <c r="AJ90" s="661"/>
      <c r="AK90" s="661"/>
      <c r="AL90" s="661"/>
      <c r="AM90" s="661"/>
      <c r="AN90" s="661"/>
      <c r="AO90" s="661"/>
      <c r="AP90" s="661"/>
      <c r="AQ90" s="661"/>
      <c r="AR90" s="661"/>
      <c r="AS90" s="661"/>
      <c r="AT90" s="661"/>
      <c r="AU90" s="661"/>
      <c r="AV90" s="661"/>
      <c r="AW90" s="661"/>
      <c r="AX90" s="661"/>
      <c r="AY90" s="661"/>
      <c r="AZ90" s="661"/>
      <c r="BA90" s="661"/>
      <c r="BB90" s="661"/>
    </row>
    <row r="91" spans="1:54" ht="20.100000000000001" customHeight="1">
      <c r="A91" s="808"/>
      <c r="B91" s="808"/>
      <c r="C91" s="762"/>
      <c r="D91" s="762"/>
      <c r="E91" s="762"/>
      <c r="F91" s="762"/>
      <c r="G91" s="796"/>
    </row>
    <row r="92" spans="1:54">
      <c r="A92" s="772"/>
      <c r="B92" s="1390"/>
      <c r="C92" s="1390"/>
      <c r="D92" s="1390"/>
      <c r="E92" s="1390"/>
      <c r="F92" s="1390"/>
      <c r="G92" s="1390"/>
      <c r="H92" s="1390"/>
      <c r="I92" s="1390"/>
      <c r="J92" s="1390"/>
      <c r="K92" s="1390"/>
      <c r="L92" s="1390"/>
    </row>
    <row r="93" spans="1:54" ht="20.100000000000001" customHeight="1">
      <c r="A93" s="808"/>
      <c r="B93" s="808"/>
      <c r="C93" s="762"/>
      <c r="D93" s="762"/>
      <c r="E93" s="762"/>
      <c r="F93" s="762"/>
      <c r="G93" s="796"/>
    </row>
    <row r="94" spans="1:54" ht="24" customHeight="1">
      <c r="A94" s="808"/>
      <c r="B94" s="808"/>
      <c r="C94" s="762"/>
      <c r="D94" s="762"/>
      <c r="E94" s="762"/>
      <c r="F94" s="405"/>
      <c r="G94" s="809"/>
    </row>
    <row r="95" spans="1:54" ht="24" customHeight="1">
      <c r="A95" s="810" t="s">
        <v>7</v>
      </c>
      <c r="B95" s="1380" t="str">
        <f>'Attach 15'!B87</f>
        <v>--</v>
      </c>
      <c r="C95" s="1380"/>
      <c r="D95" s="1380"/>
      <c r="E95" s="405"/>
      <c r="G95" s="809" t="s">
        <v>5</v>
      </c>
      <c r="H95" s="1381" t="str">
        <f>'Attach 15'!E87</f>
        <v/>
      </c>
      <c r="I95" s="1382"/>
      <c r="J95" s="1382"/>
      <c r="K95" s="1382"/>
      <c r="L95" s="1382"/>
    </row>
    <row r="96" spans="1:54" ht="24" customHeight="1">
      <c r="A96" s="810" t="s">
        <v>8</v>
      </c>
      <c r="B96" s="1383" t="str">
        <f>'Attach 15'!B88</f>
        <v/>
      </c>
      <c r="C96" s="1383"/>
      <c r="D96" s="1383"/>
      <c r="E96" s="405"/>
      <c r="G96" s="809" t="s">
        <v>6</v>
      </c>
      <c r="H96" s="1381" t="str">
        <f>'Attach 15'!E88</f>
        <v/>
      </c>
      <c r="I96" s="1382"/>
      <c r="J96" s="1382"/>
      <c r="K96" s="1382"/>
      <c r="L96" s="1382"/>
    </row>
  </sheetData>
  <sheetProtection password="CBD2" sheet="1" objects="1" scenarios="1" formatColumns="0" formatRows="0" selectLockedCells="1"/>
  <customSheetViews>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2"/>
  <headerFooter alignWithMargins="0">
    <oddFooter>&amp;R&amp;"Book Antiqua,Bold"&amp;8 Page &amp;P of &amp;N</oddFooter>
  </headerFooter>
  <rowBreaks count="2" manualBreakCount="2">
    <brk id="23" max="11" man="1"/>
    <brk id="53" max="11" man="1"/>
  </rowBreaks>
  <drawing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09" customWidth="1"/>
    <col min="2" max="2" width="31.28515625" style="309" customWidth="1"/>
    <col min="3" max="3" width="34.85546875" style="309" customWidth="1"/>
    <col min="4" max="4" width="18.85546875" style="309" customWidth="1"/>
    <col min="5" max="5" width="21.28515625" style="309" customWidth="1"/>
    <col min="6" max="8" width="9.140625" style="307"/>
    <col min="9" max="16384" width="9.140625" style="308"/>
  </cols>
  <sheetData>
    <row r="1" spans="1:26" s="643" customFormat="1" ht="15">
      <c r="A1" s="1419" t="str">
        <f>'Attach 3(JV)'!A1</f>
        <v>Specification No. :5002001938/CONSULTANCY GIVEN/DOM/A04-CC CS -5</v>
      </c>
      <c r="B1" s="1419"/>
      <c r="C1" s="1419"/>
      <c r="D1" s="1418" t="str">
        <f>"Attachment-17 "&amp;'Attach 3(JV)'!AT1</f>
        <v xml:space="preserve">Attachment-17 </v>
      </c>
      <c r="E1" s="1418"/>
      <c r="F1" s="642"/>
      <c r="G1" s="642"/>
      <c r="H1" s="642"/>
    </row>
    <row r="2" spans="1:26" ht="10.5" customHeight="1">
      <c r="Z2" s="310">
        <f>'[5]Attach 3(JV)'!Z2</f>
        <v>0</v>
      </c>
    </row>
    <row r="3" spans="1:26" ht="77.25" customHeight="1">
      <c r="A3" s="1266" t="str">
        <f>'Attach 3(JV)'!A3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311"/>
      <c r="G3" s="312"/>
      <c r="H3" s="311"/>
    </row>
    <row r="4" spans="1:26" ht="6.75" customHeight="1">
      <c r="A4" s="313"/>
      <c r="H4" s="31"/>
      <c r="I4" s="11"/>
    </row>
    <row r="5" spans="1:26" ht="19.5" customHeight="1">
      <c r="A5" s="1312" t="s">
        <v>498</v>
      </c>
      <c r="B5" s="1312"/>
      <c r="C5" s="1312"/>
      <c r="D5" s="1312"/>
      <c r="E5" s="1312"/>
      <c r="F5" s="314"/>
      <c r="H5" s="31"/>
      <c r="I5" s="13"/>
    </row>
    <row r="6" spans="1:26" ht="7.5" customHeight="1">
      <c r="A6" s="315"/>
      <c r="H6" s="31"/>
      <c r="I6" s="13"/>
    </row>
    <row r="7" spans="1:26" ht="19.5" customHeight="1">
      <c r="A7" s="316" t="str">
        <f>'Attach 3(JV)'!A7</f>
        <v>Bidder’s Name and Address  :</v>
      </c>
      <c r="B7" s="315"/>
      <c r="C7" s="315"/>
      <c r="D7" s="16" t="str">
        <f>'[5]Attach 3(JV)'!E7</f>
        <v>To:</v>
      </c>
      <c r="H7" s="31"/>
      <c r="I7" s="13"/>
    </row>
    <row r="8" spans="1:26" ht="26.25" customHeight="1">
      <c r="A8" s="1313" t="str">
        <f>'Attach 3(JV)'!A8</f>
        <v/>
      </c>
      <c r="B8" s="1313"/>
      <c r="C8" s="1313"/>
      <c r="D8" s="12" t="str">
        <f>'[5]Attach 3(JV)'!E8</f>
        <v>Contract Services</v>
      </c>
      <c r="H8" s="31"/>
      <c r="I8" s="13"/>
    </row>
    <row r="9" spans="1:26" ht="19.5" customHeight="1">
      <c r="A9" s="14" t="s">
        <v>350</v>
      </c>
      <c r="B9" s="1212">
        <f>'Attach 3(JV)'!B9</f>
        <v>0</v>
      </c>
      <c r="C9" s="1212"/>
      <c r="D9" s="12" t="str">
        <f>'[5]Attach 3(JV)'!E9</f>
        <v>Power Grid Corporation of India Ltd.,</v>
      </c>
      <c r="H9" s="31"/>
      <c r="I9" s="13"/>
    </row>
    <row r="10" spans="1:26" ht="19.5" customHeight="1">
      <c r="A10" s="14" t="s">
        <v>352</v>
      </c>
      <c r="B10" s="1212">
        <f>'Attach 3(JV)'!B10</f>
        <v>0</v>
      </c>
      <c r="C10" s="1212"/>
      <c r="D10" s="12" t="str">
        <f>'[5]Attach 3(JV)'!E10</f>
        <v>"Saudamini", Plot No. 2, Sector 29</v>
      </c>
      <c r="H10" s="31"/>
      <c r="I10" s="13"/>
    </row>
    <row r="11" spans="1:26" ht="19.5" customHeight="1">
      <c r="B11" s="1212">
        <f>'Attach 3(JV)'!B11</f>
        <v>0</v>
      </c>
      <c r="C11" s="1212"/>
      <c r="D11" s="12" t="str">
        <f>'[5]Attach 3(JV)'!E11</f>
        <v>Gurgaon (Haryana) - 122001</v>
      </c>
    </row>
    <row r="12" spans="1:26" ht="14.25" customHeight="1">
      <c r="A12" s="315"/>
      <c r="B12" s="1212">
        <f>'Attach 3(JV)'!B12</f>
        <v>0</v>
      </c>
      <c r="C12" s="1212"/>
      <c r="D12" s="12"/>
    </row>
    <row r="13" spans="1:26" ht="19.5" customHeight="1">
      <c r="A13" s="309" t="s">
        <v>345</v>
      </c>
      <c r="D13" s="317"/>
    </row>
    <row r="14" spans="1:26" ht="9.9499999999999993" customHeight="1">
      <c r="A14" s="315"/>
    </row>
    <row r="15" spans="1:26" ht="93.75" customHeight="1">
      <c r="A15" s="318">
        <v>1</v>
      </c>
      <c r="B15" s="1421" t="s">
        <v>499</v>
      </c>
      <c r="C15" s="1421"/>
      <c r="D15" s="1421"/>
      <c r="E15" s="1421"/>
      <c r="F15" s="319"/>
      <c r="G15" s="319"/>
      <c r="H15" s="319"/>
    </row>
    <row r="16" spans="1:26" ht="51.75" customHeight="1">
      <c r="A16" s="318">
        <v>2</v>
      </c>
      <c r="B16" s="1421" t="s">
        <v>500</v>
      </c>
      <c r="C16" s="1421"/>
      <c r="D16" s="1421"/>
      <c r="E16" s="1421"/>
      <c r="F16" s="319"/>
      <c r="G16" s="319"/>
      <c r="H16" s="319"/>
    </row>
    <row r="17" spans="1:8" ht="16.5" customHeight="1">
      <c r="A17" s="315"/>
      <c r="B17" s="315"/>
      <c r="C17" s="315"/>
      <c r="D17" s="315"/>
      <c r="E17" s="315"/>
      <c r="F17" s="319"/>
      <c r="G17" s="319"/>
      <c r="H17" s="319"/>
    </row>
    <row r="18" spans="1:8" s="307" customFormat="1" ht="97.5" customHeight="1">
      <c r="A18" s="320" t="s">
        <v>501</v>
      </c>
      <c r="B18" s="321" t="s">
        <v>348</v>
      </c>
      <c r="C18" s="321" t="s">
        <v>502</v>
      </c>
      <c r="D18" s="320" t="s">
        <v>503</v>
      </c>
      <c r="E18" s="320" t="s">
        <v>504</v>
      </c>
      <c r="G18" s="319"/>
      <c r="H18" s="319"/>
    </row>
    <row r="19" spans="1:8">
      <c r="A19" s="322"/>
      <c r="B19" s="323"/>
      <c r="C19" s="323"/>
      <c r="D19" s="324"/>
      <c r="E19" s="324"/>
      <c r="F19" s="319"/>
      <c r="G19" s="319"/>
      <c r="H19" s="319"/>
    </row>
    <row r="20" spans="1:8">
      <c r="A20" s="322"/>
      <c r="B20" s="323"/>
      <c r="C20" s="323"/>
      <c r="D20" s="324"/>
      <c r="E20" s="324"/>
      <c r="F20" s="319"/>
      <c r="G20" s="319"/>
      <c r="H20" s="319"/>
    </row>
    <row r="21" spans="1:8">
      <c r="A21" s="322"/>
      <c r="B21" s="323"/>
      <c r="C21" s="323"/>
      <c r="D21" s="324"/>
      <c r="E21" s="324"/>
      <c r="F21" s="319"/>
      <c r="G21" s="319"/>
      <c r="H21" s="319"/>
    </row>
    <row r="22" spans="1:8">
      <c r="A22" s="322"/>
      <c r="B22" s="323"/>
      <c r="C22" s="323"/>
      <c r="D22" s="324"/>
      <c r="E22" s="324"/>
      <c r="F22" s="319"/>
      <c r="G22" s="319"/>
      <c r="H22" s="319"/>
    </row>
    <row r="23" spans="1:8">
      <c r="A23" s="322"/>
      <c r="B23" s="323"/>
      <c r="C23" s="323"/>
      <c r="D23" s="324"/>
      <c r="E23" s="324"/>
      <c r="F23" s="319"/>
      <c r="G23" s="319"/>
      <c r="H23" s="319"/>
    </row>
    <row r="24" spans="1:8">
      <c r="A24" s="322"/>
      <c r="B24" s="323"/>
      <c r="C24" s="323"/>
      <c r="D24" s="324"/>
      <c r="E24" s="324"/>
      <c r="F24" s="319"/>
      <c r="G24" s="319"/>
      <c r="H24" s="319"/>
    </row>
    <row r="25" spans="1:8" ht="6" customHeight="1">
      <c r="A25" s="325"/>
      <c r="B25" s="326"/>
      <c r="C25" s="326"/>
      <c r="D25" s="327"/>
      <c r="E25" s="327"/>
      <c r="F25" s="319"/>
      <c r="G25" s="319"/>
      <c r="H25" s="319"/>
    </row>
    <row r="26" spans="1:8" ht="0.6" hidden="1" customHeight="1">
      <c r="A26" s="328"/>
      <c r="B26" s="329"/>
      <c r="C26" s="329"/>
      <c r="D26" s="330"/>
      <c r="E26" s="330"/>
      <c r="F26" s="319"/>
      <c r="G26" s="319"/>
      <c r="H26" s="319"/>
    </row>
    <row r="27" spans="1:8" ht="30" customHeight="1">
      <c r="A27" s="1422" t="s">
        <v>505</v>
      </c>
      <c r="B27" s="1422"/>
      <c r="C27" s="1422"/>
      <c r="D27" s="1422"/>
      <c r="E27" s="1422"/>
      <c r="F27" s="319"/>
      <c r="G27" s="319"/>
      <c r="H27" s="319"/>
    </row>
    <row r="28" spans="1:8">
      <c r="C28" s="331"/>
    </row>
    <row r="29" spans="1:8">
      <c r="A29" s="332" t="s">
        <v>7</v>
      </c>
      <c r="B29" s="333" t="str">
        <f>'Attach 3(JV)'!B24</f>
        <v>--</v>
      </c>
      <c r="C29" s="331" t="s">
        <v>5</v>
      </c>
      <c r="D29" s="334" t="str">
        <f>'Attach 3(JV)'!E24</f>
        <v/>
      </c>
    </row>
    <row r="30" spans="1:8">
      <c r="A30" s="332" t="s">
        <v>8</v>
      </c>
      <c r="B30" s="334" t="str">
        <f>'Attach 3(JV)'!B25</f>
        <v/>
      </c>
      <c r="C30" s="331" t="s">
        <v>6</v>
      </c>
      <c r="D30" s="334" t="str">
        <f>'Attach 3(JV)'!E25</f>
        <v/>
      </c>
    </row>
    <row r="31" spans="1:8">
      <c r="B31" s="335"/>
      <c r="C31" s="331"/>
      <c r="D31" s="331"/>
      <c r="E31" s="335"/>
    </row>
    <row r="32" spans="1:8" hidden="1">
      <c r="A32" s="304" t="str">
        <f>A1</f>
        <v>Specification No. :5002001938/CONSULTANCY GIVEN/DOM/A04-CC CS -5</v>
      </c>
      <c r="B32" s="305"/>
      <c r="C32" s="305"/>
      <c r="D32" s="305"/>
      <c r="E32" s="306" t="str">
        <f>D1</f>
        <v xml:space="preserve">Attachment-17 </v>
      </c>
    </row>
    <row r="33" spans="1:8" hidden="1"/>
    <row r="34" spans="1:8" ht="15" hidden="1">
      <c r="A34" s="1423" t="str">
        <f>A3</f>
        <v>Township Works Package-A for construction of Residential and Non-residential buildings including external infrastructural development in various substations of Assam state associated with NER Power System Improvement Project (Intra State: Assam).</v>
      </c>
      <c r="B34" s="1423"/>
      <c r="C34" s="1423"/>
      <c r="D34" s="1423"/>
      <c r="E34" s="1423"/>
    </row>
    <row r="35" spans="1:8" hidden="1">
      <c r="A35" s="313"/>
    </row>
    <row r="36" spans="1:8" ht="15" hidden="1">
      <c r="A36" s="1425" t="s">
        <v>391</v>
      </c>
      <c r="B36" s="1425"/>
      <c r="C36" s="1425"/>
      <c r="D36" s="1425"/>
      <c r="E36" s="1425"/>
      <c r="F36" s="308"/>
      <c r="G36" s="308"/>
      <c r="H36" s="308"/>
    </row>
    <row r="37" spans="1:8" hidden="1">
      <c r="A37" s="315"/>
      <c r="F37" s="308"/>
      <c r="G37" s="308"/>
      <c r="H37" s="308"/>
    </row>
    <row r="38" spans="1:8" hidden="1">
      <c r="A38" s="316" t="str">
        <f>'[5]Attach 3(JV)'!A15</f>
        <v>Name(s) and Addresse(s) of other partner(s)</v>
      </c>
      <c r="B38" s="315"/>
      <c r="C38" s="315"/>
      <c r="D38" s="16" t="str">
        <f>D7</f>
        <v>To:</v>
      </c>
      <c r="F38" s="308"/>
      <c r="G38" s="308"/>
      <c r="H38" s="308"/>
    </row>
    <row r="39" spans="1:8" hidden="1">
      <c r="A39" s="316" t="str">
        <f>'[5]Attach 3(JV)'!B16</f>
        <v/>
      </c>
      <c r="B39" s="315"/>
      <c r="C39" s="315"/>
      <c r="D39" s="12" t="str">
        <f>D8</f>
        <v>Contract Services</v>
      </c>
      <c r="F39" s="308"/>
      <c r="G39" s="308"/>
      <c r="H39" s="308"/>
    </row>
    <row r="40" spans="1:8" hidden="1">
      <c r="A40" s="14" t="s">
        <v>350</v>
      </c>
      <c r="B40" s="1212" t="str">
        <f>'[5]Attach 3(JV)'!B17:D17</f>
        <v xml:space="preserve">…… ……. …….. …… ……. …….. </v>
      </c>
      <c r="C40" s="1212"/>
      <c r="D40" s="12" t="str">
        <f>D9</f>
        <v>Power Grid Corporation of India Ltd.,</v>
      </c>
      <c r="F40" s="308"/>
      <c r="G40" s="308"/>
      <c r="H40" s="308"/>
    </row>
    <row r="41" spans="1:8" hidden="1">
      <c r="A41" s="14" t="s">
        <v>352</v>
      </c>
      <c r="B41" s="1212" t="str">
        <f>'[5]Attach 3(JV)'!B18:D18</f>
        <v xml:space="preserve">…… ……. …….. …… ……. …….. </v>
      </c>
      <c r="C41" s="1212"/>
      <c r="D41" s="12" t="str">
        <f>D10</f>
        <v>"Saudamini", Plot No. 2, Sector 29</v>
      </c>
      <c r="F41" s="308"/>
      <c r="G41" s="308"/>
      <c r="H41" s="308"/>
    </row>
    <row r="42" spans="1:8" hidden="1">
      <c r="B42" s="1212" t="str">
        <f>'[5]Attach 3(JV)'!B19:D19</f>
        <v xml:space="preserve">…… ……. …….. …… ……. …….. </v>
      </c>
      <c r="C42" s="1212"/>
      <c r="D42" s="12" t="str">
        <f>D11</f>
        <v>Gurgaon (Haryana) - 122001</v>
      </c>
      <c r="F42" s="308"/>
      <c r="G42" s="308"/>
      <c r="H42" s="308"/>
    </row>
    <row r="43" spans="1:8" hidden="1">
      <c r="A43" s="315"/>
      <c r="B43" s="1212" t="str">
        <f>'[5]Attach 3(JV)'!B20:D20</f>
        <v xml:space="preserve">…… ……. …….. …… ……. …….. </v>
      </c>
      <c r="C43" s="1212"/>
      <c r="D43" s="12"/>
      <c r="F43" s="308"/>
      <c r="G43" s="308"/>
      <c r="H43" s="308"/>
    </row>
    <row r="44" spans="1:8" hidden="1">
      <c r="A44" s="309" t="s">
        <v>345</v>
      </c>
      <c r="D44" s="317"/>
      <c r="F44" s="308"/>
      <c r="G44" s="308"/>
      <c r="H44" s="308"/>
    </row>
    <row r="45" spans="1:8" hidden="1">
      <c r="A45" s="315"/>
      <c r="F45" s="308"/>
      <c r="G45" s="308"/>
      <c r="H45" s="308"/>
    </row>
    <row r="46" spans="1:8" hidden="1">
      <c r="A46" s="1424" t="s">
        <v>392</v>
      </c>
      <c r="B46" s="1424"/>
      <c r="C46" s="1424"/>
      <c r="D46" s="1424"/>
      <c r="E46" s="1424"/>
      <c r="F46" s="308"/>
      <c r="G46" s="308"/>
      <c r="H46" s="308"/>
    </row>
    <row r="47" spans="1:8" hidden="1">
      <c r="A47" s="315"/>
      <c r="B47" s="315"/>
      <c r="C47" s="315"/>
      <c r="D47" s="315"/>
      <c r="E47" s="315"/>
      <c r="F47" s="308"/>
      <c r="G47" s="308"/>
      <c r="H47" s="308"/>
    </row>
    <row r="48" spans="1:8" ht="66" hidden="1">
      <c r="A48" s="320" t="s">
        <v>348</v>
      </c>
      <c r="B48" s="1420" t="s">
        <v>114</v>
      </c>
      <c r="C48" s="1420"/>
      <c r="D48" s="320" t="s">
        <v>115</v>
      </c>
      <c r="E48" s="320" t="s">
        <v>116</v>
      </c>
      <c r="F48" s="308"/>
      <c r="G48" s="308"/>
      <c r="H48" s="308"/>
    </row>
    <row r="49" spans="1:8" hidden="1">
      <c r="A49" s="336">
        <v>1</v>
      </c>
      <c r="B49" s="1417"/>
      <c r="C49" s="1417"/>
      <c r="D49" s="337"/>
      <c r="E49" s="337"/>
      <c r="F49" s="308"/>
      <c r="G49" s="308"/>
      <c r="H49" s="308"/>
    </row>
    <row r="50" spans="1:8" hidden="1">
      <c r="A50" s="336">
        <v>2</v>
      </c>
      <c r="B50" s="1417"/>
      <c r="C50" s="1417"/>
      <c r="D50" s="337"/>
      <c r="E50" s="337"/>
      <c r="F50" s="308"/>
      <c r="G50" s="308"/>
      <c r="H50" s="308"/>
    </row>
    <row r="51" spans="1:8" hidden="1">
      <c r="A51" s="336">
        <v>3</v>
      </c>
      <c r="B51" s="1417"/>
      <c r="C51" s="1417"/>
      <c r="D51" s="337"/>
      <c r="E51" s="337"/>
      <c r="F51" s="308"/>
      <c r="G51" s="308"/>
      <c r="H51" s="308"/>
    </row>
    <row r="52" spans="1:8" hidden="1">
      <c r="A52" s="336">
        <v>4</v>
      </c>
      <c r="B52" s="1417"/>
      <c r="C52" s="1417"/>
      <c r="D52" s="337"/>
      <c r="E52" s="337"/>
      <c r="F52" s="308"/>
      <c r="G52" s="308"/>
      <c r="H52" s="308"/>
    </row>
    <row r="53" spans="1:8" hidden="1">
      <c r="A53" s="336">
        <v>5</v>
      </c>
      <c r="B53" s="1417"/>
      <c r="C53" s="1417"/>
      <c r="D53" s="337"/>
      <c r="E53" s="337"/>
      <c r="F53" s="308"/>
      <c r="G53" s="308"/>
      <c r="H53" s="308"/>
    </row>
    <row r="54" spans="1:8" hidden="1">
      <c r="A54" s="336">
        <v>6</v>
      </c>
      <c r="B54" s="1417"/>
      <c r="C54" s="1417"/>
      <c r="D54" s="337"/>
      <c r="E54" s="337"/>
      <c r="F54" s="308"/>
      <c r="G54" s="308"/>
      <c r="H54" s="308"/>
    </row>
    <row r="55" spans="1:8" hidden="1">
      <c r="A55" s="315"/>
      <c r="B55" s="315"/>
      <c r="C55" s="315"/>
      <c r="D55" s="315"/>
      <c r="E55" s="315"/>
      <c r="F55" s="308"/>
      <c r="G55" s="308"/>
      <c r="H55" s="308"/>
    </row>
    <row r="56" spans="1:8" ht="15" hidden="1">
      <c r="A56" s="338"/>
      <c r="B56" s="338"/>
      <c r="C56" s="338"/>
      <c r="D56" s="338"/>
      <c r="E56" s="338"/>
      <c r="F56" s="308"/>
      <c r="G56" s="308"/>
      <c r="H56" s="308"/>
    </row>
    <row r="57" spans="1:8" ht="15" hidden="1">
      <c r="A57" s="338" t="s">
        <v>7</v>
      </c>
      <c r="B57" s="333" t="str">
        <f>B29</f>
        <v>--</v>
      </c>
      <c r="C57" s="338" t="s">
        <v>5</v>
      </c>
      <c r="D57" s="338" t="str">
        <f>D29</f>
        <v/>
      </c>
      <c r="E57" s="338"/>
      <c r="F57" s="308"/>
      <c r="G57" s="308"/>
      <c r="H57" s="308"/>
    </row>
    <row r="58" spans="1:8" ht="15" hidden="1">
      <c r="A58" s="338" t="s">
        <v>8</v>
      </c>
      <c r="B58" s="338" t="str">
        <f>B30</f>
        <v/>
      </c>
      <c r="C58" s="338" t="s">
        <v>6</v>
      </c>
      <c r="D58" s="338" t="str">
        <f>D30</f>
        <v/>
      </c>
      <c r="E58" s="338"/>
      <c r="F58" s="308"/>
      <c r="G58" s="308"/>
      <c r="H58" s="308"/>
    </row>
    <row r="59" spans="1:8" ht="15" hidden="1">
      <c r="A59" s="338"/>
      <c r="B59" s="338"/>
      <c r="C59" s="338"/>
      <c r="D59" s="338"/>
      <c r="E59" s="338"/>
      <c r="F59" s="308"/>
      <c r="G59" s="308"/>
      <c r="H59" s="308"/>
    </row>
    <row r="60" spans="1:8" hidden="1">
      <c r="A60" s="304" t="str">
        <f>A32</f>
        <v>Specification No. :5002001938/CONSULTANCY GIVEN/DOM/A04-CC CS -5</v>
      </c>
      <c r="B60" s="305"/>
      <c r="C60" s="305"/>
      <c r="D60" s="305"/>
      <c r="E60" s="306" t="str">
        <f>E32</f>
        <v xml:space="preserve">Attachment-17 </v>
      </c>
      <c r="F60" s="308"/>
      <c r="G60" s="308"/>
      <c r="H60" s="308"/>
    </row>
    <row r="61" spans="1:8" hidden="1">
      <c r="F61" s="308"/>
      <c r="G61" s="308"/>
      <c r="H61" s="308"/>
    </row>
    <row r="62" spans="1:8" ht="15" hidden="1">
      <c r="A62" s="1423" t="str">
        <f>A34</f>
        <v>Township Works Package-A for construction of Residential and Non-residential buildings including external infrastructural development in various substations of Assam state associated with NER Power System Improvement Project (Intra State: Assam).</v>
      </c>
      <c r="B62" s="1423"/>
      <c r="C62" s="1423"/>
      <c r="D62" s="1423"/>
      <c r="E62" s="1423"/>
      <c r="F62" s="308"/>
      <c r="G62" s="308"/>
      <c r="H62" s="308"/>
    </row>
    <row r="63" spans="1:8" hidden="1">
      <c r="A63" s="313"/>
      <c r="F63" s="308"/>
      <c r="G63" s="308"/>
      <c r="H63" s="308"/>
    </row>
    <row r="64" spans="1:8" ht="15" hidden="1">
      <c r="A64" s="1425" t="s">
        <v>391</v>
      </c>
      <c r="B64" s="1425"/>
      <c r="C64" s="1425"/>
      <c r="D64" s="1425"/>
      <c r="E64" s="1425"/>
      <c r="F64" s="308"/>
      <c r="G64" s="308"/>
      <c r="H64" s="308"/>
    </row>
    <row r="65" spans="1:8" hidden="1">
      <c r="A65" s="315"/>
      <c r="F65" s="308"/>
      <c r="G65" s="308"/>
      <c r="H65" s="308"/>
    </row>
    <row r="66" spans="1:8" hidden="1">
      <c r="A66" s="316" t="str">
        <f>'[5]Attach 3(JV)'!A15</f>
        <v>Name(s) and Addresse(s) of other partner(s)</v>
      </c>
      <c r="B66" s="315"/>
      <c r="C66" s="315"/>
      <c r="D66" s="16" t="str">
        <f>D7</f>
        <v>To:</v>
      </c>
      <c r="F66" s="308"/>
      <c r="G66" s="308"/>
      <c r="H66" s="308"/>
    </row>
    <row r="67" spans="1:8" hidden="1">
      <c r="A67" s="316" t="str">
        <f>'[5]Attach 3(JV)'!E16</f>
        <v/>
      </c>
      <c r="B67" s="315"/>
      <c r="C67" s="315"/>
      <c r="D67" s="12" t="str">
        <f>D8</f>
        <v>Contract Services</v>
      </c>
      <c r="F67" s="308"/>
      <c r="G67" s="308"/>
      <c r="H67" s="308"/>
    </row>
    <row r="68" spans="1:8" hidden="1">
      <c r="A68" s="14" t="s">
        <v>350</v>
      </c>
      <c r="B68" s="1212" t="str">
        <f>'[5]Attach 3(JV)'!E17</f>
        <v/>
      </c>
      <c r="C68" s="1212"/>
      <c r="D68" s="12" t="str">
        <f>D9</f>
        <v>Power Grid Corporation of India Ltd.,</v>
      </c>
      <c r="F68" s="308"/>
      <c r="G68" s="308"/>
      <c r="H68" s="308"/>
    </row>
    <row r="69" spans="1:8" hidden="1">
      <c r="A69" s="14" t="s">
        <v>352</v>
      </c>
      <c r="B69" s="1212" t="str">
        <f>'[5]Attach 3(JV)'!E18</f>
        <v/>
      </c>
      <c r="C69" s="1212"/>
      <c r="D69" s="12" t="str">
        <f>D10</f>
        <v>"Saudamini", Plot No. 2, Sector 29</v>
      </c>
      <c r="F69" s="308"/>
      <c r="G69" s="308"/>
      <c r="H69" s="308"/>
    </row>
    <row r="70" spans="1:8" hidden="1">
      <c r="B70" s="1212" t="str">
        <f>'[5]Attach 3(JV)'!E19</f>
        <v/>
      </c>
      <c r="C70" s="1212"/>
      <c r="D70" s="12" t="str">
        <f>D11</f>
        <v>Gurgaon (Haryana) - 122001</v>
      </c>
      <c r="F70" s="308"/>
      <c r="G70" s="308"/>
      <c r="H70" s="308"/>
    </row>
    <row r="71" spans="1:8" hidden="1">
      <c r="A71" s="315"/>
      <c r="B71" s="1212" t="str">
        <f>'[5]Attach 3(JV)'!E20</f>
        <v/>
      </c>
      <c r="C71" s="1212"/>
      <c r="D71" s="12"/>
      <c r="F71" s="308"/>
      <c r="G71" s="308"/>
      <c r="H71" s="308"/>
    </row>
    <row r="72" spans="1:8" hidden="1">
      <c r="A72" s="309" t="s">
        <v>345</v>
      </c>
      <c r="D72" s="317"/>
      <c r="F72" s="308"/>
      <c r="G72" s="308"/>
      <c r="H72" s="308"/>
    </row>
    <row r="73" spans="1:8" hidden="1">
      <c r="A73" s="315"/>
      <c r="F73" s="308"/>
      <c r="G73" s="308"/>
      <c r="H73" s="308"/>
    </row>
    <row r="74" spans="1:8" hidden="1">
      <c r="A74" s="1424" t="s">
        <v>392</v>
      </c>
      <c r="B74" s="1424"/>
      <c r="C74" s="1424"/>
      <c r="D74" s="1424"/>
      <c r="E74" s="1424"/>
      <c r="F74" s="308"/>
      <c r="G74" s="308"/>
      <c r="H74" s="308"/>
    </row>
    <row r="75" spans="1:8" hidden="1">
      <c r="A75" s="315"/>
      <c r="B75" s="315"/>
      <c r="C75" s="315"/>
      <c r="D75" s="315"/>
      <c r="E75" s="315"/>
      <c r="F75" s="308"/>
      <c r="G75" s="308"/>
      <c r="H75" s="308"/>
    </row>
    <row r="76" spans="1:8" ht="66" hidden="1">
      <c r="A76" s="320" t="s">
        <v>348</v>
      </c>
      <c r="B76" s="1420" t="s">
        <v>114</v>
      </c>
      <c r="C76" s="1420"/>
      <c r="D76" s="320" t="s">
        <v>115</v>
      </c>
      <c r="E76" s="320" t="s">
        <v>116</v>
      </c>
      <c r="F76" s="308"/>
      <c r="G76" s="308"/>
      <c r="H76" s="308"/>
    </row>
    <row r="77" spans="1:8" hidden="1">
      <c r="A77" s="336">
        <v>1</v>
      </c>
      <c r="B77" s="1417"/>
      <c r="C77" s="1417"/>
      <c r="D77" s="337"/>
      <c r="E77" s="337"/>
      <c r="F77" s="308"/>
      <c r="G77" s="308"/>
      <c r="H77" s="308"/>
    </row>
    <row r="78" spans="1:8" hidden="1">
      <c r="A78" s="336">
        <v>2</v>
      </c>
      <c r="B78" s="1417"/>
      <c r="C78" s="1417"/>
      <c r="D78" s="337"/>
      <c r="E78" s="337"/>
      <c r="F78" s="308"/>
      <c r="G78" s="308"/>
      <c r="H78" s="308"/>
    </row>
    <row r="79" spans="1:8" hidden="1">
      <c r="A79" s="336">
        <v>3</v>
      </c>
      <c r="B79" s="1417"/>
      <c r="C79" s="1417"/>
      <c r="D79" s="337"/>
      <c r="E79" s="337"/>
      <c r="F79" s="308"/>
      <c r="G79" s="308"/>
      <c r="H79" s="308"/>
    </row>
    <row r="80" spans="1:8" hidden="1">
      <c r="A80" s="336">
        <v>4</v>
      </c>
      <c r="B80" s="1417"/>
      <c r="C80" s="1417"/>
      <c r="D80" s="337"/>
      <c r="E80" s="337"/>
      <c r="F80" s="308"/>
      <c r="G80" s="308"/>
      <c r="H80" s="308"/>
    </row>
    <row r="81" spans="1:8" hidden="1">
      <c r="A81" s="336">
        <v>5</v>
      </c>
      <c r="B81" s="1417"/>
      <c r="C81" s="1417"/>
      <c r="D81" s="337"/>
      <c r="E81" s="337"/>
      <c r="F81" s="308"/>
      <c r="G81" s="308"/>
      <c r="H81" s="308"/>
    </row>
    <row r="82" spans="1:8" hidden="1">
      <c r="A82" s="336">
        <v>6</v>
      </c>
      <c r="B82" s="1417"/>
      <c r="C82" s="1417"/>
      <c r="D82" s="337"/>
      <c r="E82" s="337"/>
      <c r="F82" s="308"/>
      <c r="G82" s="308"/>
      <c r="H82" s="308"/>
    </row>
    <row r="83" spans="1:8" hidden="1">
      <c r="A83" s="315"/>
      <c r="B83" s="315"/>
      <c r="C83" s="315"/>
      <c r="D83" s="315"/>
      <c r="E83" s="315"/>
      <c r="F83" s="308"/>
      <c r="G83" s="308"/>
      <c r="H83" s="308"/>
    </row>
    <row r="84" spans="1:8" ht="15" hidden="1">
      <c r="A84" s="338"/>
      <c r="B84" s="338"/>
      <c r="C84" s="338"/>
      <c r="D84" s="338"/>
      <c r="E84" s="338"/>
      <c r="F84" s="308"/>
      <c r="G84" s="308"/>
      <c r="H84" s="308"/>
    </row>
    <row r="85" spans="1:8" ht="15" hidden="1">
      <c r="A85" s="338" t="s">
        <v>7</v>
      </c>
      <c r="B85" s="333" t="str">
        <f>B57</f>
        <v>--</v>
      </c>
      <c r="C85" s="338" t="s">
        <v>5</v>
      </c>
      <c r="D85" s="338" t="str">
        <f>D57</f>
        <v/>
      </c>
      <c r="E85" s="338"/>
      <c r="F85" s="308"/>
      <c r="G85" s="308"/>
      <c r="H85" s="308"/>
    </row>
    <row r="86" spans="1:8" ht="15" hidden="1">
      <c r="A86" s="338" t="s">
        <v>8</v>
      </c>
      <c r="B86" s="338" t="str">
        <f>B58</f>
        <v/>
      </c>
      <c r="C86" s="338" t="s">
        <v>6</v>
      </c>
      <c r="D86" s="338" t="str">
        <f>D58</f>
        <v/>
      </c>
      <c r="E86" s="338"/>
      <c r="F86" s="308"/>
      <c r="G86" s="308"/>
      <c r="H86" s="308"/>
    </row>
    <row r="87" spans="1:8" ht="15" hidden="1">
      <c r="A87" s="338"/>
      <c r="B87" s="338"/>
      <c r="C87" s="338"/>
      <c r="D87" s="338"/>
      <c r="E87" s="338"/>
      <c r="F87" s="308"/>
      <c r="G87" s="308"/>
      <c r="H87" s="308"/>
    </row>
    <row r="88" spans="1:8" hidden="1">
      <c r="A88" s="339"/>
      <c r="B88" s="339"/>
      <c r="C88" s="339"/>
      <c r="D88" s="339"/>
      <c r="E88" s="339"/>
      <c r="F88" s="308"/>
      <c r="G88" s="308"/>
      <c r="H88" s="30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B9DDBA10-9BB0-4D91-9619-C113F75B2489}" showPageBreaks="1" fitToPage="1" printArea="1" hiddenRows="1" view="pageBreakPreview">
      <selection activeCell="A19" sqref="A19"/>
      <pageMargins left="0.7" right="0.7" top="0.44" bottom="0.2" header="0.25" footer="0.2"/>
      <pageSetup scale="82" fitToHeight="0" orientation="portrait" r:id="rId1"/>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2"/>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4"/>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5"/>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6"/>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7"/>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9"/>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0"/>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1"/>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2"/>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7A9EA6D6-4DDF-43D9-92E6-C6AFAD14E266}" fitToPage="1" hiddenRows="1" topLeftCell="A11">
      <selection activeCell="A19" sqref="A19"/>
      <pageMargins left="0.7" right="0.7" top="0.44" bottom="0.2" header="0.25" footer="0.2"/>
      <pageSetup paperSize="9" fitToHeight="0" orientation="portrait" r:id="rId15"/>
    </customSheetView>
    <customSheetView guid="{DC28ED1E-3E35-4094-9C2B-5C0A1C1D459C}" showPageBreaks="1" fitToPage="1" printArea="1" hiddenRows="1">
      <selection activeCell="A19" sqref="A19"/>
      <pageMargins left="0.7" right="0.7" top="0.44" bottom="0.2" header="0.25" footer="0.2"/>
      <pageSetup paperSize="9" fitToHeight="0" orientation="portrait" r:id="rId16"/>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7"/>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9"/>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0"/>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2"/>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3"/>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4"/>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5"/>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6"/>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7"/>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28"/>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29"/>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0"/>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1"/>
  <drawing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38" customFormat="1" ht="14.25">
      <c r="A1" s="1216" t="str">
        <f>'Attach 3(JV)'!A1</f>
        <v>Specification No. :5002001938/CONSULTANCY GIVEN/DOM/A04-CC CS -5</v>
      </c>
      <c r="B1" s="1216"/>
      <c r="C1" s="1216"/>
      <c r="D1" s="1216"/>
      <c r="E1" s="655" t="str">
        <f>"Attachment-18 " &amp; 'Attach 3(JV)'!AT1</f>
        <v xml:space="preserve">Attachment-18 </v>
      </c>
      <c r="F1" s="637"/>
      <c r="G1" s="637"/>
      <c r="H1" s="637"/>
    </row>
    <row r="3" spans="1:9" ht="83.25" customHeight="1">
      <c r="A3" s="1426" t="str">
        <f>'Attach 3(JV)'!A3</f>
        <v>Township Works Package-A for construction of Residential and Non-residential buildings including external infrastructural development in various substations of Assam state associated with NER Power System Improvement Project (Intra State: Assam).</v>
      </c>
      <c r="B3" s="1427"/>
      <c r="C3" s="1427"/>
      <c r="D3" s="1427"/>
      <c r="E3" s="1427"/>
      <c r="F3" s="27"/>
      <c r="G3" s="28"/>
      <c r="H3" s="27"/>
    </row>
    <row r="4" spans="1:9" ht="20.100000000000001" customHeight="1">
      <c r="A4" s="29"/>
      <c r="H4" s="31"/>
      <c r="I4" s="11"/>
    </row>
    <row r="5" spans="1:9" ht="20.100000000000001" customHeight="1">
      <c r="A5" s="941" t="s">
        <v>514</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20.100000000000001" customHeight="1">
      <c r="A16" s="1315" t="s">
        <v>545</v>
      </c>
      <c r="B16" s="1315"/>
      <c r="C16" s="1315"/>
      <c r="D16" s="1315"/>
      <c r="E16" s="1315"/>
    </row>
    <row r="17" spans="1:5" ht="20.100000000000001" customHeight="1">
      <c r="A17" s="33"/>
    </row>
    <row r="18" spans="1:5" ht="20.100000000000001" customHeight="1">
      <c r="A18" s="33"/>
    </row>
    <row r="19" spans="1:5">
      <c r="A19" s="37" t="s">
        <v>7</v>
      </c>
      <c r="B19" s="66" t="str">
        <f>'Attach 3(JV)'!B24</f>
        <v>--</v>
      </c>
      <c r="C19" s="41"/>
      <c r="D19" s="38" t="s">
        <v>5</v>
      </c>
      <c r="E19" s="267" t="str">
        <f>'Attach 3(JV)'!E24</f>
        <v/>
      </c>
    </row>
    <row r="20" spans="1:5">
      <c r="A20" s="37" t="s">
        <v>8</v>
      </c>
      <c r="B20" s="267" t="str">
        <f>'Attach 3(JV)'!B25</f>
        <v/>
      </c>
      <c r="C20" s="41"/>
      <c r="D20" s="38" t="s">
        <v>6</v>
      </c>
      <c r="E20" s="267"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5"/>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1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19"/>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2"/>
  <headerFooter alignWithMargins="0">
    <oddFooter>&amp;R&amp;"Book Antiqua,Bold"&amp;8 Page &amp;P of &amp;N</oddFooter>
  </headerFooter>
  <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13DB-54D5-4D1E-9B9E-A754E4B0CFF4}">
  <dimension ref="A1:P184"/>
  <sheetViews>
    <sheetView view="pageBreakPreview" zoomScale="145" zoomScaleNormal="100" zoomScaleSheetLayoutView="145" workbookViewId="0">
      <selection activeCell="A48" sqref="A48:I48"/>
    </sheetView>
  </sheetViews>
  <sheetFormatPr defaultColWidth="9.140625" defaultRowHeight="13.5"/>
  <cols>
    <col min="1" max="1" width="10" style="405" customWidth="1"/>
    <col min="2" max="2" width="10.7109375" style="405" customWidth="1"/>
    <col min="3" max="3" width="10.85546875" style="405" customWidth="1"/>
    <col min="4" max="8" width="10.7109375" style="405" customWidth="1"/>
    <col min="9" max="9" width="23" style="405" customWidth="1"/>
    <col min="10" max="10" width="9.140625" style="405" hidden="1" customWidth="1"/>
    <col min="11" max="16" width="10.28515625" style="405" hidden="1" customWidth="1"/>
    <col min="17" max="41" width="0" style="405" hidden="1" customWidth="1"/>
    <col min="42" max="16384" width="9.140625" style="405"/>
  </cols>
  <sheetData>
    <row r="1" spans="1:9" ht="27" customHeight="1">
      <c r="A1" s="1429" t="s">
        <v>875</v>
      </c>
      <c r="B1" s="1430"/>
      <c r="C1" s="1430"/>
      <c r="D1" s="1430"/>
      <c r="E1" s="1430"/>
      <c r="F1" s="1430"/>
      <c r="G1" s="1430"/>
      <c r="H1" s="1430"/>
      <c r="I1" s="1431"/>
    </row>
    <row r="2" spans="1:9" ht="31.5" customHeight="1">
      <c r="A2" s="835" t="s">
        <v>488</v>
      </c>
      <c r="B2" s="1432" t="s">
        <v>876</v>
      </c>
      <c r="C2" s="1432"/>
      <c r="D2" s="1432"/>
      <c r="E2" s="1432"/>
      <c r="F2" s="1432"/>
      <c r="G2" s="1432"/>
      <c r="H2" s="1432"/>
      <c r="I2" s="1433"/>
    </row>
    <row r="3" spans="1:9" ht="36" customHeight="1">
      <c r="A3" s="835" t="s">
        <v>490</v>
      </c>
      <c r="B3" s="1432" t="s">
        <v>877</v>
      </c>
      <c r="C3" s="1432"/>
      <c r="D3" s="1432"/>
      <c r="E3" s="1432"/>
      <c r="F3" s="1432"/>
      <c r="G3" s="1432"/>
      <c r="H3" s="1432"/>
      <c r="I3" s="1433"/>
    </row>
    <row r="4" spans="1:9" ht="36" customHeight="1">
      <c r="A4" s="835" t="s">
        <v>492</v>
      </c>
      <c r="B4" s="1432" t="s">
        <v>878</v>
      </c>
      <c r="C4" s="1432"/>
      <c r="D4" s="1432"/>
      <c r="E4" s="1432"/>
      <c r="F4" s="1432"/>
      <c r="G4" s="1432"/>
      <c r="H4" s="1432"/>
      <c r="I4" s="1433"/>
    </row>
    <row r="5" spans="1:9" ht="36" customHeight="1">
      <c r="A5" s="835" t="s">
        <v>494</v>
      </c>
      <c r="B5" s="1432" t="s">
        <v>495</v>
      </c>
      <c r="C5" s="1432"/>
      <c r="D5" s="1432"/>
      <c r="E5" s="1432"/>
      <c r="F5" s="1432"/>
      <c r="G5" s="1432"/>
      <c r="H5" s="1432"/>
      <c r="I5" s="1433"/>
    </row>
    <row r="6" spans="1:9" ht="19.5" customHeight="1">
      <c r="A6" s="836" t="s">
        <v>496</v>
      </c>
      <c r="B6" s="957" t="s">
        <v>879</v>
      </c>
      <c r="C6" s="957"/>
      <c r="D6" s="957"/>
      <c r="E6" s="957"/>
      <c r="F6" s="957"/>
      <c r="G6" s="957"/>
      <c r="H6" s="957"/>
      <c r="I6" s="1434"/>
    </row>
    <row r="7" spans="1:9" ht="15.75">
      <c r="A7" s="354"/>
      <c r="C7" s="354"/>
      <c r="D7" s="354"/>
      <c r="E7" s="354"/>
      <c r="F7" s="354"/>
      <c r="G7" s="354"/>
      <c r="H7" s="354"/>
      <c r="I7" s="354"/>
    </row>
    <row r="27" spans="1:11" ht="15">
      <c r="K27" s="837">
        <v>0</v>
      </c>
    </row>
    <row r="28" spans="1:11">
      <c r="A28" s="838"/>
      <c r="B28" s="838"/>
      <c r="C28" s="838"/>
      <c r="D28" s="838"/>
      <c r="E28" s="838"/>
      <c r="F28" s="838"/>
      <c r="G28" s="838"/>
      <c r="H28" s="838"/>
      <c r="I28" s="838"/>
      <c r="J28" s="838"/>
      <c r="K28" s="839">
        <v>0</v>
      </c>
    </row>
    <row r="29" spans="1:11">
      <c r="A29" s="838"/>
      <c r="B29" s="838"/>
      <c r="C29" s="838"/>
      <c r="D29" s="838"/>
      <c r="E29" s="838"/>
      <c r="F29" s="838"/>
      <c r="G29" s="838"/>
      <c r="H29" s="838"/>
      <c r="I29" s="838"/>
      <c r="J29" s="838"/>
      <c r="K29" s="839">
        <v>0</v>
      </c>
    </row>
    <row r="30" spans="1:11">
      <c r="A30" s="838"/>
      <c r="B30" s="838"/>
      <c r="C30" s="838"/>
      <c r="D30" s="838"/>
      <c r="E30" s="838"/>
      <c r="F30" s="838"/>
      <c r="G30" s="838"/>
      <c r="H30" s="838"/>
      <c r="I30" s="838"/>
      <c r="J30" s="838"/>
      <c r="K30" s="839">
        <v>0</v>
      </c>
    </row>
    <row r="31" spans="1:11">
      <c r="A31" s="838"/>
      <c r="B31" s="838"/>
      <c r="C31" s="838"/>
      <c r="D31" s="838"/>
      <c r="E31" s="838"/>
      <c r="F31" s="838"/>
      <c r="G31" s="838"/>
      <c r="H31" s="838"/>
      <c r="I31" s="838"/>
      <c r="J31" s="838"/>
    </row>
    <row r="32" spans="1:11" s="841" customFormat="1" ht="18.75">
      <c r="A32" s="1435" t="s">
        <v>880</v>
      </c>
      <c r="B32" s="1435"/>
      <c r="C32" s="1435"/>
      <c r="D32" s="1435"/>
      <c r="E32" s="1435"/>
      <c r="F32" s="1435"/>
      <c r="G32" s="1435"/>
      <c r="H32" s="1435"/>
      <c r="I32" s="1435"/>
      <c r="J32" s="840"/>
    </row>
    <row r="33" spans="1:16" s="841" customFormat="1" ht="18.75">
      <c r="A33" s="842"/>
      <c r="B33" s="842"/>
      <c r="C33" s="842"/>
      <c r="D33" s="842"/>
      <c r="E33" s="842"/>
      <c r="F33" s="842"/>
      <c r="G33" s="842"/>
      <c r="H33" s="842"/>
      <c r="I33" s="842"/>
      <c r="J33" s="840"/>
    </row>
    <row r="34" spans="1:16" ht="15.75">
      <c r="A34" s="1428" t="s">
        <v>405</v>
      </c>
      <c r="B34" s="1428"/>
      <c r="C34" s="1428"/>
      <c r="D34" s="1428"/>
      <c r="E34" s="1428"/>
      <c r="F34" s="1428"/>
      <c r="G34" s="1428"/>
      <c r="H34" s="1428"/>
      <c r="I34" s="1428"/>
      <c r="J34" s="838"/>
      <c r="K34" s="837" t="e">
        <v>#REF!</v>
      </c>
      <c r="L34" s="843"/>
      <c r="M34" s="843"/>
      <c r="N34" s="843"/>
      <c r="O34" s="839" t="e">
        <v>#REF!</v>
      </c>
    </row>
    <row r="35" spans="1:16" ht="16.5">
      <c r="A35" s="1436" t="s">
        <v>406</v>
      </c>
      <c r="B35" s="1436"/>
      <c r="C35" s="1436"/>
      <c r="D35" s="1436"/>
      <c r="E35" s="1436"/>
      <c r="F35" s="1436"/>
      <c r="G35" s="1436"/>
      <c r="H35" s="1436"/>
      <c r="I35" s="1436"/>
      <c r="J35" s="838"/>
      <c r="K35" s="839" t="e">
        <v>#REF!</v>
      </c>
      <c r="L35" s="843"/>
      <c r="M35" s="843"/>
      <c r="N35" s="843"/>
      <c r="O35" s="839" t="e">
        <v>#REF!</v>
      </c>
    </row>
    <row r="36" spans="1:16" ht="36" customHeight="1">
      <c r="A36" s="1437" t="s">
        <v>881</v>
      </c>
      <c r="B36" s="1437"/>
      <c r="C36" s="1437"/>
      <c r="D36" s="1437"/>
      <c r="E36" s="1437"/>
      <c r="F36" s="1437"/>
      <c r="G36" s="1437"/>
      <c r="H36" s="1437"/>
      <c r="I36" s="1437"/>
      <c r="J36" s="838"/>
      <c r="K36" s="839" t="e">
        <v>#REF!</v>
      </c>
      <c r="L36" s="843"/>
      <c r="M36" s="843"/>
      <c r="N36" s="843"/>
      <c r="O36" s="839" t="e">
        <v>#REF!</v>
      </c>
    </row>
    <row r="37" spans="1:16" ht="16.5">
      <c r="A37" s="1436" t="s">
        <v>882</v>
      </c>
      <c r="B37" s="1436"/>
      <c r="C37" s="1436"/>
      <c r="D37" s="1436"/>
      <c r="E37" s="1436"/>
      <c r="F37" s="1436"/>
      <c r="G37" s="1436"/>
      <c r="H37" s="1436"/>
      <c r="I37" s="1436"/>
      <c r="J37" s="838"/>
      <c r="K37" s="839" t="e">
        <v>#REF!</v>
      </c>
      <c r="L37" s="843"/>
      <c r="M37" s="843"/>
      <c r="N37" s="843"/>
      <c r="O37" s="839" t="e">
        <v>#REF!</v>
      </c>
    </row>
    <row r="38" spans="1:16" ht="15.75">
      <c r="A38" s="1428" t="s">
        <v>408</v>
      </c>
      <c r="B38" s="1428"/>
      <c r="C38" s="1428"/>
      <c r="D38" s="1428"/>
      <c r="E38" s="1428"/>
      <c r="F38" s="1428"/>
      <c r="G38" s="1428"/>
      <c r="H38" s="1428"/>
      <c r="I38" s="1428"/>
      <c r="J38" s="838"/>
    </row>
    <row r="39" spans="1:16" ht="18.75" customHeight="1">
      <c r="A39" s="1440">
        <f>'[19]Names of Bidder'!D10</f>
        <v>0</v>
      </c>
      <c r="B39" s="1440"/>
      <c r="C39" s="1440"/>
      <c r="D39" s="1440"/>
      <c r="E39" s="1440"/>
      <c r="F39" s="1440"/>
      <c r="G39" s="1440"/>
      <c r="H39" s="1440"/>
      <c r="I39" s="1440"/>
      <c r="J39" s="838"/>
      <c r="K39" s="406">
        <v>1</v>
      </c>
      <c r="M39" s="844" t="s">
        <v>883</v>
      </c>
      <c r="P39" s="844" t="s">
        <v>884</v>
      </c>
    </row>
    <row r="40" spans="1:16" ht="17.25" customHeight="1">
      <c r="A40" s="1441" t="str">
        <f xml:space="preserve"> "having its Registered Office at " &amp;'[19]Names of Bidder'!D11 &amp; ","&amp;'[19]Names of Bidder'!D12&amp;","&amp;'[19]Names of Bidder'!D13</f>
        <v>having its Registered Office at ,,</v>
      </c>
      <c r="B40" s="1441"/>
      <c r="C40" s="1441"/>
      <c r="D40" s="1441"/>
      <c r="E40" s="1441"/>
      <c r="F40" s="1441"/>
      <c r="G40" s="1441"/>
      <c r="H40" s="1441"/>
      <c r="I40" s="1441"/>
      <c r="J40" s="838"/>
      <c r="K40" s="406">
        <v>1</v>
      </c>
      <c r="M40" s="844" t="s">
        <v>885</v>
      </c>
    </row>
    <row r="41" spans="1:16" ht="15.75">
      <c r="A41" s="1428" t="s">
        <v>408</v>
      </c>
      <c r="B41" s="1428"/>
      <c r="C41" s="1428"/>
      <c r="D41" s="1428"/>
      <c r="E41" s="1428"/>
      <c r="F41" s="1428"/>
      <c r="G41" s="1428"/>
      <c r="H41" s="1428"/>
      <c r="I41" s="1428"/>
      <c r="J41" s="838"/>
    </row>
    <row r="42" spans="1:16" ht="15.75">
      <c r="A42" s="1428" t="str">
        <f>IF('[19]Names of Bidder'!D6= "Sole Bidder", "", IF('[19]Names of Bidder'!D7=1,'[19]Names of Bidder'!D15,IF('[19]Names of Bidder'!D7=2,'[19]Names of Bidder'!D15&amp;" &amp; "&amp;'[19]Names of Bidder'!D20,"")))</f>
        <v/>
      </c>
      <c r="B42" s="1428"/>
      <c r="C42" s="1428"/>
      <c r="D42" s="1428"/>
      <c r="E42" s="1428"/>
      <c r="F42" s="1428"/>
      <c r="G42" s="1428"/>
      <c r="H42" s="1428"/>
      <c r="I42" s="1428"/>
      <c r="J42" s="838"/>
    </row>
    <row r="43" spans="1:16" ht="18" customHeight="1">
      <c r="A43" s="1437" t="str">
        <f>IF('[19]Names of Bidder'!D6= "Sole Bidder", "", "having its Registered Office at "&amp;IF('[19]Names of Bidder'!D7=1,'[19]Names of Bidder'!D16&amp;" "&amp;'[19]Names of Bidder'!D17&amp;" "&amp;'[19]Names of Bidder'!D18,IF('[19]Names of Bidder'!D7=2,'[19]Names of Bidder'!D16&amp;" &amp; "&amp;'[19]Names of Bidder'!D17&amp;" "&amp;'[19]Names of Bidder'!D18&amp;" and " &amp; '[19]Names of Bidder'!D21&amp;" &amp; "&amp;'[19]Names of Bidder'!D22&amp;" "&amp;'[19]Names of Bidder'!D23 &amp;IF('[19]Names of Bidder'!D7="2 or More"," respectively",""))))</f>
        <v/>
      </c>
      <c r="B43" s="1437"/>
      <c r="C43" s="1437"/>
      <c r="D43" s="1437"/>
      <c r="E43" s="1437"/>
      <c r="F43" s="1437"/>
      <c r="G43" s="1437"/>
      <c r="H43" s="1437"/>
      <c r="I43" s="1437"/>
      <c r="J43" s="838"/>
    </row>
    <row r="44" spans="1:16" ht="15.75">
      <c r="A44" s="1428" t="s">
        <v>409</v>
      </c>
      <c r="B44" s="1428"/>
      <c r="C44" s="1428"/>
      <c r="D44" s="1428"/>
      <c r="E44" s="1428"/>
      <c r="F44" s="1428"/>
      <c r="G44" s="1428"/>
      <c r="H44" s="1428"/>
      <c r="I44" s="1428"/>
      <c r="J44" s="838"/>
    </row>
    <row r="45" spans="1:16" ht="15.75">
      <c r="A45" s="756"/>
      <c r="B45" s="756"/>
      <c r="C45" s="756"/>
      <c r="D45" s="756"/>
      <c r="E45" s="756"/>
      <c r="F45" s="756"/>
      <c r="G45" s="756"/>
      <c r="H45" s="756"/>
      <c r="I45" s="756"/>
      <c r="J45" s="838"/>
    </row>
    <row r="46" spans="1:16" ht="16.5">
      <c r="A46" s="1436" t="s">
        <v>410</v>
      </c>
      <c r="B46" s="1436"/>
      <c r="C46" s="1436"/>
      <c r="D46" s="1436"/>
      <c r="E46" s="1436"/>
      <c r="F46" s="1436"/>
      <c r="G46" s="1436"/>
      <c r="H46" s="1436"/>
      <c r="I46" s="1436"/>
      <c r="J46" s="838"/>
    </row>
    <row r="47" spans="1:16" ht="30.75" customHeight="1">
      <c r="A47" s="1436" t="s">
        <v>411</v>
      </c>
      <c r="B47" s="1436"/>
      <c r="C47" s="1436"/>
      <c r="D47" s="1436"/>
      <c r="E47" s="1436"/>
      <c r="F47" s="1436"/>
      <c r="G47" s="1436"/>
      <c r="H47" s="1436"/>
      <c r="I47" s="1436"/>
      <c r="J47" s="838"/>
    </row>
    <row r="48" spans="1:16" ht="120.75" customHeight="1">
      <c r="A48" s="1090" t="str">
        <f>"POWERGRID intends to award, under laid-down organisational procedures, contract(s) for "&amp;Basic!B1&amp;" Specification Number:"&amp;Basic!B3</f>
        <v>POWERGRID intends to award, under laid-down organisational procedures, contract(s) for Township Works Package-A for construction of Residential and Non-residential buildings including external infrastructural development in various substations of Assam state associated with NER Power System Improvement Project (Intra State: Assam). Specification Number:5002001938/CONSULTANCY GIVEN/DOM/A04-CC CS -5</v>
      </c>
      <c r="B48" s="1090"/>
      <c r="C48" s="1090"/>
      <c r="D48" s="1090"/>
      <c r="E48" s="1090"/>
      <c r="F48" s="1090"/>
      <c r="G48" s="1090"/>
      <c r="H48" s="1090"/>
      <c r="I48" s="1090"/>
      <c r="J48" s="838"/>
    </row>
    <row r="49" spans="1:10" ht="21" customHeight="1">
      <c r="A49" s="1442" t="s">
        <v>412</v>
      </c>
      <c r="B49" s="1442"/>
      <c r="C49" s="1442"/>
      <c r="D49" s="1442"/>
      <c r="E49" s="1443" t="s">
        <v>412</v>
      </c>
      <c r="F49" s="1443"/>
      <c r="G49" s="1443"/>
      <c r="H49" s="1443"/>
      <c r="I49" s="1443"/>
      <c r="J49" s="838"/>
    </row>
    <row r="50" spans="1:10" ht="33" customHeight="1">
      <c r="A50" s="1438" t="s">
        <v>413</v>
      </c>
      <c r="B50" s="1438"/>
      <c r="C50" s="1438"/>
      <c r="D50" s="1438"/>
      <c r="E50" s="1439" t="s">
        <v>886</v>
      </c>
      <c r="F50" s="1439"/>
      <c r="G50" s="1439"/>
      <c r="H50" s="1439"/>
      <c r="I50" s="1439"/>
      <c r="J50" s="838"/>
    </row>
    <row r="51" spans="1:10" ht="22.5" customHeight="1">
      <c r="A51" s="408" t="s">
        <v>514</v>
      </c>
      <c r="B51" s="409"/>
      <c r="C51" s="409"/>
      <c r="D51" s="409"/>
      <c r="E51" s="845"/>
      <c r="F51" s="409"/>
      <c r="G51" s="409"/>
      <c r="H51" s="409"/>
      <c r="I51" s="846" t="s">
        <v>887</v>
      </c>
      <c r="J51" s="838"/>
    </row>
    <row r="52" spans="1:10" ht="40.5" customHeight="1">
      <c r="A52" s="1444" t="s">
        <v>888</v>
      </c>
      <c r="B52" s="1444"/>
      <c r="C52" s="1444"/>
      <c r="D52" s="1444"/>
      <c r="E52" s="1444"/>
      <c r="F52" s="1444"/>
      <c r="G52" s="1444"/>
      <c r="H52" s="1444"/>
      <c r="I52" s="1444"/>
    </row>
    <row r="53" spans="1:10" ht="40.5" customHeight="1">
      <c r="A53" s="1444" t="s">
        <v>889</v>
      </c>
      <c r="B53" s="1444"/>
      <c r="C53" s="1444"/>
      <c r="D53" s="1444"/>
      <c r="E53" s="1444"/>
      <c r="F53" s="1444"/>
      <c r="G53" s="1444"/>
      <c r="H53" s="1444"/>
      <c r="I53" s="1444"/>
    </row>
    <row r="54" spans="1:10" ht="13.5" customHeight="1">
      <c r="A54" s="847"/>
      <c r="B54" s="354"/>
      <c r="C54" s="354"/>
      <c r="D54" s="354"/>
      <c r="E54" s="354"/>
      <c r="F54" s="354"/>
      <c r="G54" s="354"/>
      <c r="H54" s="354"/>
      <c r="I54" s="354"/>
    </row>
    <row r="55" spans="1:10" ht="15.75">
      <c r="A55" s="1445" t="s">
        <v>544</v>
      </c>
      <c r="B55" s="1445"/>
      <c r="C55" s="1445"/>
      <c r="D55" s="1445"/>
      <c r="E55" s="1445"/>
      <c r="F55" s="1445"/>
      <c r="G55" s="1445"/>
      <c r="H55" s="1445"/>
      <c r="I55" s="1445"/>
    </row>
    <row r="56" spans="1:10" ht="15.75">
      <c r="A56" s="847"/>
      <c r="B56" s="847"/>
      <c r="C56" s="847"/>
      <c r="D56" s="847"/>
      <c r="E56" s="847"/>
      <c r="F56" s="847"/>
      <c r="G56" s="847"/>
      <c r="H56" s="847"/>
      <c r="I56" s="847"/>
    </row>
    <row r="57" spans="1:10" ht="16.5">
      <c r="A57" s="1446" t="s">
        <v>418</v>
      </c>
      <c r="B57" s="1446"/>
      <c r="C57" s="1446"/>
      <c r="D57" s="1446"/>
      <c r="E57" s="1446"/>
      <c r="F57" s="1446"/>
      <c r="G57" s="1446"/>
      <c r="H57" s="1446"/>
      <c r="I57" s="1446"/>
    </row>
    <row r="58" spans="1:10" ht="16.5">
      <c r="A58" s="848"/>
      <c r="B58" s="848"/>
      <c r="C58" s="848"/>
      <c r="D58" s="848"/>
      <c r="E58" s="848"/>
      <c r="F58" s="848"/>
      <c r="G58" s="848"/>
      <c r="H58" s="848"/>
      <c r="I58" s="848"/>
    </row>
    <row r="59" spans="1:10" ht="37.5" customHeight="1">
      <c r="A59" s="1090" t="s">
        <v>890</v>
      </c>
      <c r="B59" s="1090"/>
      <c r="C59" s="1090"/>
      <c r="D59" s="1090"/>
      <c r="E59" s="1090"/>
      <c r="F59" s="1090"/>
      <c r="G59" s="1090"/>
      <c r="H59" s="1090"/>
      <c r="I59" s="1090"/>
    </row>
    <row r="60" spans="1:10" ht="61.5" customHeight="1">
      <c r="A60" s="849" t="s">
        <v>488</v>
      </c>
      <c r="B60" s="1090" t="s">
        <v>891</v>
      </c>
      <c r="C60" s="1090"/>
      <c r="D60" s="1090"/>
      <c r="E60" s="1090"/>
      <c r="F60" s="1090"/>
      <c r="G60" s="1090"/>
      <c r="H60" s="1090"/>
      <c r="I60" s="1090"/>
    </row>
    <row r="61" spans="1:10" ht="53.25" customHeight="1">
      <c r="A61" s="849" t="s">
        <v>490</v>
      </c>
      <c r="B61" s="1090" t="s">
        <v>892</v>
      </c>
      <c r="C61" s="1090"/>
      <c r="D61" s="1090"/>
      <c r="E61" s="1090"/>
      <c r="F61" s="1090"/>
      <c r="G61" s="1090"/>
      <c r="H61" s="1090"/>
      <c r="I61" s="1090"/>
    </row>
    <row r="62" spans="1:10" ht="63" customHeight="1">
      <c r="A62" s="849" t="s">
        <v>492</v>
      </c>
      <c r="B62" s="1090" t="s">
        <v>893</v>
      </c>
      <c r="C62" s="1090"/>
      <c r="D62" s="1090"/>
      <c r="E62" s="1090"/>
      <c r="F62" s="1090"/>
      <c r="G62" s="1090"/>
      <c r="H62" s="1090"/>
      <c r="I62" s="1090"/>
    </row>
    <row r="63" spans="1:10" ht="62.25" customHeight="1">
      <c r="A63" s="849" t="s">
        <v>494</v>
      </c>
      <c r="B63" s="1090" t="s">
        <v>894</v>
      </c>
      <c r="C63" s="1090"/>
      <c r="D63" s="1090"/>
      <c r="E63" s="1090"/>
      <c r="F63" s="1090"/>
      <c r="G63" s="1090"/>
      <c r="H63" s="1090"/>
      <c r="I63" s="1090"/>
    </row>
    <row r="64" spans="1:10" ht="64.5" customHeight="1">
      <c r="A64" s="849" t="s">
        <v>496</v>
      </c>
      <c r="B64" s="1090" t="s">
        <v>895</v>
      </c>
      <c r="C64" s="1090"/>
      <c r="D64" s="1090"/>
      <c r="E64" s="1090"/>
      <c r="F64" s="1090"/>
      <c r="G64" s="1090"/>
      <c r="H64" s="1090"/>
      <c r="I64" s="1090"/>
    </row>
    <row r="65" spans="1:10" ht="62.25" customHeight="1">
      <c r="A65" s="849" t="s">
        <v>896</v>
      </c>
      <c r="B65" s="1090" t="s">
        <v>897</v>
      </c>
      <c r="C65" s="1090"/>
      <c r="D65" s="1090"/>
      <c r="E65" s="1090"/>
      <c r="F65" s="1090"/>
      <c r="G65" s="1090"/>
      <c r="H65" s="1090"/>
      <c r="I65" s="1090"/>
    </row>
    <row r="66" spans="1:10" ht="60.75" customHeight="1">
      <c r="A66" s="849" t="s">
        <v>898</v>
      </c>
      <c r="B66" s="1090" t="s">
        <v>899</v>
      </c>
      <c r="C66" s="1090"/>
      <c r="D66" s="1090"/>
      <c r="E66" s="1090"/>
      <c r="F66" s="1090"/>
      <c r="G66" s="1090"/>
      <c r="H66" s="1090"/>
      <c r="I66" s="1090"/>
    </row>
    <row r="67" spans="1:10" ht="72" customHeight="1">
      <c r="A67" s="849" t="s">
        <v>900</v>
      </c>
      <c r="B67" s="1090" t="s">
        <v>901</v>
      </c>
      <c r="C67" s="1090"/>
      <c r="D67" s="1090"/>
      <c r="E67" s="1090"/>
      <c r="F67" s="1090"/>
      <c r="G67" s="1090"/>
      <c r="H67" s="1090"/>
      <c r="I67" s="1090"/>
    </row>
    <row r="68" spans="1:10" ht="60" customHeight="1">
      <c r="A68" s="849" t="s">
        <v>902</v>
      </c>
      <c r="B68" s="1090" t="s">
        <v>903</v>
      </c>
      <c r="C68" s="1090"/>
      <c r="D68" s="1090"/>
      <c r="E68" s="1090"/>
      <c r="F68" s="1090"/>
      <c r="G68" s="1090"/>
      <c r="H68" s="1090"/>
      <c r="I68" s="1090"/>
    </row>
    <row r="69" spans="1:10" ht="21" customHeight="1">
      <c r="A69" s="1078" t="s">
        <v>412</v>
      </c>
      <c r="B69" s="1078"/>
      <c r="C69" s="1078"/>
      <c r="D69" s="1078"/>
      <c r="E69" s="1447" t="s">
        <v>412</v>
      </c>
      <c r="F69" s="1447"/>
      <c r="G69" s="1447"/>
      <c r="H69" s="1447"/>
      <c r="I69" s="1447"/>
      <c r="J69" s="838"/>
    </row>
    <row r="70" spans="1:10" ht="33" customHeight="1">
      <c r="A70" s="1208" t="s">
        <v>413</v>
      </c>
      <c r="B70" s="1208"/>
      <c r="C70" s="1208"/>
      <c r="D70" s="1208"/>
      <c r="E70" s="1448" t="s">
        <v>886</v>
      </c>
      <c r="F70" s="1448"/>
      <c r="G70" s="1448"/>
      <c r="H70" s="1448"/>
      <c r="I70" s="1448"/>
      <c r="J70" s="838"/>
    </row>
    <row r="71" spans="1:10" ht="20.25" customHeight="1">
      <c r="A71" s="408" t="s">
        <v>514</v>
      </c>
      <c r="B71" s="409"/>
      <c r="C71" s="409"/>
      <c r="D71" s="409"/>
      <c r="E71" s="409"/>
      <c r="F71" s="409"/>
      <c r="G71" s="409"/>
      <c r="H71" s="409"/>
      <c r="I71" s="846" t="s">
        <v>904</v>
      </c>
      <c r="J71" s="838"/>
    </row>
    <row r="72" spans="1:10" ht="24" customHeight="1">
      <c r="A72" s="1449"/>
      <c r="B72" s="1449"/>
      <c r="C72" s="1449"/>
      <c r="D72" s="1449"/>
      <c r="E72" s="1449"/>
      <c r="F72" s="1449"/>
      <c r="G72" s="1449"/>
      <c r="H72" s="1449"/>
      <c r="I72" s="1449"/>
      <c r="J72" s="838"/>
    </row>
    <row r="73" spans="1:10" ht="84" customHeight="1">
      <c r="A73" s="849" t="s">
        <v>905</v>
      </c>
      <c r="B73" s="1090" t="s">
        <v>906</v>
      </c>
      <c r="C73" s="1090"/>
      <c r="D73" s="1090"/>
      <c r="E73" s="1090"/>
      <c r="F73" s="1090"/>
      <c r="G73" s="1090"/>
      <c r="H73" s="1090"/>
      <c r="I73" s="1090"/>
    </row>
    <row r="74" spans="1:10" ht="30" customHeight="1">
      <c r="A74" s="850" t="s">
        <v>907</v>
      </c>
      <c r="B74" s="851"/>
      <c r="C74" s="851"/>
      <c r="D74" s="851"/>
      <c r="E74" s="851"/>
      <c r="F74" s="851"/>
      <c r="G74" s="851"/>
      <c r="H74" s="851"/>
      <c r="I74" s="851"/>
    </row>
    <row r="75" spans="1:10" ht="42" customHeight="1">
      <c r="A75" s="1450" t="s">
        <v>908</v>
      </c>
      <c r="B75" s="1450"/>
      <c r="C75" s="1450"/>
      <c r="D75" s="1450"/>
      <c r="E75" s="1450"/>
      <c r="F75" s="1450"/>
      <c r="G75" s="1450"/>
      <c r="H75" s="1450"/>
      <c r="I75" s="1450"/>
    </row>
    <row r="76" spans="1:10" ht="80.25" customHeight="1">
      <c r="A76" s="849" t="s">
        <v>488</v>
      </c>
      <c r="B76" s="1090" t="s">
        <v>909</v>
      </c>
      <c r="C76" s="1090"/>
      <c r="D76" s="1090"/>
      <c r="E76" s="1090"/>
      <c r="F76" s="1090"/>
      <c r="G76" s="1090"/>
      <c r="H76" s="1090"/>
      <c r="I76" s="1090"/>
    </row>
    <row r="77" spans="1:10" ht="72" customHeight="1">
      <c r="A77" s="849" t="s">
        <v>490</v>
      </c>
      <c r="B77" s="1090" t="s">
        <v>910</v>
      </c>
      <c r="C77" s="1090"/>
      <c r="D77" s="1090"/>
      <c r="E77" s="1090"/>
      <c r="F77" s="1090"/>
      <c r="G77" s="1090"/>
      <c r="H77" s="1090"/>
      <c r="I77" s="1090"/>
    </row>
    <row r="78" spans="1:10" ht="55.5" customHeight="1">
      <c r="A78" s="849" t="s">
        <v>492</v>
      </c>
      <c r="B78" s="1090" t="s">
        <v>911</v>
      </c>
      <c r="C78" s="1090"/>
      <c r="D78" s="1090"/>
      <c r="E78" s="1090"/>
      <c r="F78" s="1090"/>
      <c r="G78" s="1090"/>
      <c r="H78" s="1090"/>
      <c r="I78" s="1090"/>
    </row>
    <row r="79" spans="1:10" ht="69.75" customHeight="1">
      <c r="A79" s="849" t="s">
        <v>494</v>
      </c>
      <c r="B79" s="1090" t="s">
        <v>912</v>
      </c>
      <c r="C79" s="1090"/>
      <c r="D79" s="1090"/>
      <c r="E79" s="1090"/>
      <c r="F79" s="1090"/>
      <c r="G79" s="1090"/>
      <c r="H79" s="1090"/>
      <c r="I79" s="1090"/>
    </row>
    <row r="80" spans="1:10" ht="56.25" customHeight="1">
      <c r="A80" s="849" t="s">
        <v>496</v>
      </c>
      <c r="B80" s="1090" t="s">
        <v>913</v>
      </c>
      <c r="C80" s="1090"/>
      <c r="D80" s="1090"/>
      <c r="E80" s="1090"/>
      <c r="F80" s="1090"/>
      <c r="G80" s="1090"/>
      <c r="H80" s="1090"/>
      <c r="I80" s="1090"/>
    </row>
    <row r="81" spans="1:10" ht="70.5" customHeight="1">
      <c r="A81" s="849" t="s">
        <v>896</v>
      </c>
      <c r="B81" s="1090" t="s">
        <v>914</v>
      </c>
      <c r="C81" s="1090"/>
      <c r="D81" s="1090"/>
      <c r="E81" s="1090"/>
      <c r="F81" s="1090"/>
      <c r="G81" s="1090"/>
      <c r="H81" s="1090"/>
      <c r="I81" s="1090"/>
    </row>
    <row r="82" spans="1:10" ht="86.25" customHeight="1">
      <c r="A82" s="849" t="s">
        <v>898</v>
      </c>
      <c r="B82" s="1090" t="s">
        <v>915</v>
      </c>
      <c r="C82" s="1090"/>
      <c r="D82" s="1090"/>
      <c r="E82" s="1090"/>
      <c r="F82" s="1090"/>
      <c r="G82" s="1090"/>
      <c r="H82" s="1090"/>
      <c r="I82" s="1090"/>
    </row>
    <row r="83" spans="1:10" ht="72" customHeight="1">
      <c r="A83" s="849" t="s">
        <v>900</v>
      </c>
      <c r="B83" s="1090" t="s">
        <v>916</v>
      </c>
      <c r="C83" s="1090"/>
      <c r="D83" s="1090"/>
      <c r="E83" s="1090"/>
      <c r="F83" s="1090"/>
      <c r="G83" s="1090"/>
      <c r="H83" s="1090"/>
      <c r="I83" s="1090"/>
    </row>
    <row r="84" spans="1:10" ht="21" customHeight="1">
      <c r="A84" s="1078" t="s">
        <v>412</v>
      </c>
      <c r="B84" s="1078"/>
      <c r="C84" s="1078"/>
      <c r="D84" s="1078"/>
      <c r="E84" s="1447" t="s">
        <v>412</v>
      </c>
      <c r="F84" s="1447"/>
      <c r="G84" s="1447"/>
      <c r="H84" s="1447"/>
      <c r="I84" s="1447"/>
      <c r="J84" s="838"/>
    </row>
    <row r="85" spans="1:10" ht="33" customHeight="1">
      <c r="A85" s="1208" t="s">
        <v>413</v>
      </c>
      <c r="B85" s="1208"/>
      <c r="C85" s="1208"/>
      <c r="D85" s="1208"/>
      <c r="E85" s="1448" t="s">
        <v>886</v>
      </c>
      <c r="F85" s="1448"/>
      <c r="G85" s="1448"/>
      <c r="H85" s="1448"/>
      <c r="I85" s="1448"/>
      <c r="J85" s="838"/>
    </row>
    <row r="86" spans="1:10" ht="20.25" customHeight="1">
      <c r="A86" s="408" t="s">
        <v>514</v>
      </c>
      <c r="B86" s="409"/>
      <c r="C86" s="409"/>
      <c r="D86" s="409"/>
      <c r="E86" s="409"/>
      <c r="F86" s="409"/>
      <c r="G86" s="409"/>
      <c r="H86" s="409"/>
      <c r="I86" s="846" t="s">
        <v>917</v>
      </c>
      <c r="J86" s="838"/>
    </row>
    <row r="87" spans="1:10" ht="7.5" customHeight="1">
      <c r="A87" s="1446"/>
      <c r="B87" s="1446"/>
      <c r="C87" s="1446"/>
      <c r="D87" s="1446"/>
      <c r="E87" s="1446"/>
      <c r="F87" s="1446"/>
      <c r="G87" s="1446"/>
      <c r="H87" s="1446"/>
      <c r="I87" s="1446"/>
    </row>
    <row r="88" spans="1:10" ht="89.25" customHeight="1">
      <c r="A88" s="849" t="s">
        <v>902</v>
      </c>
      <c r="B88" s="1090" t="s">
        <v>918</v>
      </c>
      <c r="C88" s="1090"/>
      <c r="D88" s="1090"/>
      <c r="E88" s="1090"/>
      <c r="F88" s="1090"/>
      <c r="G88" s="1090"/>
      <c r="H88" s="1090"/>
      <c r="I88" s="1090"/>
    </row>
    <row r="89" spans="1:10" ht="75" customHeight="1">
      <c r="A89" s="849" t="s">
        <v>905</v>
      </c>
      <c r="B89" s="1090" t="s">
        <v>919</v>
      </c>
      <c r="C89" s="1090"/>
      <c r="D89" s="1090"/>
      <c r="E89" s="1090"/>
      <c r="F89" s="1090"/>
      <c r="G89" s="1090"/>
      <c r="H89" s="1090"/>
      <c r="I89" s="1090"/>
    </row>
    <row r="90" spans="1:10" ht="64.5" customHeight="1">
      <c r="A90" s="849" t="s">
        <v>920</v>
      </c>
      <c r="B90" s="1090" t="s">
        <v>921</v>
      </c>
      <c r="C90" s="1090"/>
      <c r="D90" s="1090"/>
      <c r="E90" s="1090"/>
      <c r="F90" s="1090"/>
      <c r="G90" s="1090"/>
      <c r="H90" s="1090"/>
      <c r="I90" s="1090"/>
    </row>
    <row r="91" spans="1:10" ht="95.25" customHeight="1">
      <c r="A91" s="849" t="s">
        <v>922</v>
      </c>
      <c r="B91" s="1090" t="s">
        <v>923</v>
      </c>
      <c r="C91" s="1090"/>
      <c r="D91" s="1090"/>
      <c r="E91" s="1090"/>
      <c r="F91" s="1090"/>
      <c r="G91" s="1090"/>
      <c r="H91" s="1090"/>
      <c r="I91" s="1090"/>
    </row>
    <row r="92" spans="1:10" ht="73.5" customHeight="1">
      <c r="A92" s="849" t="s">
        <v>924</v>
      </c>
      <c r="B92" s="1090" t="s">
        <v>925</v>
      </c>
      <c r="C92" s="1090"/>
      <c r="D92" s="1090"/>
      <c r="E92" s="1090"/>
      <c r="F92" s="1090"/>
      <c r="G92" s="1090"/>
      <c r="H92" s="1090"/>
      <c r="I92" s="1090"/>
    </row>
    <row r="93" spans="1:10" ht="58.5" customHeight="1">
      <c r="A93" s="849" t="s">
        <v>926</v>
      </c>
      <c r="B93" s="1090" t="s">
        <v>927</v>
      </c>
      <c r="C93" s="1090"/>
      <c r="D93" s="1090"/>
      <c r="E93" s="1090"/>
      <c r="F93" s="1090"/>
      <c r="G93" s="1090"/>
      <c r="H93" s="1090"/>
      <c r="I93" s="1090"/>
    </row>
    <row r="94" spans="1:10" ht="111.75" customHeight="1">
      <c r="A94" s="849" t="s">
        <v>928</v>
      </c>
      <c r="B94" s="1090" t="s">
        <v>929</v>
      </c>
      <c r="C94" s="1090"/>
      <c r="D94" s="1090"/>
      <c r="E94" s="1090"/>
      <c r="F94" s="1090"/>
      <c r="G94" s="1090"/>
      <c r="H94" s="1090"/>
      <c r="I94" s="1090"/>
    </row>
    <row r="95" spans="1:10" ht="84.75" customHeight="1">
      <c r="A95" s="849" t="s">
        <v>930</v>
      </c>
      <c r="B95" s="1090" t="s">
        <v>931</v>
      </c>
      <c r="C95" s="1090"/>
      <c r="D95" s="1090"/>
      <c r="E95" s="1090"/>
      <c r="F95" s="1090"/>
      <c r="G95" s="1090"/>
      <c r="H95" s="1090"/>
      <c r="I95" s="1090"/>
    </row>
    <row r="96" spans="1:10" ht="84.75" customHeight="1">
      <c r="A96" s="849" t="s">
        <v>932</v>
      </c>
      <c r="B96" s="1090" t="s">
        <v>933</v>
      </c>
      <c r="C96" s="1090"/>
      <c r="D96" s="1090"/>
      <c r="E96" s="1090"/>
      <c r="F96" s="1090"/>
      <c r="G96" s="1090"/>
      <c r="H96" s="1090"/>
      <c r="I96" s="1090"/>
    </row>
    <row r="97" spans="1:10" ht="21" customHeight="1">
      <c r="A97" s="1078" t="s">
        <v>412</v>
      </c>
      <c r="B97" s="1078"/>
      <c r="C97" s="1078"/>
      <c r="D97" s="1078"/>
      <c r="E97" s="1447" t="s">
        <v>412</v>
      </c>
      <c r="F97" s="1447"/>
      <c r="G97" s="1447"/>
      <c r="H97" s="1447"/>
      <c r="I97" s="1447"/>
      <c r="J97" s="838"/>
    </row>
    <row r="98" spans="1:10" ht="33" customHeight="1">
      <c r="A98" s="1208" t="s">
        <v>413</v>
      </c>
      <c r="B98" s="1208"/>
      <c r="C98" s="1208"/>
      <c r="D98" s="1208"/>
      <c r="E98" s="1448" t="s">
        <v>886</v>
      </c>
      <c r="F98" s="1448"/>
      <c r="G98" s="1448"/>
      <c r="H98" s="1448"/>
      <c r="I98" s="1448"/>
      <c r="J98" s="838"/>
    </row>
    <row r="99" spans="1:10" ht="19.5" customHeight="1">
      <c r="A99" s="408" t="s">
        <v>514</v>
      </c>
      <c r="B99" s="409"/>
      <c r="C99" s="409"/>
      <c r="D99" s="409"/>
      <c r="E99" s="409"/>
      <c r="F99" s="409"/>
      <c r="G99" s="409"/>
      <c r="H99" s="409"/>
      <c r="I99" s="846" t="s">
        <v>934</v>
      </c>
    </row>
    <row r="100" spans="1:10" ht="10.5" customHeight="1">
      <c r="A100" s="852"/>
      <c r="B100" s="853"/>
      <c r="C100" s="853"/>
      <c r="D100" s="853"/>
      <c r="E100" s="853"/>
      <c r="F100" s="853"/>
      <c r="G100" s="853"/>
      <c r="H100" s="853"/>
      <c r="I100" s="853"/>
    </row>
    <row r="101" spans="1:10" ht="79.5" customHeight="1">
      <c r="A101" s="849" t="s">
        <v>935</v>
      </c>
      <c r="B101" s="1090" t="s">
        <v>936</v>
      </c>
      <c r="C101" s="1090"/>
      <c r="D101" s="1090"/>
      <c r="E101" s="1090"/>
      <c r="F101" s="1090"/>
      <c r="G101" s="1090"/>
      <c r="H101" s="1090"/>
      <c r="I101" s="1090"/>
    </row>
    <row r="102" spans="1:10" ht="72" customHeight="1">
      <c r="A102" s="849" t="s">
        <v>937</v>
      </c>
      <c r="B102" s="1090" t="s">
        <v>938</v>
      </c>
      <c r="C102" s="1090"/>
      <c r="D102" s="1090"/>
      <c r="E102" s="1090"/>
      <c r="F102" s="1090"/>
      <c r="G102" s="1090"/>
      <c r="H102" s="1090"/>
      <c r="I102" s="1090"/>
    </row>
    <row r="103" spans="1:10" ht="72.75" customHeight="1">
      <c r="A103" s="849" t="s">
        <v>939</v>
      </c>
      <c r="B103" s="1090" t="s">
        <v>940</v>
      </c>
      <c r="C103" s="1090"/>
      <c r="D103" s="1090"/>
      <c r="E103" s="1090"/>
      <c r="F103" s="1090"/>
      <c r="G103" s="1090"/>
      <c r="H103" s="1090"/>
      <c r="I103" s="1090"/>
    </row>
    <row r="104" spans="1:10" ht="30" customHeight="1">
      <c r="A104" s="850" t="s">
        <v>941</v>
      </c>
      <c r="B104" s="851"/>
      <c r="C104" s="851"/>
      <c r="D104" s="851"/>
      <c r="E104" s="851"/>
      <c r="F104" s="851"/>
      <c r="G104" s="851"/>
      <c r="H104" s="851"/>
      <c r="I104" s="851"/>
    </row>
    <row r="105" spans="1:10" ht="32.25" customHeight="1">
      <c r="A105" s="849" t="s">
        <v>488</v>
      </c>
      <c r="B105" s="1090" t="s">
        <v>442</v>
      </c>
      <c r="C105" s="1090"/>
      <c r="D105" s="1090"/>
      <c r="E105" s="1090"/>
      <c r="F105" s="1090"/>
      <c r="G105" s="1090"/>
      <c r="H105" s="1090"/>
      <c r="I105" s="1090"/>
    </row>
    <row r="106" spans="1:10" ht="44.25" customHeight="1">
      <c r="A106" s="849" t="s">
        <v>490</v>
      </c>
      <c r="B106" s="1090" t="s">
        <v>942</v>
      </c>
      <c r="C106" s="1090"/>
      <c r="D106" s="1090"/>
      <c r="E106" s="1090"/>
      <c r="F106" s="1090"/>
      <c r="G106" s="1090"/>
      <c r="H106" s="1090"/>
      <c r="I106" s="1090"/>
    </row>
    <row r="107" spans="1:10" ht="12" customHeight="1">
      <c r="A107" s="849"/>
      <c r="B107" s="854"/>
      <c r="C107" s="854"/>
      <c r="D107" s="854"/>
      <c r="E107" s="854"/>
      <c r="F107" s="854"/>
      <c r="G107" s="854"/>
      <c r="H107" s="854"/>
      <c r="I107" s="854"/>
    </row>
    <row r="108" spans="1:10" ht="30" customHeight="1">
      <c r="A108" s="850" t="s">
        <v>943</v>
      </c>
      <c r="B108" s="851"/>
      <c r="C108" s="851"/>
      <c r="D108" s="851"/>
      <c r="E108" s="851"/>
      <c r="F108" s="851"/>
      <c r="G108" s="851"/>
      <c r="H108" s="851"/>
      <c r="I108" s="851"/>
    </row>
    <row r="109" spans="1:10" ht="40.5" customHeight="1">
      <c r="A109" s="1450" t="s">
        <v>944</v>
      </c>
      <c r="B109" s="1450"/>
      <c r="C109" s="1450"/>
      <c r="D109" s="1450"/>
      <c r="E109" s="1450"/>
      <c r="F109" s="1450"/>
      <c r="G109" s="1450"/>
      <c r="H109" s="1450"/>
      <c r="I109" s="1450"/>
    </row>
    <row r="110" spans="1:10" ht="30" customHeight="1">
      <c r="A110" s="850" t="s">
        <v>945</v>
      </c>
      <c r="B110" s="851"/>
      <c r="C110" s="851"/>
      <c r="D110" s="851"/>
      <c r="E110" s="851"/>
      <c r="F110" s="851"/>
      <c r="G110" s="851"/>
      <c r="H110" s="851"/>
      <c r="I110" s="851"/>
    </row>
    <row r="111" spans="1:10" ht="62.25" customHeight="1">
      <c r="A111" s="849" t="s">
        <v>488</v>
      </c>
      <c r="B111" s="1090" t="s">
        <v>946</v>
      </c>
      <c r="C111" s="1090"/>
      <c r="D111" s="1090"/>
      <c r="E111" s="1090"/>
      <c r="F111" s="1090"/>
      <c r="G111" s="1090"/>
      <c r="H111" s="1090"/>
      <c r="I111" s="1090"/>
    </row>
    <row r="112" spans="1:10" ht="45" customHeight="1">
      <c r="A112" s="849" t="s">
        <v>490</v>
      </c>
      <c r="B112" s="1090" t="s">
        <v>947</v>
      </c>
      <c r="C112" s="1090"/>
      <c r="D112" s="1090"/>
      <c r="E112" s="1090"/>
      <c r="F112" s="1090"/>
      <c r="G112" s="1090"/>
      <c r="H112" s="1090"/>
      <c r="I112" s="1090"/>
    </row>
    <row r="113" spans="1:10" ht="55.5" customHeight="1">
      <c r="A113" s="849" t="s">
        <v>492</v>
      </c>
      <c r="B113" s="1090" t="s">
        <v>948</v>
      </c>
      <c r="C113" s="1090"/>
      <c r="D113" s="1090"/>
      <c r="E113" s="1090"/>
      <c r="F113" s="1090"/>
      <c r="G113" s="1090"/>
      <c r="H113" s="1090"/>
      <c r="I113" s="1090"/>
    </row>
    <row r="114" spans="1:10" ht="58.5" customHeight="1">
      <c r="A114" s="849" t="s">
        <v>494</v>
      </c>
      <c r="B114" s="1090" t="s">
        <v>949</v>
      </c>
      <c r="C114" s="1090"/>
      <c r="D114" s="1090"/>
      <c r="E114" s="1090"/>
      <c r="F114" s="1090"/>
      <c r="G114" s="1090"/>
      <c r="H114" s="1090"/>
      <c r="I114" s="1090"/>
    </row>
    <row r="115" spans="1:10" ht="54" customHeight="1">
      <c r="A115" s="849" t="s">
        <v>496</v>
      </c>
      <c r="B115" s="1090" t="s">
        <v>950</v>
      </c>
      <c r="C115" s="1090"/>
      <c r="D115" s="1090"/>
      <c r="E115" s="1090"/>
      <c r="F115" s="1090"/>
      <c r="G115" s="1090"/>
      <c r="H115" s="1090"/>
      <c r="I115" s="1090"/>
    </row>
    <row r="116" spans="1:10" ht="17.45" customHeight="1">
      <c r="A116" s="852"/>
      <c r="B116" s="853"/>
      <c r="C116" s="853"/>
      <c r="D116" s="853"/>
      <c r="E116" s="853"/>
      <c r="F116" s="853"/>
      <c r="G116" s="853"/>
      <c r="H116" s="853"/>
      <c r="I116" s="853"/>
    </row>
    <row r="117" spans="1:10" ht="21" customHeight="1">
      <c r="A117" s="1078" t="s">
        <v>412</v>
      </c>
      <c r="B117" s="1078"/>
      <c r="C117" s="1078"/>
      <c r="D117" s="1078"/>
      <c r="E117" s="1447" t="s">
        <v>412</v>
      </c>
      <c r="F117" s="1447"/>
      <c r="G117" s="1447"/>
      <c r="H117" s="1447"/>
      <c r="I117" s="1447"/>
      <c r="J117" s="838"/>
    </row>
    <row r="118" spans="1:10" ht="33" customHeight="1">
      <c r="A118" s="1208" t="s">
        <v>413</v>
      </c>
      <c r="B118" s="1208"/>
      <c r="C118" s="1208"/>
      <c r="D118" s="1208"/>
      <c r="E118" s="1448" t="s">
        <v>886</v>
      </c>
      <c r="F118" s="1448"/>
      <c r="G118" s="1448"/>
      <c r="H118" s="1448"/>
      <c r="I118" s="1448"/>
      <c r="J118" s="838"/>
    </row>
    <row r="119" spans="1:10" ht="22.5" customHeight="1">
      <c r="A119" s="408" t="s">
        <v>514</v>
      </c>
      <c r="B119" s="409"/>
      <c r="C119" s="409"/>
      <c r="D119" s="409"/>
      <c r="E119" s="409"/>
      <c r="F119" s="409"/>
      <c r="G119" s="409"/>
      <c r="H119" s="409"/>
      <c r="I119" s="846" t="s">
        <v>951</v>
      </c>
      <c r="J119" s="838"/>
    </row>
    <row r="120" spans="1:10" ht="30.75" customHeight="1">
      <c r="A120" s="852"/>
      <c r="B120" s="1444"/>
      <c r="C120" s="1444"/>
      <c r="D120" s="1444"/>
      <c r="E120" s="1444"/>
      <c r="F120" s="1444"/>
      <c r="G120" s="1444"/>
      <c r="H120" s="1444"/>
      <c r="I120" s="1444"/>
    </row>
    <row r="121" spans="1:10" ht="21.95" customHeight="1">
      <c r="A121" s="354"/>
      <c r="B121" s="834"/>
      <c r="C121" s="410"/>
      <c r="D121" s="410"/>
      <c r="E121" s="410"/>
      <c r="F121" s="834"/>
      <c r="G121" s="410"/>
      <c r="H121" s="410"/>
      <c r="I121" s="410"/>
    </row>
    <row r="122" spans="1:10" ht="21.95" customHeight="1">
      <c r="A122" s="354"/>
      <c r="B122" s="1451" t="s">
        <v>469</v>
      </c>
      <c r="C122" s="1451"/>
      <c r="D122" s="855"/>
      <c r="E122" s="855"/>
      <c r="F122" s="1451" t="s">
        <v>469</v>
      </c>
      <c r="G122" s="1451"/>
      <c r="H122" s="855"/>
      <c r="I122" s="855"/>
    </row>
    <row r="123" spans="1:10" ht="35.25" customHeight="1">
      <c r="A123" s="354"/>
      <c r="B123" s="1452" t="s">
        <v>413</v>
      </c>
      <c r="C123" s="1452"/>
      <c r="D123" s="1452"/>
      <c r="E123" s="1452"/>
      <c r="F123" s="1452" t="s">
        <v>886</v>
      </c>
      <c r="G123" s="1452"/>
      <c r="H123" s="1452"/>
      <c r="I123" s="1452"/>
    </row>
    <row r="124" spans="1:10" ht="21.95" customHeight="1">
      <c r="A124" s="354"/>
      <c r="B124" s="856"/>
      <c r="C124" s="857"/>
      <c r="D124" s="857"/>
      <c r="E124" s="857"/>
      <c r="F124" s="858"/>
      <c r="G124" s="858"/>
      <c r="H124" s="858"/>
      <c r="I124" s="858"/>
    </row>
    <row r="125" spans="1:10" ht="21.95" customHeight="1">
      <c r="A125" s="354"/>
      <c r="B125" s="1078" t="s">
        <v>470</v>
      </c>
      <c r="C125" s="1078"/>
      <c r="D125" s="1078"/>
      <c r="E125" s="1078"/>
      <c r="F125" s="1078" t="s">
        <v>470</v>
      </c>
      <c r="G125" s="1078"/>
      <c r="H125" s="1078"/>
      <c r="I125" s="1078"/>
    </row>
    <row r="126" spans="1:10" ht="21.95" customHeight="1">
      <c r="A126" s="354"/>
      <c r="B126" s="834"/>
      <c r="C126" s="857"/>
      <c r="D126" s="857"/>
      <c r="E126" s="857"/>
      <c r="F126" s="834"/>
      <c r="G126" s="857"/>
      <c r="H126" s="857"/>
      <c r="I126" s="857"/>
    </row>
    <row r="127" spans="1:10" ht="21.95" customHeight="1">
      <c r="A127" s="354"/>
      <c r="B127" s="834"/>
      <c r="C127" s="857"/>
      <c r="D127" s="857"/>
      <c r="E127" s="857"/>
      <c r="F127" s="834"/>
      <c r="G127" s="857"/>
      <c r="H127" s="857"/>
      <c r="I127" s="857"/>
    </row>
    <row r="128" spans="1:10" ht="21.95" customHeight="1">
      <c r="A128" s="354"/>
      <c r="B128" s="409" t="s">
        <v>471</v>
      </c>
      <c r="C128" s="859"/>
      <c r="D128" s="409"/>
      <c r="E128" s="409"/>
      <c r="F128" s="1453" t="s">
        <v>471</v>
      </c>
      <c r="G128" s="1453"/>
      <c r="H128" s="1453"/>
      <c r="I128" s="1453"/>
    </row>
    <row r="129" spans="1:9" ht="21.95" customHeight="1">
      <c r="A129" s="354"/>
      <c r="B129" s="409" t="s">
        <v>6</v>
      </c>
      <c r="C129" s="859"/>
      <c r="D129" s="409"/>
      <c r="E129" s="409"/>
      <c r="F129" s="409" t="s">
        <v>952</v>
      </c>
      <c r="G129" s="855"/>
      <c r="H129" s="855"/>
      <c r="I129" s="855"/>
    </row>
    <row r="130" spans="1:9" ht="21.95" customHeight="1">
      <c r="A130" s="354"/>
      <c r="B130" s="855"/>
      <c r="C130" s="857"/>
      <c r="D130" s="857"/>
      <c r="E130" s="857"/>
      <c r="F130" s="855"/>
      <c r="G130" s="857"/>
      <c r="H130" s="857"/>
      <c r="I130" s="857"/>
    </row>
    <row r="131" spans="1:9" ht="21.95" customHeight="1">
      <c r="A131" s="354"/>
      <c r="B131" s="1078" t="s">
        <v>472</v>
      </c>
      <c r="C131" s="1078"/>
      <c r="D131" s="1078"/>
      <c r="E131" s="1078"/>
      <c r="F131" s="1078" t="s">
        <v>472</v>
      </c>
      <c r="G131" s="1078"/>
      <c r="H131" s="1078"/>
      <c r="I131" s="1078"/>
    </row>
    <row r="132" spans="1:9" ht="21.95" customHeight="1">
      <c r="A132" s="354"/>
      <c r="B132" s="409" t="s">
        <v>471</v>
      </c>
      <c r="C132" s="409"/>
      <c r="D132" s="409"/>
      <c r="E132" s="409"/>
      <c r="F132" s="409" t="s">
        <v>471</v>
      </c>
      <c r="G132" s="380"/>
      <c r="H132" s="380"/>
      <c r="I132" s="380"/>
    </row>
    <row r="133" spans="1:9" ht="21.95" customHeight="1">
      <c r="A133" s="354"/>
      <c r="B133" s="409" t="s">
        <v>6</v>
      </c>
      <c r="C133" s="409"/>
      <c r="D133" s="409"/>
      <c r="E133" s="409"/>
      <c r="F133" s="409" t="s">
        <v>6</v>
      </c>
      <c r="G133" s="354"/>
      <c r="H133" s="860"/>
      <c r="I133" s="860"/>
    </row>
    <row r="134" spans="1:9" ht="21.95" customHeight="1">
      <c r="A134" s="354"/>
      <c r="B134" s="354"/>
      <c r="C134" s="354"/>
      <c r="D134" s="354"/>
      <c r="E134" s="354"/>
      <c r="F134" s="354"/>
      <c r="G134" s="354"/>
      <c r="H134" s="354"/>
      <c r="I134" s="354"/>
    </row>
    <row r="135" spans="1:9" ht="21.95" customHeight="1">
      <c r="A135" s="354"/>
      <c r="B135" s="1078" t="s">
        <v>546</v>
      </c>
      <c r="C135" s="1078"/>
      <c r="D135" s="1078"/>
      <c r="E135" s="1078"/>
      <c r="F135" s="1078" t="s">
        <v>546</v>
      </c>
      <c r="G135" s="1078"/>
      <c r="H135" s="1078"/>
      <c r="I135" s="1078"/>
    </row>
    <row r="136" spans="1:9" ht="21.95" customHeight="1">
      <c r="A136" s="354"/>
      <c r="B136" s="409" t="s">
        <v>471</v>
      </c>
      <c r="C136" s="409"/>
      <c r="D136" s="409"/>
      <c r="E136" s="409"/>
      <c r="F136" s="409" t="s">
        <v>471</v>
      </c>
      <c r="G136" s="380"/>
      <c r="H136" s="380"/>
      <c r="I136" s="380"/>
    </row>
    <row r="137" spans="1:9" ht="21.95" customHeight="1">
      <c r="A137" s="410"/>
      <c r="B137" s="409" t="s">
        <v>6</v>
      </c>
      <c r="C137" s="409"/>
      <c r="D137" s="409"/>
      <c r="E137" s="409"/>
      <c r="F137" s="409" t="s">
        <v>6</v>
      </c>
      <c r="G137" s="410"/>
      <c r="H137" s="861"/>
      <c r="I137" s="861"/>
    </row>
    <row r="138" spans="1:9" ht="21.95" customHeight="1">
      <c r="A138" s="410"/>
      <c r="B138" s="409"/>
      <c r="C138" s="409"/>
      <c r="D138" s="409"/>
      <c r="E138" s="409"/>
      <c r="F138" s="409"/>
      <c r="G138" s="410"/>
      <c r="H138" s="861"/>
      <c r="I138" s="861"/>
    </row>
    <row r="139" spans="1:9" ht="21.95" customHeight="1">
      <c r="A139" s="410"/>
      <c r="B139" s="409"/>
      <c r="C139" s="409"/>
      <c r="D139" s="409"/>
      <c r="E139" s="409"/>
      <c r="F139" s="409"/>
      <c r="G139" s="410"/>
      <c r="H139" s="861"/>
      <c r="I139" s="861"/>
    </row>
    <row r="140" spans="1:9" ht="21.95" customHeight="1">
      <c r="A140" s="410"/>
      <c r="B140" s="409"/>
      <c r="C140" s="409"/>
      <c r="D140" s="409"/>
      <c r="E140" s="409"/>
      <c r="F140" s="409"/>
      <c r="G140" s="410"/>
      <c r="H140" s="861"/>
      <c r="I140" s="861"/>
    </row>
    <row r="141" spans="1:9" ht="21.95" customHeight="1">
      <c r="A141" s="410"/>
      <c r="B141" s="409"/>
      <c r="C141" s="409"/>
      <c r="D141" s="409"/>
      <c r="E141" s="409"/>
      <c r="F141" s="409"/>
      <c r="G141" s="410"/>
      <c r="H141" s="861"/>
      <c r="I141" s="861"/>
    </row>
    <row r="142" spans="1:9" ht="21.95" customHeight="1">
      <c r="A142" s="410"/>
      <c r="B142" s="409"/>
      <c r="C142" s="409"/>
      <c r="D142" s="409"/>
      <c r="E142" s="409"/>
      <c r="F142" s="409"/>
      <c r="G142" s="410"/>
      <c r="H142" s="861"/>
      <c r="I142" s="861"/>
    </row>
    <row r="143" spans="1:9" ht="21.95" customHeight="1">
      <c r="A143" s="410"/>
      <c r="B143" s="409"/>
      <c r="C143" s="409"/>
      <c r="D143" s="409"/>
      <c r="E143" s="409"/>
      <c r="F143" s="409"/>
      <c r="G143" s="410"/>
      <c r="H143" s="861"/>
      <c r="I143" s="861"/>
    </row>
    <row r="144" spans="1:9" ht="21.95" customHeight="1">
      <c r="A144" s="410"/>
      <c r="B144" s="409"/>
      <c r="C144" s="409"/>
      <c r="D144" s="409"/>
      <c r="E144" s="409"/>
      <c r="F144" s="409"/>
      <c r="G144" s="410"/>
      <c r="H144" s="861"/>
      <c r="I144" s="861"/>
    </row>
    <row r="145" spans="1:9" ht="21.95" customHeight="1">
      <c r="A145" s="410"/>
      <c r="B145" s="409"/>
      <c r="C145" s="409"/>
      <c r="D145" s="409"/>
      <c r="E145" s="409"/>
      <c r="F145" s="409"/>
      <c r="G145" s="410"/>
      <c r="H145" s="861"/>
      <c r="I145" s="861"/>
    </row>
    <row r="146" spans="1:9" ht="21.95" customHeight="1">
      <c r="A146" s="410"/>
      <c r="B146" s="409"/>
      <c r="C146" s="409"/>
      <c r="D146" s="409"/>
      <c r="E146" s="409"/>
      <c r="F146" s="409"/>
      <c r="G146" s="410"/>
      <c r="H146" s="861"/>
      <c r="I146" s="861"/>
    </row>
    <row r="147" spans="1:9" ht="21.95" customHeight="1">
      <c r="A147" s="410"/>
      <c r="B147" s="409"/>
      <c r="C147" s="409"/>
      <c r="D147" s="409"/>
      <c r="E147" s="409"/>
      <c r="F147" s="409"/>
      <c r="G147" s="410"/>
      <c r="H147" s="861"/>
      <c r="I147" s="861"/>
    </row>
    <row r="148" spans="1:9" ht="21.6" customHeight="1">
      <c r="A148" s="410"/>
      <c r="B148" s="409"/>
      <c r="C148" s="409"/>
      <c r="D148" s="409"/>
      <c r="E148" s="409"/>
      <c r="F148" s="409"/>
      <c r="G148" s="410"/>
      <c r="H148" s="861"/>
      <c r="I148" s="861"/>
    </row>
    <row r="149" spans="1:9" ht="21.6" hidden="1" customHeight="1">
      <c r="A149" s="410"/>
      <c r="B149" s="409"/>
      <c r="C149" s="409"/>
      <c r="D149" s="409"/>
      <c r="E149" s="409"/>
      <c r="F149" s="409"/>
      <c r="G149" s="410"/>
      <c r="H149" s="861"/>
      <c r="I149" s="861"/>
    </row>
    <row r="150" spans="1:9" ht="21.6" hidden="1" customHeight="1">
      <c r="A150" s="410"/>
      <c r="B150" s="409"/>
      <c r="C150" s="409"/>
      <c r="D150" s="409"/>
      <c r="E150" s="409"/>
      <c r="F150" s="409"/>
      <c r="G150" s="410"/>
      <c r="H150" s="861"/>
      <c r="I150" s="861"/>
    </row>
    <row r="151" spans="1:9" ht="18.600000000000001" hidden="1" customHeight="1">
      <c r="A151" s="410"/>
      <c r="B151" s="409"/>
      <c r="C151" s="409"/>
      <c r="D151" s="409"/>
      <c r="E151" s="409"/>
      <c r="F151" s="409"/>
      <c r="G151" s="410"/>
      <c r="H151" s="861"/>
      <c r="I151" s="861"/>
    </row>
    <row r="152" spans="1:9" ht="21.6" hidden="1" customHeight="1">
      <c r="A152" s="410"/>
      <c r="B152" s="409"/>
      <c r="C152" s="409"/>
      <c r="D152" s="409"/>
      <c r="E152" s="409"/>
      <c r="F152" s="409"/>
      <c r="G152" s="410"/>
      <c r="H152" s="861"/>
      <c r="I152" s="861"/>
    </row>
    <row r="153" spans="1:9" ht="21.6" hidden="1" customHeight="1">
      <c r="A153" s="410"/>
      <c r="B153" s="409"/>
      <c r="C153" s="409"/>
      <c r="D153" s="409"/>
      <c r="E153" s="409"/>
      <c r="F153" s="409"/>
      <c r="G153" s="410"/>
      <c r="H153" s="861"/>
      <c r="I153" s="861"/>
    </row>
    <row r="154" spans="1:9" ht="21.95" customHeight="1">
      <c r="A154" s="410"/>
      <c r="B154" s="409"/>
      <c r="C154" s="409"/>
      <c r="D154" s="409"/>
      <c r="E154" s="409"/>
      <c r="F154" s="409"/>
      <c r="G154" s="410"/>
      <c r="H154" s="861"/>
      <c r="I154" s="861"/>
    </row>
    <row r="155" spans="1:9" ht="21.95" customHeight="1">
      <c r="A155" s="410"/>
      <c r="B155" s="409"/>
      <c r="C155" s="409"/>
      <c r="D155" s="409"/>
      <c r="E155" s="409"/>
      <c r="F155" s="409"/>
      <c r="G155" s="410"/>
      <c r="H155" s="861"/>
      <c r="I155" s="861"/>
    </row>
    <row r="156" spans="1:9" ht="21.95" customHeight="1">
      <c r="A156" s="411"/>
      <c r="B156" s="351"/>
      <c r="C156" s="351"/>
      <c r="D156" s="351"/>
      <c r="E156" s="351"/>
      <c r="F156" s="351"/>
      <c r="G156" s="411"/>
      <c r="H156" s="862"/>
      <c r="I156" s="862"/>
    </row>
    <row r="157" spans="1:9" ht="21.95" customHeight="1">
      <c r="A157" s="408" t="s">
        <v>514</v>
      </c>
      <c r="B157" s="409"/>
      <c r="C157" s="409"/>
      <c r="D157" s="409"/>
      <c r="E157" s="409"/>
      <c r="F157" s="409"/>
      <c r="G157" s="409"/>
      <c r="H157" s="409"/>
      <c r="I157" s="846" t="s">
        <v>953</v>
      </c>
    </row>
    <row r="158" spans="1:9" ht="21.95" customHeight="1">
      <c r="A158" s="354"/>
      <c r="B158" s="409"/>
      <c r="C158" s="409"/>
      <c r="D158" s="409"/>
      <c r="E158" s="409"/>
      <c r="F158" s="409"/>
      <c r="G158" s="354"/>
      <c r="H158" s="354"/>
      <c r="I158" s="354"/>
    </row>
    <row r="159" spans="1:9" ht="21.95" customHeight="1">
      <c r="A159" s="354"/>
      <c r="B159" s="409"/>
      <c r="C159" s="409"/>
      <c r="D159" s="409"/>
      <c r="E159" s="409"/>
      <c r="F159" s="409"/>
      <c r="G159" s="354"/>
      <c r="H159" s="354"/>
      <c r="I159" s="354"/>
    </row>
    <row r="160" spans="1:9" ht="21.95" customHeight="1">
      <c r="A160" s="354"/>
      <c r="B160" s="409"/>
      <c r="C160" s="409"/>
      <c r="D160" s="409"/>
      <c r="E160" s="409"/>
      <c r="F160" s="409"/>
      <c r="G160" s="354"/>
      <c r="H160" s="354"/>
      <c r="I160" s="354"/>
    </row>
    <row r="161" spans="1:10" ht="21.95" customHeight="1">
      <c r="A161" s="354"/>
      <c r="B161" s="409"/>
      <c r="C161" s="409"/>
      <c r="D161" s="409"/>
      <c r="E161" s="409"/>
      <c r="F161" s="409"/>
      <c r="G161" s="354"/>
      <c r="H161" s="354"/>
      <c r="I161" s="354"/>
    </row>
    <row r="162" spans="1:10" ht="21.95" customHeight="1">
      <c r="A162" s="354"/>
      <c r="B162" s="409"/>
      <c r="C162" s="409"/>
      <c r="D162" s="409"/>
      <c r="E162" s="409"/>
      <c r="F162" s="409"/>
      <c r="G162" s="354"/>
      <c r="H162" s="354"/>
      <c r="I162" s="354"/>
    </row>
    <row r="163" spans="1:10" ht="21.95" customHeight="1">
      <c r="A163" s="354"/>
      <c r="B163" s="409"/>
      <c r="C163" s="409"/>
      <c r="D163" s="409"/>
      <c r="E163" s="409"/>
      <c r="F163" s="409"/>
      <c r="G163" s="354"/>
      <c r="H163" s="354"/>
      <c r="I163" s="354"/>
    </row>
    <row r="164" spans="1:10" ht="21.95" customHeight="1">
      <c r="A164" s="354"/>
      <c r="B164" s="409"/>
      <c r="C164" s="409"/>
      <c r="D164" s="409"/>
      <c r="E164" s="409"/>
      <c r="F164" s="409"/>
      <c r="G164" s="354"/>
      <c r="H164" s="354"/>
      <c r="I164" s="354"/>
    </row>
    <row r="165" spans="1:10" ht="21.95" customHeight="1">
      <c r="A165" s="354"/>
      <c r="B165" s="409"/>
      <c r="C165" s="409"/>
      <c r="D165" s="409"/>
      <c r="E165" s="409"/>
      <c r="F165" s="409"/>
      <c r="G165" s="354"/>
      <c r="H165" s="354"/>
      <c r="I165" s="354"/>
    </row>
    <row r="166" spans="1:10" ht="21.95" customHeight="1">
      <c r="A166" s="354"/>
      <c r="B166" s="409"/>
      <c r="C166" s="409"/>
      <c r="D166" s="409"/>
      <c r="E166" s="409"/>
      <c r="F166" s="409"/>
      <c r="G166" s="354"/>
      <c r="H166" s="354"/>
      <c r="I166" s="354"/>
    </row>
    <row r="167" spans="1:10" ht="21.95" customHeight="1">
      <c r="A167" s="354"/>
      <c r="B167" s="409"/>
      <c r="C167" s="409"/>
      <c r="D167" s="409"/>
      <c r="E167" s="409"/>
      <c r="F167" s="409"/>
      <c r="G167" s="354"/>
      <c r="H167" s="354"/>
      <c r="I167" s="354"/>
    </row>
    <row r="168" spans="1:10" ht="21.95" customHeight="1">
      <c r="A168" s="410"/>
      <c r="B168" s="409"/>
      <c r="C168" s="409"/>
      <c r="D168" s="409"/>
      <c r="E168" s="409"/>
      <c r="F168" s="409"/>
      <c r="G168" s="410"/>
      <c r="H168" s="410"/>
      <c r="I168" s="410"/>
      <c r="J168" s="843"/>
    </row>
    <row r="169" spans="1:10" ht="21.95" customHeight="1">
      <c r="A169" s="410"/>
      <c r="B169" s="409"/>
      <c r="C169" s="409"/>
      <c r="D169" s="409"/>
      <c r="E169" s="409"/>
      <c r="F169" s="409"/>
      <c r="G169" s="410"/>
      <c r="H169" s="410"/>
      <c r="I169" s="410"/>
      <c r="J169" s="843"/>
    </row>
    <row r="170" spans="1:10" ht="15.75">
      <c r="A170" s="410"/>
      <c r="B170" s="410"/>
      <c r="C170" s="410"/>
      <c r="D170" s="410"/>
      <c r="E170" s="410"/>
      <c r="F170" s="410"/>
      <c r="G170" s="410"/>
      <c r="H170" s="410"/>
      <c r="I170" s="410"/>
      <c r="J170" s="843"/>
    </row>
    <row r="171" spans="1:10">
      <c r="A171" s="843"/>
      <c r="B171" s="843"/>
      <c r="C171" s="843"/>
      <c r="D171" s="843"/>
      <c r="E171" s="843"/>
      <c r="F171" s="843"/>
      <c r="G171" s="843"/>
      <c r="H171" s="843"/>
      <c r="I171" s="843"/>
      <c r="J171" s="863"/>
    </row>
    <row r="172" spans="1:10" ht="15.75">
      <c r="A172" s="410"/>
      <c r="B172" s="410"/>
      <c r="C172" s="410"/>
      <c r="D172" s="410"/>
      <c r="E172" s="410"/>
      <c r="F172" s="410"/>
      <c r="G172" s="410"/>
      <c r="H172" s="410"/>
      <c r="I172" s="410"/>
      <c r="J172" s="843"/>
    </row>
    <row r="173" spans="1:10" ht="15.75">
      <c r="A173" s="410"/>
      <c r="B173" s="410"/>
      <c r="C173" s="410"/>
      <c r="D173" s="410"/>
      <c r="E173" s="410"/>
      <c r="F173" s="410"/>
      <c r="G173" s="410"/>
      <c r="H173" s="410"/>
      <c r="I173" s="410"/>
      <c r="J173" s="843"/>
    </row>
    <row r="174" spans="1:10" ht="15.75">
      <c r="A174" s="354"/>
      <c r="B174" s="354"/>
      <c r="C174" s="354"/>
      <c r="D174" s="354"/>
      <c r="E174" s="354"/>
      <c r="F174" s="354"/>
      <c r="G174" s="354"/>
      <c r="H174" s="354"/>
      <c r="I174" s="354"/>
    </row>
    <row r="175" spans="1:10" ht="15.75">
      <c r="A175" s="354"/>
      <c r="B175" s="354"/>
      <c r="C175" s="354"/>
      <c r="D175" s="354"/>
      <c r="E175" s="354"/>
      <c r="F175" s="354"/>
      <c r="G175" s="354"/>
      <c r="H175" s="354"/>
      <c r="I175" s="354"/>
    </row>
    <row r="176" spans="1:10" ht="15.75">
      <c r="A176" s="354"/>
      <c r="B176" s="354"/>
      <c r="C176" s="354"/>
      <c r="D176" s="354"/>
      <c r="E176" s="354"/>
      <c r="F176" s="354"/>
      <c r="G176" s="354"/>
      <c r="H176" s="354"/>
      <c r="I176" s="354"/>
    </row>
    <row r="177" spans="1:9" ht="15.75">
      <c r="A177" s="354"/>
      <c r="B177" s="354"/>
      <c r="C177" s="354"/>
      <c r="D177" s="354"/>
      <c r="E177" s="354"/>
      <c r="F177" s="354"/>
      <c r="G177" s="354"/>
      <c r="H177" s="354"/>
      <c r="I177" s="354"/>
    </row>
    <row r="178" spans="1:9" ht="15.75">
      <c r="A178" s="354"/>
      <c r="B178" s="354"/>
      <c r="C178" s="354"/>
      <c r="D178" s="354"/>
      <c r="E178" s="354"/>
      <c r="F178" s="354"/>
      <c r="G178" s="354"/>
      <c r="H178" s="354"/>
      <c r="I178" s="354"/>
    </row>
    <row r="179" spans="1:9" ht="15.75">
      <c r="A179" s="354"/>
      <c r="B179" s="354"/>
      <c r="C179" s="354"/>
      <c r="D179" s="354"/>
      <c r="E179" s="354"/>
      <c r="F179" s="354"/>
      <c r="G179" s="354"/>
      <c r="H179" s="354"/>
      <c r="I179" s="354"/>
    </row>
    <row r="180" spans="1:9" ht="15.75">
      <c r="A180" s="354"/>
      <c r="B180" s="354"/>
      <c r="C180" s="354"/>
      <c r="D180" s="354"/>
      <c r="E180" s="354"/>
      <c r="F180" s="354"/>
      <c r="G180" s="354"/>
      <c r="H180" s="354"/>
      <c r="I180" s="354"/>
    </row>
    <row r="181" spans="1:9" ht="15.75">
      <c r="A181" s="354"/>
      <c r="B181" s="354"/>
      <c r="C181" s="354"/>
      <c r="D181" s="354"/>
      <c r="E181" s="354"/>
      <c r="F181" s="354"/>
      <c r="G181" s="354"/>
      <c r="H181" s="354"/>
      <c r="I181" s="354"/>
    </row>
    <row r="182" spans="1:9" ht="15.75">
      <c r="A182" s="354"/>
      <c r="B182" s="354"/>
      <c r="C182" s="354"/>
      <c r="D182" s="354"/>
      <c r="E182" s="354"/>
      <c r="F182" s="354"/>
      <c r="G182" s="354"/>
      <c r="H182" s="354"/>
      <c r="I182" s="354"/>
    </row>
    <row r="183" spans="1:9" ht="15.75">
      <c r="A183" s="354"/>
      <c r="B183" s="354"/>
      <c r="C183" s="354"/>
      <c r="D183" s="354"/>
      <c r="E183" s="354"/>
      <c r="F183" s="354"/>
      <c r="G183" s="354"/>
      <c r="H183" s="354"/>
      <c r="I183" s="354"/>
    </row>
    <row r="184" spans="1:9" ht="15.75">
      <c r="A184" s="354"/>
      <c r="B184" s="354"/>
      <c r="C184" s="354"/>
      <c r="D184" s="354"/>
      <c r="E184" s="354"/>
      <c r="F184" s="354"/>
      <c r="G184" s="354"/>
      <c r="H184" s="354"/>
      <c r="I184" s="354"/>
    </row>
  </sheetData>
  <sheetProtection password="CBD2" sheet="1" formatColumns="0" formatRows="0" selectLockedCells="1"/>
  <customSheetViews>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3"/>
  <headerFooter alignWithMargins="0"/>
  <rowBreaks count="5" manualBreakCount="5">
    <brk id="51" max="8" man="1"/>
    <brk id="71" max="8" man="1"/>
    <brk id="86" max="8" man="1"/>
    <brk id="99" max="8" man="1"/>
    <brk id="119" max="8"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topLeftCell="A2" zoomScaleSheetLayoutView="100" workbookViewId="0">
      <selection activeCell="E1" sqref="E1"/>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93" customFormat="1" ht="24.75" customHeight="1">
      <c r="A1" s="1456" t="str">
        <f>'Attach 3(JV)'!A1</f>
        <v>Specification No. :5002001938/CONSULTANCY GIVEN/DOM/A04-CC CS -5</v>
      </c>
      <c r="B1" s="1456"/>
      <c r="C1" s="1456"/>
      <c r="D1" s="1456"/>
      <c r="E1" s="630" t="str">
        <f>"Attachment-19 " &amp; 'Attach 3(JV)'!AT1</f>
        <v xml:space="preserve">Attachment-19 </v>
      </c>
      <c r="F1" s="94"/>
      <c r="G1" s="94"/>
      <c r="H1" s="94"/>
    </row>
    <row r="2" spans="1:9" ht="7.5" customHeight="1"/>
    <row r="3" spans="1:9" ht="91.5" customHeight="1">
      <c r="A3" s="1266" t="str">
        <f>'Attach 3(JV)'!A3</f>
        <v>Township Works Package-A for construction of Residential and Non-residential buildings including external infrastructural development in various substations of Assam state associated with NER Power System Improvement Project (Intra State: Assam).</v>
      </c>
      <c r="B3" s="1267"/>
      <c r="C3" s="1267"/>
      <c r="D3" s="1267"/>
      <c r="E3" s="1267"/>
      <c r="F3" s="27"/>
      <c r="G3" s="28"/>
      <c r="H3" s="27"/>
    </row>
    <row r="4" spans="1:9" ht="20.100000000000001" customHeight="1">
      <c r="A4" s="29"/>
      <c r="H4" s="31"/>
      <c r="I4" s="11"/>
    </row>
    <row r="5" spans="1:9" ht="20.100000000000001" customHeight="1">
      <c r="A5" s="941" t="s">
        <v>3</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454" t="str">
        <f>'Attach 3(JV)'!A8</f>
        <v/>
      </c>
      <c r="B8" s="1454"/>
      <c r="C8" s="1454"/>
      <c r="D8" s="1454"/>
      <c r="E8" s="136" t="str">
        <f>'Attach 3(JV)'!E8</f>
        <v>Contract Services</v>
      </c>
      <c r="H8" s="31"/>
      <c r="I8" s="13"/>
    </row>
    <row r="9" spans="1:9" ht="20.100000000000001" customHeight="1">
      <c r="A9" s="14" t="s">
        <v>350</v>
      </c>
      <c r="B9" s="1314">
        <f>'Attach 3(JV)'!B9</f>
        <v>0</v>
      </c>
      <c r="C9" s="1314"/>
      <c r="D9" s="1314"/>
      <c r="E9" s="136" t="str">
        <f>'Attach 3(JV)'!E9</f>
        <v>Power Grid Corporation of India Ltd.,</v>
      </c>
      <c r="H9" s="31"/>
      <c r="I9" s="13"/>
    </row>
    <row r="10" spans="1:9" ht="20.100000000000001" customHeight="1">
      <c r="A10" s="14" t="s">
        <v>352</v>
      </c>
      <c r="B10" s="1314">
        <f>'Attach 3(JV)'!B10</f>
        <v>0</v>
      </c>
      <c r="C10" s="1314"/>
      <c r="D10" s="1314"/>
      <c r="E10" s="136" t="str">
        <f>'Attach 3(JV)'!E10</f>
        <v>"Saudamini", Plot No. 2, Sector 29</v>
      </c>
      <c r="H10" s="31"/>
      <c r="I10" s="13"/>
    </row>
    <row r="11" spans="1:9" ht="20.100000000000001" customHeight="1">
      <c r="B11" s="1314">
        <f>'Attach 3(JV)'!B11</f>
        <v>0</v>
      </c>
      <c r="C11" s="1314"/>
      <c r="D11" s="1314"/>
      <c r="E11" s="136" t="str">
        <f>'Attach 3(JV)'!E11</f>
        <v>Gurgaon (Haryana) - 122001</v>
      </c>
    </row>
    <row r="12" spans="1:9" ht="18" customHeight="1">
      <c r="A12" s="33"/>
      <c r="B12" s="1314">
        <f>'Attach 3(JV)'!B12</f>
        <v>0</v>
      </c>
      <c r="C12" s="1314"/>
      <c r="D12" s="1314"/>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345</v>
      </c>
    </row>
    <row r="16" spans="1:9" ht="6" customHeight="1">
      <c r="A16" s="33"/>
    </row>
    <row r="17" spans="1:8" ht="78.75" customHeight="1">
      <c r="A17" s="1176" t="s">
        <v>4</v>
      </c>
      <c r="B17" s="1176"/>
      <c r="C17" s="1176"/>
      <c r="D17" s="1176"/>
      <c r="E17" s="1176"/>
    </row>
    <row r="18" spans="1:8" ht="56.25" customHeight="1">
      <c r="A18" s="1455" t="s">
        <v>507</v>
      </c>
      <c r="B18" s="1455"/>
      <c r="C18" s="1455"/>
      <c r="D18" s="1455"/>
      <c r="E18" s="1455"/>
    </row>
    <row r="19" spans="1:8" ht="184.5" customHeight="1">
      <c r="A19" s="1455" t="s">
        <v>506</v>
      </c>
      <c r="B19" s="1455"/>
      <c r="C19" s="1455"/>
      <c r="D19" s="1455"/>
      <c r="E19" s="1455"/>
    </row>
    <row r="20" spans="1:8" ht="8.25" hidden="1" customHeight="1">
      <c r="A20" s="33"/>
    </row>
    <row r="21" spans="1:8" ht="20.100000000000001" hidden="1" customHeight="1">
      <c r="A21" s="33"/>
    </row>
    <row r="22" spans="1:8" ht="20.100000000000001" hidden="1" customHeight="1">
      <c r="A22" s="33"/>
    </row>
    <row r="23" spans="1:8" ht="57.75" hidden="1" customHeight="1">
      <c r="A23" s="1176"/>
      <c r="B23" s="1176"/>
      <c r="C23" s="1176"/>
      <c r="D23" s="1176"/>
      <c r="E23" s="1176"/>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7" t="str">
        <f>'Attach 3(JV)'!E24</f>
        <v/>
      </c>
    </row>
    <row r="31" spans="1:8" ht="33" customHeight="1">
      <c r="A31" s="37" t="s">
        <v>8</v>
      </c>
      <c r="B31" s="267" t="str">
        <f>'Attach 3(JV)'!B25</f>
        <v/>
      </c>
      <c r="C31" s="41"/>
      <c r="D31" s="38" t="s">
        <v>6</v>
      </c>
      <c r="E31" s="267"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B9DDBA10-9BB0-4D91-9619-C113F75B2489}" showPageBreaks="1" showGridLines="0" zeroValues="0" fitToPage="1" printArea="1" hiddenRows="1" view="pageBreakPreview" topLeftCell="A2">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5"/>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7"/>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8"/>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8"/>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9"/>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0"/>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1"/>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2"/>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6"/>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7"/>
  <headerFooter alignWithMargins="0">
    <oddFooter>&amp;R&amp;"Book Antiqua,Bold"&amp;8 Page &amp;P of &amp;N</oddFooter>
  </headerFooter>
  <drawing r:id="rId3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19"/>
  <sheetViews>
    <sheetView showGridLines="0" view="pageBreakPreview" zoomScale="110" zoomScaleSheetLayoutView="110" workbookViewId="0">
      <selection activeCell="B54" sqref="B54:C54"/>
    </sheetView>
  </sheetViews>
  <sheetFormatPr defaultColWidth="9.140625" defaultRowHeight="16.5"/>
  <cols>
    <col min="1" max="1" width="13.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42578125" style="56" customWidth="1"/>
    <col min="10" max="10" width="11.42578125" style="56" customWidth="1"/>
    <col min="11" max="11" width="9.140625" style="228" hidden="1" customWidth="1"/>
    <col min="12" max="13" width="9.140625" style="228" customWidth="1"/>
    <col min="14" max="25" width="9.140625" style="228"/>
    <col min="26" max="26" width="10" style="228" bestFit="1" customWidth="1"/>
    <col min="27" max="27" width="0" style="56" hidden="1" customWidth="1"/>
    <col min="28" max="28" width="0" style="59" hidden="1" customWidth="1"/>
    <col min="29" max="29" width="22.42578125" style="60" hidden="1" customWidth="1"/>
    <col min="30" max="31" width="0" style="229" hidden="1" customWidth="1"/>
    <col min="32" max="32" width="0" style="202" hidden="1" customWidth="1"/>
    <col min="33" max="33" width="10" style="202" hidden="1" customWidth="1"/>
    <col min="34" max="34" width="14.85546875" style="202" hidden="1" customWidth="1"/>
    <col min="35" max="35" width="0" style="202" hidden="1" customWidth="1"/>
    <col min="36" max="42" width="9.140625" style="202"/>
    <col min="43" max="16384" width="9.140625" style="26"/>
  </cols>
  <sheetData>
    <row r="1" spans="1:52" ht="36" customHeight="1">
      <c r="A1" s="1173" t="str">
        <f>'Attach 3(JV)'!A1</f>
        <v>Specification No. :5002001938/CONSULTANCY GIVEN/DOM/A04-CC CS -5</v>
      </c>
      <c r="B1" s="1173"/>
      <c r="C1" s="1173"/>
      <c r="D1" s="1173"/>
      <c r="E1" s="1173"/>
      <c r="F1" s="345" t="s">
        <v>402</v>
      </c>
      <c r="G1" s="79"/>
      <c r="H1" s="79"/>
      <c r="AE1" s="230">
        <v>1</v>
      </c>
      <c r="AF1" s="202" t="s">
        <v>312</v>
      </c>
      <c r="AG1" s="231">
        <v>1</v>
      </c>
      <c r="AH1" s="231" t="s">
        <v>112</v>
      </c>
      <c r="AI1" s="232"/>
      <c r="AJ1" s="232"/>
      <c r="AK1" s="231">
        <v>1</v>
      </c>
      <c r="AL1" s="232" t="s">
        <v>113</v>
      </c>
      <c r="AQ1" s="147"/>
      <c r="AR1" s="147"/>
      <c r="AS1" s="147"/>
      <c r="AT1" s="147"/>
      <c r="AU1" s="147"/>
      <c r="AV1" s="147"/>
      <c r="AW1" s="147"/>
      <c r="AX1" s="147"/>
      <c r="AY1" s="147"/>
      <c r="AZ1" s="147"/>
    </row>
    <row r="2" spans="1:52">
      <c r="AE2" s="230">
        <v>2</v>
      </c>
      <c r="AF2" s="202" t="s">
        <v>313</v>
      </c>
      <c r="AG2" s="231">
        <v>2</v>
      </c>
      <c r="AH2" s="231" t="s">
        <v>290</v>
      </c>
      <c r="AI2" s="232"/>
      <c r="AJ2" s="232"/>
      <c r="AK2" s="231">
        <v>2</v>
      </c>
      <c r="AL2" s="232" t="s">
        <v>291</v>
      </c>
      <c r="AQ2" s="147"/>
      <c r="AR2" s="147"/>
      <c r="AS2" s="147"/>
      <c r="AT2" s="147"/>
      <c r="AU2" s="147"/>
      <c r="AV2" s="147"/>
      <c r="AW2" s="147"/>
      <c r="AX2" s="147"/>
      <c r="AY2" s="147"/>
      <c r="AZ2" s="147"/>
    </row>
    <row r="3" spans="1:52" ht="20.100000000000001" customHeight="1">
      <c r="A3" s="941" t="s">
        <v>52</v>
      </c>
      <c r="B3" s="941"/>
      <c r="C3" s="941"/>
      <c r="D3" s="941"/>
      <c r="E3" s="941"/>
      <c r="F3" s="941"/>
      <c r="G3" s="70"/>
      <c r="H3" s="70"/>
      <c r="I3" s="52"/>
      <c r="AB3" s="233"/>
      <c r="AC3" s="234"/>
      <c r="AE3" s="230">
        <v>3</v>
      </c>
      <c r="AF3" s="202" t="s">
        <v>314</v>
      </c>
      <c r="AG3" s="231">
        <v>3</v>
      </c>
      <c r="AH3" s="231" t="s">
        <v>292</v>
      </c>
      <c r="AI3" s="232"/>
      <c r="AJ3" s="232"/>
      <c r="AK3" s="231">
        <v>3</v>
      </c>
      <c r="AL3" s="232" t="s">
        <v>293</v>
      </c>
      <c r="AQ3" s="147"/>
      <c r="AR3" s="147"/>
      <c r="AS3" s="147"/>
      <c r="AT3" s="147"/>
      <c r="AU3" s="147"/>
      <c r="AV3" s="147"/>
      <c r="AW3" s="147"/>
      <c r="AX3" s="147"/>
      <c r="AY3" s="147"/>
      <c r="AZ3" s="147"/>
    </row>
    <row r="4" spans="1:52" ht="12" customHeight="1">
      <c r="A4" s="29"/>
      <c r="B4" s="29"/>
      <c r="C4" s="29"/>
      <c r="D4" s="29"/>
      <c r="E4" s="29"/>
      <c r="F4" s="29"/>
      <c r="G4" s="70"/>
      <c r="H4" s="70"/>
      <c r="I4" s="52"/>
      <c r="AB4" s="233"/>
      <c r="AC4" s="234"/>
      <c r="AE4" s="230">
        <v>4</v>
      </c>
      <c r="AF4" s="202" t="s">
        <v>315</v>
      </c>
      <c r="AG4" s="231">
        <v>4</v>
      </c>
      <c r="AH4" s="231" t="s">
        <v>294</v>
      </c>
      <c r="AI4" s="232"/>
      <c r="AJ4" s="232"/>
      <c r="AK4" s="231">
        <v>4</v>
      </c>
      <c r="AL4" s="232" t="s">
        <v>295</v>
      </c>
      <c r="AQ4" s="147"/>
      <c r="AR4" s="147"/>
      <c r="AS4" s="147"/>
      <c r="AT4" s="147"/>
      <c r="AU4" s="147"/>
      <c r="AV4" s="147"/>
      <c r="AW4" s="147"/>
      <c r="AX4" s="147"/>
      <c r="AY4" s="147"/>
      <c r="AZ4" s="147"/>
    </row>
    <row r="5" spans="1:52" ht="20.100000000000001" customHeight="1">
      <c r="A5" s="39" t="s">
        <v>311</v>
      </c>
      <c r="B5" s="39"/>
      <c r="C5" s="1459"/>
      <c r="D5" s="1459"/>
      <c r="E5" s="1459"/>
      <c r="F5" s="1459"/>
      <c r="G5" s="80"/>
      <c r="H5" s="80"/>
      <c r="AB5" s="233"/>
      <c r="AC5" s="234"/>
      <c r="AE5" s="230">
        <v>5</v>
      </c>
      <c r="AF5" s="202" t="s">
        <v>316</v>
      </c>
      <c r="AG5" s="231">
        <v>5</v>
      </c>
      <c r="AH5" s="231" t="s">
        <v>294</v>
      </c>
      <c r="AI5" s="232"/>
      <c r="AJ5" s="232"/>
      <c r="AK5" s="231">
        <v>5</v>
      </c>
      <c r="AL5" s="232" t="s">
        <v>296</v>
      </c>
      <c r="AQ5" s="147"/>
      <c r="AR5" s="147"/>
      <c r="AS5" s="147"/>
      <c r="AT5" s="147"/>
      <c r="AU5" s="147"/>
      <c r="AV5" s="147"/>
      <c r="AW5" s="147"/>
      <c r="AX5" s="147"/>
      <c r="AY5" s="147"/>
      <c r="AZ5" s="147"/>
    </row>
    <row r="6" spans="1:52" ht="20.100000000000001" customHeight="1">
      <c r="A6" s="39" t="s">
        <v>7</v>
      </c>
      <c r="B6" s="1459" t="str">
        <f>'Attach 3(JV)'!B24</f>
        <v>--</v>
      </c>
      <c r="C6" s="1459"/>
      <c r="AB6" s="233"/>
      <c r="AC6" s="234"/>
      <c r="AE6" s="230">
        <v>6</v>
      </c>
      <c r="AF6" s="202" t="s">
        <v>317</v>
      </c>
      <c r="AG6" s="231">
        <v>6</v>
      </c>
      <c r="AH6" s="231" t="s">
        <v>294</v>
      </c>
      <c r="AI6" s="235" t="e">
        <f>DAY(B6)</f>
        <v>#VALUE!</v>
      </c>
      <c r="AJ6" s="232"/>
      <c r="AK6" s="231">
        <v>6</v>
      </c>
      <c r="AL6" s="232" t="s">
        <v>297</v>
      </c>
      <c r="AQ6" s="147"/>
      <c r="AR6" s="147"/>
      <c r="AS6" s="147"/>
      <c r="AT6" s="147"/>
      <c r="AU6" s="147"/>
      <c r="AV6" s="147"/>
      <c r="AW6" s="147"/>
      <c r="AX6" s="147"/>
      <c r="AY6" s="147"/>
      <c r="AZ6" s="147"/>
    </row>
    <row r="7" spans="1:52" ht="20.100000000000001" customHeight="1">
      <c r="A7" s="39"/>
      <c r="B7" s="75"/>
      <c r="C7" s="75"/>
      <c r="AB7" s="233"/>
      <c r="AC7" s="234"/>
      <c r="AE7" s="230">
        <v>7</v>
      </c>
      <c r="AF7" s="202" t="s">
        <v>318</v>
      </c>
      <c r="AG7" s="231">
        <v>7</v>
      </c>
      <c r="AH7" s="231" t="s">
        <v>294</v>
      </c>
      <c r="AI7" s="235" t="e">
        <f>MONTH(B6)</f>
        <v>#VALUE!</v>
      </c>
      <c r="AJ7" s="232"/>
      <c r="AK7" s="231">
        <v>7</v>
      </c>
      <c r="AL7" s="232" t="s">
        <v>298</v>
      </c>
      <c r="AQ7" s="147"/>
      <c r="AR7" s="147"/>
      <c r="AS7" s="147"/>
      <c r="AT7" s="147"/>
      <c r="AU7" s="147"/>
      <c r="AV7" s="147"/>
      <c r="AW7" s="147"/>
      <c r="AX7" s="147"/>
      <c r="AY7" s="147"/>
      <c r="AZ7" s="147"/>
    </row>
    <row r="8" spans="1:52" ht="20.100000000000001" customHeight="1">
      <c r="A8" s="58" t="str">
        <f>'Attach 3(JV)'!E7</f>
        <v>To:</v>
      </c>
      <c r="B8" s="17"/>
      <c r="F8" s="33"/>
      <c r="G8" s="72"/>
      <c r="H8" s="72"/>
      <c r="AB8" s="233"/>
      <c r="AC8" s="234"/>
      <c r="AE8" s="230">
        <v>8</v>
      </c>
      <c r="AF8" s="202" t="s">
        <v>319</v>
      </c>
      <c r="AG8" s="231">
        <v>8</v>
      </c>
      <c r="AH8" s="231" t="s">
        <v>294</v>
      </c>
      <c r="AI8" s="235" t="e">
        <f>LOOKUP(AI7,AK1:AK12,AL1:AL12)</f>
        <v>#VALUE!</v>
      </c>
      <c r="AJ8" s="232"/>
      <c r="AK8" s="231">
        <v>8</v>
      </c>
      <c r="AL8" s="232" t="s">
        <v>299</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3"/>
      <c r="AC9" s="234"/>
      <c r="AE9" s="230">
        <v>9</v>
      </c>
      <c r="AF9" s="202" t="s">
        <v>320</v>
      </c>
      <c r="AG9" s="231">
        <v>9</v>
      </c>
      <c r="AH9" s="231" t="s">
        <v>294</v>
      </c>
      <c r="AI9" s="235" t="e">
        <f>YEAR(B6)</f>
        <v>#VALUE!</v>
      </c>
      <c r="AJ9" s="232"/>
      <c r="AK9" s="231">
        <v>9</v>
      </c>
      <c r="AL9" s="232" t="s">
        <v>300</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3"/>
      <c r="AC10" s="234"/>
      <c r="AE10" s="230">
        <v>10</v>
      </c>
      <c r="AF10" s="202" t="s">
        <v>321</v>
      </c>
      <c r="AG10" s="231">
        <v>10</v>
      </c>
      <c r="AH10" s="231" t="s">
        <v>294</v>
      </c>
      <c r="AI10" s="232"/>
      <c r="AJ10" s="232"/>
      <c r="AK10" s="231">
        <v>10</v>
      </c>
      <c r="AL10" s="232" t="s">
        <v>301</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3"/>
      <c r="AC11" s="234"/>
      <c r="AE11" s="230">
        <v>11</v>
      </c>
      <c r="AF11" s="202" t="s">
        <v>322</v>
      </c>
      <c r="AG11" s="231">
        <v>11</v>
      </c>
      <c r="AH11" s="231" t="s">
        <v>294</v>
      </c>
      <c r="AI11" s="232"/>
      <c r="AJ11" s="232"/>
      <c r="AK11" s="231">
        <v>11</v>
      </c>
      <c r="AL11" s="232" t="s">
        <v>302</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3"/>
      <c r="AC12" s="234"/>
      <c r="AE12" s="230">
        <v>12</v>
      </c>
      <c r="AF12" s="202" t="s">
        <v>323</v>
      </c>
      <c r="AG12" s="231">
        <v>12</v>
      </c>
      <c r="AH12" s="231" t="s">
        <v>294</v>
      </c>
      <c r="AI12" s="232"/>
      <c r="AJ12" s="232"/>
      <c r="AK12" s="231">
        <v>12</v>
      </c>
      <c r="AL12" s="232" t="s">
        <v>303</v>
      </c>
      <c r="AQ12" s="147"/>
      <c r="AR12" s="147"/>
      <c r="AS12" s="147"/>
      <c r="AT12" s="147"/>
      <c r="AU12" s="147"/>
      <c r="AV12" s="147"/>
      <c r="AW12" s="147"/>
      <c r="AX12" s="147"/>
      <c r="AY12" s="147"/>
      <c r="AZ12" s="147"/>
    </row>
    <row r="13" spans="1:52" ht="20.100000000000001" customHeight="1">
      <c r="A13" s="58"/>
      <c r="B13" s="18"/>
      <c r="F13" s="33"/>
      <c r="G13" s="72"/>
      <c r="H13" s="72"/>
      <c r="AB13" s="233"/>
      <c r="AC13" s="234"/>
      <c r="AE13" s="230">
        <v>13</v>
      </c>
      <c r="AF13" s="202" t="s">
        <v>324</v>
      </c>
      <c r="AG13" s="231">
        <v>13</v>
      </c>
      <c r="AH13" s="231" t="s">
        <v>294</v>
      </c>
      <c r="AI13" s="232"/>
      <c r="AJ13" s="232"/>
      <c r="AK13" s="232"/>
      <c r="AL13" s="232"/>
      <c r="AQ13" s="147"/>
      <c r="AR13" s="147"/>
      <c r="AS13" s="147"/>
      <c r="AT13" s="147"/>
      <c r="AU13" s="147"/>
      <c r="AV13" s="147"/>
      <c r="AW13" s="147"/>
      <c r="AX13" s="147"/>
      <c r="AY13" s="147"/>
      <c r="AZ13" s="147"/>
    </row>
    <row r="14" spans="1:52" ht="12" customHeight="1">
      <c r="A14" s="39"/>
      <c r="B14" s="39"/>
      <c r="F14" s="33"/>
      <c r="G14" s="72"/>
      <c r="H14" s="72"/>
      <c r="AB14" s="233"/>
      <c r="AC14" s="234"/>
      <c r="AE14" s="230">
        <v>14</v>
      </c>
      <c r="AF14" s="202" t="s">
        <v>325</v>
      </c>
      <c r="AG14" s="231">
        <v>14</v>
      </c>
      <c r="AH14" s="231" t="s">
        <v>294</v>
      </c>
      <c r="AI14" s="232"/>
      <c r="AJ14" s="232"/>
      <c r="AK14" s="232"/>
      <c r="AL14" s="232"/>
      <c r="AQ14" s="147"/>
      <c r="AR14" s="147"/>
      <c r="AS14" s="147"/>
      <c r="AT14" s="147"/>
      <c r="AU14" s="147"/>
      <c r="AV14" s="147"/>
      <c r="AW14" s="147"/>
      <c r="AX14" s="147"/>
      <c r="AY14" s="147"/>
      <c r="AZ14" s="147"/>
    </row>
    <row r="15" spans="1:52" ht="78" customHeight="1">
      <c r="A15" s="472" t="s">
        <v>336</v>
      </c>
      <c r="B15" s="1468" t="str">
        <f>Basic!B1</f>
        <v>Township Works Package-A for construction of Residential and Non-residential buildings including external infrastructural development in various substations of Assam state associated with NER Power System Improvement Project (Intra State: Assam).</v>
      </c>
      <c r="C15" s="1468"/>
      <c r="D15" s="1468"/>
      <c r="E15" s="1468"/>
      <c r="F15" s="1468"/>
      <c r="G15" s="72"/>
      <c r="H15" s="72"/>
      <c r="AB15" s="233"/>
      <c r="AC15" s="234"/>
      <c r="AE15" s="230">
        <v>15</v>
      </c>
      <c r="AF15" s="202" t="s">
        <v>326</v>
      </c>
      <c r="AG15" s="231">
        <v>15</v>
      </c>
      <c r="AH15" s="231" t="s">
        <v>294</v>
      </c>
      <c r="AI15" s="232"/>
      <c r="AJ15" s="232"/>
      <c r="AK15" s="232"/>
      <c r="AL15" s="232"/>
      <c r="AQ15" s="147"/>
      <c r="AR15" s="147"/>
      <c r="AS15" s="147"/>
      <c r="AT15" s="147"/>
      <c r="AU15" s="147"/>
      <c r="AV15" s="147"/>
      <c r="AW15" s="147"/>
      <c r="AX15" s="147"/>
      <c r="AY15" s="147"/>
      <c r="AZ15" s="147"/>
    </row>
    <row r="16" spans="1:52" ht="30.75" customHeight="1">
      <c r="A16" s="30" t="s">
        <v>53</v>
      </c>
      <c r="C16" s="33"/>
      <c r="D16" s="33"/>
      <c r="E16" s="33"/>
      <c r="F16" s="33"/>
      <c r="G16" s="1463" t="s">
        <v>168</v>
      </c>
      <c r="H16" s="1463"/>
      <c r="AB16" s="233"/>
      <c r="AC16" s="234"/>
      <c r="AE16" s="230">
        <v>16</v>
      </c>
      <c r="AF16" s="202" t="s">
        <v>327</v>
      </c>
      <c r="AG16" s="231">
        <v>16</v>
      </c>
      <c r="AH16" s="231" t="s">
        <v>294</v>
      </c>
      <c r="AI16" s="232"/>
      <c r="AJ16" s="232"/>
      <c r="AK16" s="232"/>
      <c r="AL16" s="232"/>
      <c r="AQ16" s="147"/>
      <c r="AR16" s="147"/>
      <c r="AS16" s="147"/>
      <c r="AT16" s="147"/>
      <c r="AU16" s="147"/>
      <c r="AV16" s="147"/>
      <c r="AW16" s="147"/>
      <c r="AX16" s="147"/>
      <c r="AY16" s="147"/>
      <c r="AZ16" s="147"/>
    </row>
    <row r="17" spans="1:52" s="25" customFormat="1" ht="166.5" customHeight="1">
      <c r="A17" s="82">
        <v>1</v>
      </c>
      <c r="B17" s="1457"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57"/>
      <c r="D17" s="1457"/>
      <c r="E17" s="1457"/>
      <c r="F17" s="1457"/>
      <c r="G17" s="342"/>
      <c r="H17" s="343" t="s">
        <v>481</v>
      </c>
      <c r="I17" s="198"/>
      <c r="J17" s="56"/>
      <c r="K17" s="228"/>
      <c r="L17" s="228"/>
      <c r="M17" s="228"/>
      <c r="N17" s="228"/>
      <c r="O17" s="228"/>
      <c r="P17" s="228"/>
      <c r="Q17" s="228"/>
      <c r="R17" s="228"/>
      <c r="S17" s="228"/>
      <c r="T17" s="228"/>
      <c r="U17" s="228"/>
      <c r="V17" s="228"/>
      <c r="W17" s="228"/>
      <c r="X17" s="228"/>
      <c r="Y17" s="228"/>
      <c r="Z17" s="61"/>
      <c r="AA17" s="61"/>
      <c r="AB17" s="236" t="s">
        <v>337</v>
      </c>
      <c r="AC17" s="59"/>
      <c r="AD17" s="237"/>
      <c r="AE17" s="230">
        <v>17</v>
      </c>
      <c r="AF17" s="56" t="s">
        <v>328</v>
      </c>
      <c r="AG17" s="231">
        <v>17</v>
      </c>
      <c r="AH17" s="231" t="s">
        <v>294</v>
      </c>
      <c r="AI17" s="232"/>
      <c r="AJ17" s="232"/>
      <c r="AK17" s="232"/>
      <c r="AL17" s="232"/>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483" t="s">
        <v>570</v>
      </c>
      <c r="C18" s="1483"/>
      <c r="D18" s="1483"/>
      <c r="E18" s="1483"/>
      <c r="F18" s="1483"/>
      <c r="G18" s="475"/>
      <c r="H18" s="476"/>
      <c r="I18" s="198"/>
      <c r="J18" s="56"/>
      <c r="K18" s="228"/>
      <c r="L18" s="228"/>
      <c r="M18" s="228"/>
      <c r="N18" s="228"/>
      <c r="O18" s="228"/>
      <c r="P18" s="228"/>
      <c r="Q18" s="228"/>
      <c r="R18" s="228"/>
      <c r="S18" s="228"/>
      <c r="T18" s="228"/>
      <c r="U18" s="228"/>
      <c r="V18" s="228"/>
      <c r="W18" s="228"/>
      <c r="X18" s="228"/>
      <c r="Y18" s="228"/>
      <c r="Z18" s="61"/>
      <c r="AA18" s="61"/>
      <c r="AB18" s="236"/>
      <c r="AC18" s="59"/>
      <c r="AD18" s="237"/>
      <c r="AE18" s="230"/>
      <c r="AF18" s="56"/>
      <c r="AG18" s="231"/>
      <c r="AH18" s="231"/>
      <c r="AI18" s="232"/>
      <c r="AJ18" s="232"/>
      <c r="AK18" s="232"/>
      <c r="AL18" s="232"/>
      <c r="AM18" s="56"/>
      <c r="AN18" s="56"/>
      <c r="AO18" s="56"/>
      <c r="AP18" s="56"/>
      <c r="AQ18" s="145"/>
      <c r="AR18" s="145"/>
      <c r="AS18" s="145"/>
      <c r="AT18" s="145"/>
      <c r="AU18" s="145"/>
      <c r="AV18" s="145"/>
      <c r="AW18" s="145"/>
      <c r="AX18" s="145"/>
      <c r="AY18" s="145"/>
      <c r="AZ18" s="145"/>
    </row>
    <row r="19" spans="1:52" ht="21" customHeight="1">
      <c r="A19" s="82">
        <v>2</v>
      </c>
      <c r="B19" s="83" t="s">
        <v>54</v>
      </c>
      <c r="C19" s="33"/>
      <c r="D19" s="33"/>
      <c r="E19" s="33"/>
      <c r="F19" s="33"/>
      <c r="G19" s="72"/>
      <c r="H19" s="72"/>
      <c r="AB19" s="233"/>
      <c r="AC19" s="234" t="s">
        <v>338</v>
      </c>
      <c r="AE19" s="230">
        <v>18</v>
      </c>
      <c r="AF19" s="202" t="s">
        <v>329</v>
      </c>
      <c r="AG19" s="231">
        <v>18</v>
      </c>
      <c r="AH19" s="231" t="s">
        <v>294</v>
      </c>
      <c r="AI19" s="232"/>
      <c r="AJ19" s="232"/>
      <c r="AK19" s="232"/>
      <c r="AL19" s="232"/>
      <c r="AQ19" s="147"/>
      <c r="AR19" s="147"/>
      <c r="AS19" s="147"/>
      <c r="AT19" s="147"/>
      <c r="AU19" s="147"/>
      <c r="AV19" s="147"/>
      <c r="AW19" s="147"/>
      <c r="AX19" s="147"/>
      <c r="AY19" s="147"/>
      <c r="AZ19" s="147"/>
    </row>
    <row r="20" spans="1:52" s="25" customFormat="1" ht="25.5" customHeight="1">
      <c r="A20" s="30"/>
      <c r="B20" s="1176" t="s">
        <v>56</v>
      </c>
      <c r="C20" s="1176"/>
      <c r="D20" s="1176"/>
      <c r="E20" s="1176"/>
      <c r="F20" s="1176"/>
      <c r="G20" s="1465"/>
      <c r="H20" s="1466"/>
      <c r="I20" s="1466"/>
      <c r="J20" s="1467"/>
      <c r="K20" s="228"/>
      <c r="L20" s="228"/>
      <c r="M20" s="228"/>
      <c r="N20" s="228"/>
      <c r="O20" s="228"/>
      <c r="P20" s="228"/>
      <c r="Q20" s="228"/>
      <c r="R20" s="228"/>
      <c r="S20" s="228"/>
      <c r="T20" s="228"/>
      <c r="U20" s="228"/>
      <c r="V20" s="228"/>
      <c r="W20" s="228"/>
      <c r="X20" s="228"/>
      <c r="Y20" s="228"/>
      <c r="Z20" s="228"/>
      <c r="AA20" s="56"/>
      <c r="AB20" s="233"/>
      <c r="AC20" s="234" t="s">
        <v>339</v>
      </c>
      <c r="AD20" s="230"/>
      <c r="AE20" s="230">
        <v>19</v>
      </c>
      <c r="AF20" s="56" t="s">
        <v>330</v>
      </c>
      <c r="AG20" s="231">
        <v>19</v>
      </c>
      <c r="AH20" s="231" t="s">
        <v>294</v>
      </c>
      <c r="AI20" s="238"/>
      <c r="AJ20" s="238"/>
      <c r="AK20" s="238"/>
      <c r="AL20" s="238"/>
      <c r="AM20" s="56"/>
      <c r="AN20" s="56"/>
      <c r="AO20" s="56"/>
      <c r="AP20" s="56"/>
      <c r="AQ20" s="145"/>
      <c r="AR20" s="145"/>
      <c r="AS20" s="145"/>
      <c r="AT20" s="145"/>
      <c r="AU20" s="145"/>
      <c r="AV20" s="145"/>
      <c r="AW20" s="145"/>
      <c r="AX20" s="145"/>
      <c r="AY20" s="145"/>
      <c r="AZ20" s="145"/>
    </row>
    <row r="21" spans="1:52" s="25" customFormat="1" ht="99" customHeight="1">
      <c r="A21" s="30"/>
      <c r="B21" s="1268" t="str">
        <f>"(a) Attachment 1(" &amp; Basic!$B$2 &amp; ") :"</f>
        <v>(a) Attachment 1(Township Works Package-A) :</v>
      </c>
      <c r="C21" s="1268"/>
      <c r="D21" s="1469" t="s">
        <v>343</v>
      </c>
      <c r="E21" s="1469"/>
      <c r="F21" s="1469"/>
      <c r="G21" s="827"/>
      <c r="H21" s="828"/>
      <c r="I21" s="829"/>
      <c r="J21" s="829"/>
      <c r="K21" s="239"/>
      <c r="L21" s="239"/>
      <c r="M21" s="284"/>
      <c r="N21" s="239"/>
      <c r="O21" s="239"/>
      <c r="P21" s="239"/>
      <c r="Q21" s="239"/>
      <c r="R21" s="239"/>
      <c r="S21" s="239"/>
      <c r="T21" s="239"/>
      <c r="U21" s="239"/>
      <c r="V21" s="239"/>
      <c r="W21" s="239"/>
      <c r="X21" s="239"/>
      <c r="Y21" s="239"/>
      <c r="Z21" s="228"/>
      <c r="AA21" s="56"/>
      <c r="AB21" s="233"/>
      <c r="AC21" s="234" t="s">
        <v>340</v>
      </c>
      <c r="AD21" s="240" t="str">
        <f>IF(ISERROR(LOOKUP(J21,AE1:AE21,AF1:AF21)), "Zero", LOOKUP(J21,AE1:AE21,AF1:AF21))</f>
        <v>Zero</v>
      </c>
      <c r="AE21" s="230">
        <v>20</v>
      </c>
      <c r="AF21" s="56" t="s">
        <v>331</v>
      </c>
      <c r="AG21" s="231">
        <v>20</v>
      </c>
      <c r="AH21" s="231" t="s">
        <v>294</v>
      </c>
      <c r="AI21" s="232"/>
      <c r="AJ21" s="232"/>
      <c r="AK21" s="232"/>
      <c r="AL21" s="232"/>
      <c r="AM21" s="56"/>
      <c r="AN21" s="56"/>
      <c r="AO21" s="56"/>
      <c r="AP21" s="56"/>
      <c r="AQ21" s="145"/>
      <c r="AR21" s="145"/>
      <c r="AS21" s="145"/>
      <c r="AT21" s="145"/>
      <c r="AU21" s="145"/>
      <c r="AV21" s="145"/>
      <c r="AW21" s="145"/>
      <c r="AX21" s="145"/>
      <c r="AY21" s="145"/>
      <c r="AZ21" s="145"/>
    </row>
    <row r="22" spans="1:52" s="25" customFormat="1" ht="99" hidden="1" customHeight="1">
      <c r="A22" s="30"/>
      <c r="B22" s="741"/>
      <c r="C22" s="741"/>
      <c r="D22" s="1471"/>
      <c r="E22" s="1471"/>
      <c r="F22" s="1472"/>
      <c r="G22" s="741"/>
      <c r="H22" s="741"/>
      <c r="I22" s="741"/>
      <c r="J22" s="741"/>
      <c r="K22" s="239"/>
      <c r="L22" s="239"/>
      <c r="M22" s="284"/>
      <c r="N22" s="239"/>
      <c r="O22" s="239"/>
      <c r="P22" s="239"/>
      <c r="Q22" s="239"/>
      <c r="R22" s="239"/>
      <c r="S22" s="239"/>
      <c r="T22" s="239"/>
      <c r="U22" s="239"/>
      <c r="V22" s="239"/>
      <c r="W22" s="239"/>
      <c r="X22" s="239"/>
      <c r="Y22" s="239"/>
      <c r="Z22" s="228"/>
      <c r="AA22" s="56"/>
      <c r="AB22" s="233"/>
      <c r="AC22" s="234"/>
      <c r="AD22" s="240"/>
      <c r="AE22" s="230"/>
      <c r="AF22" s="56"/>
      <c r="AG22" s="231"/>
      <c r="AH22" s="231"/>
      <c r="AI22" s="232"/>
      <c r="AJ22" s="232"/>
      <c r="AK22" s="232"/>
      <c r="AL22" s="232"/>
      <c r="AM22" s="56"/>
      <c r="AN22" s="56"/>
      <c r="AO22" s="56"/>
      <c r="AP22" s="56"/>
      <c r="AQ22" s="145"/>
      <c r="AR22" s="145"/>
      <c r="AS22" s="145"/>
      <c r="AT22" s="145"/>
      <c r="AU22" s="145"/>
      <c r="AV22" s="145"/>
      <c r="AW22" s="145"/>
      <c r="AX22" s="145"/>
      <c r="AY22" s="145"/>
      <c r="AZ22" s="145"/>
    </row>
    <row r="23" spans="1:52" s="25" customFormat="1" ht="61.5" hidden="1" customHeight="1">
      <c r="A23" s="30"/>
      <c r="B23" s="613"/>
      <c r="C23" s="613"/>
      <c r="D23" s="1460" t="s">
        <v>711</v>
      </c>
      <c r="E23" s="1460"/>
      <c r="F23" s="1460"/>
      <c r="G23" s="1464" t="str">
        <f>IF(J21 &lt; 250, "Please note that if bid validity is less than 250 days, your bid may be rejected", "")</f>
        <v>Please note that if bid validity is less than 250 days, your bid may be rejected</v>
      </c>
      <c r="H23" s="1464"/>
      <c r="I23" s="1464"/>
      <c r="J23" s="1464"/>
      <c r="K23" s="239"/>
      <c r="L23" s="239"/>
      <c r="M23" s="284"/>
      <c r="N23" s="239"/>
      <c r="O23" s="239"/>
      <c r="P23" s="239"/>
      <c r="Q23" s="239"/>
      <c r="R23" s="239"/>
      <c r="S23" s="239"/>
      <c r="T23" s="239"/>
      <c r="U23" s="239"/>
      <c r="V23" s="239"/>
      <c r="W23" s="239"/>
      <c r="X23" s="239"/>
      <c r="Y23" s="239"/>
      <c r="Z23" s="228"/>
      <c r="AA23" s="56"/>
      <c r="AB23" s="233"/>
      <c r="AC23" s="234"/>
      <c r="AD23" s="240"/>
      <c r="AE23" s="230"/>
      <c r="AF23" s="56"/>
      <c r="AG23" s="231"/>
      <c r="AH23" s="231"/>
      <c r="AI23" s="232"/>
      <c r="AJ23" s="232"/>
      <c r="AK23" s="232"/>
      <c r="AL23" s="232"/>
      <c r="AM23" s="56"/>
      <c r="AN23" s="56"/>
      <c r="AO23" s="56"/>
      <c r="AP23" s="56"/>
      <c r="AQ23" s="145"/>
      <c r="AR23" s="145"/>
      <c r="AS23" s="145"/>
      <c r="AT23" s="145"/>
      <c r="AU23" s="145"/>
      <c r="AV23" s="145"/>
      <c r="AW23" s="145"/>
      <c r="AX23" s="145"/>
      <c r="AY23" s="145"/>
      <c r="AZ23" s="145"/>
    </row>
    <row r="24" spans="1:52" s="25" customFormat="1" ht="74.25" customHeight="1">
      <c r="A24" s="30"/>
      <c r="B24" s="1268" t="str">
        <f>"(b) Attachment 2(" &amp; Basic!$B$2 &amp; ") :"</f>
        <v>(b) Attachment 2(Township Works Package-A) :</v>
      </c>
      <c r="C24" s="1268"/>
      <c r="D24" s="1458" t="s">
        <v>57</v>
      </c>
      <c r="E24" s="1458"/>
      <c r="F24" s="1458"/>
      <c r="K24" s="228"/>
      <c r="L24" s="228"/>
      <c r="M24" s="228"/>
      <c r="N24" s="228"/>
      <c r="O24" s="228"/>
      <c r="P24" s="228"/>
      <c r="Q24" s="228"/>
      <c r="R24" s="228"/>
      <c r="S24" s="228"/>
      <c r="T24" s="228"/>
      <c r="U24" s="228"/>
      <c r="V24" s="228"/>
      <c r="W24" s="228"/>
      <c r="X24" s="228"/>
      <c r="Y24" s="228"/>
      <c r="Z24" s="228"/>
      <c r="AA24" s="56"/>
      <c r="AB24" s="233"/>
      <c r="AC24" s="234" t="s">
        <v>341</v>
      </c>
      <c r="AD24" s="240" t="str">
        <f>IF(J21 &gt; 9, "("&amp;J21&amp;")", "(0"&amp;J21&amp;")")</f>
        <v>(0)</v>
      </c>
      <c r="AE24" s="230"/>
      <c r="AF24" s="56"/>
      <c r="AG24" s="231">
        <v>21</v>
      </c>
      <c r="AH24" s="231" t="s">
        <v>112</v>
      </c>
      <c r="AI24" s="232"/>
      <c r="AJ24" s="232"/>
      <c r="AK24" s="232"/>
      <c r="AL24" s="232"/>
      <c r="AM24" s="56"/>
      <c r="AN24" s="56"/>
      <c r="AO24" s="56"/>
      <c r="AP24" s="56"/>
      <c r="AQ24" s="145"/>
      <c r="AR24" s="145"/>
      <c r="AS24" s="145"/>
      <c r="AT24" s="145"/>
      <c r="AU24" s="145"/>
      <c r="AV24" s="145"/>
      <c r="AW24" s="145"/>
      <c r="AX24" s="145"/>
      <c r="AY24" s="145"/>
      <c r="AZ24" s="145"/>
    </row>
    <row r="25" spans="1:52" s="25" customFormat="1" ht="60" customHeight="1">
      <c r="A25" s="30"/>
      <c r="B25" s="613"/>
      <c r="C25" s="613"/>
      <c r="D25" s="1461" t="s">
        <v>712</v>
      </c>
      <c r="E25" s="1461"/>
      <c r="F25" s="1461"/>
      <c r="K25" s="228"/>
      <c r="L25" s="228"/>
      <c r="M25" s="228"/>
      <c r="N25" s="228"/>
      <c r="O25" s="228"/>
      <c r="P25" s="228"/>
      <c r="Q25" s="228"/>
      <c r="R25" s="228"/>
      <c r="S25" s="228"/>
      <c r="T25" s="228"/>
      <c r="U25" s="228"/>
      <c r="V25" s="228"/>
      <c r="W25" s="228"/>
      <c r="X25" s="228"/>
      <c r="Y25" s="228"/>
      <c r="Z25" s="228"/>
      <c r="AA25" s="56"/>
      <c r="AB25" s="233"/>
      <c r="AC25" s="234"/>
      <c r="AD25" s="240"/>
      <c r="AE25" s="230"/>
      <c r="AF25" s="56"/>
      <c r="AG25" s="231"/>
      <c r="AH25" s="231"/>
      <c r="AI25" s="232"/>
      <c r="AJ25" s="232"/>
      <c r="AK25" s="232"/>
      <c r="AL25" s="232"/>
      <c r="AM25" s="56"/>
      <c r="AN25" s="56"/>
      <c r="AO25" s="56"/>
      <c r="AP25" s="56"/>
      <c r="AQ25" s="145"/>
      <c r="AR25" s="145"/>
      <c r="AS25" s="145"/>
      <c r="AT25" s="145"/>
      <c r="AU25" s="145"/>
      <c r="AV25" s="145"/>
      <c r="AW25" s="145"/>
      <c r="AX25" s="145"/>
      <c r="AY25" s="145"/>
      <c r="AZ25" s="145"/>
    </row>
    <row r="26" spans="1:52" s="25" customFormat="1" ht="24" customHeight="1">
      <c r="A26" s="30"/>
      <c r="B26" s="613"/>
      <c r="C26" s="613"/>
      <c r="D26" s="1462" t="s">
        <v>713</v>
      </c>
      <c r="E26" s="1462"/>
      <c r="F26" s="1462"/>
      <c r="K26" s="228"/>
      <c r="L26" s="228"/>
      <c r="M26" s="228"/>
      <c r="N26" s="228"/>
      <c r="O26" s="228"/>
      <c r="P26" s="228"/>
      <c r="Q26" s="228"/>
      <c r="R26" s="228"/>
      <c r="S26" s="228"/>
      <c r="T26" s="228"/>
      <c r="U26" s="228"/>
      <c r="V26" s="228"/>
      <c r="W26" s="228"/>
      <c r="X26" s="228"/>
      <c r="Y26" s="228"/>
      <c r="Z26" s="228"/>
      <c r="AA26" s="56"/>
      <c r="AB26" s="233"/>
      <c r="AC26" s="234"/>
      <c r="AD26" s="240"/>
      <c r="AE26" s="230"/>
      <c r="AF26" s="56"/>
      <c r="AG26" s="231"/>
      <c r="AH26" s="231"/>
      <c r="AI26" s="232"/>
      <c r="AJ26" s="232"/>
      <c r="AK26" s="232"/>
      <c r="AL26" s="232"/>
      <c r="AM26" s="56"/>
      <c r="AN26" s="56"/>
      <c r="AO26" s="56"/>
      <c r="AP26" s="56"/>
      <c r="AQ26" s="145"/>
      <c r="AR26" s="145"/>
      <c r="AS26" s="145"/>
      <c r="AT26" s="145"/>
      <c r="AU26" s="145"/>
      <c r="AV26" s="145"/>
      <c r="AW26" s="145"/>
      <c r="AX26" s="145"/>
      <c r="AY26" s="145"/>
      <c r="AZ26" s="145"/>
    </row>
    <row r="27" spans="1:52" s="25" customFormat="1" ht="80.25" customHeight="1">
      <c r="A27" s="30"/>
      <c r="B27" s="1268" t="str">
        <f>"(c) Attachment 3(" &amp; Basic!$B$2 &amp; ") :"</f>
        <v>(c) Attachment 3(Township Works Package-A) :</v>
      </c>
      <c r="C27" s="1268"/>
      <c r="D27" s="1458" t="s">
        <v>714</v>
      </c>
      <c r="E27" s="1458"/>
      <c r="F27" s="1458"/>
      <c r="G27" s="84"/>
      <c r="H27" s="84"/>
      <c r="I27" s="56"/>
      <c r="J27" s="56"/>
      <c r="K27" s="228"/>
      <c r="L27" s="228"/>
      <c r="M27" s="228"/>
      <c r="N27" s="228"/>
      <c r="O27" s="228"/>
      <c r="P27" s="228"/>
      <c r="Q27" s="228"/>
      <c r="R27" s="228"/>
      <c r="S27" s="228"/>
      <c r="T27" s="228"/>
      <c r="U27" s="228"/>
      <c r="V27" s="228"/>
      <c r="W27" s="228"/>
      <c r="X27" s="228"/>
      <c r="Y27" s="228"/>
      <c r="Z27" s="228"/>
      <c r="AA27" s="35"/>
      <c r="AB27" s="233"/>
      <c r="AC27" s="234"/>
      <c r="AD27" s="230"/>
      <c r="AE27" s="230"/>
      <c r="AF27" s="56"/>
      <c r="AG27" s="231">
        <v>22</v>
      </c>
      <c r="AH27" s="231" t="s">
        <v>294</v>
      </c>
      <c r="AI27" s="232"/>
      <c r="AJ27" s="232"/>
      <c r="AK27" s="232"/>
      <c r="AL27" s="232"/>
      <c r="AM27" s="56"/>
      <c r="AN27" s="56"/>
      <c r="AO27" s="56"/>
      <c r="AP27" s="56"/>
      <c r="AQ27" s="145"/>
      <c r="AR27" s="145"/>
      <c r="AS27" s="145"/>
      <c r="AT27" s="145"/>
      <c r="AU27" s="145"/>
      <c r="AV27" s="145"/>
      <c r="AW27" s="145"/>
      <c r="AX27" s="145"/>
      <c r="AY27" s="145"/>
      <c r="AZ27" s="145"/>
    </row>
    <row r="28" spans="1:52" s="25" customFormat="1" ht="49.5" hidden="1" customHeight="1">
      <c r="A28" s="30"/>
      <c r="B28" s="346"/>
      <c r="C28" s="346"/>
      <c r="D28" s="1470" t="s">
        <v>166</v>
      </c>
      <c r="E28" s="1470"/>
      <c r="F28" s="1470"/>
      <c r="G28" s="187"/>
      <c r="H28" s="285" t="e">
        <f>#REF!</f>
        <v>#REF!</v>
      </c>
      <c r="I28" s="56"/>
      <c r="J28" s="64"/>
      <c r="K28" s="92"/>
      <c r="L28" s="92"/>
      <c r="M28" s="92"/>
      <c r="N28" s="92"/>
      <c r="O28" s="92"/>
      <c r="P28" s="92"/>
      <c r="Q28" s="92"/>
      <c r="R28" s="92"/>
      <c r="S28" s="92"/>
      <c r="T28" s="92"/>
      <c r="U28" s="92"/>
      <c r="V28" s="92"/>
      <c r="W28" s="92"/>
      <c r="X28" s="92"/>
      <c r="Y28" s="92"/>
      <c r="Z28" s="228"/>
      <c r="AA28" s="56"/>
      <c r="AB28" s="233"/>
      <c r="AC28" s="234" t="s">
        <v>342</v>
      </c>
      <c r="AD28" s="230"/>
      <c r="AE28" s="230"/>
      <c r="AF28" s="56"/>
      <c r="AG28" s="231">
        <v>23</v>
      </c>
      <c r="AH28" s="231" t="s">
        <v>294</v>
      </c>
      <c r="AI28" s="232"/>
      <c r="AJ28" s="232"/>
      <c r="AK28" s="232"/>
      <c r="AL28" s="232"/>
      <c r="AM28" s="56"/>
      <c r="AN28" s="56"/>
      <c r="AO28" s="56"/>
      <c r="AP28" s="56"/>
      <c r="AQ28" s="145"/>
      <c r="AR28" s="145"/>
      <c r="AS28" s="145"/>
      <c r="AT28" s="145"/>
      <c r="AU28" s="145"/>
      <c r="AV28" s="145"/>
      <c r="AW28" s="145"/>
      <c r="AX28" s="145"/>
      <c r="AY28" s="145"/>
      <c r="AZ28" s="145"/>
    </row>
    <row r="29" spans="1:52" s="25" customFormat="1" ht="48" hidden="1" customHeight="1">
      <c r="A29" s="30"/>
      <c r="B29" s="346"/>
      <c r="C29" s="346"/>
      <c r="D29" s="1470" t="s">
        <v>167</v>
      </c>
      <c r="E29" s="1470"/>
      <c r="F29" s="1470"/>
      <c r="G29" s="187">
        <v>0</v>
      </c>
      <c r="H29" s="285" t="e">
        <f>#REF!</f>
        <v>#REF!</v>
      </c>
      <c r="I29" s="56"/>
      <c r="J29" s="199"/>
      <c r="K29" s="200"/>
      <c r="L29" s="200"/>
      <c r="M29" s="200"/>
      <c r="N29" s="200"/>
      <c r="O29" s="200"/>
      <c r="P29" s="200"/>
      <c r="Q29" s="200"/>
      <c r="R29" s="200"/>
      <c r="S29" s="200"/>
      <c r="T29" s="200"/>
      <c r="U29" s="200"/>
      <c r="V29" s="200"/>
      <c r="W29" s="200"/>
      <c r="X29" s="200"/>
      <c r="Y29" s="200"/>
      <c r="Z29" s="200"/>
      <c r="AA29" s="199"/>
      <c r="AB29" s="233"/>
      <c r="AC29" s="234" t="s">
        <v>343</v>
      </c>
      <c r="AD29" s="230"/>
      <c r="AE29" s="230"/>
      <c r="AF29" s="56"/>
      <c r="AG29" s="231">
        <v>24</v>
      </c>
      <c r="AH29" s="231" t="s">
        <v>294</v>
      </c>
      <c r="AI29" s="232"/>
      <c r="AJ29" s="232"/>
      <c r="AK29" s="232"/>
      <c r="AL29" s="232"/>
      <c r="AM29" s="56"/>
      <c r="AN29" s="56"/>
      <c r="AO29" s="56"/>
      <c r="AP29" s="56"/>
      <c r="AQ29" s="145"/>
      <c r="AR29" s="145"/>
      <c r="AS29" s="145"/>
      <c r="AT29" s="145"/>
      <c r="AU29" s="145"/>
      <c r="AV29" s="145"/>
      <c r="AW29" s="145"/>
      <c r="AX29" s="145"/>
      <c r="AY29" s="145"/>
      <c r="AZ29" s="145"/>
    </row>
    <row r="30" spans="1:52" ht="168" customHeight="1">
      <c r="B30" s="1268" t="str">
        <f>"(d) Attachment 4(" &amp; Basic!$B$2 &amp; ") :"</f>
        <v>(d) Attachment 4(Township Works Package-A) :</v>
      </c>
      <c r="C30" s="1268"/>
      <c r="D30" s="1458" t="s">
        <v>307</v>
      </c>
      <c r="E30" s="1458"/>
      <c r="F30" s="1458"/>
      <c r="G30" s="170"/>
      <c r="H30" s="84"/>
      <c r="AB30" s="233"/>
      <c r="AC30" s="234"/>
      <c r="AG30" s="231">
        <v>25</v>
      </c>
      <c r="AH30" s="231" t="s">
        <v>294</v>
      </c>
      <c r="AI30" s="232"/>
      <c r="AJ30" s="232"/>
      <c r="AK30" s="232"/>
      <c r="AL30" s="232"/>
      <c r="AQ30" s="147"/>
      <c r="AR30" s="147"/>
      <c r="AS30" s="147"/>
      <c r="AT30" s="147"/>
      <c r="AU30" s="147"/>
      <c r="AV30" s="147"/>
      <c r="AW30" s="147"/>
      <c r="AX30" s="147"/>
      <c r="AY30" s="147"/>
      <c r="AZ30" s="147"/>
    </row>
    <row r="31" spans="1:52" ht="69" customHeight="1">
      <c r="B31" s="1268" t="str">
        <f>"(e) Attachment 5(" &amp; Basic!$B$2 &amp; ") :"</f>
        <v>(e) Attachment 5(Township Works Package-A) :</v>
      </c>
      <c r="C31" s="1268"/>
      <c r="D31" s="1458" t="s">
        <v>58</v>
      </c>
      <c r="E31" s="1458"/>
      <c r="F31" s="1458"/>
      <c r="G31" s="84"/>
      <c r="H31" s="84"/>
      <c r="AB31" s="233"/>
      <c r="AC31" s="234"/>
      <c r="AG31" s="231">
        <v>26</v>
      </c>
      <c r="AH31" s="231" t="s">
        <v>294</v>
      </c>
      <c r="AI31" s="232"/>
      <c r="AJ31" s="232"/>
      <c r="AK31" s="232"/>
      <c r="AL31" s="232"/>
      <c r="AQ31" s="147"/>
      <c r="AR31" s="147"/>
      <c r="AS31" s="147"/>
      <c r="AT31" s="147"/>
      <c r="AU31" s="147"/>
      <c r="AV31" s="147"/>
      <c r="AW31" s="147"/>
      <c r="AX31" s="147"/>
      <c r="AY31" s="147"/>
      <c r="AZ31" s="147"/>
    </row>
    <row r="32" spans="1:52" ht="42" customHeight="1">
      <c r="B32" s="1268" t="str">
        <f>"(f) Attachment 5A(" &amp; Basic!$B$2 &amp; ") :"</f>
        <v>(f) Attachment 5A(Township Works Package-A) :</v>
      </c>
      <c r="C32" s="1268"/>
      <c r="D32" s="1458" t="s">
        <v>697</v>
      </c>
      <c r="E32" s="1458"/>
      <c r="F32" s="1458"/>
      <c r="G32" s="84"/>
      <c r="H32" s="84"/>
      <c r="AB32" s="233"/>
      <c r="AC32" s="234"/>
      <c r="AG32" s="231">
        <v>26</v>
      </c>
      <c r="AH32" s="231" t="s">
        <v>294</v>
      </c>
      <c r="AI32" s="232"/>
      <c r="AJ32" s="232"/>
      <c r="AK32" s="232"/>
      <c r="AL32" s="232"/>
      <c r="AQ32" s="147"/>
      <c r="AR32" s="147"/>
      <c r="AS32" s="147"/>
      <c r="AT32" s="147"/>
      <c r="AU32" s="147"/>
      <c r="AV32" s="147"/>
      <c r="AW32" s="147"/>
      <c r="AX32" s="147"/>
      <c r="AY32" s="147"/>
      <c r="AZ32" s="147"/>
    </row>
    <row r="33" spans="1:52" s="25" customFormat="1" ht="97.5" customHeight="1">
      <c r="A33" s="30"/>
      <c r="B33" s="1268" t="str">
        <f>"(g) Attachment 6(" &amp; Basic!$B$2 &amp; ") :"</f>
        <v>(g) Attachment 6(Township Works Package-A) :</v>
      </c>
      <c r="C33" s="1268"/>
      <c r="D33" s="1458" t="s">
        <v>59</v>
      </c>
      <c r="E33" s="1458"/>
      <c r="F33" s="1458"/>
      <c r="G33" s="84"/>
      <c r="H33" s="84"/>
      <c r="I33" s="56"/>
      <c r="J33" s="56"/>
      <c r="K33" s="228"/>
      <c r="L33" s="228"/>
      <c r="M33" s="228"/>
      <c r="N33" s="228"/>
      <c r="O33" s="228"/>
      <c r="P33" s="228"/>
      <c r="Q33" s="228"/>
      <c r="R33" s="228"/>
      <c r="S33" s="228"/>
      <c r="T33" s="228"/>
      <c r="U33" s="228"/>
      <c r="V33" s="228"/>
      <c r="W33" s="228"/>
      <c r="X33" s="228"/>
      <c r="Y33" s="228"/>
      <c r="Z33" s="228"/>
      <c r="AA33" s="56"/>
      <c r="AB33" s="233"/>
      <c r="AC33" s="234"/>
      <c r="AD33" s="230"/>
      <c r="AE33" s="230"/>
      <c r="AF33" s="56"/>
      <c r="AG33" s="231">
        <v>27</v>
      </c>
      <c r="AH33" s="231" t="s">
        <v>294</v>
      </c>
      <c r="AI33" s="232"/>
      <c r="AJ33" s="232"/>
      <c r="AK33" s="232"/>
      <c r="AL33" s="232"/>
      <c r="AM33" s="56"/>
      <c r="AN33" s="56"/>
      <c r="AO33" s="56"/>
      <c r="AP33" s="56"/>
      <c r="AQ33" s="145"/>
      <c r="AR33" s="145"/>
      <c r="AS33" s="145"/>
      <c r="AT33" s="145"/>
      <c r="AU33" s="145"/>
      <c r="AV33" s="145"/>
      <c r="AW33" s="145"/>
      <c r="AX33" s="145"/>
      <c r="AY33" s="145"/>
      <c r="AZ33" s="145"/>
    </row>
    <row r="34" spans="1:52" s="25" customFormat="1" ht="57" customHeight="1">
      <c r="A34" s="30"/>
      <c r="B34" s="1268" t="str">
        <f>"(h) Attachment 7(" &amp; Basic!$B$2 &amp; ") :"</f>
        <v>(h) Attachment 7(Township Works Package-A) :</v>
      </c>
      <c r="C34" s="1268"/>
      <c r="D34" s="1458" t="s">
        <v>474</v>
      </c>
      <c r="E34" s="1458"/>
      <c r="F34" s="1458"/>
      <c r="G34" s="85"/>
      <c r="H34" s="85"/>
      <c r="I34" s="56"/>
      <c r="J34" s="56"/>
      <c r="K34" s="228"/>
      <c r="L34" s="228"/>
      <c r="M34" s="228"/>
      <c r="N34" s="228"/>
      <c r="O34" s="228"/>
      <c r="P34" s="228"/>
      <c r="Q34" s="228"/>
      <c r="R34" s="228"/>
      <c r="S34" s="228"/>
      <c r="T34" s="228"/>
      <c r="U34" s="228"/>
      <c r="V34" s="228"/>
      <c r="W34" s="228"/>
      <c r="X34" s="228"/>
      <c r="Y34" s="228"/>
      <c r="Z34" s="228"/>
      <c r="AA34" s="56"/>
      <c r="AB34" s="233"/>
      <c r="AC34" s="234"/>
      <c r="AD34" s="230"/>
      <c r="AE34" s="230"/>
      <c r="AF34" s="56"/>
      <c r="AG34" s="231">
        <v>28</v>
      </c>
      <c r="AH34" s="231" t="s">
        <v>294</v>
      </c>
      <c r="AI34" s="232"/>
      <c r="AJ34" s="232"/>
      <c r="AK34" s="232"/>
      <c r="AL34" s="232"/>
      <c r="AM34" s="56"/>
      <c r="AN34" s="56"/>
      <c r="AO34" s="56"/>
      <c r="AP34" s="56"/>
      <c r="AQ34" s="145"/>
      <c r="AR34" s="145"/>
      <c r="AS34" s="145"/>
      <c r="AT34" s="145"/>
      <c r="AU34" s="145"/>
      <c r="AV34" s="145"/>
      <c r="AW34" s="145"/>
      <c r="AX34" s="145"/>
      <c r="AY34" s="145"/>
      <c r="AZ34" s="145"/>
    </row>
    <row r="35" spans="1:52" s="25" customFormat="1" ht="44.25" customHeight="1">
      <c r="A35" s="30"/>
      <c r="B35" s="1268" t="str">
        <f>"(i) Attachment 8(" &amp; Basic!$B$2 &amp; ") :"</f>
        <v>(i) Attachment 8(Township Works Package-A) :</v>
      </c>
      <c r="C35" s="1268"/>
      <c r="D35" s="1458" t="s">
        <v>308</v>
      </c>
      <c r="E35" s="1458"/>
      <c r="F35" s="1458"/>
      <c r="G35" s="84"/>
      <c r="H35" s="84"/>
      <c r="I35" s="56"/>
      <c r="J35" s="56"/>
      <c r="K35" s="228"/>
      <c r="L35" s="228"/>
      <c r="M35" s="228"/>
      <c r="N35" s="228"/>
      <c r="O35" s="228"/>
      <c r="P35" s="228"/>
      <c r="Q35" s="228"/>
      <c r="R35" s="228"/>
      <c r="S35" s="228"/>
      <c r="T35" s="228"/>
      <c r="U35" s="228"/>
      <c r="V35" s="228"/>
      <c r="W35" s="228"/>
      <c r="X35" s="228"/>
      <c r="Y35" s="228"/>
      <c r="Z35" s="228"/>
      <c r="AA35" s="56"/>
      <c r="AB35" s="233"/>
      <c r="AC35" s="234"/>
      <c r="AD35" s="230"/>
      <c r="AE35" s="230"/>
      <c r="AF35" s="56"/>
      <c r="AG35" s="231">
        <v>29</v>
      </c>
      <c r="AH35" s="231" t="s">
        <v>294</v>
      </c>
      <c r="AI35" s="232"/>
      <c r="AJ35" s="232"/>
      <c r="AK35" s="232"/>
      <c r="AL35" s="232"/>
      <c r="AM35" s="56"/>
      <c r="AN35" s="56"/>
      <c r="AO35" s="56"/>
      <c r="AP35" s="56"/>
      <c r="AQ35" s="145"/>
      <c r="AR35" s="145"/>
      <c r="AS35" s="145"/>
      <c r="AT35" s="145"/>
      <c r="AU35" s="145"/>
      <c r="AV35" s="145"/>
      <c r="AW35" s="145"/>
      <c r="AX35" s="145"/>
      <c r="AY35" s="145"/>
      <c r="AZ35" s="145"/>
    </row>
    <row r="36" spans="1:52" s="25" customFormat="1" ht="45" customHeight="1">
      <c r="A36" s="30"/>
      <c r="B36" s="1268" t="str">
        <f>"(j) Attachment 9(" &amp; Basic!$B$2 &amp; ") :"</f>
        <v>(j) Attachment 9(Township Works Package-A) :</v>
      </c>
      <c r="C36" s="1268"/>
      <c r="D36" s="1458" t="s">
        <v>60</v>
      </c>
      <c r="E36" s="1458"/>
      <c r="F36" s="1458"/>
      <c r="G36" s="84"/>
      <c r="H36" s="84"/>
      <c r="I36" s="56"/>
      <c r="J36" s="56"/>
      <c r="K36" s="228"/>
      <c r="L36" s="228"/>
      <c r="M36" s="228"/>
      <c r="N36" s="228"/>
      <c r="O36" s="228"/>
      <c r="P36" s="228"/>
      <c r="Q36" s="228"/>
      <c r="R36" s="228"/>
      <c r="S36" s="228"/>
      <c r="T36" s="228"/>
      <c r="U36" s="228"/>
      <c r="V36" s="228"/>
      <c r="W36" s="228"/>
      <c r="X36" s="228"/>
      <c r="Y36" s="228"/>
      <c r="Z36" s="228"/>
      <c r="AA36" s="56"/>
      <c r="AB36" s="233"/>
      <c r="AC36" s="234"/>
      <c r="AD36" s="230"/>
      <c r="AE36" s="230"/>
      <c r="AF36" s="56"/>
      <c r="AG36" s="231">
        <v>30</v>
      </c>
      <c r="AH36" s="231" t="s">
        <v>294</v>
      </c>
      <c r="AI36" s="232"/>
      <c r="AJ36" s="232"/>
      <c r="AK36" s="232"/>
      <c r="AL36" s="232"/>
      <c r="AM36" s="56"/>
      <c r="AN36" s="56"/>
      <c r="AO36" s="56"/>
      <c r="AP36" s="56"/>
      <c r="AQ36" s="145"/>
      <c r="AR36" s="145"/>
      <c r="AS36" s="145"/>
      <c r="AT36" s="145"/>
      <c r="AU36" s="145"/>
      <c r="AV36" s="145"/>
      <c r="AW36" s="145"/>
      <c r="AX36" s="145"/>
      <c r="AY36" s="145"/>
      <c r="AZ36" s="145"/>
    </row>
    <row r="37" spans="1:52" s="25" customFormat="1" ht="45.75" customHeight="1">
      <c r="A37" s="30"/>
      <c r="B37" s="1268" t="str">
        <f>"(k) Attachment 10(" &amp; Basic!$B$2 &amp; ") :"</f>
        <v>(k) Attachment 10(Township Works Package-A) :</v>
      </c>
      <c r="C37" s="1268"/>
      <c r="D37" s="1458" t="s">
        <v>61</v>
      </c>
      <c r="E37" s="1458"/>
      <c r="F37" s="1458"/>
      <c r="G37" s="84"/>
      <c r="H37" s="84"/>
      <c r="I37" s="56"/>
      <c r="J37" s="56"/>
      <c r="K37" s="228"/>
      <c r="L37" s="228"/>
      <c r="M37" s="228"/>
      <c r="N37" s="228"/>
      <c r="O37" s="228"/>
      <c r="P37" s="228"/>
      <c r="Q37" s="228"/>
      <c r="R37" s="228"/>
      <c r="S37" s="228"/>
      <c r="T37" s="228"/>
      <c r="U37" s="228"/>
      <c r="V37" s="228"/>
      <c r="W37" s="228"/>
      <c r="X37" s="228"/>
      <c r="Y37" s="228"/>
      <c r="Z37" s="228"/>
      <c r="AA37" s="56"/>
      <c r="AB37" s="233"/>
      <c r="AC37" s="234"/>
      <c r="AD37" s="230"/>
      <c r="AE37" s="230"/>
      <c r="AF37" s="56"/>
      <c r="AG37" s="231">
        <v>31</v>
      </c>
      <c r="AH37" s="231" t="s">
        <v>112</v>
      </c>
      <c r="AI37" s="232"/>
      <c r="AJ37" s="232"/>
      <c r="AK37" s="232"/>
      <c r="AL37" s="232"/>
      <c r="AM37" s="56"/>
      <c r="AN37" s="56"/>
      <c r="AO37" s="56"/>
      <c r="AP37" s="56"/>
      <c r="AQ37" s="145"/>
      <c r="AR37" s="145"/>
      <c r="AS37" s="145"/>
      <c r="AT37" s="145"/>
      <c r="AU37" s="145"/>
      <c r="AV37" s="145"/>
      <c r="AW37" s="145"/>
      <c r="AX37" s="145"/>
      <c r="AY37" s="145"/>
      <c r="AZ37" s="145"/>
    </row>
    <row r="38" spans="1:52" s="25" customFormat="1" ht="40.5" customHeight="1">
      <c r="A38" s="30"/>
      <c r="B38" s="1268" t="str">
        <f>"(l) Attachment 11(" &amp; Basic!$B$2 &amp; ") :"</f>
        <v>(l) Attachment 11(Township Works Package-A) :</v>
      </c>
      <c r="C38" s="1268"/>
      <c r="D38" s="1458" t="s">
        <v>62</v>
      </c>
      <c r="E38" s="1458"/>
      <c r="F38" s="1458"/>
      <c r="G38" s="84"/>
      <c r="H38" s="84"/>
      <c r="I38" s="56"/>
      <c r="J38" s="56"/>
      <c r="K38" s="228"/>
      <c r="L38" s="228"/>
      <c r="M38" s="228"/>
      <c r="N38" s="228"/>
      <c r="O38" s="228"/>
      <c r="P38" s="228"/>
      <c r="Q38" s="228"/>
      <c r="R38" s="228"/>
      <c r="S38" s="228"/>
      <c r="T38" s="228"/>
      <c r="U38" s="228"/>
      <c r="V38" s="228"/>
      <c r="W38" s="228"/>
      <c r="X38" s="228"/>
      <c r="Y38" s="228"/>
      <c r="Z38" s="228"/>
      <c r="AA38" s="56"/>
      <c r="AB38" s="233"/>
      <c r="AC38" s="234"/>
      <c r="AD38" s="230"/>
      <c r="AE38" s="230"/>
      <c r="AF38" s="56"/>
      <c r="AG38" s="56"/>
      <c r="AH38" s="56"/>
      <c r="AI38" s="56"/>
      <c r="AJ38" s="56"/>
      <c r="AK38" s="56"/>
      <c r="AL38" s="56"/>
      <c r="AM38" s="56"/>
      <c r="AN38" s="56"/>
      <c r="AO38" s="56"/>
      <c r="AP38" s="56"/>
      <c r="AQ38" s="145"/>
      <c r="AR38" s="145"/>
      <c r="AS38" s="145"/>
      <c r="AT38" s="145"/>
      <c r="AU38" s="145"/>
      <c r="AV38" s="145"/>
      <c r="AW38" s="145"/>
      <c r="AX38" s="145"/>
      <c r="AY38" s="145"/>
      <c r="AZ38" s="145"/>
    </row>
    <row r="39" spans="1:52" s="25" customFormat="1" ht="46.5" customHeight="1">
      <c r="A39" s="30"/>
      <c r="B39" s="1268" t="str">
        <f>"(m) Attachment 12(" &amp; Basic!$B$2 &amp; ") :"</f>
        <v>(m) Attachment 12(Township Works Package-A) :</v>
      </c>
      <c r="C39" s="1268"/>
      <c r="D39" s="1458" t="s">
        <v>286</v>
      </c>
      <c r="E39" s="1458"/>
      <c r="F39" s="1458"/>
      <c r="G39" s="84"/>
      <c r="H39" s="84"/>
      <c r="I39" s="56"/>
      <c r="J39" s="56"/>
      <c r="K39" s="228"/>
      <c r="L39" s="228"/>
      <c r="M39" s="228"/>
      <c r="N39" s="228"/>
      <c r="O39" s="228"/>
      <c r="P39" s="228"/>
      <c r="Q39" s="228"/>
      <c r="R39" s="228"/>
      <c r="S39" s="228"/>
      <c r="T39" s="228"/>
      <c r="U39" s="228"/>
      <c r="V39" s="228"/>
      <c r="W39" s="228"/>
      <c r="X39" s="228"/>
      <c r="Y39" s="228"/>
      <c r="Z39" s="228"/>
      <c r="AA39" s="56"/>
      <c r="AB39" s="233"/>
      <c r="AC39" s="234"/>
      <c r="AD39" s="230"/>
      <c r="AE39" s="230"/>
      <c r="AF39" s="56"/>
      <c r="AG39" s="56"/>
      <c r="AH39" s="56"/>
      <c r="AI39" s="56"/>
      <c r="AJ39" s="56"/>
      <c r="AK39" s="56"/>
      <c r="AL39" s="56"/>
      <c r="AM39" s="56"/>
      <c r="AN39" s="56"/>
      <c r="AO39" s="56"/>
      <c r="AP39" s="56"/>
      <c r="AQ39" s="145"/>
      <c r="AR39" s="145"/>
      <c r="AS39" s="145"/>
      <c r="AT39" s="145"/>
      <c r="AU39" s="145"/>
      <c r="AV39" s="145"/>
      <c r="AW39" s="145"/>
      <c r="AX39" s="145"/>
      <c r="AY39" s="145"/>
      <c r="AZ39" s="145"/>
    </row>
    <row r="40" spans="1:52" s="25" customFormat="1" ht="45" customHeight="1">
      <c r="A40" s="30"/>
      <c r="B40" s="1268" t="str">
        <f>"(n) Attachment 13(" &amp; Basic!$B$2 &amp; ") :"</f>
        <v>(n) Attachment 13(Township Works Package-A) :</v>
      </c>
      <c r="C40" s="1268"/>
      <c r="D40" s="1458" t="s">
        <v>287</v>
      </c>
      <c r="E40" s="1458"/>
      <c r="F40" s="1458"/>
      <c r="G40" s="84"/>
      <c r="H40" s="84"/>
      <c r="I40" s="56"/>
      <c r="J40" s="56"/>
      <c r="K40" s="228"/>
      <c r="L40" s="228"/>
      <c r="M40" s="228"/>
      <c r="N40" s="228"/>
      <c r="O40" s="228"/>
      <c r="P40" s="228"/>
      <c r="Q40" s="228"/>
      <c r="R40" s="228"/>
      <c r="S40" s="228"/>
      <c r="T40" s="228"/>
      <c r="U40" s="228"/>
      <c r="V40" s="228"/>
      <c r="W40" s="228"/>
      <c r="X40" s="228"/>
      <c r="Y40" s="228"/>
      <c r="Z40" s="228"/>
      <c r="AA40" s="56"/>
      <c r="AB40" s="233"/>
      <c r="AC40" s="234"/>
      <c r="AD40" s="230"/>
      <c r="AE40" s="230"/>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268" t="str">
        <f>"(o) Attachment 14(" &amp; Basic!$B$2 &amp; ") :"</f>
        <v>(o) Attachment 14(Township Works Package-A) :</v>
      </c>
      <c r="C41" s="1268"/>
      <c r="D41" s="1458" t="s">
        <v>63</v>
      </c>
      <c r="E41" s="1458"/>
      <c r="F41" s="1458"/>
      <c r="G41" s="84"/>
      <c r="H41" s="84"/>
      <c r="I41" s="56"/>
      <c r="J41" s="56"/>
      <c r="K41" s="228"/>
      <c r="L41" s="228"/>
      <c r="M41" s="228"/>
      <c r="N41" s="228"/>
      <c r="O41" s="228"/>
      <c r="P41" s="228"/>
      <c r="Q41" s="228"/>
      <c r="R41" s="228"/>
      <c r="S41" s="228"/>
      <c r="T41" s="228"/>
      <c r="U41" s="228"/>
      <c r="V41" s="228"/>
      <c r="W41" s="228"/>
      <c r="X41" s="228"/>
      <c r="Y41" s="228"/>
      <c r="Z41" s="228"/>
      <c r="AA41" s="56"/>
      <c r="AB41" s="233"/>
      <c r="AC41" s="234"/>
      <c r="AD41" s="230"/>
      <c r="AE41" s="230"/>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84.75" customHeight="1">
      <c r="A42" s="30"/>
      <c r="B42" s="1268" t="str">
        <f>"(p) Attachment 15(" &amp; Basic!$B$2 &amp; ") :"</f>
        <v>(p) Attachment 15(Township Works Package-A) :</v>
      </c>
      <c r="C42" s="1268"/>
      <c r="D42" s="1458" t="s">
        <v>509</v>
      </c>
      <c r="E42" s="1458"/>
      <c r="F42" s="1458"/>
      <c r="G42" s="84"/>
      <c r="H42" s="84"/>
      <c r="I42" s="56"/>
      <c r="J42" s="56"/>
      <c r="K42" s="228"/>
      <c r="L42" s="228"/>
      <c r="M42" s="228"/>
      <c r="N42" s="228"/>
      <c r="O42" s="228"/>
      <c r="P42" s="228"/>
      <c r="Q42" s="228"/>
      <c r="R42" s="228"/>
      <c r="S42" s="228"/>
      <c r="T42" s="228"/>
      <c r="U42" s="228"/>
      <c r="V42" s="228"/>
      <c r="W42" s="228"/>
      <c r="X42" s="228"/>
      <c r="Y42" s="228"/>
      <c r="Z42" s="228"/>
      <c r="AA42" s="56"/>
      <c r="AB42" s="233"/>
      <c r="AC42" s="234"/>
      <c r="AD42" s="230"/>
      <c r="AE42" s="230"/>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55.5" customHeight="1">
      <c r="A43" s="30"/>
      <c r="B43" s="1268" t="str">
        <f>"(q) Attachment 16(" &amp; Basic!$B$2 &amp; ") :"</f>
        <v>(q) Attachment 16(Township Works Package-A) :</v>
      </c>
      <c r="C43" s="1268"/>
      <c r="D43" s="1458" t="s">
        <v>288</v>
      </c>
      <c r="E43" s="1458"/>
      <c r="F43" s="1458"/>
      <c r="G43" s="84"/>
      <c r="H43" s="84"/>
      <c r="I43" s="56"/>
      <c r="J43" s="56"/>
      <c r="K43" s="228"/>
      <c r="L43" s="228"/>
      <c r="M43" s="228"/>
      <c r="N43" s="228"/>
      <c r="O43" s="228"/>
      <c r="P43" s="228"/>
      <c r="Q43" s="228"/>
      <c r="R43" s="228"/>
      <c r="S43" s="228"/>
      <c r="T43" s="228"/>
      <c r="U43" s="228"/>
      <c r="V43" s="228"/>
      <c r="W43" s="228"/>
      <c r="X43" s="228"/>
      <c r="Y43" s="228"/>
      <c r="Z43" s="228"/>
      <c r="AA43" s="56"/>
      <c r="AB43" s="233"/>
      <c r="AC43" s="234"/>
      <c r="AD43" s="230"/>
      <c r="AE43" s="230"/>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ht="46.5" customHeight="1">
      <c r="B44" s="1268" t="str">
        <f>"(r) Attachment 17(" &amp; Basic!$B$2 &amp; ") :"</f>
        <v>(r) Attachment 17(Township Works Package-A) :</v>
      </c>
      <c r="C44" s="1268"/>
      <c r="D44" s="1458" t="s">
        <v>508</v>
      </c>
      <c r="E44" s="1458"/>
      <c r="F44" s="1458"/>
      <c r="G44" s="84"/>
      <c r="H44" s="84"/>
      <c r="AB44" s="233"/>
      <c r="AC44" s="234"/>
      <c r="AQ44" s="147"/>
      <c r="AR44" s="147"/>
      <c r="AS44" s="147"/>
      <c r="AT44" s="147"/>
      <c r="AU44" s="147"/>
      <c r="AV44" s="147"/>
      <c r="AW44" s="147"/>
      <c r="AX44" s="147"/>
      <c r="AY44" s="147"/>
      <c r="AZ44" s="147"/>
    </row>
    <row r="45" spans="1:52" ht="49.5" customHeight="1">
      <c r="B45" s="1268" t="str">
        <f>"(s) Attachment 18(" &amp; Basic!$B$2 &amp; ") :"</f>
        <v>(s) Attachment 18(Township Works Package-A) :</v>
      </c>
      <c r="C45" s="1268"/>
      <c r="D45" s="303" t="s">
        <v>514</v>
      </c>
      <c r="E45" s="303"/>
      <c r="F45" s="303"/>
      <c r="G45" s="84"/>
      <c r="H45" s="84"/>
      <c r="AB45" s="233"/>
      <c r="AC45" s="234"/>
      <c r="AQ45" s="147"/>
      <c r="AR45" s="147"/>
      <c r="AS45" s="147"/>
      <c r="AT45" s="147"/>
      <c r="AU45" s="147"/>
      <c r="AV45" s="147"/>
      <c r="AW45" s="147"/>
      <c r="AX45" s="147"/>
      <c r="AY45" s="147"/>
      <c r="AZ45" s="147"/>
    </row>
    <row r="46" spans="1:52" ht="44.25" customHeight="1">
      <c r="B46" s="1268" t="str">
        <f>"(t) Attachment 19(" &amp; Basic!$B$2 &amp; ") :"</f>
        <v>(t) Attachment 19(Township Works Package-A) :</v>
      </c>
      <c r="C46" s="1268"/>
      <c r="D46" s="1458" t="s">
        <v>289</v>
      </c>
      <c r="E46" s="1458"/>
      <c r="F46" s="1458"/>
      <c r="G46" s="84"/>
      <c r="H46" s="84"/>
      <c r="AB46" s="233"/>
      <c r="AC46" s="234"/>
      <c r="AQ46" s="147"/>
      <c r="AR46" s="147"/>
      <c r="AS46" s="147"/>
      <c r="AT46" s="147"/>
      <c r="AU46" s="147"/>
      <c r="AV46" s="147"/>
      <c r="AW46" s="147"/>
      <c r="AX46" s="147"/>
      <c r="AY46" s="147"/>
      <c r="AZ46" s="147"/>
    </row>
    <row r="47" spans="1:52" ht="43.5" customHeight="1">
      <c r="B47" s="1268" t="str">
        <f>"(u) Attachment 20(" &amp; Basic!$B$2 &amp; ") :"</f>
        <v>(u) Attachment 20(Township Works Package-A) :</v>
      </c>
      <c r="C47" s="1268"/>
      <c r="D47" s="1268" t="s">
        <v>542</v>
      </c>
      <c r="E47" s="1268"/>
      <c r="F47" s="1268"/>
      <c r="G47" s="84"/>
      <c r="H47" s="84"/>
      <c r="AB47" s="233"/>
      <c r="AC47" s="234"/>
      <c r="AQ47" s="147"/>
      <c r="AR47" s="147"/>
      <c r="AS47" s="147"/>
      <c r="AT47" s="147"/>
      <c r="AU47" s="147"/>
      <c r="AV47" s="147"/>
      <c r="AW47" s="147"/>
      <c r="AX47" s="147"/>
      <c r="AY47" s="147"/>
      <c r="AZ47" s="147"/>
    </row>
    <row r="48" spans="1:52" ht="43.5" customHeight="1">
      <c r="B48" s="1268" t="str">
        <f>"(v) Attachment 21(" &amp; Basic!$B$2 &amp; ") :"</f>
        <v>(v) Attachment 21(Township Works Package-A) :</v>
      </c>
      <c r="C48" s="1268"/>
      <c r="D48" s="1268" t="s">
        <v>864</v>
      </c>
      <c r="E48" s="1268"/>
      <c r="F48" s="1268"/>
      <c r="G48" s="84"/>
      <c r="H48" s="84"/>
      <c r="AB48" s="233"/>
      <c r="AC48" s="234"/>
      <c r="AQ48" s="147"/>
      <c r="AR48" s="147"/>
      <c r="AS48" s="147"/>
      <c r="AT48" s="147"/>
      <c r="AU48" s="147"/>
      <c r="AV48" s="147"/>
      <c r="AW48" s="147"/>
      <c r="AX48" s="147"/>
      <c r="AY48" s="147"/>
      <c r="AZ48" s="147"/>
    </row>
    <row r="49" spans="1:52" ht="83.25" customHeight="1">
      <c r="B49" s="1268" t="str">
        <f>"(w) Attachment 22(" &amp; Basic!$B$2 &amp; ") :"</f>
        <v>(w) Attachment 22(Township Works Package-A) :</v>
      </c>
      <c r="C49" s="1268"/>
      <c r="D49" s="1268" t="s">
        <v>865</v>
      </c>
      <c r="E49" s="1268"/>
      <c r="F49" s="1268"/>
      <c r="G49" s="84"/>
      <c r="H49" s="84"/>
      <c r="AB49" s="233"/>
      <c r="AC49" s="234"/>
      <c r="AQ49" s="147"/>
      <c r="AR49" s="147"/>
      <c r="AS49" s="147"/>
      <c r="AT49" s="147"/>
      <c r="AU49" s="147"/>
      <c r="AV49" s="147"/>
      <c r="AW49" s="147"/>
      <c r="AX49" s="147"/>
      <c r="AY49" s="147"/>
      <c r="AZ49" s="147"/>
    </row>
    <row r="50" spans="1:52" ht="44.25" customHeight="1">
      <c r="B50" s="1268" t="str">
        <f>"(x) Attachment 23(" &amp; Basic!$B$2 &amp; ") :"</f>
        <v>(x) Attachment 23(Township Works Package-A) :</v>
      </c>
      <c r="C50" s="1268"/>
      <c r="D50" s="1455" t="s">
        <v>856</v>
      </c>
      <c r="E50" s="1455"/>
      <c r="F50" s="1455"/>
      <c r="G50" s="84"/>
      <c r="H50" s="84"/>
      <c r="AB50" s="233"/>
      <c r="AC50" s="234"/>
      <c r="AQ50" s="147"/>
      <c r="AR50" s="147"/>
      <c r="AS50" s="147"/>
      <c r="AT50" s="147"/>
      <c r="AU50" s="147"/>
      <c r="AV50" s="147"/>
      <c r="AW50" s="147"/>
      <c r="AX50" s="147"/>
      <c r="AY50" s="147"/>
      <c r="AZ50" s="147"/>
    </row>
    <row r="51" spans="1:52" ht="42" customHeight="1">
      <c r="B51" s="1268" t="str">
        <f>"(y) Attachment 24(" &amp; Basic!$B$2 &amp; ") :"</f>
        <v>(y) Attachment 24(Township Works Package-A) :</v>
      </c>
      <c r="C51" s="1268"/>
      <c r="D51" s="1268" t="s">
        <v>857</v>
      </c>
      <c r="E51" s="1268"/>
      <c r="F51" s="1268"/>
      <c r="G51" s="84"/>
      <c r="H51" s="84"/>
      <c r="AB51" s="233"/>
      <c r="AC51" s="234"/>
      <c r="AQ51" s="147"/>
      <c r="AR51" s="147"/>
      <c r="AS51" s="147"/>
      <c r="AT51" s="147"/>
      <c r="AU51" s="147"/>
      <c r="AV51" s="147"/>
      <c r="AW51" s="147"/>
      <c r="AX51" s="147"/>
      <c r="AY51" s="147"/>
      <c r="AZ51" s="147"/>
    </row>
    <row r="52" spans="1:52" ht="40.5" customHeight="1">
      <c r="B52" s="1268" t="str">
        <f>"(z) Attachment 25(" &amp; Basic!$B$2 &amp; ") :"</f>
        <v>(z) Attachment 25(Township Works Package-A) :</v>
      </c>
      <c r="C52" s="1268"/>
      <c r="D52" s="1268" t="s">
        <v>698</v>
      </c>
      <c r="E52" s="1268"/>
      <c r="F52" s="1268"/>
      <c r="G52" s="84"/>
      <c r="H52" s="84"/>
      <c r="AB52" s="233"/>
      <c r="AC52" s="234"/>
      <c r="AQ52" s="147"/>
      <c r="AR52" s="147"/>
      <c r="AS52" s="147"/>
      <c r="AT52" s="147"/>
      <c r="AU52" s="147"/>
      <c r="AV52" s="147"/>
      <c r="AW52" s="147"/>
      <c r="AX52" s="147"/>
      <c r="AY52" s="147"/>
      <c r="AZ52" s="147"/>
    </row>
    <row r="53" spans="1:52" ht="40.5" customHeight="1">
      <c r="B53" s="1268" t="str">
        <f>"(aa) Attachment 26(" &amp; Basic!$B$2 &amp; ") :"</f>
        <v>(aa) Attachment 26(Township Works Package-A) :</v>
      </c>
      <c r="C53" s="1268"/>
      <c r="D53" s="1268" t="s">
        <v>858</v>
      </c>
      <c r="E53" s="1268"/>
      <c r="F53" s="1268"/>
      <c r="G53" s="84"/>
      <c r="H53" s="84"/>
      <c r="AB53" s="233"/>
      <c r="AC53" s="234"/>
      <c r="AQ53" s="147"/>
      <c r="AR53" s="147"/>
      <c r="AS53" s="147"/>
      <c r="AT53" s="147"/>
      <c r="AU53" s="147"/>
      <c r="AV53" s="147"/>
      <c r="AW53" s="147"/>
      <c r="AX53" s="147"/>
      <c r="AY53" s="147"/>
      <c r="AZ53" s="147"/>
    </row>
    <row r="54" spans="1:52" ht="58.15" customHeight="1">
      <c r="B54" s="1268" t="str">
        <f>"(ab) Attachment 27(" &amp; Basic!$B$2 &amp; ") :"</f>
        <v>(ab) Attachment 27(Township Works Package-A) :</v>
      </c>
      <c r="C54" s="1268"/>
      <c r="D54" s="1268" t="s">
        <v>867</v>
      </c>
      <c r="E54" s="1268"/>
      <c r="F54" s="1268"/>
      <c r="G54" s="84"/>
      <c r="H54" s="84"/>
      <c r="AB54" s="233"/>
      <c r="AC54" s="234"/>
      <c r="AQ54" s="147"/>
      <c r="AR54" s="147"/>
      <c r="AS54" s="147"/>
      <c r="AT54" s="147"/>
      <c r="AU54" s="147"/>
      <c r="AV54" s="147"/>
      <c r="AW54" s="147"/>
      <c r="AX54" s="147"/>
      <c r="AY54" s="147"/>
      <c r="AZ54" s="147"/>
    </row>
    <row r="55" spans="1:52" ht="58.15" customHeight="1">
      <c r="B55" s="1268" t="str">
        <f>"(ac) Attachment 28(" &amp; Basic!$B$2 &amp; ") :"</f>
        <v>(ac) Attachment 28(Township Works Package-A) :</v>
      </c>
      <c r="C55" s="1268"/>
      <c r="D55" s="1268" t="s">
        <v>868</v>
      </c>
      <c r="E55" s="1268"/>
      <c r="F55" s="1268"/>
      <c r="G55" s="84"/>
      <c r="H55" s="84"/>
      <c r="AB55" s="233"/>
      <c r="AC55" s="234"/>
      <c r="AQ55" s="147"/>
      <c r="AR55" s="147"/>
      <c r="AS55" s="147"/>
      <c r="AT55" s="147"/>
      <c r="AU55" s="147"/>
      <c r="AV55" s="147"/>
      <c r="AW55" s="147"/>
      <c r="AX55" s="147"/>
      <c r="AY55" s="147"/>
      <c r="AZ55" s="147"/>
    </row>
    <row r="56" spans="1:52" ht="58.15" customHeight="1">
      <c r="B56" s="1268" t="str">
        <f>"(ad) Attachment 29(" &amp; Basic!$B$2 &amp; ") :"</f>
        <v>(ad) Attachment 29(Township Works Package-A) :</v>
      </c>
      <c r="C56" s="1268"/>
      <c r="D56" s="1268" t="s">
        <v>871</v>
      </c>
      <c r="E56" s="1268"/>
      <c r="F56" s="1268"/>
      <c r="G56" s="84"/>
      <c r="H56" s="84"/>
      <c r="AB56" s="233"/>
      <c r="AC56" s="234"/>
      <c r="AQ56" s="147"/>
      <c r="AR56" s="147"/>
      <c r="AS56" s="147"/>
      <c r="AT56" s="147"/>
      <c r="AU56" s="147"/>
      <c r="AV56" s="147"/>
      <c r="AW56" s="147"/>
      <c r="AX56" s="147"/>
      <c r="AY56" s="147"/>
      <c r="AZ56" s="147"/>
    </row>
    <row r="57" spans="1:52" ht="63" customHeight="1">
      <c r="A57" s="82">
        <v>3</v>
      </c>
      <c r="B57" s="1457" t="s">
        <v>64</v>
      </c>
      <c r="C57" s="1457"/>
      <c r="D57" s="1457"/>
      <c r="E57" s="1457"/>
      <c r="F57" s="1457"/>
      <c r="G57" s="86"/>
      <c r="H57" s="86"/>
      <c r="AB57" s="233"/>
      <c r="AC57" s="234"/>
      <c r="AQ57" s="147"/>
      <c r="AR57" s="147"/>
      <c r="AS57" s="147"/>
      <c r="AT57" s="147"/>
      <c r="AU57" s="147"/>
      <c r="AV57" s="147"/>
      <c r="AW57" s="147"/>
      <c r="AX57" s="147"/>
      <c r="AY57" s="147"/>
      <c r="AZ57" s="147"/>
    </row>
    <row r="58" spans="1:52" ht="83.25" customHeight="1">
      <c r="A58" s="82">
        <v>3.1</v>
      </c>
      <c r="B58" s="1457" t="s">
        <v>333</v>
      </c>
      <c r="C58" s="1457"/>
      <c r="D58" s="1457"/>
      <c r="E58" s="1457"/>
      <c r="F58" s="1457"/>
      <c r="G58" s="86"/>
      <c r="H58" s="86"/>
      <c r="AB58" s="233"/>
      <c r="AC58" s="234"/>
      <c r="AQ58" s="147"/>
      <c r="AR58" s="147"/>
      <c r="AS58" s="147"/>
      <c r="AT58" s="147"/>
      <c r="AU58" s="147"/>
      <c r="AV58" s="147"/>
      <c r="AW58" s="147"/>
      <c r="AX58" s="147"/>
      <c r="AY58" s="147"/>
      <c r="AZ58" s="147"/>
    </row>
    <row r="59" spans="1:52" ht="84" customHeight="1">
      <c r="A59" s="82">
        <v>3.2</v>
      </c>
      <c r="B59" s="1457" t="s">
        <v>334</v>
      </c>
      <c r="C59" s="1457"/>
      <c r="D59" s="1457"/>
      <c r="E59" s="1457"/>
      <c r="F59" s="1457"/>
      <c r="G59" s="86"/>
      <c r="H59" s="86"/>
      <c r="AB59" s="233"/>
      <c r="AC59" s="234"/>
      <c r="AQ59" s="147"/>
      <c r="AR59" s="147"/>
      <c r="AS59" s="147"/>
      <c r="AT59" s="147"/>
      <c r="AU59" s="147"/>
      <c r="AV59" s="147"/>
      <c r="AW59" s="147"/>
      <c r="AX59" s="147"/>
      <c r="AY59" s="147"/>
      <c r="AZ59" s="147"/>
    </row>
    <row r="60" spans="1:52" s="25" customFormat="1" ht="92.25" customHeight="1">
      <c r="A60" s="82">
        <v>4</v>
      </c>
      <c r="B60" s="1457" t="s">
        <v>482</v>
      </c>
      <c r="C60" s="1457"/>
      <c r="D60" s="1457"/>
      <c r="E60" s="1457"/>
      <c r="F60" s="1457"/>
      <c r="G60" s="86"/>
      <c r="H60" s="86"/>
      <c r="I60" s="56"/>
      <c r="J60" s="56"/>
      <c r="K60" s="228"/>
      <c r="L60" s="228"/>
      <c r="M60" s="228"/>
      <c r="N60" s="228"/>
      <c r="O60" s="228"/>
      <c r="P60" s="228"/>
      <c r="Q60" s="228"/>
      <c r="R60" s="228"/>
      <c r="S60" s="228"/>
      <c r="T60" s="228"/>
      <c r="U60" s="228"/>
      <c r="V60" s="228"/>
      <c r="W60" s="228"/>
      <c r="X60" s="228"/>
      <c r="Y60" s="228"/>
      <c r="Z60" s="228"/>
      <c r="AA60" s="56"/>
      <c r="AB60" s="233"/>
      <c r="AC60" s="234"/>
      <c r="AD60" s="230"/>
      <c r="AE60" s="230"/>
      <c r="AF60" s="56"/>
      <c r="AG60" s="56"/>
      <c r="AH60" s="56"/>
      <c r="AI60" s="56"/>
      <c r="AJ60" s="56"/>
      <c r="AK60" s="56"/>
      <c r="AL60" s="56"/>
      <c r="AM60" s="56"/>
      <c r="AN60" s="56"/>
      <c r="AO60" s="56"/>
      <c r="AP60" s="56"/>
      <c r="AQ60" s="145"/>
      <c r="AR60" s="145"/>
      <c r="AS60" s="145"/>
      <c r="AT60" s="145"/>
      <c r="AU60" s="145"/>
      <c r="AV60" s="145"/>
      <c r="AW60" s="145"/>
      <c r="AX60" s="145"/>
      <c r="AY60" s="145"/>
      <c r="AZ60" s="145"/>
    </row>
    <row r="61" spans="1:52" ht="68.25" customHeight="1">
      <c r="A61" s="82">
        <v>4.0999999999999996</v>
      </c>
      <c r="B61" s="1457" t="s">
        <v>532</v>
      </c>
      <c r="C61" s="1457"/>
      <c r="D61" s="1457"/>
      <c r="E61" s="1457"/>
      <c r="F61" s="1457"/>
      <c r="G61" s="86"/>
      <c r="H61" s="86"/>
      <c r="AB61" s="233"/>
      <c r="AC61" s="234"/>
      <c r="AQ61" s="147"/>
      <c r="AR61" s="147"/>
      <c r="AS61" s="147"/>
      <c r="AT61" s="147"/>
      <c r="AU61" s="147"/>
      <c r="AV61" s="147"/>
      <c r="AW61" s="147"/>
      <c r="AX61" s="147"/>
      <c r="AY61" s="147"/>
      <c r="AZ61" s="147"/>
    </row>
    <row r="62" spans="1:52" ht="104.25" customHeight="1">
      <c r="A62" s="82">
        <v>4.2</v>
      </c>
      <c r="B62" s="1457" t="s">
        <v>533</v>
      </c>
      <c r="C62" s="1457"/>
      <c r="D62" s="1457"/>
      <c r="E62" s="1457"/>
      <c r="F62" s="1457"/>
      <c r="G62" s="86"/>
      <c r="H62" s="86"/>
      <c r="AB62" s="233"/>
      <c r="AC62" s="234"/>
      <c r="AQ62" s="147"/>
      <c r="AR62" s="147"/>
      <c r="AS62" s="147"/>
      <c r="AT62" s="147"/>
      <c r="AU62" s="147"/>
      <c r="AV62" s="147"/>
      <c r="AW62" s="147"/>
      <c r="AX62" s="147"/>
      <c r="AY62" s="147"/>
      <c r="AZ62" s="147"/>
    </row>
    <row r="63" spans="1:52" ht="21" customHeight="1">
      <c r="A63" s="82"/>
      <c r="B63" s="1480"/>
      <c r="C63" s="1480"/>
      <c r="D63" s="1480"/>
      <c r="E63" s="1480"/>
      <c r="F63" s="1480"/>
      <c r="G63" s="86"/>
      <c r="H63" s="86"/>
      <c r="AB63" s="233"/>
      <c r="AC63" s="234"/>
      <c r="AQ63" s="147"/>
      <c r="AR63" s="147"/>
      <c r="AS63" s="147"/>
      <c r="AT63" s="147"/>
      <c r="AU63" s="147"/>
      <c r="AV63" s="147"/>
      <c r="AW63" s="147"/>
      <c r="AX63" s="147"/>
      <c r="AY63" s="147"/>
      <c r="AZ63" s="147"/>
    </row>
    <row r="64" spans="1:52" ht="59.25" customHeight="1">
      <c r="A64" s="82">
        <v>4.3</v>
      </c>
      <c r="B64" s="1457" t="s">
        <v>534</v>
      </c>
      <c r="C64" s="1457"/>
      <c r="D64" s="1457"/>
      <c r="E64" s="1457"/>
      <c r="F64" s="1457"/>
      <c r="G64" s="86"/>
      <c r="H64" s="86"/>
      <c r="AB64" s="233"/>
      <c r="AC64" s="234"/>
      <c r="AQ64" s="147"/>
      <c r="AR64" s="147"/>
      <c r="AS64" s="147"/>
      <c r="AT64" s="147"/>
      <c r="AU64" s="147"/>
      <c r="AV64" s="147"/>
      <c r="AW64" s="147"/>
      <c r="AX64" s="147"/>
      <c r="AY64" s="147"/>
      <c r="AZ64" s="147"/>
    </row>
    <row r="65" spans="1:52" ht="14.25" customHeight="1">
      <c r="A65" s="82"/>
      <c r="B65" s="1457"/>
      <c r="C65" s="1457"/>
      <c r="D65" s="1457"/>
      <c r="E65" s="1457"/>
      <c r="F65" s="1457"/>
      <c r="G65" s="86"/>
      <c r="H65" s="86"/>
      <c r="AB65" s="233"/>
      <c r="AC65" s="234"/>
      <c r="AQ65" s="147"/>
      <c r="AR65" s="147"/>
      <c r="AS65" s="147"/>
      <c r="AT65" s="147"/>
      <c r="AU65" s="147"/>
      <c r="AV65" s="147"/>
      <c r="AW65" s="147"/>
      <c r="AX65" s="147"/>
      <c r="AY65" s="147"/>
      <c r="AZ65" s="147"/>
    </row>
    <row r="66" spans="1:52" ht="21" customHeight="1">
      <c r="A66" s="57">
        <v>5</v>
      </c>
      <c r="B66" s="1485" t="s">
        <v>65</v>
      </c>
      <c r="C66" s="1485"/>
      <c r="D66" s="1485"/>
      <c r="E66" s="1485"/>
      <c r="F66" s="1485"/>
      <c r="G66" s="81"/>
      <c r="H66" s="81"/>
      <c r="AB66" s="233"/>
      <c r="AC66" s="234"/>
      <c r="AQ66" s="147"/>
      <c r="AR66" s="147"/>
      <c r="AS66" s="147"/>
      <c r="AT66" s="147"/>
      <c r="AU66" s="147"/>
      <c r="AV66" s="147"/>
      <c r="AW66" s="147"/>
      <c r="AX66" s="147"/>
      <c r="AY66" s="147"/>
      <c r="AZ66" s="147"/>
    </row>
    <row r="67" spans="1:52" s="25" customFormat="1" ht="223.5" customHeight="1">
      <c r="A67" s="82">
        <v>5.0999999999999996</v>
      </c>
      <c r="B67" s="1457" t="s">
        <v>535</v>
      </c>
      <c r="C67" s="1457"/>
      <c r="D67" s="1457"/>
      <c r="E67" s="1457"/>
      <c r="F67" s="1457"/>
      <c r="G67" s="86"/>
      <c r="H67" s="86"/>
      <c r="I67" s="56"/>
      <c r="J67" s="56"/>
      <c r="K67" s="228"/>
      <c r="L67" s="228"/>
      <c r="M67" s="228"/>
      <c r="N67" s="228"/>
      <c r="O67" s="228"/>
      <c r="P67" s="228"/>
      <c r="Q67" s="228"/>
      <c r="R67" s="228"/>
      <c r="S67" s="228"/>
      <c r="T67" s="228"/>
      <c r="U67" s="228"/>
      <c r="V67" s="228"/>
      <c r="W67" s="228"/>
      <c r="X67" s="228"/>
      <c r="Y67" s="228"/>
      <c r="Z67" s="228"/>
      <c r="AA67" s="56"/>
      <c r="AB67" s="233"/>
      <c r="AC67" s="234"/>
      <c r="AD67" s="230"/>
      <c r="AE67" s="230"/>
      <c r="AF67" s="56"/>
      <c r="AG67" s="56"/>
      <c r="AH67" s="56"/>
      <c r="AI67" s="56"/>
      <c r="AJ67" s="56"/>
      <c r="AK67" s="56"/>
      <c r="AL67" s="56"/>
      <c r="AM67" s="56"/>
      <c r="AN67" s="56"/>
      <c r="AO67" s="56"/>
      <c r="AP67" s="56"/>
      <c r="AQ67" s="145"/>
      <c r="AR67" s="145"/>
      <c r="AS67" s="145"/>
      <c r="AT67" s="145"/>
      <c r="AU67" s="145"/>
      <c r="AV67" s="145"/>
      <c r="AW67" s="145"/>
      <c r="AX67" s="145"/>
      <c r="AY67" s="145"/>
      <c r="AZ67" s="145"/>
    </row>
    <row r="68" spans="1:52" s="25" customFormat="1" ht="33" customHeight="1">
      <c r="A68" s="82">
        <v>6</v>
      </c>
      <c r="B68" s="1457" t="s">
        <v>66</v>
      </c>
      <c r="C68" s="1457"/>
      <c r="D68" s="1457"/>
      <c r="E68" s="1457"/>
      <c r="F68" s="1457"/>
      <c r="G68" s="86"/>
      <c r="H68" s="86"/>
      <c r="I68" s="56"/>
      <c r="J68" s="56"/>
      <c r="K68" s="228"/>
      <c r="L68" s="228"/>
      <c r="M68" s="228"/>
      <c r="N68" s="228"/>
      <c r="O68" s="228"/>
      <c r="P68" s="228"/>
      <c r="Q68" s="228"/>
      <c r="R68" s="228"/>
      <c r="S68" s="228"/>
      <c r="T68" s="228"/>
      <c r="U68" s="228"/>
      <c r="V68" s="228"/>
      <c r="W68" s="228"/>
      <c r="X68" s="228"/>
      <c r="Y68" s="228"/>
      <c r="Z68" s="228"/>
      <c r="AA68" s="56"/>
      <c r="AB68" s="233"/>
      <c r="AC68" s="234"/>
      <c r="AD68" s="230"/>
      <c r="AE68" s="230"/>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26.1" customHeight="1">
      <c r="A69" s="57"/>
      <c r="B69" s="614" t="s">
        <v>361</v>
      </c>
      <c r="C69" s="39" t="s">
        <v>332</v>
      </c>
      <c r="D69" s="30"/>
      <c r="E69" s="77" t="s">
        <v>67</v>
      </c>
      <c r="G69" s="228"/>
      <c r="H69" s="228"/>
      <c r="I69" s="56"/>
      <c r="J69" s="202"/>
      <c r="K69" s="241"/>
      <c r="L69" s="241"/>
      <c r="M69" s="241"/>
      <c r="N69" s="241"/>
      <c r="O69" s="241"/>
      <c r="P69" s="241"/>
      <c r="Q69" s="241"/>
      <c r="R69" s="241"/>
      <c r="S69" s="241"/>
      <c r="T69" s="241"/>
      <c r="U69" s="241"/>
      <c r="V69" s="241"/>
      <c r="W69" s="241"/>
      <c r="X69" s="241"/>
      <c r="Y69" s="241"/>
      <c r="Z69" s="241"/>
      <c r="AA69" s="202"/>
      <c r="AB69" s="60"/>
      <c r="AC69" s="234"/>
      <c r="AD69" s="230"/>
      <c r="AE69" s="230"/>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14" t="s">
        <v>362</v>
      </c>
      <c r="C70" s="611" t="s">
        <v>68</v>
      </c>
      <c r="D70" s="30"/>
      <c r="E70" s="77" t="s">
        <v>69</v>
      </c>
      <c r="G70" s="228"/>
      <c r="H70" s="228"/>
      <c r="I70" s="56"/>
      <c r="J70" s="202"/>
      <c r="K70" s="241"/>
      <c r="L70" s="241"/>
      <c r="M70" s="241"/>
      <c r="N70" s="241"/>
      <c r="O70" s="241"/>
      <c r="P70" s="241"/>
      <c r="Q70" s="241"/>
      <c r="R70" s="241"/>
      <c r="S70" s="241"/>
      <c r="T70" s="241"/>
      <c r="U70" s="241"/>
      <c r="V70" s="241"/>
      <c r="W70" s="241"/>
      <c r="X70" s="241"/>
      <c r="Y70" s="241"/>
      <c r="Z70" s="241"/>
      <c r="AA70" s="202"/>
      <c r="AB70" s="60"/>
      <c r="AC70" s="234"/>
      <c r="AD70" s="230"/>
      <c r="AE70" s="230"/>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14" t="s">
        <v>363</v>
      </c>
      <c r="C71" s="611" t="s">
        <v>715</v>
      </c>
      <c r="D71" s="30"/>
      <c r="E71" s="77" t="s">
        <v>716</v>
      </c>
      <c r="G71" s="228"/>
      <c r="H71" s="228"/>
      <c r="I71" s="56"/>
      <c r="J71" s="56"/>
      <c r="K71" s="228"/>
      <c r="L71" s="228"/>
      <c r="M71" s="228"/>
      <c r="N71" s="228"/>
      <c r="O71" s="228"/>
      <c r="P71" s="228"/>
      <c r="Q71" s="228"/>
      <c r="R71" s="228"/>
      <c r="S71" s="228"/>
      <c r="T71" s="228"/>
      <c r="U71" s="228"/>
      <c r="V71" s="228"/>
      <c r="W71" s="228"/>
      <c r="X71" s="228"/>
      <c r="Y71" s="228"/>
      <c r="Z71" s="228"/>
      <c r="AA71" s="56"/>
      <c r="AB71" s="59"/>
      <c r="AC71" s="234"/>
      <c r="AD71" s="230"/>
      <c r="AE71" s="230"/>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14" t="s">
        <v>72</v>
      </c>
      <c r="C72" s="611" t="s">
        <v>70</v>
      </c>
      <c r="D72" s="30"/>
      <c r="E72" s="77" t="s">
        <v>71</v>
      </c>
      <c r="G72" s="228"/>
      <c r="H72" s="228"/>
      <c r="I72" s="56"/>
      <c r="J72" s="56"/>
      <c r="K72" s="228"/>
      <c r="L72" s="228"/>
      <c r="M72" s="228"/>
      <c r="N72" s="228"/>
      <c r="O72" s="228"/>
      <c r="P72" s="228"/>
      <c r="Q72" s="228"/>
      <c r="R72" s="228"/>
      <c r="S72" s="228"/>
      <c r="T72" s="228"/>
      <c r="U72" s="228"/>
      <c r="V72" s="228"/>
      <c r="W72" s="228"/>
      <c r="X72" s="228"/>
      <c r="Y72" s="228"/>
      <c r="Z72" s="228"/>
      <c r="AA72" s="56"/>
      <c r="AB72" s="60"/>
      <c r="AC72" s="234"/>
      <c r="AD72" s="230"/>
      <c r="AE72" s="230"/>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14" t="s">
        <v>75</v>
      </c>
      <c r="C73" s="611" t="s">
        <v>73</v>
      </c>
      <c r="D73" s="30"/>
      <c r="E73" s="77" t="s">
        <v>74</v>
      </c>
      <c r="G73" s="228"/>
      <c r="H73" s="228"/>
      <c r="I73" s="56"/>
      <c r="J73" s="202"/>
      <c r="K73" s="241"/>
      <c r="L73" s="241"/>
      <c r="M73" s="241"/>
      <c r="N73" s="241"/>
      <c r="O73" s="241"/>
      <c r="P73" s="241"/>
      <c r="Q73" s="241"/>
      <c r="R73" s="241"/>
      <c r="S73" s="241"/>
      <c r="T73" s="241"/>
      <c r="U73" s="241"/>
      <c r="V73" s="241"/>
      <c r="W73" s="241"/>
      <c r="X73" s="241"/>
      <c r="Y73" s="241"/>
      <c r="Z73" s="241"/>
      <c r="AA73" s="202"/>
      <c r="AB73" s="60"/>
      <c r="AC73" s="234"/>
      <c r="AD73" s="230"/>
      <c r="AE73" s="230"/>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14" t="s">
        <v>78</v>
      </c>
      <c r="C74" s="611" t="s">
        <v>76</v>
      </c>
      <c r="D74" s="30"/>
      <c r="E74" s="77" t="s">
        <v>77</v>
      </c>
      <c r="G74" s="228"/>
      <c r="H74" s="228"/>
      <c r="I74" s="56"/>
      <c r="J74" s="56"/>
      <c r="K74" s="228"/>
      <c r="L74" s="228"/>
      <c r="M74" s="228"/>
      <c r="N74" s="228"/>
      <c r="O74" s="228"/>
      <c r="P74" s="228"/>
      <c r="Q74" s="228"/>
      <c r="R74" s="228"/>
      <c r="S74" s="228"/>
      <c r="T74" s="228"/>
      <c r="U74" s="228"/>
      <c r="V74" s="228"/>
      <c r="W74" s="228"/>
      <c r="X74" s="228"/>
      <c r="Y74" s="228"/>
      <c r="Z74" s="228"/>
      <c r="AA74" s="56"/>
      <c r="AB74" s="60"/>
      <c r="AC74" s="234"/>
      <c r="AD74" s="230"/>
      <c r="AE74" s="230"/>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s="25" customFormat="1" ht="26.1" customHeight="1">
      <c r="A75" s="57"/>
      <c r="B75" s="614" t="s">
        <v>82</v>
      </c>
      <c r="C75" s="611" t="s">
        <v>79</v>
      </c>
      <c r="D75" s="30"/>
      <c r="E75" s="77" t="s">
        <v>81</v>
      </c>
      <c r="G75" s="228"/>
      <c r="H75" s="228"/>
      <c r="I75" s="56"/>
      <c r="J75" s="56"/>
      <c r="K75" s="228"/>
      <c r="L75" s="228"/>
      <c r="M75" s="228"/>
      <c r="N75" s="228"/>
      <c r="O75" s="228"/>
      <c r="P75" s="228"/>
      <c r="Q75" s="228"/>
      <c r="R75" s="228"/>
      <c r="S75" s="228"/>
      <c r="T75" s="228"/>
      <c r="U75" s="228"/>
      <c r="V75" s="228"/>
      <c r="W75" s="228"/>
      <c r="X75" s="228"/>
      <c r="Y75" s="228"/>
      <c r="Z75" s="228"/>
      <c r="AA75" s="56"/>
      <c r="AB75" s="60"/>
      <c r="AC75" s="234"/>
      <c r="AD75" s="230"/>
      <c r="AE75" s="230"/>
      <c r="AF75" s="56"/>
      <c r="AG75" s="56"/>
      <c r="AH75" s="56"/>
      <c r="AI75" s="56"/>
      <c r="AJ75" s="56"/>
      <c r="AK75" s="56"/>
      <c r="AL75" s="56"/>
      <c r="AM75" s="56"/>
      <c r="AN75" s="56"/>
      <c r="AO75" s="56"/>
      <c r="AP75" s="56"/>
      <c r="AQ75" s="145"/>
      <c r="AR75" s="145"/>
      <c r="AS75" s="145"/>
      <c r="AT75" s="145"/>
      <c r="AU75" s="145"/>
      <c r="AV75" s="145"/>
      <c r="AW75" s="145"/>
      <c r="AX75" s="145"/>
      <c r="AY75" s="145"/>
      <c r="AZ75" s="145"/>
    </row>
    <row r="76" spans="1:52" ht="26.1" customHeight="1">
      <c r="A76" s="54"/>
      <c r="B76" s="614" t="s">
        <v>85</v>
      </c>
      <c r="C76" s="611" t="s">
        <v>83</v>
      </c>
      <c r="E76" s="77" t="s">
        <v>84</v>
      </c>
      <c r="F76" s="26"/>
      <c r="G76" s="241"/>
      <c r="H76" s="241"/>
      <c r="J76" s="202"/>
      <c r="K76" s="241"/>
      <c r="L76" s="241"/>
      <c r="M76" s="241"/>
      <c r="N76" s="241"/>
      <c r="O76" s="241"/>
      <c r="P76" s="241"/>
      <c r="Q76" s="241"/>
      <c r="R76" s="241"/>
      <c r="S76" s="241"/>
      <c r="T76" s="241"/>
      <c r="U76" s="241"/>
      <c r="V76" s="241"/>
      <c r="W76" s="241"/>
      <c r="X76" s="241"/>
      <c r="Y76" s="241"/>
      <c r="Z76" s="241"/>
      <c r="AA76" s="202"/>
      <c r="AB76" s="60"/>
      <c r="AC76" s="234"/>
      <c r="AQ76" s="147"/>
      <c r="AR76" s="147"/>
      <c r="AS76" s="147"/>
      <c r="AT76" s="147"/>
      <c r="AU76" s="147"/>
      <c r="AV76" s="147"/>
      <c r="AW76" s="147"/>
      <c r="AX76" s="147"/>
      <c r="AY76" s="147"/>
      <c r="AZ76" s="147"/>
    </row>
    <row r="77" spans="1:52" ht="26.1" customHeight="1">
      <c r="A77" s="54"/>
      <c r="B77" s="614" t="s">
        <v>19</v>
      </c>
      <c r="C77" s="611" t="s">
        <v>86</v>
      </c>
      <c r="E77" s="77" t="s">
        <v>87</v>
      </c>
      <c r="F77" s="26"/>
      <c r="G77" s="241"/>
      <c r="H77" s="241"/>
      <c r="J77" s="202"/>
      <c r="K77" s="241"/>
      <c r="L77" s="241"/>
      <c r="M77" s="241"/>
      <c r="N77" s="241"/>
      <c r="O77" s="241"/>
      <c r="P77" s="241"/>
      <c r="Q77" s="241"/>
      <c r="R77" s="241"/>
      <c r="S77" s="241"/>
      <c r="T77" s="241"/>
      <c r="U77" s="241"/>
      <c r="V77" s="241"/>
      <c r="W77" s="241"/>
      <c r="X77" s="241"/>
      <c r="Y77" s="241"/>
      <c r="Z77" s="241"/>
      <c r="AA77" s="202"/>
      <c r="AB77" s="60"/>
      <c r="AC77" s="234"/>
      <c r="AQ77" s="147"/>
      <c r="AR77" s="147"/>
      <c r="AS77" s="147"/>
      <c r="AT77" s="147"/>
      <c r="AU77" s="147"/>
      <c r="AV77" s="147"/>
      <c r="AW77" s="147"/>
      <c r="AX77" s="147"/>
      <c r="AY77" s="147"/>
      <c r="AZ77" s="147"/>
    </row>
    <row r="78" spans="1:52" ht="26.1" customHeight="1">
      <c r="A78" s="54"/>
      <c r="B78" s="614" t="s">
        <v>90</v>
      </c>
      <c r="C78" s="611" t="s">
        <v>88</v>
      </c>
      <c r="E78" s="77" t="s">
        <v>89</v>
      </c>
      <c r="F78" s="26"/>
      <c r="G78" s="241"/>
      <c r="H78" s="241"/>
      <c r="J78" s="202"/>
      <c r="K78" s="241"/>
      <c r="L78" s="241"/>
      <c r="M78" s="241"/>
      <c r="N78" s="241"/>
      <c r="O78" s="241"/>
      <c r="P78" s="241"/>
      <c r="Q78" s="241"/>
      <c r="R78" s="241"/>
      <c r="S78" s="241"/>
      <c r="T78" s="241"/>
      <c r="U78" s="241"/>
      <c r="V78" s="241"/>
      <c r="W78" s="241"/>
      <c r="X78" s="241"/>
      <c r="Y78" s="241"/>
      <c r="Z78" s="241"/>
      <c r="AA78" s="202"/>
      <c r="AB78" s="60"/>
      <c r="AC78" s="234"/>
      <c r="AQ78" s="147"/>
      <c r="AR78" s="147"/>
      <c r="AS78" s="147"/>
      <c r="AT78" s="147"/>
      <c r="AU78" s="147"/>
      <c r="AV78" s="147"/>
      <c r="AW78" s="147"/>
      <c r="AX78" s="147"/>
      <c r="AY78" s="147"/>
      <c r="AZ78" s="147"/>
    </row>
    <row r="79" spans="1:52" ht="26.1" customHeight="1">
      <c r="A79" s="54"/>
      <c r="B79" s="614" t="s">
        <v>93</v>
      </c>
      <c r="C79" s="611" t="s">
        <v>91</v>
      </c>
      <c r="E79" s="77" t="s">
        <v>92</v>
      </c>
      <c r="F79" s="26"/>
      <c r="G79" s="241"/>
      <c r="H79" s="241"/>
      <c r="J79" s="202"/>
      <c r="K79" s="241"/>
      <c r="L79" s="241"/>
      <c r="M79" s="241"/>
      <c r="N79" s="241"/>
      <c r="O79" s="241"/>
      <c r="P79" s="241"/>
      <c r="Q79" s="241"/>
      <c r="R79" s="241"/>
      <c r="S79" s="241"/>
      <c r="T79" s="241"/>
      <c r="U79" s="241"/>
      <c r="V79" s="241"/>
      <c r="W79" s="241"/>
      <c r="X79" s="241"/>
      <c r="Y79" s="241"/>
      <c r="Z79" s="241"/>
      <c r="AA79" s="202"/>
      <c r="AB79" s="60"/>
      <c r="AC79" s="234"/>
      <c r="AQ79" s="147"/>
      <c r="AR79" s="147"/>
      <c r="AS79" s="147"/>
      <c r="AT79" s="147"/>
      <c r="AU79" s="147"/>
      <c r="AV79" s="147"/>
      <c r="AW79" s="147"/>
      <c r="AX79" s="147"/>
      <c r="AY79" s="147"/>
      <c r="AZ79" s="147"/>
    </row>
    <row r="80" spans="1:52" ht="26.1" customHeight="1">
      <c r="A80" s="54"/>
      <c r="B80" s="614" t="s">
        <v>96</v>
      </c>
      <c r="C80" s="611" t="s">
        <v>94</v>
      </c>
      <c r="E80" s="77" t="s">
        <v>95</v>
      </c>
      <c r="F80" s="26"/>
      <c r="G80" s="241"/>
      <c r="H80" s="241"/>
      <c r="J80" s="202"/>
      <c r="K80" s="241"/>
      <c r="L80" s="241"/>
      <c r="M80" s="241"/>
      <c r="N80" s="241"/>
      <c r="O80" s="241"/>
      <c r="P80" s="241"/>
      <c r="Q80" s="241"/>
      <c r="R80" s="241"/>
      <c r="S80" s="241"/>
      <c r="T80" s="241"/>
      <c r="U80" s="241"/>
      <c r="V80" s="241"/>
      <c r="W80" s="241"/>
      <c r="X80" s="241"/>
      <c r="Y80" s="241"/>
      <c r="Z80" s="241"/>
      <c r="AA80" s="202"/>
      <c r="AB80" s="60"/>
      <c r="AC80" s="234"/>
      <c r="AQ80" s="147"/>
      <c r="AR80" s="147"/>
      <c r="AS80" s="147"/>
      <c r="AT80" s="147"/>
      <c r="AU80" s="147"/>
      <c r="AV80" s="147"/>
      <c r="AW80" s="147"/>
      <c r="AX80" s="147"/>
      <c r="AY80" s="147"/>
      <c r="AZ80" s="147"/>
    </row>
    <row r="81" spans="1:52" ht="41.25" customHeight="1">
      <c r="B81" s="82" t="s">
        <v>100</v>
      </c>
      <c r="C81" s="611" t="s">
        <v>97</v>
      </c>
      <c r="E81" s="77" t="s">
        <v>98</v>
      </c>
      <c r="F81" s="26"/>
      <c r="G81" s="241"/>
      <c r="H81" s="241"/>
      <c r="AB81" s="233"/>
      <c r="AC81" s="234"/>
      <c r="AQ81" s="147"/>
      <c r="AR81" s="147"/>
      <c r="AS81" s="147"/>
      <c r="AT81" s="147"/>
      <c r="AU81" s="147"/>
      <c r="AV81" s="147"/>
      <c r="AW81" s="147"/>
      <c r="AX81" s="147"/>
      <c r="AY81" s="147"/>
      <c r="AZ81" s="147"/>
    </row>
    <row r="82" spans="1:52" ht="41.25" customHeight="1">
      <c r="B82" s="82" t="s">
        <v>717</v>
      </c>
      <c r="C82" s="1268" t="s">
        <v>101</v>
      </c>
      <c r="D82" s="1268"/>
      <c r="E82" s="87" t="s">
        <v>99</v>
      </c>
      <c r="F82" s="26"/>
      <c r="G82" s="241"/>
      <c r="H82" s="241"/>
      <c r="AB82" s="233"/>
      <c r="AC82" s="234"/>
      <c r="AQ82" s="147"/>
      <c r="AR82" s="147"/>
      <c r="AS82" s="147"/>
      <c r="AT82" s="147"/>
      <c r="AU82" s="147"/>
      <c r="AV82" s="147"/>
      <c r="AW82" s="147"/>
      <c r="AX82" s="147"/>
      <c r="AY82" s="147"/>
      <c r="AZ82" s="147"/>
    </row>
    <row r="83" spans="1:52" ht="38.25" customHeight="1">
      <c r="B83" s="1457" t="s">
        <v>102</v>
      </c>
      <c r="C83" s="1457"/>
      <c r="D83" s="1457"/>
      <c r="E83" s="1457"/>
      <c r="F83" s="1457"/>
      <c r="G83" s="86"/>
      <c r="H83" s="86"/>
      <c r="AB83" s="233"/>
      <c r="AC83" s="234"/>
      <c r="AQ83" s="147"/>
      <c r="AR83" s="147"/>
      <c r="AS83" s="147"/>
      <c r="AT83" s="147"/>
      <c r="AU83" s="147"/>
      <c r="AV83" s="147"/>
      <c r="AW83" s="147"/>
      <c r="AX83" s="147"/>
      <c r="AY83" s="147"/>
      <c r="AZ83" s="147"/>
    </row>
    <row r="84" spans="1:52" ht="51.75" customHeight="1">
      <c r="A84" s="82">
        <v>7</v>
      </c>
      <c r="B84" s="1457" t="s">
        <v>107</v>
      </c>
      <c r="C84" s="1457"/>
      <c r="D84" s="1457"/>
      <c r="E84" s="1457"/>
      <c r="F84" s="1457"/>
      <c r="G84" s="86"/>
      <c r="H84" s="86"/>
      <c r="AB84" s="233"/>
      <c r="AC84" s="234"/>
      <c r="AQ84" s="147"/>
      <c r="AR84" s="147"/>
      <c r="AS84" s="147"/>
      <c r="AT84" s="147"/>
      <c r="AU84" s="147"/>
      <c r="AV84" s="147"/>
      <c r="AW84" s="147"/>
      <c r="AX84" s="147"/>
      <c r="AY84" s="147"/>
      <c r="AZ84" s="147"/>
    </row>
    <row r="85" spans="1:52" ht="35.25" customHeight="1">
      <c r="A85" s="82">
        <v>8</v>
      </c>
      <c r="B85" s="1457" t="s">
        <v>108</v>
      </c>
      <c r="C85" s="1457"/>
      <c r="D85" s="1457"/>
      <c r="E85" s="1457"/>
      <c r="F85" s="1457"/>
      <c r="G85" s="86"/>
      <c r="H85" s="86"/>
      <c r="AB85" s="233"/>
      <c r="AC85" s="234"/>
      <c r="AQ85" s="147"/>
      <c r="AR85" s="147"/>
      <c r="AS85" s="147"/>
      <c r="AT85" s="147"/>
      <c r="AU85" s="147"/>
      <c r="AV85" s="147"/>
      <c r="AW85" s="147"/>
      <c r="AX85" s="147"/>
      <c r="AY85" s="147"/>
      <c r="AZ85" s="147"/>
    </row>
    <row r="86" spans="1:52" ht="49.5" customHeight="1">
      <c r="A86" s="82">
        <v>9</v>
      </c>
      <c r="B86" s="1457" t="s">
        <v>109</v>
      </c>
      <c r="C86" s="1457"/>
      <c r="D86" s="1457"/>
      <c r="E86" s="1457"/>
      <c r="F86" s="1457"/>
      <c r="G86" s="86"/>
      <c r="H86" s="86"/>
      <c r="AB86" s="233"/>
      <c r="AC86" s="234"/>
      <c r="AQ86" s="147"/>
      <c r="AR86" s="147"/>
      <c r="AS86" s="147"/>
      <c r="AT86" s="147"/>
      <c r="AU86" s="147"/>
      <c r="AV86" s="147"/>
      <c r="AW86" s="147"/>
      <c r="AX86" s="147"/>
      <c r="AY86" s="147"/>
      <c r="AZ86" s="147"/>
    </row>
    <row r="87" spans="1:52" ht="51.75" customHeight="1">
      <c r="A87" s="82">
        <v>10</v>
      </c>
      <c r="B87" s="1457" t="s">
        <v>110</v>
      </c>
      <c r="C87" s="1457"/>
      <c r="D87" s="1457"/>
      <c r="E87" s="1457"/>
      <c r="F87" s="1457"/>
      <c r="G87" s="86"/>
      <c r="H87" s="86"/>
      <c r="AB87" s="233"/>
      <c r="AC87" s="234"/>
      <c r="AQ87" s="147"/>
      <c r="AR87" s="147"/>
      <c r="AS87" s="147"/>
      <c r="AT87" s="147"/>
      <c r="AU87" s="147"/>
      <c r="AV87" s="147"/>
      <c r="AW87" s="147"/>
      <c r="AX87" s="147"/>
      <c r="AY87" s="147"/>
      <c r="AZ87" s="147"/>
    </row>
    <row r="88" spans="1:52" ht="21.75" customHeight="1">
      <c r="A88" s="82">
        <v>11</v>
      </c>
      <c r="B88" s="1457" t="s">
        <v>111</v>
      </c>
      <c r="C88" s="1457"/>
      <c r="D88" s="1457"/>
      <c r="E88" s="1457"/>
      <c r="F88" s="1457"/>
      <c r="G88" s="86"/>
      <c r="H88" s="86"/>
      <c r="AB88" s="233"/>
      <c r="AC88" s="234"/>
      <c r="AQ88" s="147"/>
      <c r="AR88" s="147"/>
      <c r="AS88" s="147"/>
      <c r="AT88" s="147"/>
      <c r="AU88" s="147"/>
      <c r="AV88" s="147"/>
      <c r="AW88" s="147"/>
      <c r="AX88" s="147"/>
      <c r="AY88" s="147"/>
      <c r="AZ88" s="147"/>
    </row>
    <row r="89" spans="1:52" ht="71.25" customHeight="1">
      <c r="A89" s="648">
        <v>12</v>
      </c>
      <c r="B89" s="1484" t="s">
        <v>335</v>
      </c>
      <c r="C89" s="1484"/>
      <c r="D89" s="1484"/>
      <c r="E89" s="1484"/>
      <c r="F89" s="1484"/>
      <c r="K89" s="468">
        <f>'Names of Bidder'!J6</f>
        <v>2</v>
      </c>
      <c r="AB89" s="233"/>
      <c r="AC89" s="234"/>
      <c r="AQ89" s="147"/>
      <c r="AR89" s="147"/>
      <c r="AS89" s="147"/>
      <c r="AT89" s="147"/>
      <c r="AU89" s="147"/>
      <c r="AV89" s="147"/>
      <c r="AW89" s="147"/>
      <c r="AX89" s="147"/>
      <c r="AY89" s="147"/>
      <c r="AZ89" s="147"/>
    </row>
    <row r="90" spans="1:52" ht="63.75" customHeight="1">
      <c r="A90" s="82">
        <v>13</v>
      </c>
      <c r="B90" s="1457"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457"/>
      <c r="D90" s="1457"/>
      <c r="E90" s="1457"/>
      <c r="F90" s="1457"/>
      <c r="H90" s="86"/>
      <c r="K90" s="469">
        <f>'Names of Bidder'!J15</f>
        <v>2</v>
      </c>
      <c r="AB90" s="233"/>
      <c r="AC90" s="234"/>
      <c r="AQ90" s="147"/>
      <c r="AR90" s="147"/>
      <c r="AS90" s="147"/>
      <c r="AT90" s="147"/>
      <c r="AU90" s="147"/>
      <c r="AV90" s="147"/>
      <c r="AW90" s="147"/>
      <c r="AX90" s="147"/>
      <c r="AY90" s="147"/>
      <c r="AZ90" s="147"/>
    </row>
    <row r="91" spans="1:52" ht="100.5" customHeight="1">
      <c r="A91" s="82">
        <v>14</v>
      </c>
      <c r="B91" s="1457" t="s">
        <v>304</v>
      </c>
      <c r="C91" s="1457"/>
      <c r="D91" s="1457"/>
      <c r="E91" s="1457"/>
      <c r="F91" s="1457"/>
      <c r="G91" s="86"/>
      <c r="H91" s="86"/>
      <c r="AB91" s="233"/>
      <c r="AC91" s="234"/>
      <c r="AQ91" s="147"/>
      <c r="AR91" s="147"/>
      <c r="AS91" s="147"/>
      <c r="AT91" s="147"/>
      <c r="AU91" s="147"/>
      <c r="AV91" s="147"/>
      <c r="AW91" s="147"/>
      <c r="AX91" s="147"/>
      <c r="AY91" s="147"/>
      <c r="AZ91" s="147"/>
    </row>
    <row r="92" spans="1:52" ht="30" customHeight="1">
      <c r="A92" s="89"/>
      <c r="B92" s="30" t="str">
        <f>IF(ISERROR("Dated this " &amp; AI6 &amp; LOOKUP(AI6,AG1:AG37,AH1:AH37) &amp; " day of " &amp; AI8 &amp; " " &amp;AI9), "", "Dated this " &amp; AI6 &amp; LOOKUP(AI6,AG1:AG37,AH1:AH37) &amp; " day of " &amp; AI8 &amp; " " &amp;AI9)</f>
        <v/>
      </c>
      <c r="E92" s="88"/>
      <c r="F92" s="88"/>
      <c r="G92" s="61"/>
      <c r="H92" s="61"/>
      <c r="AB92" s="233"/>
      <c r="AC92" s="234"/>
      <c r="AQ92" s="147"/>
      <c r="AR92" s="147"/>
      <c r="AS92" s="147"/>
      <c r="AT92" s="147"/>
      <c r="AU92" s="147"/>
      <c r="AV92" s="147"/>
      <c r="AW92" s="147"/>
      <c r="AX92" s="147"/>
      <c r="AY92" s="147"/>
      <c r="AZ92" s="147"/>
    </row>
    <row r="93" spans="1:52" ht="30" customHeight="1">
      <c r="A93" s="89"/>
      <c r="B93" s="39" t="s">
        <v>305</v>
      </c>
      <c r="C93" s="26"/>
      <c r="D93" s="33"/>
      <c r="E93" s="33"/>
      <c r="F93" s="33"/>
      <c r="G93" s="72"/>
      <c r="H93" s="72"/>
      <c r="AB93" s="233"/>
      <c r="AC93" s="234"/>
      <c r="AQ93" s="147"/>
      <c r="AR93" s="147"/>
      <c r="AS93" s="147"/>
      <c r="AT93" s="147"/>
      <c r="AU93" s="147"/>
      <c r="AV93" s="147"/>
      <c r="AW93" s="147"/>
      <c r="AX93" s="147"/>
      <c r="AY93" s="147"/>
      <c r="AZ93" s="147"/>
    </row>
    <row r="94" spans="1:52" ht="15.95" customHeight="1">
      <c r="A94" s="89"/>
      <c r="B94" s="57"/>
      <c r="C94" s="33"/>
      <c r="D94" s="33"/>
      <c r="E94" s="33"/>
      <c r="F94" s="33"/>
      <c r="G94" s="72"/>
      <c r="H94" s="72"/>
      <c r="AB94" s="233"/>
      <c r="AC94" s="234"/>
      <c r="AQ94" s="147"/>
      <c r="AR94" s="147"/>
      <c r="AS94" s="147"/>
      <c r="AT94" s="147"/>
      <c r="AU94" s="147"/>
      <c r="AV94" s="147"/>
      <c r="AW94" s="147"/>
      <c r="AX94" s="147"/>
      <c r="AY94" s="147"/>
      <c r="AZ94" s="147"/>
    </row>
    <row r="95" spans="1:52" ht="21" customHeight="1">
      <c r="A95" s="89"/>
      <c r="B95" s="57"/>
      <c r="C95" s="33"/>
      <c r="D95" s="33"/>
      <c r="F95" s="46" t="s">
        <v>306</v>
      </c>
      <c r="G95" s="90"/>
      <c r="H95" s="90"/>
      <c r="AB95" s="233"/>
      <c r="AC95" s="234"/>
      <c r="AQ95" s="147"/>
      <c r="AR95" s="147"/>
      <c r="AS95" s="147"/>
      <c r="AT95" s="147"/>
      <c r="AU95" s="147"/>
      <c r="AV95" s="147"/>
      <c r="AW95" s="147"/>
      <c r="AX95" s="147"/>
      <c r="AY95" s="147"/>
      <c r="AZ95" s="147"/>
    </row>
    <row r="96" spans="1:52" ht="21" customHeight="1">
      <c r="A96" s="89"/>
      <c r="B96" s="57"/>
      <c r="C96" s="33"/>
      <c r="F96" s="46" t="str">
        <f>"For and on behalf of " &amp; 'Attach 3(JV)'!B9</f>
        <v>For and on behalf of 0</v>
      </c>
      <c r="G96" s="90"/>
      <c r="H96" s="90"/>
      <c r="AB96" s="233"/>
      <c r="AC96" s="234"/>
      <c r="AQ96" s="147"/>
      <c r="AR96" s="147"/>
      <c r="AS96" s="147"/>
      <c r="AT96" s="147"/>
      <c r="AU96" s="147"/>
      <c r="AV96" s="147"/>
      <c r="AW96" s="147"/>
      <c r="AX96" s="147"/>
      <c r="AY96" s="147"/>
      <c r="AZ96" s="147"/>
    </row>
    <row r="97" spans="1:52" ht="27.95" customHeight="1">
      <c r="A97" s="78"/>
      <c r="D97" s="55"/>
      <c r="E97" s="55"/>
      <c r="F97" s="39"/>
      <c r="G97" s="80"/>
      <c r="H97" s="80"/>
      <c r="AQ97" s="147"/>
      <c r="AR97" s="147"/>
      <c r="AS97" s="147"/>
      <c r="AT97" s="147"/>
      <c r="AU97" s="147"/>
      <c r="AV97" s="147"/>
      <c r="AW97" s="147"/>
      <c r="AX97" s="147"/>
      <c r="AY97" s="147"/>
      <c r="AZ97" s="147"/>
    </row>
    <row r="98" spans="1:52" ht="27.95" customHeight="1">
      <c r="A98" s="76" t="s">
        <v>7</v>
      </c>
      <c r="B98" s="37"/>
      <c r="C98" s="173" t="str">
        <f>'Attach 3(JV)'!B24</f>
        <v>--</v>
      </c>
      <c r="E98" s="55" t="s">
        <v>5</v>
      </c>
      <c r="F98" s="473" t="str">
        <f>'Attach 3(JV)'!E24</f>
        <v/>
      </c>
      <c r="G98" s="81"/>
      <c r="H98" s="81"/>
      <c r="AQ98" s="147"/>
      <c r="AR98" s="147"/>
      <c r="AS98" s="147"/>
      <c r="AT98" s="147"/>
      <c r="AU98" s="147"/>
      <c r="AV98" s="147"/>
      <c r="AW98" s="147"/>
      <c r="AX98" s="147"/>
      <c r="AY98" s="147"/>
      <c r="AZ98" s="147"/>
    </row>
    <row r="99" spans="1:52" ht="27.95" customHeight="1">
      <c r="A99" s="76" t="s">
        <v>8</v>
      </c>
      <c r="B99" s="37"/>
      <c r="C99" s="274" t="str">
        <f>'Attach 3(JV)'!B25</f>
        <v/>
      </c>
      <c r="E99" s="55" t="s">
        <v>6</v>
      </c>
      <c r="F99" s="473" t="str">
        <f>'Attach 3(JV)'!E25</f>
        <v/>
      </c>
      <c r="G99" s="81"/>
      <c r="H99" s="81"/>
      <c r="AQ99" s="147"/>
      <c r="AR99" s="147"/>
      <c r="AS99" s="147"/>
      <c r="AT99" s="147"/>
      <c r="AU99" s="147"/>
      <c r="AV99" s="147"/>
      <c r="AW99" s="147"/>
      <c r="AX99" s="147"/>
      <c r="AY99" s="147"/>
      <c r="AZ99" s="147"/>
    </row>
    <row r="100" spans="1:52" ht="27.95" customHeight="1">
      <c r="D100" s="55"/>
      <c r="E100" s="55"/>
      <c r="AQ100" s="147"/>
      <c r="AR100" s="147"/>
      <c r="AS100" s="147"/>
      <c r="AT100" s="147"/>
      <c r="AU100" s="147"/>
      <c r="AV100" s="147"/>
      <c r="AW100" s="147"/>
      <c r="AX100" s="147"/>
      <c r="AY100" s="147"/>
      <c r="AZ100" s="147"/>
    </row>
    <row r="101" spans="1:52" ht="6.75" customHeight="1">
      <c r="A101" s="76"/>
      <c r="B101" s="37"/>
      <c r="C101" s="66"/>
      <c r="E101" s="55"/>
      <c r="AQ101" s="147"/>
      <c r="AR101" s="147"/>
      <c r="AS101" s="147"/>
      <c r="AT101" s="147"/>
      <c r="AU101" s="147"/>
      <c r="AV101" s="147"/>
      <c r="AW101" s="147"/>
      <c r="AX101" s="147"/>
      <c r="AY101" s="147"/>
      <c r="AZ101" s="147"/>
    </row>
    <row r="102" spans="1:52" ht="39.950000000000003" hidden="1" customHeight="1">
      <c r="A102" s="1477" t="s">
        <v>403</v>
      </c>
      <c r="B102" s="1477"/>
      <c r="C102" s="1477"/>
      <c r="D102" s="1477"/>
      <c r="E102" s="1477"/>
      <c r="F102" s="1477"/>
      <c r="AQ102" s="147"/>
      <c r="AR102" s="147"/>
      <c r="AS102" s="147"/>
      <c r="AT102" s="147"/>
      <c r="AU102" s="147"/>
      <c r="AV102" s="147"/>
      <c r="AW102" s="147"/>
      <c r="AX102" s="147"/>
      <c r="AY102" s="147"/>
      <c r="AZ102" s="147"/>
    </row>
    <row r="103" spans="1:52" ht="16.5" customHeight="1">
      <c r="A103" s="1478"/>
      <c r="B103" s="1478"/>
      <c r="D103" s="242"/>
      <c r="E103" s="125"/>
      <c r="F103" s="125"/>
      <c r="G103" s="216"/>
      <c r="AQ103" s="147"/>
      <c r="AR103" s="147"/>
      <c r="AS103" s="147"/>
      <c r="AT103" s="147"/>
      <c r="AU103" s="147"/>
      <c r="AV103" s="147"/>
      <c r="AW103" s="147"/>
      <c r="AX103" s="147"/>
      <c r="AY103" s="147"/>
      <c r="AZ103" s="147"/>
    </row>
    <row r="104" spans="1:52" ht="9.75" customHeight="1">
      <c r="B104" s="46"/>
      <c r="C104" s="66"/>
      <c r="E104" s="46"/>
      <c r="AQ104" s="147"/>
      <c r="AR104" s="147"/>
      <c r="AS104" s="147"/>
      <c r="AT104" s="147"/>
      <c r="AU104" s="147"/>
      <c r="AV104" s="147"/>
      <c r="AW104" s="147"/>
      <c r="AX104" s="147"/>
      <c r="AY104" s="147"/>
      <c r="AZ104" s="147"/>
    </row>
    <row r="105" spans="1:52" ht="27.95" hidden="1" customHeight="1">
      <c r="A105" s="55" t="e">
        <f>IF(AND(H28="JV (Joint Venture)",H29=1), "", "Printed Name :")</f>
        <v>#REF!</v>
      </c>
      <c r="B105" s="1479"/>
      <c r="C105" s="1479"/>
      <c r="E105" s="55" t="s">
        <v>5</v>
      </c>
      <c r="F105" s="276"/>
      <c r="H105" s="300"/>
      <c r="AQ105" s="147"/>
      <c r="AR105" s="147"/>
      <c r="AS105" s="147"/>
      <c r="AT105" s="147"/>
      <c r="AU105" s="147"/>
      <c r="AV105" s="147"/>
      <c r="AW105" s="147"/>
      <c r="AX105" s="147"/>
      <c r="AY105" s="147"/>
      <c r="AZ105" s="147"/>
    </row>
    <row r="106" spans="1:52" ht="27.95" hidden="1" customHeight="1">
      <c r="A106" s="55" t="e">
        <f>IF(AND(H28="JV (Joint Venture)",H29=1), "", "Designation :")</f>
        <v>#REF!</v>
      </c>
      <c r="B106" s="1479"/>
      <c r="C106" s="1479"/>
      <c r="E106" s="55" t="s">
        <v>6</v>
      </c>
      <c r="F106" s="276"/>
      <c r="AQ106" s="147"/>
      <c r="AR106" s="147"/>
      <c r="AS106" s="147"/>
      <c r="AT106" s="147"/>
      <c r="AU106" s="147"/>
      <c r="AV106" s="147"/>
      <c r="AW106" s="147"/>
      <c r="AX106" s="147"/>
      <c r="AY106" s="147"/>
      <c r="AZ106" s="147"/>
    </row>
    <row r="107" spans="1:52" ht="27.95" customHeight="1">
      <c r="B107" s="46"/>
      <c r="C107" s="66"/>
      <c r="E107" s="46"/>
      <c r="F107" s="43"/>
      <c r="AQ107" s="147"/>
      <c r="AR107" s="147"/>
      <c r="AS107" s="147"/>
      <c r="AT107" s="147"/>
      <c r="AU107" s="147"/>
      <c r="AV107" s="147"/>
      <c r="AW107" s="147"/>
      <c r="AX107" s="147"/>
      <c r="AY107" s="147"/>
      <c r="AZ107" s="147"/>
    </row>
    <row r="108" spans="1:52" ht="33" customHeight="1">
      <c r="A108" s="102" t="s">
        <v>130</v>
      </c>
      <c r="B108" s="81"/>
      <c r="C108" s="101"/>
      <c r="D108" s="43"/>
      <c r="E108" s="90"/>
      <c r="F108" s="243"/>
      <c r="AQ108" s="147"/>
      <c r="AR108" s="147"/>
      <c r="AS108" s="147"/>
      <c r="AT108" s="147"/>
      <c r="AU108" s="147"/>
      <c r="AV108" s="147"/>
      <c r="AW108" s="147"/>
      <c r="AX108" s="147"/>
      <c r="AY108" s="147"/>
      <c r="AZ108" s="147"/>
    </row>
    <row r="109" spans="1:52" s="25" customFormat="1" ht="21" customHeight="1">
      <c r="A109" s="1475" t="s">
        <v>174</v>
      </c>
      <c r="B109" s="1475"/>
      <c r="C109" s="1475"/>
      <c r="D109" s="1473"/>
      <c r="E109" s="1473"/>
      <c r="F109" s="1473"/>
      <c r="G109" s="43"/>
      <c r="H109" s="43"/>
      <c r="I109" s="56"/>
      <c r="J109" s="56"/>
      <c r="K109" s="228"/>
      <c r="L109" s="228"/>
      <c r="M109" s="228"/>
      <c r="N109" s="228"/>
      <c r="O109" s="228"/>
      <c r="P109" s="228"/>
      <c r="Q109" s="228"/>
      <c r="R109" s="228"/>
      <c r="S109" s="228"/>
      <c r="T109" s="228"/>
      <c r="U109" s="228"/>
      <c r="V109" s="228"/>
      <c r="W109" s="228"/>
      <c r="X109" s="228"/>
      <c r="Y109" s="228"/>
      <c r="Z109" s="228"/>
      <c r="AA109" s="56"/>
      <c r="AB109" s="59"/>
      <c r="AC109" s="59"/>
      <c r="AD109" s="230"/>
      <c r="AE109" s="230"/>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476"/>
      <c r="B110" s="1476"/>
      <c r="C110" s="1476"/>
      <c r="D110" s="1473"/>
      <c r="E110" s="1473"/>
      <c r="F110" s="1473"/>
      <c r="G110" s="43"/>
      <c r="H110" s="43"/>
      <c r="I110" s="56"/>
      <c r="J110" s="56"/>
      <c r="K110" s="228"/>
      <c r="L110" s="228"/>
      <c r="M110" s="228"/>
      <c r="N110" s="228"/>
      <c r="O110" s="228"/>
      <c r="P110" s="228"/>
      <c r="Q110" s="228"/>
      <c r="R110" s="228"/>
      <c r="S110" s="228"/>
      <c r="T110" s="228"/>
      <c r="U110" s="228"/>
      <c r="V110" s="228"/>
      <c r="W110" s="228"/>
      <c r="X110" s="228"/>
      <c r="Y110" s="228"/>
      <c r="Z110" s="228"/>
      <c r="AA110" s="56"/>
      <c r="AB110" s="59"/>
      <c r="AC110" s="59"/>
      <c r="AD110" s="230"/>
      <c r="AE110" s="230"/>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474"/>
      <c r="B111" s="1474"/>
      <c r="C111" s="1474"/>
      <c r="D111" s="1473"/>
      <c r="E111" s="1473"/>
      <c r="F111" s="1473"/>
      <c r="G111" s="43"/>
      <c r="H111" s="43"/>
      <c r="I111" s="56"/>
      <c r="J111" s="56"/>
      <c r="K111" s="228"/>
      <c r="L111" s="228"/>
      <c r="M111" s="228"/>
      <c r="N111" s="228"/>
      <c r="O111" s="228"/>
      <c r="P111" s="228"/>
      <c r="Q111" s="228"/>
      <c r="R111" s="228"/>
      <c r="S111" s="228"/>
      <c r="T111" s="228"/>
      <c r="U111" s="228"/>
      <c r="V111" s="228"/>
      <c r="W111" s="228"/>
      <c r="X111" s="228"/>
      <c r="Y111" s="228"/>
      <c r="Z111" s="228"/>
      <c r="AA111" s="56"/>
      <c r="AB111" s="59"/>
      <c r="AC111" s="59"/>
      <c r="AD111" s="230"/>
      <c r="AE111" s="230"/>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482" t="s">
        <v>175</v>
      </c>
      <c r="B112" s="1482"/>
      <c r="C112" s="1482"/>
      <c r="D112" s="1473"/>
      <c r="E112" s="1473"/>
      <c r="F112" s="1473"/>
      <c r="G112" s="43"/>
      <c r="H112" s="43"/>
      <c r="I112" s="56"/>
      <c r="J112" s="56"/>
      <c r="K112" s="228"/>
      <c r="L112" s="228"/>
      <c r="M112" s="228"/>
      <c r="N112" s="228"/>
      <c r="O112" s="228"/>
      <c r="P112" s="228"/>
      <c r="Q112" s="228"/>
      <c r="R112" s="228"/>
      <c r="S112" s="228"/>
      <c r="T112" s="228"/>
      <c r="U112" s="228"/>
      <c r="V112" s="228"/>
      <c r="W112" s="228"/>
      <c r="X112" s="228"/>
      <c r="Y112" s="228"/>
      <c r="Z112" s="228"/>
      <c r="AA112" s="56"/>
      <c r="AB112" s="59"/>
      <c r="AC112" s="59"/>
      <c r="AD112" s="230"/>
      <c r="AE112" s="230"/>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21" customHeight="1">
      <c r="A113" s="1482" t="s">
        <v>176</v>
      </c>
      <c r="B113" s="1482"/>
      <c r="C113" s="1482"/>
      <c r="D113" s="1473"/>
      <c r="E113" s="1473"/>
      <c r="F113" s="1473"/>
      <c r="G113" s="43"/>
      <c r="H113" s="43"/>
      <c r="I113" s="56"/>
      <c r="J113" s="56"/>
      <c r="K113" s="228"/>
      <c r="L113" s="228"/>
      <c r="M113" s="228"/>
      <c r="N113" s="228"/>
      <c r="O113" s="228"/>
      <c r="P113" s="228"/>
      <c r="Q113" s="228"/>
      <c r="R113" s="228"/>
      <c r="S113" s="228"/>
      <c r="T113" s="228"/>
      <c r="U113" s="228"/>
      <c r="V113" s="228"/>
      <c r="W113" s="228"/>
      <c r="X113" s="228"/>
      <c r="Y113" s="228"/>
      <c r="Z113" s="228"/>
      <c r="AA113" s="56"/>
      <c r="AB113" s="59"/>
      <c r="AC113" s="59"/>
      <c r="AD113" s="230"/>
      <c r="AE113" s="230"/>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52.5" customHeight="1">
      <c r="A114" s="1482" t="s">
        <v>177</v>
      </c>
      <c r="B114" s="1482"/>
      <c r="C114" s="1482"/>
      <c r="D114" s="1473"/>
      <c r="E114" s="1473"/>
      <c r="F114" s="1473"/>
      <c r="G114" s="91"/>
      <c r="H114" s="91"/>
      <c r="I114" s="56"/>
      <c r="J114" s="56"/>
      <c r="K114" s="228"/>
      <c r="L114" s="228"/>
      <c r="M114" s="228"/>
      <c r="N114" s="228"/>
      <c r="O114" s="228"/>
      <c r="P114" s="228"/>
      <c r="Q114" s="228"/>
      <c r="R114" s="228"/>
      <c r="S114" s="228"/>
      <c r="T114" s="228"/>
      <c r="U114" s="228"/>
      <c r="V114" s="228"/>
      <c r="W114" s="228"/>
      <c r="X114" s="228"/>
      <c r="Y114" s="228"/>
      <c r="Z114" s="228"/>
      <c r="AA114" s="56"/>
      <c r="AB114" s="59"/>
      <c r="AC114" s="59"/>
      <c r="AD114" s="230"/>
      <c r="AE114" s="230"/>
      <c r="AF114" s="56"/>
      <c r="AG114" s="56"/>
      <c r="AH114" s="56"/>
      <c r="AI114" s="56"/>
      <c r="AJ114" s="56"/>
      <c r="AK114" s="56"/>
      <c r="AL114" s="56"/>
      <c r="AM114" s="56"/>
      <c r="AN114" s="56"/>
      <c r="AO114" s="56"/>
      <c r="AP114" s="56"/>
      <c r="AQ114" s="145"/>
      <c r="AR114" s="145"/>
      <c r="AS114" s="145"/>
      <c r="AT114" s="145"/>
      <c r="AU114" s="145"/>
      <c r="AV114" s="145"/>
      <c r="AW114" s="145"/>
      <c r="AX114" s="145"/>
      <c r="AY114" s="145"/>
      <c r="AZ114" s="145"/>
    </row>
    <row r="115" spans="1:52" s="25" customFormat="1" ht="21" customHeight="1">
      <c r="A115" s="1475" t="s">
        <v>178</v>
      </c>
      <c r="B115" s="1475"/>
      <c r="C115" s="1475"/>
      <c r="D115" s="1473"/>
      <c r="E115" s="1473"/>
      <c r="F115" s="1473"/>
      <c r="G115" s="43"/>
      <c r="H115" s="43"/>
      <c r="I115" s="56"/>
      <c r="J115" s="56"/>
      <c r="K115" s="228"/>
      <c r="L115" s="228"/>
      <c r="M115" s="228"/>
      <c r="N115" s="228"/>
      <c r="O115" s="228"/>
      <c r="P115" s="228"/>
      <c r="Q115" s="228"/>
      <c r="R115" s="228"/>
      <c r="S115" s="228"/>
      <c r="T115" s="228"/>
      <c r="U115" s="228"/>
      <c r="V115" s="228"/>
      <c r="W115" s="228"/>
      <c r="X115" s="228"/>
      <c r="Y115" s="228"/>
      <c r="Z115" s="228"/>
      <c r="AA115" s="56"/>
      <c r="AB115" s="59"/>
      <c r="AC115" s="59"/>
      <c r="AD115" s="230"/>
      <c r="AE115" s="230"/>
      <c r="AF115" s="56"/>
      <c r="AG115" s="56"/>
      <c r="AH115" s="56"/>
      <c r="AI115" s="56"/>
      <c r="AJ115" s="56"/>
      <c r="AK115" s="56"/>
      <c r="AL115" s="56"/>
      <c r="AM115" s="56"/>
      <c r="AN115" s="56"/>
      <c r="AO115" s="56"/>
      <c r="AP115" s="56"/>
    </row>
    <row r="116" spans="1:52" s="25" customFormat="1" ht="21" customHeight="1">
      <c r="A116" s="1476"/>
      <c r="B116" s="1476"/>
      <c r="C116" s="1476"/>
      <c r="D116" s="1473"/>
      <c r="E116" s="1473"/>
      <c r="F116" s="1473"/>
      <c r="G116" s="43"/>
      <c r="H116" s="43"/>
      <c r="I116" s="56"/>
      <c r="J116" s="56"/>
      <c r="K116" s="228"/>
      <c r="L116" s="228"/>
      <c r="M116" s="228"/>
      <c r="N116" s="228"/>
      <c r="O116" s="228"/>
      <c r="P116" s="228"/>
      <c r="Q116" s="228"/>
      <c r="R116" s="228"/>
      <c r="S116" s="228"/>
      <c r="T116" s="228"/>
      <c r="U116" s="228"/>
      <c r="V116" s="228"/>
      <c r="W116" s="228"/>
      <c r="X116" s="228"/>
      <c r="Y116" s="228"/>
      <c r="Z116" s="228"/>
      <c r="AA116" s="56"/>
      <c r="AB116" s="59"/>
      <c r="AC116" s="59"/>
      <c r="AD116" s="230"/>
      <c r="AE116" s="230"/>
      <c r="AF116" s="56"/>
      <c r="AG116" s="56"/>
      <c r="AH116" s="56"/>
      <c r="AI116" s="56"/>
      <c r="AJ116" s="56"/>
      <c r="AK116" s="56"/>
      <c r="AL116" s="56"/>
      <c r="AM116" s="56"/>
      <c r="AN116" s="56"/>
      <c r="AO116" s="56"/>
      <c r="AP116" s="56"/>
    </row>
    <row r="117" spans="1:52">
      <c r="A117" s="1474"/>
      <c r="B117" s="1474"/>
      <c r="C117" s="1474"/>
      <c r="D117" s="1473"/>
      <c r="E117" s="1473"/>
      <c r="F117" s="1473"/>
    </row>
    <row r="118" spans="1:52">
      <c r="A118" s="134"/>
      <c r="B118" s="134"/>
      <c r="C118" s="134"/>
      <c r="D118" s="135"/>
      <c r="E118" s="135"/>
      <c r="F118" s="135"/>
    </row>
    <row r="119" spans="1:52" ht="47.25" customHeight="1">
      <c r="A119" s="1481" t="str">
        <f>H119&amp;I119&amp;J119</f>
        <v/>
      </c>
      <c r="B119" s="1481"/>
      <c r="C119" s="1481"/>
      <c r="D119" s="1481"/>
      <c r="E119" s="1481"/>
      <c r="F119" s="1481"/>
      <c r="H119" s="282"/>
      <c r="I119" s="283"/>
      <c r="J119" s="283"/>
    </row>
  </sheetData>
  <sheetProtection password="CBD2" sheet="1" objects="1" scenarios="1" formatColumns="0" formatRows="0" selectLockedCells="1"/>
  <dataConsolidate/>
  <customSheetViews>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59" right="0.46" top="0.59055118110236204" bottom="0.59055118110236204" header="0.35433070866141703" footer="0.35433070866141703"/>
      <pageSetup scale="59" fitToHeight="5" orientation="portrait" r:id="rId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6"/>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28"/>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s>
  <mergeCells count="121">
    <mergeCell ref="B85:F85"/>
    <mergeCell ref="B46:C46"/>
    <mergeCell ref="B64:F64"/>
    <mergeCell ref="B65:F65"/>
    <mergeCell ref="D49:F49"/>
    <mergeCell ref="A110:C110"/>
    <mergeCell ref="D112:F112"/>
    <mergeCell ref="D110:F110"/>
    <mergeCell ref="A112:C112"/>
    <mergeCell ref="B106:C106"/>
    <mergeCell ref="B89:F89"/>
    <mergeCell ref="B91:F91"/>
    <mergeCell ref="B86:F86"/>
    <mergeCell ref="B83:F83"/>
    <mergeCell ref="B84:F84"/>
    <mergeCell ref="D46:F46"/>
    <mergeCell ref="B66:F66"/>
    <mergeCell ref="B58:F58"/>
    <mergeCell ref="B59:F59"/>
    <mergeCell ref="B60:F60"/>
    <mergeCell ref="B61:F61"/>
    <mergeCell ref="B48:C48"/>
    <mergeCell ref="B68:F68"/>
    <mergeCell ref="B67:F67"/>
    <mergeCell ref="A119:F119"/>
    <mergeCell ref="A113:C113"/>
    <mergeCell ref="D113:F113"/>
    <mergeCell ref="A114:C114"/>
    <mergeCell ref="D114:F114"/>
    <mergeCell ref="D111:F111"/>
    <mergeCell ref="A111:C111"/>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4:C54"/>
    <mergeCell ref="D54:F54"/>
    <mergeCell ref="D55:F55"/>
    <mergeCell ref="B32:C32"/>
    <mergeCell ref="D36:F36"/>
    <mergeCell ref="B41:C41"/>
    <mergeCell ref="B62:F62"/>
    <mergeCell ref="D48:F48"/>
    <mergeCell ref="B49:C49"/>
    <mergeCell ref="B63:F63"/>
    <mergeCell ref="D43:F43"/>
    <mergeCell ref="B43:C43"/>
    <mergeCell ref="B50:C50"/>
    <mergeCell ref="B57:F57"/>
    <mergeCell ref="B55:C55"/>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G16:H16"/>
    <mergeCell ref="B17:F17"/>
    <mergeCell ref="G23:J23"/>
    <mergeCell ref="B20:F20"/>
    <mergeCell ref="G20:J20"/>
    <mergeCell ref="D30:F30"/>
    <mergeCell ref="D27:F27"/>
    <mergeCell ref="B44:C44"/>
    <mergeCell ref="B15:F15"/>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A1:E1"/>
    <mergeCell ref="B90:F90"/>
    <mergeCell ref="B37:C37"/>
    <mergeCell ref="B38:C38"/>
    <mergeCell ref="B39:C39"/>
    <mergeCell ref="B40:C40"/>
    <mergeCell ref="D44:F44"/>
    <mergeCell ref="B45:C45"/>
    <mergeCell ref="B56:C56"/>
    <mergeCell ref="D56:F56"/>
    <mergeCell ref="A3:F3"/>
    <mergeCell ref="C5:F5"/>
    <mergeCell ref="B6:C6"/>
    <mergeCell ref="B36:C36"/>
    <mergeCell ref="B31:C31"/>
    <mergeCell ref="D24:F24"/>
    <mergeCell ref="B30:C30"/>
    <mergeCell ref="D23:F23"/>
    <mergeCell ref="D25:F25"/>
    <mergeCell ref="D26:F26"/>
    <mergeCell ref="C82:D82"/>
    <mergeCell ref="B47:C47"/>
    <mergeCell ref="D47:F47"/>
    <mergeCell ref="D42:F42"/>
  </mergeCells>
  <conditionalFormatting sqref="Z27">
    <cfRule type="expression" dxfId="11" priority="21" stopIfTrue="1">
      <formula>"if(right($I$21,1)=""."")"</formula>
    </cfRule>
  </conditionalFormatting>
  <conditionalFormatting sqref="H29">
    <cfRule type="expression" dxfId="10" priority="20" stopIfTrue="1">
      <formula>$G$29="Not Applicable"</formula>
    </cfRule>
  </conditionalFormatting>
  <conditionalFormatting sqref="D28:F28 H28:H29">
    <cfRule type="expression" dxfId="9" priority="19" stopIfTrue="1">
      <formula>$H$28="Sole Bidder"</formula>
    </cfRule>
  </conditionalFormatting>
  <conditionalFormatting sqref="F105:F106">
    <cfRule type="expression" dxfId="8" priority="18" stopIfTrue="1">
      <formula>$E$105=""</formula>
    </cfRule>
  </conditionalFormatting>
  <conditionalFormatting sqref="D29:F29">
    <cfRule type="expression" dxfId="7" priority="16" stopIfTrue="1">
      <formula>$G$29="No"</formula>
    </cfRule>
  </conditionalFormatting>
  <conditionalFormatting sqref="A102:F107">
    <cfRule type="expression" dxfId="6" priority="13">
      <formula>$H$28="Sole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3">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type="whole" allowBlank="1" showInputMessage="1" showErrorMessage="1" error="Enter numeric figure above and including 250" prompt="Enter the Validity of Bid Security in days" sqref="J21" xr:uid="{00000000-0002-0000-1A00-000003000000}">
      <formula1>250</formula1>
      <formula2>500</formula2>
    </dataValidation>
  </dataValidation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rowBreaks count="1" manualBreakCount="1">
    <brk id="92" max="9" man="1"/>
  </rowBreaks>
  <drawing r:id="rId3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O112"/>
  <sheetViews>
    <sheetView workbookViewId="0">
      <selection activeCell="A4" sqref="A4"/>
    </sheetView>
  </sheetViews>
  <sheetFormatPr defaultColWidth="9.140625" defaultRowHeight="12.75"/>
  <cols>
    <col min="1" max="1" width="13.28515625" style="209" customWidth="1"/>
    <col min="2" max="2" width="11.85546875" style="209" customWidth="1"/>
    <col min="3" max="15" width="9.140625" style="209"/>
    <col min="16" max="16384" width="9.140625" style="169"/>
  </cols>
  <sheetData>
    <row r="1" spans="1:15" s="168" customFormat="1" ht="30" customHeight="1">
      <c r="A1" s="1486">
        <f>'Bid Form 1st Envelope '!I21</f>
        <v>0</v>
      </c>
      <c r="B1" s="1486"/>
      <c r="C1" s="207"/>
      <c r="D1" s="207"/>
      <c r="E1" s="207"/>
      <c r="F1" s="207"/>
      <c r="G1" s="207"/>
      <c r="H1" s="207"/>
      <c r="I1" s="207"/>
      <c r="J1" s="207"/>
      <c r="K1" s="207"/>
      <c r="L1" s="207"/>
      <c r="M1" s="207"/>
      <c r="N1" s="207"/>
      <c r="O1" s="207"/>
    </row>
    <row r="2" spans="1:15" s="168" customFormat="1" ht="30" customHeight="1">
      <c r="A2" s="208"/>
      <c r="B2" s="207"/>
      <c r="C2" s="207"/>
      <c r="D2" s="207"/>
      <c r="E2" s="207"/>
      <c r="F2" s="207"/>
      <c r="G2" s="207"/>
      <c r="H2" s="207"/>
      <c r="I2" s="207"/>
      <c r="J2" s="207"/>
      <c r="K2" s="207"/>
      <c r="L2" s="207"/>
      <c r="M2" s="207"/>
      <c r="N2" s="207"/>
      <c r="O2" s="207"/>
    </row>
    <row r="3" spans="1:15">
      <c r="A3" s="208"/>
    </row>
    <row r="4" spans="1:15">
      <c r="A4" s="210" t="str">
        <f>IF(OR((A1&gt;9999999999),(A1&lt;0)),"Invalid Entry - More than 1000 crore OR -ve value",IF(A1=0, "Rs. Zero Only ",+CONCATENATE("Rs. ", B11,D11,B10,D10,B9,D9,B8,D8,B7,D7,B6," Only")))</f>
        <v xml:space="preserve">Rs. Zero Only </v>
      </c>
    </row>
    <row r="5" spans="1:15">
      <c r="A5" s="208"/>
    </row>
    <row r="6" spans="1:15">
      <c r="A6" s="211">
        <f>-INT(A1/100)*100+ROUND(A1,0)</f>
        <v>0</v>
      </c>
      <c r="B6" s="209" t="str">
        <f t="shared" ref="B6:B11" si="0">IF(A6=0,"",LOOKUP(A6,$A$13:$A$112,$B$13:$B$112))</f>
        <v/>
      </c>
      <c r="D6" s="210"/>
    </row>
    <row r="7" spans="1:15">
      <c r="A7" s="211">
        <f>-INT(A1/1000)*10+INT(A1/100)</f>
        <v>0</v>
      </c>
      <c r="B7" s="209" t="str">
        <f t="shared" si="0"/>
        <v/>
      </c>
      <c r="D7" s="210" t="str">
        <f>+IF(B7="",""," Hundred ")</f>
        <v/>
      </c>
    </row>
    <row r="8" spans="1:15">
      <c r="A8" s="211">
        <f>-INT(A1/100000)*100+INT(A1/1000)</f>
        <v>0</v>
      </c>
      <c r="B8" s="209" t="str">
        <f t="shared" si="0"/>
        <v/>
      </c>
      <c r="D8" s="210" t="str">
        <f>IF((B8=""),IF(C8="",""," Thousand ")," Thousand ")</f>
        <v/>
      </c>
    </row>
    <row r="9" spans="1:15">
      <c r="A9" s="211">
        <f>-INT(A1/10000000)*100+INT(A1/100000)</f>
        <v>0</v>
      </c>
      <c r="B9" s="209" t="str">
        <f t="shared" si="0"/>
        <v/>
      </c>
      <c r="D9" s="210" t="str">
        <f>IF((B9=""),IF(C9="",""," Lac ")," Lac ")</f>
        <v/>
      </c>
    </row>
    <row r="10" spans="1:15">
      <c r="A10" s="211">
        <f>-INT(A1/1000000000)*100+INT(A1/10000000)</f>
        <v>0</v>
      </c>
      <c r="B10" s="212" t="str">
        <f t="shared" si="0"/>
        <v/>
      </c>
      <c r="D10" s="210" t="str">
        <f>IF((B10=""),IF(C10="",""," Crore ")," Crore ")</f>
        <v/>
      </c>
    </row>
    <row r="11" spans="1:15">
      <c r="A11" s="213">
        <f>-INT(A1/10000000000)*1000+INT(A1/1000000000)</f>
        <v>0</v>
      </c>
      <c r="B11" s="212" t="str">
        <f t="shared" si="0"/>
        <v/>
      </c>
      <c r="D11" s="210" t="str">
        <f>IF((B11=""),IF(C11="",""," Hundred ")," Hundred ")</f>
        <v/>
      </c>
    </row>
    <row r="13" spans="1:15">
      <c r="A13" s="214">
        <v>1</v>
      </c>
      <c r="B13" s="215" t="s">
        <v>187</v>
      </c>
    </row>
    <row r="14" spans="1:15">
      <c r="A14" s="214">
        <v>2</v>
      </c>
      <c r="B14" s="215" t="s">
        <v>188</v>
      </c>
    </row>
    <row r="15" spans="1:15">
      <c r="A15" s="214">
        <v>3</v>
      </c>
      <c r="B15" s="215" t="s">
        <v>189</v>
      </c>
    </row>
    <row r="16" spans="1:15">
      <c r="A16" s="214">
        <v>4</v>
      </c>
      <c r="B16" s="215" t="s">
        <v>190</v>
      </c>
    </row>
    <row r="17" spans="1:2">
      <c r="A17" s="214">
        <v>5</v>
      </c>
      <c r="B17" s="215" t="s">
        <v>191</v>
      </c>
    </row>
    <row r="18" spans="1:2">
      <c r="A18" s="214">
        <v>6</v>
      </c>
      <c r="B18" s="215" t="s">
        <v>192</v>
      </c>
    </row>
    <row r="19" spans="1:2">
      <c r="A19" s="214">
        <v>7</v>
      </c>
      <c r="B19" s="215" t="s">
        <v>193</v>
      </c>
    </row>
    <row r="20" spans="1:2">
      <c r="A20" s="214">
        <v>8</v>
      </c>
      <c r="B20" s="215" t="s">
        <v>194</v>
      </c>
    </row>
    <row r="21" spans="1:2">
      <c r="A21" s="214">
        <v>9</v>
      </c>
      <c r="B21" s="215" t="s">
        <v>195</v>
      </c>
    </row>
    <row r="22" spans="1:2">
      <c r="A22" s="214">
        <v>10</v>
      </c>
      <c r="B22" s="215" t="s">
        <v>196</v>
      </c>
    </row>
    <row r="23" spans="1:2">
      <c r="A23" s="214">
        <v>11</v>
      </c>
      <c r="B23" s="215" t="s">
        <v>197</v>
      </c>
    </row>
    <row r="24" spans="1:2">
      <c r="A24" s="214">
        <v>12</v>
      </c>
      <c r="B24" s="215" t="s">
        <v>198</v>
      </c>
    </row>
    <row r="25" spans="1:2">
      <c r="A25" s="214">
        <v>13</v>
      </c>
      <c r="B25" s="215" t="s">
        <v>199</v>
      </c>
    </row>
    <row r="26" spans="1:2">
      <c r="A26" s="214">
        <v>14</v>
      </c>
      <c r="B26" s="215" t="s">
        <v>200</v>
      </c>
    </row>
    <row r="27" spans="1:2">
      <c r="A27" s="214">
        <v>15</v>
      </c>
      <c r="B27" s="215" t="s">
        <v>201</v>
      </c>
    </row>
    <row r="28" spans="1:2">
      <c r="A28" s="214">
        <v>16</v>
      </c>
      <c r="B28" s="215" t="s">
        <v>202</v>
      </c>
    </row>
    <row r="29" spans="1:2">
      <c r="A29" s="214">
        <v>17</v>
      </c>
      <c r="B29" s="215" t="s">
        <v>203</v>
      </c>
    </row>
    <row r="30" spans="1:2">
      <c r="A30" s="214">
        <v>18</v>
      </c>
      <c r="B30" s="215" t="s">
        <v>204</v>
      </c>
    </row>
    <row r="31" spans="1:2">
      <c r="A31" s="214">
        <v>19</v>
      </c>
      <c r="B31" s="215" t="s">
        <v>205</v>
      </c>
    </row>
    <row r="32" spans="1:2">
      <c r="A32" s="214">
        <v>20</v>
      </c>
      <c r="B32" s="215" t="s">
        <v>206</v>
      </c>
    </row>
    <row r="33" spans="1:2">
      <c r="A33" s="214">
        <v>21</v>
      </c>
      <c r="B33" s="215" t="s">
        <v>207</v>
      </c>
    </row>
    <row r="34" spans="1:2">
      <c r="A34" s="214">
        <v>22</v>
      </c>
      <c r="B34" s="215" t="s">
        <v>208</v>
      </c>
    </row>
    <row r="35" spans="1:2">
      <c r="A35" s="214">
        <v>23</v>
      </c>
      <c r="B35" s="215" t="s">
        <v>209</v>
      </c>
    </row>
    <row r="36" spans="1:2">
      <c r="A36" s="214">
        <v>24</v>
      </c>
      <c r="B36" s="215" t="s">
        <v>210</v>
      </c>
    </row>
    <row r="37" spans="1:2">
      <c r="A37" s="214">
        <v>25</v>
      </c>
      <c r="B37" s="215" t="s">
        <v>211</v>
      </c>
    </row>
    <row r="38" spans="1:2">
      <c r="A38" s="214">
        <v>26</v>
      </c>
      <c r="B38" s="215" t="s">
        <v>212</v>
      </c>
    </row>
    <row r="39" spans="1:2">
      <c r="A39" s="214">
        <v>27</v>
      </c>
      <c r="B39" s="215" t="s">
        <v>213</v>
      </c>
    </row>
    <row r="40" spans="1:2">
      <c r="A40" s="214">
        <v>28</v>
      </c>
      <c r="B40" s="215" t="s">
        <v>214</v>
      </c>
    </row>
    <row r="41" spans="1:2">
      <c r="A41" s="214">
        <v>29</v>
      </c>
      <c r="B41" s="215" t="s">
        <v>215</v>
      </c>
    </row>
    <row r="42" spans="1:2">
      <c r="A42" s="214">
        <v>30</v>
      </c>
      <c r="B42" s="215" t="s">
        <v>216</v>
      </c>
    </row>
    <row r="43" spans="1:2">
      <c r="A43" s="214">
        <v>31</v>
      </c>
      <c r="B43" s="215" t="s">
        <v>217</v>
      </c>
    </row>
    <row r="44" spans="1:2">
      <c r="A44" s="214">
        <v>32</v>
      </c>
      <c r="B44" s="215" t="s">
        <v>218</v>
      </c>
    </row>
    <row r="45" spans="1:2">
      <c r="A45" s="214">
        <v>33</v>
      </c>
      <c r="B45" s="215" t="s">
        <v>219</v>
      </c>
    </row>
    <row r="46" spans="1:2">
      <c r="A46" s="214">
        <v>34</v>
      </c>
      <c r="B46" s="215" t="s">
        <v>220</v>
      </c>
    </row>
    <row r="47" spans="1:2">
      <c r="A47" s="214">
        <v>35</v>
      </c>
      <c r="B47" s="215" t="s">
        <v>12</v>
      </c>
    </row>
    <row r="48" spans="1:2">
      <c r="A48" s="214">
        <v>36</v>
      </c>
      <c r="B48" s="215" t="s">
        <v>221</v>
      </c>
    </row>
    <row r="49" spans="1:2">
      <c r="A49" s="214">
        <v>37</v>
      </c>
      <c r="B49" s="215" t="s">
        <v>222</v>
      </c>
    </row>
    <row r="50" spans="1:2">
      <c r="A50" s="214">
        <v>38</v>
      </c>
      <c r="B50" s="215" t="s">
        <v>223</v>
      </c>
    </row>
    <row r="51" spans="1:2">
      <c r="A51" s="214">
        <v>39</v>
      </c>
      <c r="B51" s="215" t="s">
        <v>224</v>
      </c>
    </row>
    <row r="52" spans="1:2">
      <c r="A52" s="214">
        <v>40</v>
      </c>
      <c r="B52" s="215" t="s">
        <v>225</v>
      </c>
    </row>
    <row r="53" spans="1:2">
      <c r="A53" s="214">
        <v>41</v>
      </c>
      <c r="B53" s="215" t="s">
        <v>226</v>
      </c>
    </row>
    <row r="54" spans="1:2">
      <c r="A54" s="214">
        <v>42</v>
      </c>
      <c r="B54" s="215" t="s">
        <v>227</v>
      </c>
    </row>
    <row r="55" spans="1:2">
      <c r="A55" s="214">
        <v>43</v>
      </c>
      <c r="B55" s="215" t="s">
        <v>228</v>
      </c>
    </row>
    <row r="56" spans="1:2">
      <c r="A56" s="214">
        <v>44</v>
      </c>
      <c r="B56" s="215" t="s">
        <v>229</v>
      </c>
    </row>
    <row r="57" spans="1:2">
      <c r="A57" s="214">
        <v>45</v>
      </c>
      <c r="B57" s="215" t="s">
        <v>230</v>
      </c>
    </row>
    <row r="58" spans="1:2">
      <c r="A58" s="214">
        <v>46</v>
      </c>
      <c r="B58" s="215" t="s">
        <v>231</v>
      </c>
    </row>
    <row r="59" spans="1:2">
      <c r="A59" s="214">
        <v>47</v>
      </c>
      <c r="B59" s="215" t="s">
        <v>232</v>
      </c>
    </row>
    <row r="60" spans="1:2">
      <c r="A60" s="214">
        <v>48</v>
      </c>
      <c r="B60" s="215" t="s">
        <v>233</v>
      </c>
    </row>
    <row r="61" spans="1:2">
      <c r="A61" s="214">
        <v>49</v>
      </c>
      <c r="B61" s="215" t="s">
        <v>234</v>
      </c>
    </row>
    <row r="62" spans="1:2">
      <c r="A62" s="214">
        <v>50</v>
      </c>
      <c r="B62" s="215" t="s">
        <v>235</v>
      </c>
    </row>
    <row r="63" spans="1:2">
      <c r="A63" s="214">
        <v>51</v>
      </c>
      <c r="B63" s="215" t="s">
        <v>236</v>
      </c>
    </row>
    <row r="64" spans="1:2">
      <c r="A64" s="214">
        <v>52</v>
      </c>
      <c r="B64" s="215" t="s">
        <v>237</v>
      </c>
    </row>
    <row r="65" spans="1:2">
      <c r="A65" s="214">
        <v>53</v>
      </c>
      <c r="B65" s="215" t="s">
        <v>238</v>
      </c>
    </row>
    <row r="66" spans="1:2">
      <c r="A66" s="214">
        <v>54</v>
      </c>
      <c r="B66" s="215" t="s">
        <v>239</v>
      </c>
    </row>
    <row r="67" spans="1:2">
      <c r="A67" s="214">
        <v>55</v>
      </c>
      <c r="B67" s="215" t="s">
        <v>240</v>
      </c>
    </row>
    <row r="68" spans="1:2">
      <c r="A68" s="214">
        <v>56</v>
      </c>
      <c r="B68" s="215" t="s">
        <v>241</v>
      </c>
    </row>
    <row r="69" spans="1:2">
      <c r="A69" s="214">
        <v>57</v>
      </c>
      <c r="B69" s="215" t="s">
        <v>242</v>
      </c>
    </row>
    <row r="70" spans="1:2">
      <c r="A70" s="214">
        <v>58</v>
      </c>
      <c r="B70" s="215" t="s">
        <v>243</v>
      </c>
    </row>
    <row r="71" spans="1:2">
      <c r="A71" s="214">
        <v>59</v>
      </c>
      <c r="B71" s="215" t="s">
        <v>244</v>
      </c>
    </row>
    <row r="72" spans="1:2">
      <c r="A72" s="214">
        <v>60</v>
      </c>
      <c r="B72" s="215" t="s">
        <v>245</v>
      </c>
    </row>
    <row r="73" spans="1:2">
      <c r="A73" s="214">
        <v>61</v>
      </c>
      <c r="B73" s="215" t="s">
        <v>246</v>
      </c>
    </row>
    <row r="74" spans="1:2">
      <c r="A74" s="214">
        <v>62</v>
      </c>
      <c r="B74" s="215" t="s">
        <v>247</v>
      </c>
    </row>
    <row r="75" spans="1:2">
      <c r="A75" s="214">
        <v>63</v>
      </c>
      <c r="B75" s="215" t="s">
        <v>248</v>
      </c>
    </row>
    <row r="76" spans="1:2">
      <c r="A76" s="214">
        <v>64</v>
      </c>
      <c r="B76" s="215" t="s">
        <v>249</v>
      </c>
    </row>
    <row r="77" spans="1:2">
      <c r="A77" s="214">
        <v>65</v>
      </c>
      <c r="B77" s="215" t="s">
        <v>250</v>
      </c>
    </row>
    <row r="78" spans="1:2">
      <c r="A78" s="214">
        <v>66</v>
      </c>
      <c r="B78" s="215" t="s">
        <v>251</v>
      </c>
    </row>
    <row r="79" spans="1:2">
      <c r="A79" s="214">
        <v>67</v>
      </c>
      <c r="B79" s="215" t="s">
        <v>252</v>
      </c>
    </row>
    <row r="80" spans="1:2">
      <c r="A80" s="214">
        <v>68</v>
      </c>
      <c r="B80" s="215" t="s">
        <v>253</v>
      </c>
    </row>
    <row r="81" spans="1:2">
      <c r="A81" s="214">
        <v>69</v>
      </c>
      <c r="B81" s="215" t="s">
        <v>254</v>
      </c>
    </row>
    <row r="82" spans="1:2">
      <c r="A82" s="214">
        <v>70</v>
      </c>
      <c r="B82" s="215" t="s">
        <v>255</v>
      </c>
    </row>
    <row r="83" spans="1:2">
      <c r="A83" s="214">
        <v>71</v>
      </c>
      <c r="B83" s="215" t="s">
        <v>256</v>
      </c>
    </row>
    <row r="84" spans="1:2">
      <c r="A84" s="214">
        <v>72</v>
      </c>
      <c r="B84" s="215" t="s">
        <v>257</v>
      </c>
    </row>
    <row r="85" spans="1:2">
      <c r="A85" s="214">
        <v>73</v>
      </c>
      <c r="B85" s="215" t="s">
        <v>258</v>
      </c>
    </row>
    <row r="86" spans="1:2">
      <c r="A86" s="214">
        <v>74</v>
      </c>
      <c r="B86" s="215" t="s">
        <v>259</v>
      </c>
    </row>
    <row r="87" spans="1:2">
      <c r="A87" s="214">
        <v>75</v>
      </c>
      <c r="B87" s="215" t="s">
        <v>260</v>
      </c>
    </row>
    <row r="88" spans="1:2">
      <c r="A88" s="214">
        <v>76</v>
      </c>
      <c r="B88" s="215" t="s">
        <v>261</v>
      </c>
    </row>
    <row r="89" spans="1:2">
      <c r="A89" s="214">
        <v>77</v>
      </c>
      <c r="B89" s="215" t="s">
        <v>262</v>
      </c>
    </row>
    <row r="90" spans="1:2">
      <c r="A90" s="214">
        <v>78</v>
      </c>
      <c r="B90" s="215" t="s">
        <v>263</v>
      </c>
    </row>
    <row r="91" spans="1:2">
      <c r="A91" s="214">
        <v>79</v>
      </c>
      <c r="B91" s="215" t="s">
        <v>264</v>
      </c>
    </row>
    <row r="92" spans="1:2">
      <c r="A92" s="214">
        <v>80</v>
      </c>
      <c r="B92" s="215" t="s">
        <v>265</v>
      </c>
    </row>
    <row r="93" spans="1:2">
      <c r="A93" s="214">
        <v>81</v>
      </c>
      <c r="B93" s="215" t="s">
        <v>266</v>
      </c>
    </row>
    <row r="94" spans="1:2">
      <c r="A94" s="214">
        <v>82</v>
      </c>
      <c r="B94" s="215" t="s">
        <v>267</v>
      </c>
    </row>
    <row r="95" spans="1:2">
      <c r="A95" s="214">
        <v>83</v>
      </c>
      <c r="B95" s="215" t="s">
        <v>268</v>
      </c>
    </row>
    <row r="96" spans="1:2">
      <c r="A96" s="214">
        <v>84</v>
      </c>
      <c r="B96" s="215" t="s">
        <v>269</v>
      </c>
    </row>
    <row r="97" spans="1:2">
      <c r="A97" s="214">
        <v>85</v>
      </c>
      <c r="B97" s="215" t="s">
        <v>270</v>
      </c>
    </row>
    <row r="98" spans="1:2">
      <c r="A98" s="214">
        <v>86</v>
      </c>
      <c r="B98" s="215" t="s">
        <v>271</v>
      </c>
    </row>
    <row r="99" spans="1:2">
      <c r="A99" s="214">
        <v>87</v>
      </c>
      <c r="B99" s="215" t="s">
        <v>272</v>
      </c>
    </row>
    <row r="100" spans="1:2">
      <c r="A100" s="214">
        <v>88</v>
      </c>
      <c r="B100" s="215" t="s">
        <v>273</v>
      </c>
    </row>
    <row r="101" spans="1:2">
      <c r="A101" s="214">
        <v>89</v>
      </c>
      <c r="B101" s="215" t="s">
        <v>274</v>
      </c>
    </row>
    <row r="102" spans="1:2">
      <c r="A102" s="214">
        <v>90</v>
      </c>
      <c r="B102" s="215" t="s">
        <v>275</v>
      </c>
    </row>
    <row r="103" spans="1:2">
      <c r="A103" s="214">
        <v>91</v>
      </c>
      <c r="B103" s="215" t="s">
        <v>276</v>
      </c>
    </row>
    <row r="104" spans="1:2">
      <c r="A104" s="214">
        <v>92</v>
      </c>
      <c r="B104" s="215" t="s">
        <v>277</v>
      </c>
    </row>
    <row r="105" spans="1:2">
      <c r="A105" s="214">
        <v>93</v>
      </c>
      <c r="B105" s="215" t="s">
        <v>278</v>
      </c>
    </row>
    <row r="106" spans="1:2">
      <c r="A106" s="214">
        <v>94</v>
      </c>
      <c r="B106" s="215" t="s">
        <v>279</v>
      </c>
    </row>
    <row r="107" spans="1:2">
      <c r="A107" s="214">
        <v>95</v>
      </c>
      <c r="B107" s="215" t="s">
        <v>280</v>
      </c>
    </row>
    <row r="108" spans="1:2">
      <c r="A108" s="214">
        <v>96</v>
      </c>
      <c r="B108" s="215" t="s">
        <v>281</v>
      </c>
    </row>
    <row r="109" spans="1:2">
      <c r="A109" s="214">
        <v>97</v>
      </c>
      <c r="B109" s="215" t="s">
        <v>282</v>
      </c>
    </row>
    <row r="110" spans="1:2">
      <c r="A110" s="214">
        <v>98</v>
      </c>
      <c r="B110" s="215" t="s">
        <v>283</v>
      </c>
    </row>
    <row r="111" spans="1:2">
      <c r="A111" s="214">
        <v>99</v>
      </c>
      <c r="B111" s="215" t="s">
        <v>284</v>
      </c>
    </row>
    <row r="112" spans="1:2">
      <c r="A112" s="214">
        <v>100</v>
      </c>
      <c r="B112" s="215" t="s">
        <v>285</v>
      </c>
    </row>
  </sheetData>
  <sheetProtection password="8F0B" sheet="1" objects="1" scenarios="1" selectLockedCells="1" selectUnlockedCells="1"/>
  <customSheetViews>
    <customSheetView guid="{B9DDBA10-9BB0-4D91-9619-C113F75B2489}" state="hidden">
      <selection activeCell="A4" sqref="A4"/>
      <pageMargins left="0.75" right="0.75" top="1" bottom="1" header="0.5" footer="0.5"/>
      <pageSetup orientation="portrait" r:id="rId1"/>
      <headerFooter alignWithMargins="0"/>
    </customSheetView>
    <customSheetView guid="{696D4A13-5E44-4B16-B107-EB70ABB06CBE}" state="hidden">
      <selection activeCell="A4" sqref="A4"/>
      <pageMargins left="0.75" right="0.75" top="1" bottom="1" header="0.5" footer="0.5"/>
      <pageSetup orientation="portrait" r:id="rId2"/>
      <headerFooter alignWithMargins="0"/>
    </customSheetView>
    <customSheetView guid="{5476C51C-4037-4B28-A818-10D7CDF0C66A}" state="hidden">
      <selection activeCell="A4" sqref="A4"/>
      <pageMargins left="0.75" right="0.75" top="1" bottom="1" header="0.5" footer="0.5"/>
      <pageSetup orientation="portrait" r:id="rId3"/>
      <headerFooter alignWithMargins="0"/>
    </customSheetView>
    <customSheetView guid="{273BBCBD-8F12-4445-A7CA-FDA7C67AE3D5}" state="hidden">
      <selection activeCell="A4" sqref="A4"/>
      <pageMargins left="0.75" right="0.75" top="1" bottom="1" header="0.5" footer="0.5"/>
      <pageSetup orientation="portrait" r:id="rId4"/>
      <headerFooter alignWithMargins="0"/>
    </customSheetView>
    <customSheetView guid="{27CB7082-4FAB-46F1-8968-11E3E4A629B2}" state="hidden">
      <selection activeCell="A4" sqref="A4"/>
      <pageMargins left="0.75" right="0.75" top="1" bottom="1" header="0.5" footer="0.5"/>
      <pageSetup orientation="portrait" r:id="rId5"/>
      <headerFooter alignWithMargins="0"/>
    </customSheetView>
    <customSheetView guid="{CDF7C778-C53B-45C7-952D-968F867FB204}" state="hidden">
      <selection activeCell="A4" sqref="A4"/>
      <pageMargins left="0.75" right="0.75" top="1" bottom="1" header="0.5" footer="0.5"/>
      <pageSetup orientation="portrait" r:id="rId6"/>
      <headerFooter alignWithMargins="0"/>
    </customSheetView>
    <customSheetView guid="{2CF6F19D-227C-4840-A9E1-6C944B0145DB}" state="hidden">
      <selection activeCell="A4" sqref="A4"/>
      <pageMargins left="0.75" right="0.75" top="1" bottom="1" header="0.5" footer="0.5"/>
      <pageSetup orientation="portrait" r:id="rId7"/>
      <headerFooter alignWithMargins="0"/>
    </customSheetView>
    <customSheetView guid="{E51D3662-FFCE-4FD6-A590-7DDC9E38C41F}" state="hidden">
      <selection activeCell="A4" sqref="A4"/>
      <pageMargins left="0.75" right="0.75" top="1" bottom="1" header="0.5" footer="0.5"/>
      <pageSetup orientation="portrait" r:id="rId8"/>
      <headerFooter alignWithMargins="0"/>
    </customSheetView>
    <customSheetView guid="{CB7992C9-ABA5-4C7D-8C49-1E1D8E8875C7}" state="hidden">
      <selection activeCell="A4" sqref="A4"/>
      <pageMargins left="0.75" right="0.75" top="1" bottom="1" header="0.5" footer="0.5"/>
      <pageSetup orientation="portrait" r:id="rId9"/>
      <headerFooter alignWithMargins="0"/>
    </customSheetView>
    <customSheetView guid="{97C0FC0E-800C-45C9-895E-E91A3F1ADBA4}" state="hidden">
      <selection activeCell="A4" sqref="A4"/>
      <pageMargins left="0.75" right="0.75" top="1" bottom="1" header="0.5" footer="0.5"/>
      <pageSetup orientation="portrait" r:id="rId10"/>
      <headerFooter alignWithMargins="0"/>
    </customSheetView>
    <customSheetView guid="{15A19D23-A9FD-4FC1-B7B0-F2D16BDFC729}" state="hidden">
      <selection activeCell="A4" sqref="A4"/>
      <pageMargins left="0.75" right="0.75" top="1" bottom="1" header="0.5" footer="0.5"/>
      <pageSetup orientation="portrait" r:id="rId11"/>
      <headerFooter alignWithMargins="0"/>
    </customSheetView>
    <customSheetView guid="{C5EDD9E3-0801-4479-8600-A80B0FCFDF0B}" state="hidden">
      <selection activeCell="A4" sqref="A4"/>
      <pageMargins left="0.75" right="0.75" top="1" bottom="1" header="0.5" footer="0.5"/>
      <pageSetup orientation="portrait" r:id="rId12"/>
      <headerFooter alignWithMargins="0"/>
    </customSheetView>
    <customSheetView guid="{FE4EC9C4-31B9-4D40-8323-5B16C3BC840F}" state="hidden">
      <selection activeCell="A4" sqref="A4"/>
      <pageMargins left="0.75" right="0.75" top="1" bottom="1" header="0.5" footer="0.5"/>
      <pageSetup orientation="portrait" r:id="rId13"/>
      <headerFooter alignWithMargins="0"/>
    </customSheetView>
    <customSheetView guid="{F9FE2C60-2849-4C32-B532-2B1A89FFA9C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43BCBF1E-CDCF-4541-8D79-87EDCECBC1FD}" state="hidden">
      <selection activeCell="A4" sqref="A4"/>
      <pageMargins left="0.75" right="0.75" top="1" bottom="1" header="0.5" footer="0.5"/>
      <pageSetup orientation="portrait" r:id="rId16"/>
      <headerFooter alignWithMargins="0"/>
    </customSheetView>
    <customSheetView guid="{7A9EA6D6-4DDF-43D9-92E6-C6AFAD14E266}" state="hidden">
      <selection activeCell="A4" sqref="A4"/>
      <pageMargins left="0.75" right="0.75" top="1" bottom="1" header="0.5" footer="0.5"/>
      <pageSetup orientation="portrait" r:id="rId17"/>
      <headerFooter alignWithMargins="0"/>
    </customSheetView>
    <customSheetView guid="{DC28ED1E-3E35-4094-9C2B-5C0A1C1D459C}" state="hidden">
      <selection activeCell="A4" sqref="A4"/>
      <pageMargins left="0.75" right="0.75" top="1" bottom="1" header="0.5" footer="0.5"/>
      <pageSetup orientation="portrait" r:id="rId18"/>
      <headerFooter alignWithMargins="0"/>
    </customSheetView>
    <customSheetView guid="{240327DD-375F-45D4-BA52-89AFD79FE6A1}" state="hidden">
      <selection activeCell="A4" sqref="A4"/>
      <pageMargins left="0.75" right="0.75" top="1" bottom="1" header="0.5" footer="0.5"/>
      <pageSetup orientation="portrait" r:id="rId19"/>
      <headerFooter alignWithMargins="0"/>
    </customSheetView>
    <customSheetView guid="{477F7E43-D393-45BA-B99B-D838E4629B5D}" state="hidden">
      <selection activeCell="A4" sqref="A4"/>
      <pageMargins left="0.75" right="0.75" top="1" bottom="1" header="0.5" footer="0.5"/>
      <pageSetup orientation="portrait" r:id="rId20"/>
      <headerFooter alignWithMargins="0"/>
    </customSheetView>
    <customSheetView guid="{8E3ED18F-7B8F-4A1C-969D-A70DC3B696C3}" state="hidden">
      <selection activeCell="A4" sqref="A4"/>
      <pageMargins left="0.75" right="0.75" top="1" bottom="1" header="0.5" footer="0.5"/>
      <pageSetup orientation="portrait" r:id="rId21"/>
      <headerFooter alignWithMargins="0"/>
    </customSheetView>
    <customSheetView guid="{38BECF6E-1A53-4F98-87B9-44F2C5F77E08}" state="hidden">
      <selection activeCell="A4" sqref="A4"/>
      <pageMargins left="0.75" right="0.75" top="1" bottom="1" header="0.5" footer="0.5"/>
      <pageSetup orientation="portrait" r:id="rId22"/>
      <headerFooter alignWithMargins="0"/>
    </customSheetView>
    <customSheetView guid="{340562B9-6CEE-4962-8D7D-CA1C6778F52C}" state="hidden">
      <selection activeCell="A4" sqref="A4"/>
      <pageMargins left="0.75" right="0.75" top="1" bottom="1" header="0.5" footer="0.5"/>
      <pageSetup orientation="portrait" r:id="rId23"/>
      <headerFooter alignWithMargins="0"/>
    </customSheetView>
    <customSheetView guid="{82E8A0F5-0020-4355-95CF-28601763A783}" state="hidden">
      <selection activeCell="A4" sqref="A4"/>
      <pageMargins left="0.75" right="0.75" top="1" bottom="1" header="0.5" footer="0.5"/>
      <pageSetup orientation="portrait" r:id="rId24"/>
      <headerFooter alignWithMargins="0"/>
    </customSheetView>
    <customSheetView guid="{05855B4F-D61E-4C97-B759-B2F96767F6F8}" state="hidden">
      <selection activeCell="A4" sqref="A4"/>
      <pageMargins left="0.75" right="0.75" top="1" bottom="1" header="0.5" footer="0.5"/>
      <pageSetup orientation="portrait" r:id="rId25"/>
      <headerFooter alignWithMargins="0"/>
    </customSheetView>
    <customSheetView guid="{A8583C01-5E6A-4469-ADCA-440E12AA8084}" state="hidden">
      <selection activeCell="A4" sqref="A4"/>
      <pageMargins left="0.75" right="0.75" top="1" bottom="1" header="0.5" footer="0.5"/>
      <pageSetup orientation="portrait" r:id="rId26"/>
      <headerFooter alignWithMargins="0"/>
    </customSheetView>
    <customSheetView guid="{3836A67F-51F8-4B52-B51D-937DC398CD1F}" state="hidden">
      <selection activeCell="A4" sqref="A4"/>
      <pageMargins left="0.75" right="0.75" top="1" bottom="1" header="0.5" footer="0.5"/>
      <pageSetup orientation="portrait" r:id="rId27"/>
      <headerFooter alignWithMargins="0"/>
    </customSheetView>
    <customSheetView guid="{F8DC905B-04E9-41D7-B695-0DB8D092215B}" state="hidden">
      <selection activeCell="A4" sqref="A4"/>
      <pageMargins left="0.75" right="0.75" top="1" bottom="1" header="0.5" footer="0.5"/>
      <pageSetup orientation="portrait" r:id="rId28"/>
      <headerFooter alignWithMargins="0"/>
    </customSheetView>
    <customSheetView guid="{067EF7EF-2552-42C0-8B2F-9338A16B73EB}" state="hidden">
      <selection activeCell="A4" sqref="A4"/>
      <pageMargins left="0.75" right="0.75" top="1" bottom="1" header="0.5" footer="0.5"/>
      <pageSetup orientation="portrait" r:id="rId29"/>
      <headerFooter alignWithMargins="0"/>
    </customSheetView>
    <customSheetView guid="{F0C5A243-1ADF-42BF-85A0-B6506A13618B}" state="hidden">
      <selection activeCell="A4" sqref="A4"/>
      <pageMargins left="0.75" right="0.75" top="1" bottom="1" header="0.5" footer="0.5"/>
      <pageSetup orientation="portrait" r:id="rId30"/>
      <headerFooter alignWithMargins="0"/>
    </customSheetView>
    <customSheetView guid="{869B0F9C-77A4-468D-A350-EA35CAE357D9}" state="hidden">
      <selection activeCell="A4" sqref="A4"/>
      <pageMargins left="0.75" right="0.75" top="1" bottom="1" header="0.5" footer="0.5"/>
      <pageSetup orientation="portrait" r:id="rId31"/>
      <headerFooter alignWithMargins="0"/>
    </customSheetView>
    <customSheetView guid="{5D67CA2D-8BB3-4F00-894F-4872C1BBE88F}" state="hidden">
      <selection activeCell="A4" sqref="A4"/>
      <pageMargins left="0.75" right="0.75" top="1" bottom="1" header="0.5" footer="0.5"/>
      <pageSetup orientation="portrait" r:id="rId32"/>
      <headerFooter alignWithMargins="0"/>
    </customSheetView>
  </customSheetViews>
  <mergeCells count="1">
    <mergeCell ref="A1:B1"/>
  </mergeCells>
  <pageMargins left="0.75" right="0.75" top="1" bottom="1" header="0.5" footer="0.5"/>
  <pageSetup orientation="portrait" r:id="rId3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4" zoomScale="115" zoomScaleNormal="100" zoomScaleSheetLayoutView="115" workbookViewId="0">
      <selection activeCell="D15" sqref="D15:G15"/>
    </sheetView>
  </sheetViews>
  <sheetFormatPr defaultColWidth="9.140625" defaultRowHeight="16.5"/>
  <cols>
    <col min="1" max="1" width="9.140625" style="418" customWidth="1"/>
    <col min="2" max="2" width="33" style="419" customWidth="1"/>
    <col min="3" max="3" width="11.7109375" style="419" customWidth="1"/>
    <col min="4" max="5" width="6.42578125" style="419" customWidth="1"/>
    <col min="6" max="6" width="6.42578125" style="433" customWidth="1"/>
    <col min="7" max="7" width="39" style="433" customWidth="1"/>
    <col min="8" max="8" width="11.85546875" style="433" hidden="1" customWidth="1"/>
    <col min="9" max="9" width="20.28515625" style="433" hidden="1" customWidth="1"/>
    <col min="10" max="13" width="11.85546875" style="433" hidden="1" customWidth="1"/>
    <col min="14" max="14" width="11.85546875" style="433" customWidth="1"/>
    <col min="15" max="15" width="11.85546875" style="433" hidden="1" customWidth="1"/>
    <col min="16" max="25" width="11.85546875" style="433" customWidth="1"/>
    <col min="26" max="26" width="9.140625" style="418" customWidth="1"/>
    <col min="27" max="27" width="15.28515625" style="418" hidden="1" customWidth="1"/>
    <col min="28" max="28" width="0" style="418" hidden="1" customWidth="1"/>
    <col min="29" max="16384" width="9.140625" style="418"/>
  </cols>
  <sheetData>
    <row r="1" spans="1:29" s="415" customFormat="1" ht="94.5" customHeight="1">
      <c r="B1" s="907" t="str">
        <f>Basic!B1</f>
        <v>Township Works Package-A for construction of Residential and Non-residential buildings including external infrastructural development in various substations of Assam state associated with NER Power System Improvement Project (Intra State: Assam).</v>
      </c>
      <c r="C1" s="908"/>
      <c r="D1" s="908"/>
      <c r="E1" s="908"/>
      <c r="F1" s="908"/>
      <c r="G1" s="908"/>
      <c r="H1" s="416"/>
      <c r="I1" s="416"/>
      <c r="J1" s="416"/>
      <c r="K1" s="416"/>
      <c r="L1" s="416"/>
      <c r="M1" s="416"/>
      <c r="N1" s="416"/>
      <c r="O1" s="416"/>
      <c r="P1" s="416"/>
      <c r="Q1" s="416"/>
      <c r="R1" s="416"/>
      <c r="S1" s="416"/>
      <c r="T1" s="416"/>
      <c r="U1" s="416"/>
      <c r="V1" s="416"/>
      <c r="W1" s="416"/>
      <c r="X1" s="416"/>
      <c r="Y1" s="416"/>
      <c r="AA1" s="417"/>
      <c r="AB1" s="417"/>
      <c r="AC1" s="417"/>
    </row>
    <row r="2" spans="1:29" ht="15.75" customHeight="1">
      <c r="B2" s="930" t="str">
        <f>Basic!B3</f>
        <v>5002001938/CONSULTANCY GIVEN/DOM/A04-CC CS -5</v>
      </c>
      <c r="C2" s="930"/>
      <c r="D2" s="930"/>
      <c r="E2" s="930"/>
      <c r="F2" s="930"/>
      <c r="G2" s="930"/>
      <c r="H2" s="419"/>
      <c r="I2" s="419"/>
      <c r="J2" s="419"/>
      <c r="K2" s="419"/>
      <c r="L2" s="419"/>
      <c r="M2" s="419"/>
      <c r="N2" s="419"/>
      <c r="O2" s="419"/>
      <c r="P2" s="419"/>
      <c r="Q2" s="419"/>
      <c r="R2" s="419"/>
      <c r="S2" s="419"/>
      <c r="T2" s="419"/>
      <c r="U2" s="419"/>
      <c r="V2" s="419"/>
      <c r="W2" s="419"/>
      <c r="X2" s="419"/>
      <c r="Y2" s="419"/>
      <c r="AA2" s="420" t="s">
        <v>557</v>
      </c>
      <c r="AB2" s="421">
        <v>1</v>
      </c>
      <c r="AC2" s="422"/>
    </row>
    <row r="3" spans="1:29" ht="12" customHeight="1">
      <c r="B3" s="423"/>
      <c r="C3" s="423"/>
      <c r="D3" s="423"/>
      <c r="E3" s="423"/>
      <c r="F3" s="419"/>
      <c r="G3" s="419"/>
      <c r="H3" s="419"/>
      <c r="I3" s="419"/>
      <c r="J3" s="419"/>
      <c r="K3" s="419"/>
      <c r="L3" s="419"/>
      <c r="M3" s="424" t="s">
        <v>554</v>
      </c>
      <c r="N3" s="419"/>
      <c r="O3" s="419"/>
      <c r="P3" s="419"/>
      <c r="Q3" s="419"/>
      <c r="R3" s="419"/>
      <c r="S3" s="419"/>
      <c r="T3" s="419"/>
      <c r="U3" s="419"/>
      <c r="V3" s="419"/>
      <c r="W3" s="419"/>
      <c r="X3" s="419"/>
      <c r="Y3" s="419"/>
      <c r="AA3" s="420" t="s">
        <v>558</v>
      </c>
      <c r="AB3" s="421" t="s">
        <v>11</v>
      </c>
      <c r="AC3" s="422"/>
    </row>
    <row r="4" spans="1:29" ht="20.100000000000001" customHeight="1">
      <c r="B4" s="931" t="s">
        <v>169</v>
      </c>
      <c r="C4" s="931"/>
      <c r="D4" s="931"/>
      <c r="E4" s="931"/>
      <c r="F4" s="931"/>
      <c r="G4" s="931"/>
      <c r="H4" s="419"/>
      <c r="I4" s="419"/>
      <c r="J4" s="419"/>
      <c r="K4" s="419"/>
      <c r="L4" s="419"/>
      <c r="M4" s="424" t="s">
        <v>483</v>
      </c>
      <c r="N4" s="419"/>
      <c r="O4" s="419"/>
      <c r="P4" s="419"/>
      <c r="Q4" s="419"/>
      <c r="R4" s="419"/>
      <c r="S4" s="419"/>
      <c r="T4" s="419"/>
      <c r="U4" s="419"/>
      <c r="V4" s="419"/>
      <c r="W4" s="419"/>
      <c r="X4" s="419"/>
      <c r="Y4" s="419"/>
      <c r="AA4" s="420"/>
      <c r="AB4" s="421"/>
      <c r="AC4" s="422"/>
    </row>
    <row r="5" spans="1:29" ht="12" customHeight="1">
      <c r="B5" s="425"/>
      <c r="C5" s="425"/>
      <c r="F5" s="419"/>
      <c r="G5" s="419"/>
      <c r="H5" s="419"/>
      <c r="I5" s="419"/>
      <c r="J5" s="419"/>
      <c r="K5" s="419"/>
      <c r="L5" s="419"/>
      <c r="M5" s="419"/>
      <c r="N5" s="419"/>
      <c r="O5" s="419"/>
      <c r="P5" s="419"/>
      <c r="Q5" s="419"/>
      <c r="R5" s="419"/>
      <c r="S5" s="419"/>
      <c r="T5" s="419"/>
      <c r="U5" s="419"/>
      <c r="V5" s="419"/>
      <c r="W5" s="419"/>
      <c r="X5" s="419"/>
      <c r="Y5" s="419"/>
      <c r="AA5" s="422"/>
      <c r="AB5" s="422"/>
      <c r="AC5" s="422"/>
    </row>
    <row r="6" spans="1:29" s="415" customFormat="1" ht="43.5" hidden="1" customHeight="1">
      <c r="B6" s="426" t="s">
        <v>165</v>
      </c>
      <c r="C6" s="427"/>
      <c r="D6" s="932" t="s">
        <v>557</v>
      </c>
      <c r="E6" s="933"/>
      <c r="F6" s="933"/>
      <c r="G6" s="934"/>
      <c r="H6" s="428"/>
      <c r="I6" s="466" t="str">
        <f>D6</f>
        <v>Sole Bidder</v>
      </c>
      <c r="J6" s="467">
        <f>IF(I6="JV (Joint Venture)",1,2)</f>
        <v>2</v>
      </c>
      <c r="K6" s="428"/>
      <c r="L6" s="428"/>
      <c r="M6" s="428"/>
      <c r="N6" s="428"/>
      <c r="O6" s="428"/>
      <c r="P6" s="428"/>
      <c r="Q6" s="428"/>
      <c r="R6" s="428"/>
      <c r="S6" s="428"/>
      <c r="U6" s="428"/>
      <c r="V6" s="428"/>
      <c r="W6" s="428"/>
      <c r="X6" s="428"/>
      <c r="Y6" s="428"/>
      <c r="AA6" s="430">
        <f>IF(D6= "Sole Bidder", 0, D7)</f>
        <v>0</v>
      </c>
      <c r="AB6" s="417"/>
      <c r="AC6" s="417"/>
    </row>
    <row r="7" spans="1:29" ht="50.1" hidden="1" customHeight="1">
      <c r="A7" s="431"/>
      <c r="B7" s="426" t="str">
        <f>IF(D6= "JV (Joint Venture)", "Total Nos. of  Partners in the JV [excluding the Lead Partner]", "")</f>
        <v/>
      </c>
      <c r="C7" s="432"/>
      <c r="D7" s="935">
        <v>1</v>
      </c>
      <c r="E7" s="936"/>
      <c r="F7" s="936"/>
      <c r="G7" s="937"/>
      <c r="I7" s="466"/>
      <c r="J7" s="466"/>
      <c r="AA7" s="422"/>
      <c r="AB7" s="422"/>
      <c r="AC7" s="422"/>
    </row>
    <row r="8" spans="1:29" ht="12" customHeight="1">
      <c r="B8" s="425"/>
      <c r="C8" s="425"/>
      <c r="F8" s="419"/>
      <c r="G8" s="419"/>
      <c r="H8" s="419"/>
      <c r="I8" s="419"/>
      <c r="J8" s="419"/>
      <c r="K8" s="419"/>
      <c r="L8" s="419"/>
      <c r="M8" s="419"/>
      <c r="N8" s="419"/>
      <c r="O8" s="419"/>
      <c r="P8" s="419"/>
      <c r="Q8" s="419"/>
      <c r="R8" s="419"/>
      <c r="S8" s="419"/>
      <c r="T8" s="419"/>
      <c r="U8" s="419"/>
      <c r="V8" s="419"/>
      <c r="W8" s="419"/>
      <c r="X8" s="419"/>
      <c r="Y8" s="419"/>
      <c r="AA8" s="422"/>
      <c r="AB8" s="422"/>
      <c r="AC8" s="422"/>
    </row>
    <row r="9" spans="1:29" ht="12" customHeight="1">
      <c r="B9" s="425"/>
      <c r="C9" s="425"/>
      <c r="F9" s="419"/>
      <c r="G9" s="419"/>
      <c r="H9" s="419"/>
      <c r="I9" s="419"/>
      <c r="J9" s="419"/>
      <c r="K9" s="419"/>
      <c r="L9" s="419"/>
      <c r="M9" s="419"/>
      <c r="N9" s="419"/>
      <c r="O9" s="419"/>
      <c r="P9" s="419"/>
      <c r="Q9" s="419"/>
      <c r="R9" s="419"/>
      <c r="S9" s="419"/>
      <c r="T9" s="419"/>
      <c r="U9" s="419"/>
      <c r="V9" s="419"/>
      <c r="W9" s="419"/>
      <c r="X9" s="419"/>
      <c r="Y9" s="419"/>
      <c r="AA9" s="422"/>
      <c r="AB9" s="422"/>
      <c r="AC9" s="422"/>
    </row>
    <row r="10" spans="1:29" ht="30" customHeight="1">
      <c r="B10" s="413" t="s">
        <v>720</v>
      </c>
      <c r="C10" s="434"/>
      <c r="D10" s="927"/>
      <c r="E10" s="928"/>
      <c r="F10" s="928"/>
      <c r="G10" s="929"/>
      <c r="H10" s="419"/>
      <c r="I10" s="419"/>
      <c r="J10" s="419"/>
      <c r="K10" s="419"/>
      <c r="L10" s="419"/>
      <c r="M10" s="419"/>
      <c r="N10" s="419"/>
      <c r="O10" s="419"/>
      <c r="P10" s="419"/>
      <c r="Q10" s="419"/>
      <c r="R10" s="419"/>
      <c r="S10" s="419"/>
      <c r="T10" s="419"/>
      <c r="U10" s="419"/>
      <c r="V10" s="419"/>
      <c r="W10" s="419"/>
      <c r="X10" s="419"/>
      <c r="Y10" s="419"/>
      <c r="AA10" s="422"/>
      <c r="AB10" s="422"/>
      <c r="AC10" s="422"/>
    </row>
    <row r="11" spans="1:29" ht="29.25" customHeight="1">
      <c r="B11" s="414" t="s">
        <v>721</v>
      </c>
      <c r="C11" s="435"/>
      <c r="D11" s="927"/>
      <c r="E11" s="928"/>
      <c r="F11" s="928"/>
      <c r="G11" s="929"/>
      <c r="H11" s="419"/>
      <c r="I11" s="419"/>
      <c r="J11" s="419"/>
      <c r="K11" s="419"/>
      <c r="L11" s="419"/>
      <c r="M11" s="419"/>
      <c r="N11" s="419"/>
      <c r="O11" s="419"/>
      <c r="P11" s="419"/>
      <c r="Q11" s="419"/>
      <c r="R11" s="419"/>
      <c r="S11" s="419"/>
      <c r="T11" s="419"/>
      <c r="U11" s="419"/>
      <c r="V11" s="419"/>
      <c r="W11" s="419"/>
      <c r="X11" s="419"/>
      <c r="Y11" s="419"/>
      <c r="AA11" s="422"/>
      <c r="AB11" s="422"/>
      <c r="AC11" s="422"/>
    </row>
    <row r="12" spans="1:29" ht="30.75" customHeight="1">
      <c r="B12" s="436"/>
      <c r="C12" s="437"/>
      <c r="D12" s="927"/>
      <c r="E12" s="928"/>
      <c r="F12" s="928"/>
      <c r="G12" s="929"/>
      <c r="H12" s="419"/>
      <c r="I12" s="419"/>
      <c r="J12" s="419"/>
      <c r="K12" s="419"/>
      <c r="L12" s="419"/>
      <c r="M12" s="419"/>
      <c r="N12" s="419"/>
      <c r="O12" s="419"/>
      <c r="P12" s="419"/>
      <c r="Q12" s="419"/>
      <c r="R12" s="419"/>
      <c r="S12" s="419"/>
      <c r="T12" s="419"/>
      <c r="U12" s="419"/>
      <c r="V12" s="419"/>
      <c r="W12" s="419"/>
      <c r="X12" s="419"/>
      <c r="Y12" s="419"/>
      <c r="AA12" s="422"/>
      <c r="AB12" s="422"/>
      <c r="AC12" s="422"/>
    </row>
    <row r="13" spans="1:29" ht="32.25" customHeight="1">
      <c r="B13" s="438"/>
      <c r="C13" s="439"/>
      <c r="D13" s="927"/>
      <c r="E13" s="928"/>
      <c r="F13" s="928"/>
      <c r="G13" s="929"/>
      <c r="H13" s="419"/>
      <c r="I13" s="419"/>
      <c r="J13" s="419"/>
      <c r="K13" s="419"/>
      <c r="L13" s="419"/>
      <c r="M13" s="419"/>
      <c r="N13" s="419"/>
      <c r="O13" s="419"/>
      <c r="P13" s="419"/>
      <c r="Q13" s="419"/>
      <c r="R13" s="419"/>
      <c r="S13" s="419"/>
      <c r="T13" s="419"/>
      <c r="U13" s="419"/>
      <c r="V13" s="419"/>
      <c r="W13" s="419"/>
      <c r="X13" s="419"/>
      <c r="Y13" s="419"/>
      <c r="AA13" s="422"/>
      <c r="AB13" s="422"/>
      <c r="AC13" s="422"/>
    </row>
    <row r="14" spans="1:29" ht="12" customHeight="1">
      <c r="B14" s="425"/>
      <c r="C14" s="425"/>
      <c r="F14" s="419"/>
      <c r="G14" s="419"/>
      <c r="H14" s="419"/>
      <c r="I14" s="419"/>
      <c r="J14" s="419"/>
      <c r="K14" s="419"/>
      <c r="L14" s="419"/>
      <c r="M14" s="419"/>
      <c r="N14" s="419"/>
      <c r="O14" s="419"/>
      <c r="P14" s="419"/>
      <c r="Q14" s="419"/>
      <c r="R14" s="419"/>
      <c r="S14" s="419"/>
      <c r="T14" s="419"/>
      <c r="U14" s="419"/>
      <c r="V14" s="419"/>
      <c r="W14" s="419"/>
      <c r="X14" s="419"/>
      <c r="Y14" s="419"/>
      <c r="AA14" s="422"/>
      <c r="AB14" s="422"/>
      <c r="AC14" s="422"/>
    </row>
    <row r="15" spans="1:29" ht="36" customHeight="1">
      <c r="B15" s="938" t="s">
        <v>559</v>
      </c>
      <c r="C15" s="938"/>
      <c r="D15" s="939"/>
      <c r="E15" s="939"/>
      <c r="F15" s="939"/>
      <c r="G15" s="939"/>
      <c r="I15" s="466">
        <f>D15</f>
        <v>0</v>
      </c>
      <c r="J15" s="467">
        <f>IF(I15="No",1,2)</f>
        <v>2</v>
      </c>
      <c r="K15" s="429">
        <f>IF(J15="No",1,2)</f>
        <v>2</v>
      </c>
      <c r="L15" s="433">
        <f>IF(AND(D6="JV (Joint Venture)",D7=1),1,0)</f>
        <v>0</v>
      </c>
      <c r="O15" s="433">
        <v>2019</v>
      </c>
    </row>
    <row r="16" spans="1:29" ht="30.75" customHeight="1">
      <c r="B16" s="452" t="s">
        <v>562</v>
      </c>
      <c r="C16" s="453"/>
      <c r="D16" s="927"/>
      <c r="E16" s="928"/>
      <c r="F16" s="928"/>
      <c r="G16" s="929"/>
      <c r="I16" s="466"/>
      <c r="J16" s="467"/>
      <c r="K16" s="429"/>
      <c r="O16" s="433">
        <v>2020</v>
      </c>
    </row>
    <row r="17" spans="2:29" ht="12" customHeight="1">
      <c r="B17" s="425"/>
      <c r="C17" s="425"/>
      <c r="F17" s="419"/>
      <c r="G17" s="419"/>
      <c r="H17" s="419"/>
      <c r="I17" s="419"/>
      <c r="J17" s="419"/>
      <c r="K17" s="419"/>
      <c r="L17" s="419"/>
      <c r="M17" s="419"/>
      <c r="N17" s="419"/>
      <c r="O17" s="419"/>
      <c r="P17" s="419"/>
      <c r="Q17" s="419"/>
      <c r="R17" s="419"/>
      <c r="S17" s="419"/>
      <c r="T17" s="419"/>
      <c r="U17" s="419"/>
      <c r="V17" s="419"/>
      <c r="W17" s="419"/>
      <c r="X17" s="419"/>
      <c r="Y17" s="419"/>
      <c r="AA17" s="422"/>
      <c r="AB17" s="422"/>
      <c r="AC17" s="422"/>
    </row>
    <row r="18" spans="2:29" ht="24.75" customHeight="1">
      <c r="B18" s="413" t="s">
        <v>954</v>
      </c>
      <c r="C18" s="434"/>
      <c r="D18" s="927"/>
      <c r="E18" s="928"/>
      <c r="F18" s="928"/>
      <c r="G18" s="929"/>
      <c r="I18" s="466"/>
      <c r="J18" s="466"/>
    </row>
    <row r="19" spans="2:29" ht="21" customHeight="1">
      <c r="B19" s="414" t="s">
        <v>722</v>
      </c>
      <c r="C19" s="435"/>
      <c r="D19" s="927"/>
      <c r="E19" s="928"/>
      <c r="F19" s="928"/>
      <c r="G19" s="929"/>
      <c r="I19" s="466"/>
      <c r="J19" s="466"/>
    </row>
    <row r="20" spans="2:29" ht="21" customHeight="1">
      <c r="B20" s="436" t="s">
        <v>723</v>
      </c>
      <c r="C20" s="437"/>
      <c r="D20" s="927"/>
      <c r="E20" s="928"/>
      <c r="F20" s="928"/>
      <c r="G20" s="929"/>
      <c r="I20" s="466"/>
      <c r="J20" s="466"/>
    </row>
    <row r="21" spans="2:29" ht="21.75" customHeight="1">
      <c r="B21" s="438" t="s">
        <v>724</v>
      </c>
      <c r="C21" s="439"/>
      <c r="D21" s="927"/>
      <c r="E21" s="928"/>
      <c r="F21" s="928"/>
      <c r="G21" s="929"/>
      <c r="I21" s="466" t="s">
        <v>565</v>
      </c>
      <c r="J21" s="466">
        <f>D15</f>
        <v>0</v>
      </c>
    </row>
    <row r="22" spans="2:29" ht="20.100000000000001" customHeight="1"/>
    <row r="23" spans="2:29" ht="20.100000000000001" hidden="1" customHeight="1">
      <c r="B23" s="413" t="str">
        <f>IF(D7=1, "Name of other Partner","Name of other Partner - 1")</f>
        <v>Name of other Partner</v>
      </c>
      <c r="C23" s="434"/>
      <c r="D23" s="927" t="s">
        <v>567</v>
      </c>
      <c r="E23" s="928"/>
      <c r="F23" s="928"/>
      <c r="G23" s="929"/>
    </row>
    <row r="24" spans="2:29" ht="20.100000000000001" hidden="1" customHeight="1">
      <c r="B24" s="414" t="str">
        <f>IF(D7=1, "Address of other Partner","Address of other Partner - 1")</f>
        <v>Address of other Partner</v>
      </c>
      <c r="C24" s="435"/>
      <c r="D24" s="927" t="s">
        <v>569</v>
      </c>
      <c r="E24" s="928"/>
      <c r="F24" s="928"/>
      <c r="G24" s="929"/>
    </row>
    <row r="25" spans="2:29" ht="20.100000000000001" hidden="1" customHeight="1">
      <c r="B25" s="436"/>
      <c r="C25" s="437"/>
      <c r="D25" s="927" t="s">
        <v>566</v>
      </c>
      <c r="E25" s="928"/>
      <c r="F25" s="928"/>
      <c r="G25" s="929"/>
    </row>
    <row r="26" spans="2:29" ht="20.100000000000001" hidden="1" customHeight="1">
      <c r="B26" s="438"/>
      <c r="C26" s="439"/>
      <c r="D26" s="927"/>
      <c r="E26" s="928"/>
      <c r="F26" s="928"/>
      <c r="G26" s="929"/>
    </row>
    <row r="27" spans="2:29" ht="20.100000000000001" customHeight="1"/>
    <row r="28" spans="2:29" ht="20.100000000000001" hidden="1" customHeight="1">
      <c r="B28" s="413" t="s">
        <v>555</v>
      </c>
      <c r="C28" s="434"/>
      <c r="D28" s="927"/>
      <c r="E28" s="928"/>
      <c r="F28" s="928"/>
      <c r="G28" s="929"/>
    </row>
    <row r="29" spans="2:29" ht="20.100000000000001" hidden="1" customHeight="1">
      <c r="B29" s="414" t="s">
        <v>556</v>
      </c>
      <c r="C29" s="435"/>
      <c r="D29" s="927"/>
      <c r="E29" s="928"/>
      <c r="F29" s="928"/>
      <c r="G29" s="929"/>
    </row>
    <row r="30" spans="2:29" ht="20.100000000000001" hidden="1" customHeight="1">
      <c r="B30" s="436"/>
      <c r="C30" s="437"/>
      <c r="D30" s="927"/>
      <c r="E30" s="928"/>
      <c r="F30" s="928"/>
      <c r="G30" s="929"/>
    </row>
    <row r="31" spans="2:29" ht="20.100000000000001" hidden="1" customHeight="1">
      <c r="B31" s="438"/>
      <c r="C31" s="439"/>
      <c r="D31" s="927"/>
      <c r="E31" s="928"/>
      <c r="F31" s="928"/>
      <c r="G31" s="929"/>
    </row>
    <row r="32" spans="2:29" ht="20.100000000000001" customHeight="1">
      <c r="B32" s="440"/>
      <c r="C32" s="440"/>
    </row>
    <row r="33" spans="2:25" ht="21" customHeight="1">
      <c r="B33" s="441" t="s">
        <v>170</v>
      </c>
      <c r="C33" s="442"/>
      <c r="D33" s="927"/>
      <c r="E33" s="928"/>
      <c r="F33" s="928"/>
      <c r="G33" s="929"/>
    </row>
    <row r="34" spans="2:25" ht="21" customHeight="1">
      <c r="B34" s="441" t="s">
        <v>171</v>
      </c>
      <c r="C34" s="442"/>
      <c r="D34" s="927"/>
      <c r="E34" s="928"/>
      <c r="F34" s="928"/>
      <c r="G34" s="929"/>
    </row>
    <row r="35" spans="2:25" ht="21" customHeight="1">
      <c r="B35" s="443"/>
      <c r="C35" s="443"/>
      <c r="D35" s="444"/>
    </row>
    <row r="36" spans="2:25" s="415" customFormat="1" ht="21" customHeight="1">
      <c r="B36" s="441" t="s">
        <v>560</v>
      </c>
      <c r="C36" s="442"/>
      <c r="D36" s="445"/>
      <c r="E36" s="446"/>
      <c r="F36" s="445"/>
      <c r="G36" s="447"/>
      <c r="H36" s="448">
        <f>IF(E36="Feb",29,IF(OR(E36="Apr", E36="Jun", E36="Sep", E36="Nov"),30,31))</f>
        <v>31</v>
      </c>
      <c r="I36" s="419"/>
      <c r="J36" s="419"/>
      <c r="K36" s="419"/>
      <c r="L36" s="419"/>
      <c r="M36" s="419"/>
      <c r="N36" s="419"/>
      <c r="O36" s="419"/>
      <c r="P36" s="419"/>
      <c r="Q36" s="419"/>
      <c r="R36" s="419"/>
      <c r="S36" s="419"/>
      <c r="T36" s="419"/>
      <c r="U36" s="419"/>
      <c r="V36" s="419"/>
      <c r="W36" s="419"/>
      <c r="X36" s="419"/>
      <c r="Y36" s="419"/>
    </row>
    <row r="37" spans="2:25" ht="21" customHeight="1">
      <c r="B37" s="441" t="s">
        <v>561</v>
      </c>
      <c r="C37" s="442"/>
      <c r="D37" s="451"/>
      <c r="E37" s="449"/>
      <c r="F37" s="449"/>
      <c r="G37" s="450"/>
    </row>
    <row r="38" spans="2:25">
      <c r="E38" s="433"/>
    </row>
  </sheetData>
  <sheetProtection password="CBD2" sheet="1" objects="1" scenarios="1" formatColumns="0" formatRows="0" selectLockedCells="1"/>
  <customSheetViews>
    <customSheetView guid="{B9DDBA10-9BB0-4D91-9619-C113F75B2489}" scale="115" showPageBreaks="1" showGridLines="0" printArea="1" hiddenRows="1" hiddenColumns="1" view="pageBreakPreview" topLeftCell="A4">
      <selection activeCell="D15" sqref="D15:G15"/>
      <pageMargins left="0.75" right="0.75" top="0.69" bottom="0.7" header="0.4" footer="0.37"/>
      <pageSetup scale="96" orientation="portrait" r:id="rId1"/>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2"/>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3"/>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4"/>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5"/>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6"/>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7"/>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9"/>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0"/>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1"/>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2"/>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13"/>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4"/>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5"/>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0" priority="3">
      <formula>$AA$6&lt;2</formula>
    </cfRule>
  </conditionalFormatting>
  <conditionalFormatting sqref="B23:C26">
    <cfRule type="expression" dxfId="89" priority="4">
      <formula>$AA$6&lt;1</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6"/>
  <headerFooter alignWithMargins="0"/>
  <drawing r:id="rId1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5"/>
  <sheetData/>
  <customSheetViews>
    <customSheetView guid="{B9DDBA10-9BB0-4D91-9619-C113F75B2489}"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F0C5A243-1ADF-42BF-85A0-B6506A13618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7" zoomScale="110" zoomScaleSheetLayoutView="11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4" customWidth="1"/>
    <col min="27" max="27" width="9.140625" style="51"/>
    <col min="28" max="28" width="9.140625" style="25"/>
    <col min="29" max="16384" width="9.140625" style="26"/>
  </cols>
  <sheetData>
    <row r="1" spans="1:46" ht="27" customHeight="1">
      <c r="A1" s="940" t="str">
        <f>Basic!A3&amp;Basic!B3</f>
        <v>Specification No. :5002001938/CONSULTANCY GIVEN/DOM/A04-CC CS -5</v>
      </c>
      <c r="B1" s="940"/>
      <c r="C1" s="940"/>
      <c r="D1" s="940"/>
      <c r="E1" s="344"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07" t="str">
        <f>Basic!B1</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941" t="s">
        <v>344</v>
      </c>
      <c r="B5" s="941"/>
      <c r="C5" s="941"/>
      <c r="D5" s="941"/>
      <c r="E5" s="941"/>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349</v>
      </c>
      <c r="F7" s="16"/>
      <c r="G7" s="16"/>
      <c r="H7" s="16"/>
      <c r="I7" s="16"/>
      <c r="J7" s="16"/>
      <c r="K7" s="16"/>
      <c r="L7" s="16"/>
      <c r="M7" s="16"/>
      <c r="N7" s="16"/>
      <c r="O7" s="16"/>
      <c r="P7" s="16"/>
      <c r="Q7" s="16"/>
      <c r="R7" s="16"/>
      <c r="S7" s="16"/>
      <c r="T7" s="16"/>
      <c r="U7" s="16"/>
      <c r="V7" s="16"/>
      <c r="W7" s="16"/>
      <c r="X7" s="16"/>
      <c r="Y7" s="16"/>
      <c r="AB7" s="31"/>
      <c r="AC7" s="13"/>
    </row>
    <row r="8" spans="1:46" ht="36" customHeight="1">
      <c r="A8" s="947" t="str">
        <f>IF('Names of Bidder'!D6= "JV (Joint Venture)", "JV of " &amp; Z8, "")</f>
        <v/>
      </c>
      <c r="B8" s="947"/>
      <c r="C8" s="947"/>
      <c r="D8" s="947"/>
      <c r="E8" s="12" t="s">
        <v>351</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350</v>
      </c>
      <c r="B9" s="943">
        <f>'Names of Bidder'!D10</f>
        <v>0</v>
      </c>
      <c r="C9" s="943"/>
      <c r="D9" s="943"/>
      <c r="E9" s="12" t="s">
        <v>353</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352</v>
      </c>
      <c r="B10" s="944">
        <f>'Names of Bidder'!D11</f>
        <v>0</v>
      </c>
      <c r="C10" s="944"/>
      <c r="D10" s="944"/>
      <c r="E10" s="12" t="s">
        <v>180</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944">
        <f>'Names of Bidder'!D12</f>
        <v>0</v>
      </c>
      <c r="C11" s="944"/>
      <c r="D11" s="944"/>
      <c r="E11" s="12" t="s">
        <v>354</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944">
        <f>'Names of Bidder'!D13</f>
        <v>0</v>
      </c>
      <c r="C12" s="944"/>
      <c r="D12" s="944"/>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945" t="str">
        <f>IF('Names of Bidder'!D6="Sole Bidder", "This Attachment is Not Applicable", "")</f>
        <v>This Attachment is Not Applicable</v>
      </c>
      <c r="B14" s="945"/>
      <c r="C14" s="945"/>
      <c r="D14" s="945"/>
      <c r="E14" s="945"/>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172</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946" t="str">
        <f>IF(Z2=1,"Other Partner",IF(Z2="2 or More","Other Partner-1",""))</f>
        <v/>
      </c>
      <c r="C16" s="946"/>
      <c r="D16" s="946"/>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350</v>
      </c>
      <c r="B17" s="944" t="str">
        <f>IF('Names of Bidder'!D23=0, "", 'Names of Bidder'!D23)</f>
        <v>Ram Lal</v>
      </c>
      <c r="C17" s="944"/>
      <c r="D17" s="944"/>
      <c r="E17" s="268"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352</v>
      </c>
      <c r="B18" s="944" t="str">
        <f>IF('Names of Bidder'!D24=0, "", 'Names of Bidder'!D24)</f>
        <v>G5</v>
      </c>
      <c r="C18" s="944"/>
      <c r="D18" s="944"/>
      <c r="E18" s="268"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944" t="str">
        <f>IF('Names of Bidder'!D25=0, "", 'Names of Bidder'!D25)</f>
        <v>Gurgaon</v>
      </c>
      <c r="C19" s="944"/>
      <c r="D19" s="944"/>
      <c r="E19" s="268" t="str">
        <f>IF($Z$2="2 or More", IF(#REF!=0, "",#REF!), "")</f>
        <v/>
      </c>
      <c r="AA19" s="71"/>
    </row>
    <row r="20" spans="1:28" ht="20.100000000000001" customHeight="1">
      <c r="A20" s="33"/>
      <c r="B20" s="944" t="str">
        <f>IF('Names of Bidder'!D26=0, "", 'Names of Bidder'!D26)</f>
        <v/>
      </c>
      <c r="C20" s="944"/>
      <c r="D20" s="944"/>
      <c r="E20" s="268" t="str">
        <f>IF($Z$2="2 or More", IF(#REF!=0, "",#REF!), "")</f>
        <v/>
      </c>
      <c r="AA20" s="71"/>
    </row>
    <row r="21" spans="1:28" ht="20.100000000000001" customHeight="1">
      <c r="A21" s="30" t="s">
        <v>345</v>
      </c>
    </row>
    <row r="22" spans="1:28" ht="84" customHeight="1">
      <c r="A22" s="942" t="s">
        <v>563</v>
      </c>
      <c r="B22" s="942"/>
      <c r="C22" s="942"/>
      <c r="D22" s="942"/>
      <c r="E22" s="942"/>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6"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6" t="str">
        <f>IF('Names of Bidder'!D37=0, "", 'Names of Bidder'!D37)</f>
        <v/>
      </c>
      <c r="C25" s="74"/>
      <c r="D25" s="131" t="s">
        <v>6</v>
      </c>
      <c r="E25" s="266"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18</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B9DDBA10-9BB0-4D91-9619-C113F75B2489}" scale="110" showPageBreaks="1" showGridLines="0" fitToPage="1" printArea="1" hiddenColumns="1" view="pageBreakPreview" topLeftCell="A7">
      <selection activeCell="A22" sqref="A22:E22"/>
      <pageMargins left="0.75" right="0.63" top="0.57999999999999996" bottom="0.6" header="0.34" footer="0.35"/>
      <pageSetup scale="90" orientation="portrait" r:id="rId1"/>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3"/>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8"/>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8"/>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9"/>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0"/>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1"/>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2"/>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6"/>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90" orientation="portrait" r:id="rId37"/>
  <headerFooter alignWithMargins="0">
    <oddFooter>&amp;R&amp;"Book Antiqua,Bold"&amp;8 Page &amp;P of &amp;N</oddFooter>
  </headerFooter>
  <drawing r:id="rId3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6" width="29" style="354" customWidth="1"/>
    <col min="7" max="7" width="16.42578125" style="354" customWidth="1"/>
    <col min="8" max="8" width="13.28515625" style="354" customWidth="1"/>
    <col min="9" max="9" width="25.7109375" style="354" customWidth="1"/>
    <col min="10" max="10" width="10.5703125" style="354" hidden="1" customWidth="1"/>
    <col min="11" max="11" width="10.28515625" style="354" hidden="1" customWidth="1"/>
    <col min="12" max="12" width="11.85546875" style="354" hidden="1" customWidth="1"/>
    <col min="13" max="13" width="34.5703125" style="354" hidden="1" customWidth="1"/>
    <col min="14" max="14" width="10.42578125" style="354" hidden="1" customWidth="1"/>
    <col min="15" max="15" width="11.42578125" style="354" hidden="1" customWidth="1"/>
    <col min="16" max="16" width="10.7109375" style="354" hidden="1" customWidth="1"/>
    <col min="17" max="17" width="13.7109375" style="354" hidden="1" customWidth="1"/>
    <col min="18" max="20" width="0" style="354" hidden="1" customWidth="1"/>
    <col min="21" max="21" width="13.5703125" style="354" hidden="1" customWidth="1"/>
    <col min="22" max="28" width="0" style="354" hidden="1" customWidth="1"/>
    <col min="29" max="16384" width="9.140625" style="354"/>
  </cols>
  <sheetData>
    <row r="1" spans="1:9" ht="24" customHeight="1">
      <c r="A1" s="393" t="str">
        <f>Basic!A3&amp;Basic!B3</f>
        <v>Specification No. :5002001938/CONSULTANCY GIVEN/DOM/A04-CC CS -5</v>
      </c>
      <c r="B1" s="411"/>
      <c r="C1" s="411"/>
      <c r="D1" s="411"/>
      <c r="E1" s="411"/>
      <c r="F1" s="411"/>
      <c r="G1" s="411"/>
      <c r="H1" s="352"/>
      <c r="I1" s="352" t="s">
        <v>718</v>
      </c>
    </row>
    <row r="2" spans="1:9" ht="15.75" customHeight="1"/>
    <row r="3" spans="1:9" ht="85.5" customHeight="1">
      <c r="A3" s="1169" t="str">
        <f>Basic!B1</f>
        <v>Township Works Package-A for construction of Residential and Non-residential buildings including external infrastructural development in various substations of Assam state associated with NER Power System Improvement Project (Intra State: Assam).</v>
      </c>
      <c r="B3" s="1169"/>
      <c r="C3" s="1169"/>
      <c r="D3" s="1169"/>
      <c r="E3" s="1169"/>
      <c r="F3" s="1169"/>
      <c r="G3" s="1169"/>
      <c r="H3" s="1169"/>
      <c r="I3" s="1169"/>
    </row>
    <row r="5" spans="1:9" ht="21.75" customHeight="1">
      <c r="A5" s="1170" t="s">
        <v>355</v>
      </c>
      <c r="B5" s="1170"/>
      <c r="C5" s="1170"/>
      <c r="D5" s="1170"/>
      <c r="E5" s="1170"/>
      <c r="F5" s="1170"/>
      <c r="G5" s="1170"/>
      <c r="H5" s="1170"/>
      <c r="I5" s="1170"/>
    </row>
    <row r="7" spans="1:9" ht="16.5">
      <c r="A7" s="359" t="str">
        <f>'[11]Attach 3(JV)'!A7:D7</f>
        <v>Bidder’s Name and Address (Lead Partner of) :</v>
      </c>
      <c r="F7" s="362"/>
      <c r="H7" s="389" t="str">
        <f>'[11]Attach 3(JV)'!E7</f>
        <v>To:</v>
      </c>
    </row>
    <row r="8" spans="1:9" ht="32.25" customHeight="1">
      <c r="A8" s="1171" t="str">
        <f>IF('Names of Bidder'!D6= "JV (Joint Venture)", "JV of " &amp; Z8, "")</f>
        <v/>
      </c>
      <c r="B8" s="1171"/>
      <c r="C8" s="1171"/>
      <c r="D8" s="1171"/>
      <c r="F8" s="486"/>
      <c r="H8" s="391" t="str">
        <f>'[11]Attach 3(JV)'!E8</f>
        <v>Contract Services</v>
      </c>
    </row>
    <row r="9" spans="1:9" ht="18" customHeight="1">
      <c r="A9" s="359" t="s">
        <v>583</v>
      </c>
      <c r="B9" s="1172">
        <f>'Attach 3(JV)'!B9:D9</f>
        <v>0</v>
      </c>
      <c r="C9" s="1172"/>
      <c r="F9" s="486"/>
      <c r="H9" s="391" t="str">
        <f>'[11]Attach 3(JV)'!E9</f>
        <v>Power Grid Corporation of India Ltd.,</v>
      </c>
    </row>
    <row r="10" spans="1:9" ht="18" customHeight="1">
      <c r="A10" s="359" t="s">
        <v>584</v>
      </c>
      <c r="B10" s="1168">
        <f>'Attach 3(JV)'!B10:D10</f>
        <v>0</v>
      </c>
      <c r="C10" s="1168"/>
      <c r="F10" s="486"/>
      <c r="H10" s="391" t="str">
        <f>'[11]Attach 3(JV)'!E10</f>
        <v>"Saudamini", Plot No. 2, Sector 29</v>
      </c>
    </row>
    <row r="11" spans="1:9" ht="17.25" customHeight="1">
      <c r="B11" s="1168">
        <f>'Attach 3(JV)'!B11:D11</f>
        <v>0</v>
      </c>
      <c r="C11" s="1168"/>
      <c r="F11" s="486"/>
      <c r="H11" s="391" t="str">
        <f>'[11]Attach 3(JV)'!E11</f>
        <v>Gurgaon (Haryana) - 122001</v>
      </c>
    </row>
    <row r="12" spans="1:9" ht="18" customHeight="1">
      <c r="B12" s="1168">
        <f>'Attach 3(JV)'!B12:D12</f>
        <v>0</v>
      </c>
      <c r="C12" s="1168"/>
    </row>
    <row r="13" spans="1:9">
      <c r="B13" s="1168" t="str">
        <f>IF('Names of Bidder'!D22=0, "", 'Names of Bidder'!D22)</f>
        <v/>
      </c>
      <c r="C13" s="1168"/>
    </row>
    <row r="14" spans="1:9">
      <c r="A14" s="354" t="s">
        <v>345</v>
      </c>
    </row>
    <row r="16" spans="1:9" ht="66" customHeight="1">
      <c r="A16" s="1088" t="s">
        <v>585</v>
      </c>
      <c r="B16" s="1088"/>
      <c r="C16" s="1088"/>
      <c r="D16" s="1088"/>
      <c r="E16" s="1088"/>
      <c r="F16" s="1088"/>
      <c r="G16" s="1088"/>
      <c r="H16" s="1088"/>
      <c r="I16" s="1088"/>
    </row>
    <row r="17" spans="1:13" ht="9.75" customHeight="1"/>
    <row r="18" spans="1:13" ht="14.25" customHeight="1">
      <c r="A18" s="487" t="s">
        <v>586</v>
      </c>
      <c r="B18" s="1088" t="s">
        <v>587</v>
      </c>
      <c r="C18" s="1088"/>
      <c r="D18" s="1088"/>
      <c r="E18" s="1088"/>
      <c r="F18" s="1088"/>
      <c r="G18" s="488"/>
      <c r="H18" s="488"/>
      <c r="M18" s="489"/>
    </row>
    <row r="19" spans="1:13" ht="17.25" hidden="1" customHeight="1">
      <c r="A19" s="487" t="s">
        <v>586</v>
      </c>
      <c r="B19" s="1088" t="s">
        <v>588</v>
      </c>
      <c r="C19" s="1088"/>
      <c r="D19" s="1088"/>
      <c r="E19" s="1088"/>
      <c r="F19" s="1088"/>
      <c r="G19" s="1088"/>
      <c r="H19" s="1088"/>
      <c r="M19" s="489"/>
    </row>
    <row r="20" spans="1:13" ht="16.5" hidden="1">
      <c r="A20" s="490" t="s">
        <v>19</v>
      </c>
      <c r="B20" s="1167" t="e">
        <f>'[11]Name of Bidder'!C13</f>
        <v>#REF!</v>
      </c>
      <c r="C20" s="1167"/>
      <c r="D20" s="1167"/>
      <c r="E20" s="1167"/>
      <c r="F20" s="1167"/>
      <c r="G20" s="1167"/>
      <c r="H20" s="1167"/>
      <c r="M20" s="406">
        <f>'[11]Name of Bidder'!F6</f>
        <v>2</v>
      </c>
    </row>
    <row r="21" spans="1:13" ht="16.5" hidden="1">
      <c r="A21" s="490" t="s">
        <v>28</v>
      </c>
      <c r="B21" s="1167" t="e">
        <f>'[11]Name of Bidder'!C18</f>
        <v>#REF!</v>
      </c>
      <c r="C21" s="1167"/>
      <c r="D21" s="1167"/>
      <c r="E21" s="1167"/>
      <c r="F21" s="1167"/>
      <c r="G21" s="1167"/>
      <c r="H21" s="1167"/>
      <c r="M21" s="406" t="str">
        <f>'[11]Name of Bidder'!F8</f>
        <v>2 or more</v>
      </c>
    </row>
    <row r="22" spans="1:13" ht="17.25" hidden="1" customHeight="1">
      <c r="A22" s="490" t="s">
        <v>478</v>
      </c>
      <c r="B22" s="1167" t="e">
        <f>'[11]Name of Bidder'!C23</f>
        <v>#REF!</v>
      </c>
      <c r="C22" s="1167"/>
      <c r="D22" s="1167"/>
      <c r="E22" s="1167"/>
      <c r="F22" s="1167"/>
      <c r="G22" s="1167"/>
      <c r="H22" s="1167"/>
      <c r="I22" s="491"/>
    </row>
    <row r="23" spans="1:13" ht="15.75" hidden="1" customHeight="1">
      <c r="B23" s="492" t="s">
        <v>589</v>
      </c>
    </row>
    <row r="24" spans="1:13" ht="10.5" customHeight="1">
      <c r="A24" s="493"/>
    </row>
    <row r="25" spans="1:13" ht="25.5" hidden="1" customHeight="1">
      <c r="A25" s="1088" t="s">
        <v>590</v>
      </c>
      <c r="B25" s="1088"/>
      <c r="C25" s="1088"/>
      <c r="D25" s="1088"/>
      <c r="E25" s="1088"/>
      <c r="F25" s="1088"/>
      <c r="G25" s="1088"/>
      <c r="H25" s="1088"/>
    </row>
    <row r="26" spans="1:13" ht="31.5" customHeight="1">
      <c r="A26" s="1090" t="s">
        <v>591</v>
      </c>
      <c r="B26" s="1090"/>
      <c r="C26" s="1090"/>
      <c r="D26" s="1090"/>
      <c r="E26" s="1090"/>
      <c r="F26" s="1090"/>
      <c r="G26" s="1090"/>
      <c r="H26" s="1090"/>
      <c r="I26" s="491"/>
    </row>
    <row r="27" spans="1:13" ht="26.25" customHeight="1">
      <c r="A27" s="494" t="s">
        <v>592</v>
      </c>
      <c r="B27" s="1089" t="s">
        <v>593</v>
      </c>
      <c r="C27" s="1089"/>
      <c r="D27" s="1089"/>
      <c r="E27" s="1089"/>
      <c r="F27" s="1089"/>
      <c r="G27" s="1089"/>
      <c r="H27" s="1089"/>
      <c r="I27" s="491"/>
    </row>
    <row r="28" spans="1:13" ht="26.25" customHeight="1">
      <c r="A28" s="495" t="s">
        <v>421</v>
      </c>
      <c r="B28" s="1159" t="s">
        <v>594</v>
      </c>
      <c r="C28" s="1159"/>
      <c r="D28" s="1159"/>
      <c r="E28" s="1159"/>
      <c r="F28" s="1159"/>
      <c r="G28" s="1159"/>
      <c r="H28" s="1159"/>
    </row>
    <row r="29" spans="1:13" ht="26.25" customHeight="1">
      <c r="A29" s="495" t="s">
        <v>423</v>
      </c>
      <c r="B29" s="1159" t="s">
        <v>595</v>
      </c>
      <c r="C29" s="1159"/>
      <c r="D29" s="1159"/>
      <c r="E29" s="1159"/>
      <c r="F29" s="1159"/>
      <c r="G29" s="1159"/>
      <c r="H29" s="1159"/>
    </row>
    <row r="30" spans="1:13" ht="41.25" customHeight="1">
      <c r="A30" s="495" t="s">
        <v>424</v>
      </c>
      <c r="B30" s="1159" t="s">
        <v>596</v>
      </c>
      <c r="C30" s="1159"/>
      <c r="D30" s="1159"/>
      <c r="E30" s="1159"/>
      <c r="F30" s="1159"/>
      <c r="G30" s="1159"/>
      <c r="H30" s="1159"/>
    </row>
    <row r="31" spans="1:13" ht="9.75" customHeight="1">
      <c r="A31" s="495"/>
      <c r="B31" s="491"/>
      <c r="C31" s="491"/>
      <c r="D31" s="491"/>
      <c r="E31" s="491"/>
      <c r="F31" s="491"/>
      <c r="G31" s="491"/>
      <c r="H31" s="491"/>
      <c r="I31" s="491"/>
    </row>
    <row r="32" spans="1:13" ht="25.5" customHeight="1">
      <c r="A32" s="494" t="s">
        <v>597</v>
      </c>
      <c r="B32" s="1160" t="s">
        <v>598</v>
      </c>
      <c r="C32" s="1160"/>
      <c r="D32" s="1160"/>
      <c r="E32" s="1160"/>
      <c r="F32" s="1160"/>
      <c r="G32" s="1160"/>
      <c r="H32" s="1160"/>
      <c r="I32" s="491"/>
    </row>
    <row r="33" spans="1:9" ht="22.5" customHeight="1">
      <c r="A33" s="495" t="s">
        <v>421</v>
      </c>
      <c r="B33" s="1089" t="s">
        <v>599</v>
      </c>
      <c r="C33" s="1089"/>
      <c r="D33" s="1089"/>
      <c r="E33" s="1089"/>
      <c r="F33" s="1089"/>
      <c r="G33" s="1089"/>
      <c r="H33" s="1089"/>
      <c r="I33" s="491"/>
    </row>
    <row r="34" spans="1:9" ht="24.75" hidden="1" customHeight="1">
      <c r="A34" s="495" t="s">
        <v>423</v>
      </c>
      <c r="B34" s="1089" t="s">
        <v>600</v>
      </c>
      <c r="C34" s="1089"/>
      <c r="D34" s="1089"/>
      <c r="E34" s="1089"/>
      <c r="F34" s="1089"/>
      <c r="G34" s="1089"/>
      <c r="H34" s="1089"/>
      <c r="I34" s="491"/>
    </row>
    <row r="35" spans="1:9" ht="12" customHeight="1">
      <c r="A35" s="491"/>
      <c r="B35" s="491"/>
      <c r="C35" s="491"/>
      <c r="D35" s="491"/>
      <c r="E35" s="491"/>
      <c r="F35" s="491"/>
      <c r="G35" s="491"/>
      <c r="H35" s="491"/>
      <c r="I35" s="491"/>
    </row>
    <row r="36" spans="1:9" s="499" customFormat="1" ht="24.75" customHeight="1">
      <c r="A36" s="497" t="s">
        <v>601</v>
      </c>
      <c r="B36" s="1161" t="s">
        <v>602</v>
      </c>
      <c r="C36" s="1161"/>
      <c r="D36" s="1161"/>
      <c r="E36" s="1161"/>
      <c r="F36" s="1161"/>
      <c r="G36" s="1161"/>
      <c r="H36" s="1161"/>
      <c r="I36" s="498"/>
    </row>
    <row r="37" spans="1:9" ht="24" customHeight="1">
      <c r="A37" s="491"/>
      <c r="B37" s="1162" t="s">
        <v>603</v>
      </c>
      <c r="C37" s="1162"/>
      <c r="D37" s="1162"/>
      <c r="E37" s="1162"/>
      <c r="F37" s="1162"/>
      <c r="G37" s="1162"/>
      <c r="H37" s="1162"/>
      <c r="I37" s="491"/>
    </row>
    <row r="38" spans="1:9" ht="54" customHeight="1">
      <c r="A38" s="491"/>
      <c r="B38" s="1090" t="s">
        <v>604</v>
      </c>
      <c r="C38" s="1090"/>
      <c r="D38" s="1090"/>
      <c r="E38" s="1090"/>
      <c r="F38" s="1090"/>
      <c r="G38" s="1090"/>
      <c r="H38" s="1090"/>
      <c r="I38" s="491"/>
    </row>
    <row r="39" spans="1:9" ht="15.75" customHeight="1">
      <c r="A39" s="975" t="s">
        <v>605</v>
      </c>
      <c r="B39" s="977" t="s">
        <v>606</v>
      </c>
      <c r="C39" s="979"/>
      <c r="D39" s="1166" t="s">
        <v>607</v>
      </c>
      <c r="E39" s="1166"/>
      <c r="F39" s="1166"/>
      <c r="G39" s="491"/>
      <c r="H39" s="491"/>
    </row>
    <row r="40" spans="1:9" ht="19.5" customHeight="1">
      <c r="A40" s="1163"/>
      <c r="B40" s="1164"/>
      <c r="C40" s="1165"/>
      <c r="D40" s="1166"/>
      <c r="E40" s="1166"/>
      <c r="F40" s="1166"/>
      <c r="G40" s="491"/>
      <c r="H40" s="491"/>
      <c r="I40" s="491"/>
    </row>
    <row r="41" spans="1:9" ht="20.25" customHeight="1">
      <c r="A41" s="976"/>
      <c r="B41" s="953"/>
      <c r="C41" s="955"/>
      <c r="D41" s="1166"/>
      <c r="E41" s="1166"/>
      <c r="F41" s="1166"/>
      <c r="G41" s="491"/>
      <c r="H41" s="491"/>
      <c r="I41" s="491"/>
    </row>
    <row r="42" spans="1:9" ht="30.75" customHeight="1">
      <c r="A42" s="502">
        <v>1</v>
      </c>
      <c r="B42" s="1137" t="s">
        <v>608</v>
      </c>
      <c r="C42" s="1137"/>
      <c r="D42" s="981" t="str">
        <f>IF('Names of Bidder'!D18=0, "", 'Names of Bidder'!D18)</f>
        <v/>
      </c>
      <c r="E42" s="982"/>
      <c r="F42" s="983"/>
      <c r="G42" s="491"/>
      <c r="H42" s="491"/>
      <c r="I42" s="491"/>
    </row>
    <row r="43" spans="1:9" ht="22.5" customHeight="1">
      <c r="A43" s="1152">
        <v>2</v>
      </c>
      <c r="B43" s="1155" t="s">
        <v>609</v>
      </c>
      <c r="C43" s="986"/>
      <c r="D43" s="950"/>
      <c r="E43" s="951"/>
      <c r="F43" s="952"/>
      <c r="G43" s="491"/>
      <c r="H43" s="491"/>
      <c r="I43" s="491"/>
    </row>
    <row r="44" spans="1:9" ht="22.5" customHeight="1">
      <c r="A44" s="1153"/>
      <c r="B44" s="1156"/>
      <c r="C44" s="968"/>
      <c r="D44" s="950"/>
      <c r="E44" s="951"/>
      <c r="F44" s="952"/>
      <c r="G44" s="491"/>
      <c r="H44" s="491"/>
      <c r="I44" s="491"/>
    </row>
    <row r="45" spans="1:9" ht="21.75" customHeight="1">
      <c r="A45" s="1154"/>
      <c r="B45" s="1157"/>
      <c r="C45" s="1158"/>
      <c r="D45" s="950"/>
      <c r="E45" s="951"/>
      <c r="F45" s="952"/>
      <c r="G45" s="491"/>
      <c r="H45" s="491"/>
      <c r="I45" s="491"/>
    </row>
    <row r="46" spans="1:9" ht="18.75" customHeight="1">
      <c r="A46" s="502">
        <v>3</v>
      </c>
      <c r="B46" s="1137" t="s">
        <v>610</v>
      </c>
      <c r="C46" s="1137"/>
      <c r="D46" s="950"/>
      <c r="E46" s="951"/>
      <c r="F46" s="952"/>
      <c r="G46" s="491"/>
      <c r="H46" s="491"/>
      <c r="I46" s="491"/>
    </row>
    <row r="47" spans="1:9" ht="20.25" customHeight="1">
      <c r="A47" s="502">
        <v>4</v>
      </c>
      <c r="B47" s="1137" t="s">
        <v>611</v>
      </c>
      <c r="C47" s="1137"/>
      <c r="D47" s="950"/>
      <c r="E47" s="951"/>
      <c r="F47" s="952"/>
      <c r="G47" s="491"/>
      <c r="H47" s="491"/>
      <c r="I47" s="491"/>
    </row>
    <row r="48" spans="1:9" ht="19.5" customHeight="1">
      <c r="A48" s="503">
        <v>5</v>
      </c>
      <c r="B48" s="1137" t="s">
        <v>612</v>
      </c>
      <c r="C48" s="1137"/>
      <c r="D48" s="950"/>
      <c r="E48" s="951"/>
      <c r="F48" s="952"/>
      <c r="G48" s="491"/>
      <c r="H48" s="491"/>
    </row>
    <row r="49" spans="1:10" ht="51.75" customHeight="1">
      <c r="A49" s="502">
        <v>6</v>
      </c>
      <c r="B49" s="1137" t="s">
        <v>613</v>
      </c>
      <c r="C49" s="1137"/>
      <c r="D49" s="950"/>
      <c r="E49" s="951"/>
      <c r="F49" s="952"/>
      <c r="G49" s="491"/>
      <c r="H49" s="491"/>
      <c r="I49" s="491"/>
    </row>
    <row r="50" spans="1:10" ht="49.5" customHeight="1">
      <c r="A50" s="502">
        <v>7</v>
      </c>
      <c r="B50" s="1137" t="s">
        <v>614</v>
      </c>
      <c r="C50" s="1137"/>
      <c r="D50" s="950"/>
      <c r="E50" s="951"/>
      <c r="F50" s="952"/>
      <c r="G50" s="491"/>
      <c r="H50" s="491"/>
      <c r="I50" s="491"/>
    </row>
    <row r="51" spans="1:10" ht="24" customHeight="1">
      <c r="A51" s="502">
        <v>8</v>
      </c>
      <c r="B51" s="1137" t="s">
        <v>615</v>
      </c>
      <c r="C51" s="1137"/>
      <c r="D51" s="950"/>
      <c r="E51" s="951"/>
      <c r="F51" s="952"/>
      <c r="G51" s="491"/>
      <c r="H51" s="491"/>
      <c r="I51" s="491"/>
    </row>
    <row r="52" spans="1:10" ht="22.5" customHeight="1">
      <c r="A52" s="504"/>
      <c r="B52" s="505" t="s">
        <v>616</v>
      </c>
      <c r="C52" s="506"/>
      <c r="D52" s="950"/>
      <c r="E52" s="951"/>
      <c r="F52" s="952"/>
      <c r="G52" s="491"/>
      <c r="H52" s="491"/>
      <c r="I52" s="491"/>
    </row>
    <row r="53" spans="1:10" ht="24.75" customHeight="1">
      <c r="A53" s="504"/>
      <c r="B53" s="505" t="s">
        <v>617</v>
      </c>
      <c r="C53" s="506"/>
      <c r="D53" s="950"/>
      <c r="E53" s="951"/>
      <c r="F53" s="952"/>
      <c r="G53" s="491"/>
      <c r="H53" s="491"/>
      <c r="I53" s="491"/>
    </row>
    <row r="54" spans="1:10" ht="22.5" customHeight="1">
      <c r="A54" s="507"/>
      <c r="B54" s="505" t="s">
        <v>618</v>
      </c>
      <c r="C54" s="508"/>
      <c r="D54" s="950"/>
      <c r="E54" s="951"/>
      <c r="F54" s="952"/>
      <c r="G54" s="491"/>
      <c r="H54" s="491"/>
    </row>
    <row r="55" spans="1:10" ht="13.5" customHeight="1">
      <c r="A55" s="491"/>
      <c r="B55" s="491"/>
      <c r="C55" s="491"/>
      <c r="D55" s="491"/>
      <c r="E55" s="491"/>
      <c r="F55" s="491"/>
      <c r="G55" s="491"/>
      <c r="H55" s="491"/>
      <c r="I55" s="491"/>
    </row>
    <row r="56" spans="1:10" s="464" customFormat="1" ht="47.25" customHeight="1">
      <c r="A56" s="502">
        <v>9</v>
      </c>
      <c r="B56" s="1147" t="s">
        <v>619</v>
      </c>
      <c r="C56" s="1148"/>
      <c r="D56" s="1148"/>
      <c r="E56" s="1148"/>
      <c r="F56" s="1149"/>
      <c r="G56" s="509" t="s">
        <v>483</v>
      </c>
      <c r="H56" s="510"/>
      <c r="I56" s="62"/>
      <c r="J56" s="62"/>
    </row>
    <row r="57" spans="1:10" s="464" customFormat="1" ht="42" customHeight="1">
      <c r="A57" s="502">
        <v>10</v>
      </c>
      <c r="B57" s="1147" t="s">
        <v>620</v>
      </c>
      <c r="C57" s="1148"/>
      <c r="D57" s="1148"/>
      <c r="E57" s="1148"/>
      <c r="F57" s="1149"/>
      <c r="G57" s="509"/>
      <c r="H57" s="510"/>
      <c r="I57" s="62"/>
      <c r="J57" s="62"/>
    </row>
    <row r="58" spans="1:10" s="464" customFormat="1" ht="12" customHeight="1">
      <c r="A58" s="62"/>
      <c r="B58" s="62"/>
      <c r="C58" s="62"/>
      <c r="D58" s="62"/>
      <c r="E58" s="62"/>
      <c r="F58" s="62"/>
      <c r="G58" s="62"/>
      <c r="H58" s="62"/>
      <c r="I58" s="62"/>
      <c r="J58" s="62"/>
    </row>
    <row r="59" spans="1:10" s="464" customFormat="1" ht="12" customHeight="1">
      <c r="A59" s="62"/>
      <c r="B59" s="62"/>
      <c r="C59" s="62"/>
      <c r="D59" s="62"/>
      <c r="E59" s="62"/>
      <c r="F59" s="62"/>
      <c r="G59" s="62"/>
      <c r="H59" s="62"/>
      <c r="I59" s="62"/>
      <c r="J59" s="62"/>
    </row>
    <row r="60" spans="1:10" s="464" customFormat="1" ht="24" customHeight="1">
      <c r="A60" s="511">
        <v>2</v>
      </c>
      <c r="B60" s="1150" t="s">
        <v>621</v>
      </c>
      <c r="C60" s="1150"/>
      <c r="D60" s="1150"/>
      <c r="E60" s="1150"/>
      <c r="F60" s="1150"/>
      <c r="G60" s="1150"/>
      <c r="H60" s="1150"/>
      <c r="I60" s="1150"/>
      <c r="J60" s="62"/>
    </row>
    <row r="61" spans="1:10" s="464" customFormat="1" ht="16.5">
      <c r="A61" s="62"/>
      <c r="B61" s="62"/>
      <c r="C61" s="62"/>
      <c r="D61" s="62"/>
      <c r="E61" s="62"/>
      <c r="F61" s="62"/>
      <c r="G61" s="62"/>
      <c r="H61" s="62"/>
      <c r="I61" s="62"/>
      <c r="J61" s="62"/>
    </row>
    <row r="62" spans="1:10" s="464" customFormat="1" ht="24.75" customHeight="1">
      <c r="A62" s="512" t="s">
        <v>622</v>
      </c>
      <c r="B62" s="1151" t="s">
        <v>623</v>
      </c>
      <c r="C62" s="1151"/>
      <c r="D62" s="1151"/>
      <c r="E62" s="1151"/>
      <c r="F62" s="1151"/>
      <c r="G62" s="1151"/>
      <c r="H62" s="1151"/>
      <c r="I62" s="1151"/>
      <c r="J62" s="62"/>
    </row>
    <row r="63" spans="1:10" s="464" customFormat="1" ht="10.5" customHeight="1">
      <c r="A63" s="62"/>
      <c r="B63" s="62"/>
      <c r="C63" s="62"/>
      <c r="D63" s="62"/>
      <c r="E63" s="62"/>
      <c r="F63" s="62"/>
      <c r="G63" s="62"/>
      <c r="H63" s="62"/>
      <c r="I63" s="62"/>
      <c r="J63" s="62"/>
    </row>
    <row r="64" spans="1:10" s="464" customFormat="1" ht="75" customHeight="1">
      <c r="A64" s="513" t="s">
        <v>624</v>
      </c>
      <c r="B64" s="1145" t="s">
        <v>726</v>
      </c>
      <c r="C64" s="1145"/>
      <c r="D64" s="1145"/>
      <c r="E64" s="1145"/>
      <c r="F64" s="1145"/>
      <c r="G64" s="1145"/>
      <c r="H64" s="1145"/>
      <c r="I64" s="1145"/>
    </row>
    <row r="65" spans="1:189" s="464" customFormat="1" ht="192.75" customHeight="1">
      <c r="A65" s="513" t="s">
        <v>625</v>
      </c>
      <c r="B65" s="1146" t="s">
        <v>725</v>
      </c>
      <c r="C65" s="1146"/>
      <c r="D65" s="1146"/>
      <c r="E65" s="1146"/>
      <c r="F65" s="1146"/>
      <c r="G65" s="1146"/>
      <c r="H65" s="1146"/>
      <c r="I65" s="1146"/>
      <c r="J65" s="62"/>
    </row>
    <row r="66" spans="1:189" s="464" customFormat="1" ht="213" customHeight="1">
      <c r="A66" s="513" t="s">
        <v>719</v>
      </c>
      <c r="B66" s="1146" t="s">
        <v>727</v>
      </c>
      <c r="C66" s="1146"/>
      <c r="D66" s="1146"/>
      <c r="E66" s="1146"/>
      <c r="F66" s="1146"/>
      <c r="G66" s="1146"/>
      <c r="H66" s="1146"/>
      <c r="I66" s="1146"/>
      <c r="J66" s="62"/>
    </row>
    <row r="67" spans="1:189" s="464" customFormat="1" ht="60" customHeight="1">
      <c r="A67" s="513"/>
      <c r="B67" s="1146" t="s">
        <v>803</v>
      </c>
      <c r="C67" s="1146"/>
      <c r="D67" s="1146"/>
      <c r="E67" s="1146"/>
      <c r="F67" s="1146"/>
      <c r="G67" s="1146"/>
      <c r="H67" s="1146"/>
      <c r="I67" s="1146"/>
      <c r="J67" s="62"/>
    </row>
    <row r="68" spans="1:189" s="464" customFormat="1" ht="24.75" customHeight="1">
      <c r="A68" s="513"/>
      <c r="B68" s="1146" t="s">
        <v>728</v>
      </c>
      <c r="C68" s="1146"/>
      <c r="D68" s="1146"/>
      <c r="E68" s="1146"/>
      <c r="F68" s="1146"/>
      <c r="G68" s="1146"/>
      <c r="H68" s="1146"/>
      <c r="I68" s="1146"/>
      <c r="J68" s="62"/>
    </row>
    <row r="69" spans="1:189" s="464" customFormat="1" ht="16.5">
      <c r="A69" s="62"/>
      <c r="B69" s="62"/>
      <c r="C69" s="62"/>
      <c r="D69" s="62"/>
      <c r="E69" s="62"/>
      <c r="F69" s="62"/>
      <c r="G69" s="62"/>
      <c r="H69" s="62"/>
      <c r="I69" s="62"/>
      <c r="J69" s="62"/>
    </row>
    <row r="70" spans="1:189" s="464" customFormat="1" ht="57" customHeight="1">
      <c r="A70" s="513" t="s">
        <v>729</v>
      </c>
      <c r="B70" s="1141" t="s">
        <v>626</v>
      </c>
      <c r="C70" s="1141"/>
      <c r="D70" s="1141"/>
      <c r="E70" s="1141"/>
      <c r="F70" s="1141"/>
      <c r="G70" s="1141"/>
      <c r="H70" s="1141"/>
      <c r="I70" s="1141"/>
      <c r="J70" s="62"/>
    </row>
    <row r="71" spans="1:189" s="464" customFormat="1" ht="41.25" customHeight="1">
      <c r="B71" s="1141" t="s">
        <v>627</v>
      </c>
      <c r="C71" s="1141"/>
      <c r="D71" s="1141"/>
      <c r="E71" s="1141"/>
      <c r="F71" s="1141"/>
      <c r="G71" s="1141"/>
      <c r="H71" s="1141"/>
      <c r="I71" s="1141"/>
    </row>
    <row r="72" spans="1:189" s="464" customFormat="1" ht="16.5" customHeight="1">
      <c r="B72" s="676"/>
      <c r="C72" s="676"/>
      <c r="D72" s="676"/>
      <c r="E72" s="676"/>
      <c r="F72" s="676"/>
      <c r="G72" s="676"/>
      <c r="H72" s="676"/>
      <c r="I72" s="676"/>
    </row>
    <row r="73" spans="1:189" s="464" customFormat="1" ht="41.25" customHeight="1">
      <c r="A73" s="681">
        <v>2.2000000000000002</v>
      </c>
      <c r="B73" s="1143" t="s">
        <v>730</v>
      </c>
      <c r="C73" s="1143"/>
      <c r="D73" s="1143"/>
      <c r="E73" s="1143"/>
      <c r="F73" s="1143"/>
      <c r="G73" s="1143"/>
      <c r="H73" s="1143"/>
      <c r="I73" s="1143"/>
    </row>
    <row r="74" spans="1:189" s="464" customFormat="1" ht="41.25" customHeight="1">
      <c r="A74" s="681" t="s">
        <v>731</v>
      </c>
      <c r="B74" s="1144" t="s">
        <v>732</v>
      </c>
      <c r="C74" s="1144"/>
      <c r="D74" s="1144"/>
      <c r="E74" s="1144"/>
      <c r="F74" s="1144"/>
      <c r="G74" s="1017"/>
      <c r="H74" s="1042"/>
      <c r="I74" s="1042"/>
    </row>
    <row r="75" spans="1:189" s="464" customFormat="1" ht="16.5" customHeight="1">
      <c r="B75" s="676"/>
      <c r="C75" s="676"/>
      <c r="D75" s="676"/>
      <c r="E75" s="676"/>
      <c r="F75" s="676"/>
      <c r="G75" s="676"/>
      <c r="H75" s="676"/>
      <c r="I75" s="676"/>
    </row>
    <row r="76" spans="1:189" s="685" customFormat="1" ht="24" customHeight="1">
      <c r="A76" s="1053">
        <v>2.2999999999999998</v>
      </c>
      <c r="B76" s="1039" t="s">
        <v>733</v>
      </c>
      <c r="C76" s="1039"/>
      <c r="D76" s="1039"/>
      <c r="E76" s="1039"/>
      <c r="F76" s="1039"/>
      <c r="G76" s="1039"/>
      <c r="H76" s="1039"/>
      <c r="I76" s="1039"/>
      <c r="AB76" s="718"/>
      <c r="AC76" s="520"/>
      <c r="AD76" s="520"/>
      <c r="AE76" s="520"/>
      <c r="AF76" s="520"/>
      <c r="AG76" s="520"/>
      <c r="AH76" s="520"/>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c r="BR76" s="520"/>
      <c r="BS76" s="520"/>
      <c r="BT76" s="520"/>
      <c r="BU76" s="520"/>
      <c r="BV76" s="520"/>
      <c r="BW76" s="520"/>
      <c r="BX76" s="520"/>
      <c r="BY76" s="520"/>
      <c r="BZ76" s="520"/>
      <c r="CA76" s="520"/>
      <c r="CB76" s="520"/>
      <c r="CC76" s="520"/>
      <c r="CD76" s="520"/>
      <c r="CE76" s="520"/>
      <c r="CF76" s="520"/>
      <c r="CG76" s="520"/>
      <c r="CH76" s="520"/>
      <c r="CI76" s="520"/>
      <c r="CJ76" s="520"/>
      <c r="CK76" s="520"/>
      <c r="CL76" s="520"/>
      <c r="CM76" s="520"/>
      <c r="CN76" s="520"/>
      <c r="CO76" s="520"/>
      <c r="CP76" s="520"/>
      <c r="CQ76" s="520"/>
      <c r="CR76" s="520"/>
      <c r="CS76" s="520"/>
      <c r="CT76" s="520"/>
      <c r="CU76" s="520"/>
      <c r="CV76" s="520"/>
      <c r="CW76" s="520"/>
      <c r="CX76" s="520"/>
      <c r="CY76" s="520"/>
      <c r="CZ76" s="520"/>
      <c r="DA76" s="520"/>
      <c r="DB76" s="520"/>
      <c r="DC76" s="520"/>
      <c r="DD76" s="520"/>
      <c r="DE76" s="520"/>
      <c r="DF76" s="520"/>
      <c r="DG76" s="520"/>
      <c r="DH76" s="520"/>
      <c r="DI76" s="520"/>
      <c r="DJ76" s="520"/>
      <c r="DK76" s="520"/>
      <c r="DL76" s="520"/>
      <c r="DM76" s="520"/>
      <c r="DN76" s="520"/>
      <c r="DO76" s="520"/>
      <c r="DP76" s="520"/>
      <c r="DQ76" s="520"/>
      <c r="DR76" s="520"/>
      <c r="DS76" s="520"/>
      <c r="DT76" s="520"/>
      <c r="DU76" s="520"/>
      <c r="DV76" s="520"/>
      <c r="DW76" s="520"/>
      <c r="DX76" s="520"/>
      <c r="DY76" s="520"/>
      <c r="DZ76" s="520"/>
      <c r="EA76" s="520"/>
      <c r="EB76" s="520"/>
      <c r="EC76" s="520"/>
      <c r="ED76" s="520"/>
      <c r="EE76" s="520"/>
      <c r="EF76" s="520"/>
      <c r="EG76" s="520"/>
      <c r="EH76" s="520"/>
      <c r="EI76" s="520"/>
      <c r="EJ76" s="520"/>
      <c r="EK76" s="520"/>
      <c r="EL76" s="520"/>
      <c r="EM76" s="520"/>
      <c r="EN76" s="520"/>
      <c r="EO76" s="520"/>
      <c r="EP76" s="520"/>
      <c r="EQ76" s="520"/>
      <c r="ER76" s="520"/>
      <c r="ES76" s="520"/>
      <c r="ET76" s="520"/>
      <c r="EU76" s="520"/>
      <c r="EV76" s="520"/>
      <c r="EW76" s="520"/>
      <c r="EX76" s="520"/>
      <c r="EY76" s="520"/>
      <c r="EZ76" s="520"/>
      <c r="FA76" s="520"/>
      <c r="FB76" s="520"/>
      <c r="FC76" s="520"/>
      <c r="FD76" s="520"/>
      <c r="FE76" s="520"/>
      <c r="FF76" s="520"/>
      <c r="FG76" s="520"/>
      <c r="FH76" s="520"/>
      <c r="FI76" s="520"/>
      <c r="FJ76" s="520"/>
      <c r="FK76" s="520"/>
      <c r="FL76" s="520"/>
      <c r="FM76" s="520"/>
      <c r="FN76" s="520"/>
      <c r="FO76" s="520"/>
      <c r="FP76" s="520"/>
      <c r="FQ76" s="520"/>
      <c r="FR76" s="520"/>
      <c r="FS76" s="520"/>
      <c r="FT76" s="520"/>
      <c r="FU76" s="520"/>
      <c r="FV76" s="520"/>
      <c r="FW76" s="520"/>
      <c r="FX76" s="520"/>
      <c r="FY76" s="520"/>
      <c r="FZ76" s="520"/>
      <c r="GA76" s="520"/>
      <c r="GB76" s="520"/>
      <c r="GC76" s="520"/>
      <c r="GD76" s="520"/>
      <c r="GE76" s="520"/>
      <c r="GF76" s="520"/>
      <c r="GG76" s="520"/>
    </row>
    <row r="77" spans="1:189" s="464" customFormat="1" ht="48.75" customHeight="1">
      <c r="A77" s="1053"/>
      <c r="B77" s="1054" t="s">
        <v>734</v>
      </c>
      <c r="C77" s="1054"/>
      <c r="D77" s="1054"/>
      <c r="E77" s="1054"/>
      <c r="F77" s="1054"/>
      <c r="G77" s="1054"/>
      <c r="H77" s="1054"/>
      <c r="I77" s="1054"/>
      <c r="J77" s="62"/>
    </row>
    <row r="78" spans="1:189" s="464" customFormat="1" ht="38.25" customHeight="1">
      <c r="A78" s="703">
        <v>1</v>
      </c>
      <c r="B78" s="1072" t="s">
        <v>735</v>
      </c>
      <c r="C78" s="1073"/>
      <c r="D78" s="1073"/>
      <c r="E78" s="1073"/>
      <c r="F78" s="1142">
        <v>0</v>
      </c>
      <c r="G78" s="1142"/>
      <c r="H78" s="1142"/>
      <c r="I78" s="1142"/>
      <c r="J78" s="514"/>
      <c r="K78" s="514"/>
      <c r="L78" s="514"/>
      <c r="M78" s="514"/>
      <c r="N78" s="515">
        <f>'[12]Name of Bidder'!D12</f>
        <v>0</v>
      </c>
      <c r="O78" s="514"/>
      <c r="P78" s="514"/>
      <c r="Q78" s="514"/>
      <c r="R78" s="514"/>
      <c r="S78" s="514"/>
      <c r="T78" s="514"/>
      <c r="U78" s="514"/>
      <c r="V78" s="514"/>
      <c r="W78" s="514"/>
      <c r="X78" s="514"/>
      <c r="Y78" s="514"/>
    </row>
    <row r="79" spans="1:189" s="464" customFormat="1" ht="44.25" customHeight="1">
      <c r="A79" s="703">
        <v>2</v>
      </c>
      <c r="B79" s="1071" t="s">
        <v>736</v>
      </c>
      <c r="C79" s="1019"/>
      <c r="D79" s="1019"/>
      <c r="E79" s="1034"/>
      <c r="F79" s="1142"/>
      <c r="G79" s="1142"/>
      <c r="H79" s="1142"/>
      <c r="I79" s="1142"/>
      <c r="J79" s="518"/>
      <c r="K79" s="518"/>
      <c r="L79" s="518"/>
      <c r="M79" s="518"/>
      <c r="N79" s="516">
        <f>'[12]Name of Bidder'!D22</f>
        <v>0</v>
      </c>
      <c r="O79" s="518"/>
      <c r="P79" s="518"/>
      <c r="Q79" s="518"/>
      <c r="R79" s="518"/>
      <c r="S79" s="518"/>
      <c r="T79" s="518"/>
      <c r="U79" s="518"/>
      <c r="V79" s="518"/>
      <c r="W79" s="518"/>
      <c r="X79" s="518"/>
      <c r="Y79" s="518"/>
    </row>
    <row r="80" spans="1:189" s="464" customFormat="1" ht="44.25" customHeight="1">
      <c r="A80" s="703">
        <v>3</v>
      </c>
      <c r="B80" s="1071" t="s">
        <v>737</v>
      </c>
      <c r="C80" s="1019"/>
      <c r="D80" s="1019"/>
      <c r="E80" s="1019"/>
      <c r="F80" s="622"/>
      <c r="G80" s="1062"/>
      <c r="H80" s="1059"/>
      <c r="I80" s="622"/>
      <c r="J80" s="518"/>
      <c r="K80" s="518"/>
      <c r="L80" s="518"/>
      <c r="M80" s="518"/>
      <c r="N80" s="533"/>
      <c r="O80" s="518"/>
      <c r="P80" s="518"/>
      <c r="Q80" s="518"/>
      <c r="R80" s="518"/>
      <c r="S80" s="518"/>
      <c r="T80" s="518"/>
      <c r="U80" s="518"/>
      <c r="V80" s="518"/>
      <c r="W80" s="518"/>
      <c r="X80" s="518"/>
      <c r="Y80" s="518"/>
    </row>
    <row r="81" spans="1:25" s="464" customFormat="1" ht="36.75" customHeight="1">
      <c r="A81" s="703">
        <v>4</v>
      </c>
      <c r="B81" s="1071" t="s">
        <v>629</v>
      </c>
      <c r="C81" s="1019"/>
      <c r="D81" s="1019"/>
      <c r="E81" s="1034"/>
      <c r="F81" s="622"/>
      <c r="G81" s="1076"/>
      <c r="H81" s="1076"/>
      <c r="I81" s="621"/>
      <c r="J81" s="518"/>
      <c r="K81" s="518"/>
      <c r="L81" s="518"/>
      <c r="M81" s="518"/>
      <c r="N81" s="518"/>
      <c r="O81" s="518"/>
      <c r="P81" s="518"/>
      <c r="Q81" s="518"/>
      <c r="R81" s="518"/>
      <c r="S81" s="518"/>
      <c r="T81" s="518"/>
      <c r="U81" s="518"/>
      <c r="V81" s="518"/>
      <c r="W81" s="518"/>
      <c r="X81" s="518"/>
      <c r="Y81" s="518"/>
    </row>
    <row r="82" spans="1:25" s="464" customFormat="1" ht="23.25" customHeight="1">
      <c r="A82" s="1013">
        <v>5</v>
      </c>
      <c r="B82" s="1063" t="s">
        <v>630</v>
      </c>
      <c r="C82" s="1035"/>
      <c r="D82" s="1035"/>
      <c r="E82" s="1036"/>
      <c r="F82" s="622"/>
      <c r="G82" s="1076"/>
      <c r="H82" s="1076"/>
      <c r="I82" s="621"/>
      <c r="J82" s="518"/>
      <c r="K82" s="518"/>
      <c r="L82" s="518"/>
      <c r="M82" s="518"/>
      <c r="N82" s="518"/>
      <c r="O82" s="518"/>
      <c r="P82" s="518"/>
      <c r="Q82" s="518"/>
      <c r="R82" s="518"/>
      <c r="S82" s="518"/>
      <c r="T82" s="518"/>
      <c r="U82" s="518"/>
      <c r="V82" s="518"/>
      <c r="W82" s="518"/>
      <c r="X82" s="518"/>
      <c r="Y82" s="518"/>
    </row>
    <row r="83" spans="1:25" s="464" customFormat="1" ht="21" customHeight="1">
      <c r="A83" s="1057"/>
      <c r="B83" s="1064"/>
      <c r="C83" s="1037"/>
      <c r="D83" s="1037"/>
      <c r="E83" s="1038"/>
      <c r="F83" s="622"/>
      <c r="G83" s="1076"/>
      <c r="H83" s="1076"/>
      <c r="I83" s="621"/>
      <c r="J83" s="518"/>
      <c r="K83" s="518"/>
      <c r="L83" s="518"/>
      <c r="M83" s="518"/>
      <c r="N83" s="518"/>
      <c r="O83" s="518"/>
      <c r="P83" s="518"/>
      <c r="Q83" s="518"/>
      <c r="R83" s="518"/>
      <c r="S83" s="518"/>
      <c r="T83" s="518"/>
      <c r="U83" s="518"/>
      <c r="V83" s="518"/>
      <c r="W83" s="518"/>
      <c r="X83" s="518"/>
      <c r="Y83" s="518"/>
    </row>
    <row r="84" spans="1:25" s="464" customFormat="1" ht="20.25" customHeight="1">
      <c r="A84" s="1057"/>
      <c r="B84" s="1064"/>
      <c r="C84" s="1037"/>
      <c r="D84" s="1037"/>
      <c r="E84" s="1038"/>
      <c r="F84" s="622"/>
      <c r="G84" s="1076"/>
      <c r="H84" s="1076"/>
      <c r="I84" s="621"/>
      <c r="J84" s="518"/>
      <c r="K84" s="518"/>
      <c r="L84" s="518"/>
      <c r="M84" s="518"/>
      <c r="N84" s="518"/>
      <c r="O84" s="518"/>
      <c r="P84" s="518"/>
      <c r="Q84" s="518"/>
      <c r="R84" s="518"/>
      <c r="S84" s="518"/>
      <c r="T84" s="518"/>
      <c r="U84" s="518"/>
      <c r="V84" s="518"/>
      <c r="W84" s="518"/>
      <c r="X84" s="518"/>
      <c r="Y84" s="518"/>
    </row>
    <row r="85" spans="1:25" s="464" customFormat="1" ht="21" customHeight="1">
      <c r="A85" s="1057"/>
      <c r="B85" s="1064"/>
      <c r="C85" s="1037"/>
      <c r="D85" s="1037"/>
      <c r="E85" s="1038"/>
      <c r="F85" s="622"/>
      <c r="G85" s="1076"/>
      <c r="H85" s="1076"/>
      <c r="I85" s="621"/>
      <c r="J85" s="518"/>
      <c r="K85" s="518"/>
      <c r="L85" s="518"/>
      <c r="M85" s="518"/>
      <c r="N85" s="518"/>
      <c r="O85" s="518"/>
      <c r="P85" s="518"/>
      <c r="Q85" s="518"/>
      <c r="R85" s="518"/>
      <c r="S85" s="518"/>
      <c r="T85" s="518"/>
      <c r="U85" s="518"/>
      <c r="V85" s="518"/>
      <c r="W85" s="518"/>
      <c r="X85" s="518"/>
      <c r="Y85" s="518"/>
    </row>
    <row r="86" spans="1:25" s="464" customFormat="1" ht="24.95" customHeight="1">
      <c r="A86" s="1057"/>
      <c r="B86" s="519"/>
      <c r="C86" s="520"/>
      <c r="D86" s="520"/>
      <c r="E86" s="521" t="s">
        <v>631</v>
      </c>
      <c r="F86" s="622"/>
      <c r="G86" s="1076"/>
      <c r="H86" s="1076"/>
      <c r="I86" s="621"/>
      <c r="J86" s="518"/>
      <c r="K86" s="518"/>
      <c r="L86" s="518"/>
      <c r="M86" s="518"/>
      <c r="N86" s="518"/>
      <c r="O86" s="518"/>
      <c r="P86" s="518"/>
      <c r="Q86" s="518"/>
      <c r="R86" s="518"/>
      <c r="S86" s="518"/>
      <c r="T86" s="518"/>
      <c r="U86" s="518"/>
      <c r="V86" s="518"/>
      <c r="W86" s="518"/>
      <c r="X86" s="518"/>
      <c r="Y86" s="518"/>
    </row>
    <row r="87" spans="1:25" s="464" customFormat="1" ht="24.95" customHeight="1">
      <c r="A87" s="1057"/>
      <c r="B87" s="519"/>
      <c r="C87" s="520"/>
      <c r="D87" s="520"/>
      <c r="E87" s="521" t="s">
        <v>23</v>
      </c>
      <c r="F87" s="622"/>
      <c r="G87" s="1076"/>
      <c r="H87" s="1076"/>
      <c r="I87" s="621"/>
      <c r="J87" s="518"/>
      <c r="K87" s="518"/>
      <c r="L87" s="518"/>
      <c r="M87" s="518"/>
      <c r="N87" s="518"/>
      <c r="O87" s="518"/>
      <c r="P87" s="518"/>
      <c r="Q87" s="518"/>
      <c r="R87" s="518"/>
      <c r="S87" s="518"/>
      <c r="T87" s="518"/>
      <c r="U87" s="518"/>
      <c r="V87" s="518"/>
      <c r="W87" s="518"/>
      <c r="X87" s="518"/>
      <c r="Y87" s="518"/>
    </row>
    <row r="88" spans="1:25" s="464" customFormat="1" ht="24.95" customHeight="1">
      <c r="A88" s="1014"/>
      <c r="B88" s="522"/>
      <c r="C88" s="523"/>
      <c r="D88" s="523"/>
      <c r="E88" s="524" t="s">
        <v>632</v>
      </c>
      <c r="F88" s="622"/>
      <c r="G88" s="1076"/>
      <c r="H88" s="1076"/>
      <c r="I88" s="621"/>
      <c r="J88" s="518"/>
      <c r="K88" s="518"/>
      <c r="L88" s="518"/>
      <c r="M88" s="518"/>
      <c r="N88" s="518"/>
      <c r="O88" s="518"/>
      <c r="P88" s="518"/>
      <c r="Q88" s="518"/>
      <c r="R88" s="518"/>
      <c r="S88" s="518"/>
      <c r="T88" s="518"/>
      <c r="U88" s="518"/>
      <c r="V88" s="518"/>
      <c r="W88" s="518"/>
      <c r="X88" s="518"/>
      <c r="Y88" s="518"/>
    </row>
    <row r="89" spans="1:25" s="464" customFormat="1" ht="42.75" customHeight="1">
      <c r="A89" s="703">
        <v>6</v>
      </c>
      <c r="B89" s="1010" t="s">
        <v>738</v>
      </c>
      <c r="C89" s="1010"/>
      <c r="D89" s="1010"/>
      <c r="E89" s="1010"/>
      <c r="F89" s="682"/>
      <c r="G89" s="527"/>
      <c r="H89" s="528"/>
      <c r="I89" s="528"/>
      <c r="J89" s="518"/>
      <c r="K89" s="518"/>
      <c r="L89" s="518"/>
      <c r="M89" s="518"/>
      <c r="N89" s="518"/>
      <c r="O89" s="518"/>
      <c r="P89" s="518"/>
      <c r="Q89" s="518"/>
      <c r="R89" s="518"/>
      <c r="S89" s="518"/>
      <c r="T89" s="518"/>
      <c r="U89" s="518"/>
      <c r="V89" s="518"/>
      <c r="W89" s="518"/>
      <c r="X89" s="518"/>
      <c r="Y89" s="518"/>
    </row>
    <row r="90" spans="1:25" s="464" customFormat="1" ht="54.75" customHeight="1">
      <c r="A90" s="703">
        <v>7</v>
      </c>
      <c r="B90" s="1077" t="s">
        <v>739</v>
      </c>
      <c r="C90" s="1010"/>
      <c r="D90" s="1010"/>
      <c r="E90" s="1010"/>
      <c r="F90" s="683"/>
      <c r="G90" s="1017"/>
      <c r="H90" s="1018"/>
      <c r="I90" s="683"/>
      <c r="J90" s="518"/>
      <c r="K90" s="518"/>
      <c r="L90" s="518"/>
      <c r="M90" s="518"/>
      <c r="N90" s="518"/>
      <c r="O90" s="518"/>
      <c r="P90" s="518"/>
      <c r="Q90" s="518"/>
      <c r="R90" s="518"/>
      <c r="S90" s="518"/>
      <c r="T90" s="518"/>
      <c r="U90" s="518"/>
      <c r="V90" s="518"/>
      <c r="W90" s="518"/>
      <c r="X90" s="518"/>
      <c r="Y90" s="518"/>
    </row>
    <row r="91" spans="1:25" s="464" customFormat="1" ht="34.5" hidden="1" customHeight="1">
      <c r="A91" s="703"/>
      <c r="B91" s="1010"/>
      <c r="C91" s="1010"/>
      <c r="D91" s="1010"/>
      <c r="E91" s="1010"/>
      <c r="F91" s="1062"/>
      <c r="G91" s="1059"/>
      <c r="H91" s="1062"/>
      <c r="I91" s="1059"/>
      <c r="J91" s="518"/>
      <c r="K91" s="518"/>
      <c r="L91" s="518"/>
      <c r="M91" s="518"/>
      <c r="N91" s="518"/>
      <c r="O91" s="518"/>
      <c r="P91" s="518"/>
      <c r="Q91" s="518"/>
      <c r="R91" s="518"/>
      <c r="S91" s="518"/>
      <c r="T91" s="518"/>
      <c r="U91" s="518"/>
      <c r="V91" s="518"/>
      <c r="W91" s="518"/>
      <c r="X91" s="518"/>
      <c r="Y91" s="518"/>
    </row>
    <row r="92" spans="1:25" s="464" customFormat="1" ht="37.5" customHeight="1">
      <c r="A92" s="703">
        <v>8</v>
      </c>
      <c r="B92" s="1010" t="s">
        <v>740</v>
      </c>
      <c r="C92" s="1010"/>
      <c r="D92" s="1010"/>
      <c r="E92" s="1010"/>
      <c r="F92" s="683"/>
      <c r="G92" s="527"/>
      <c r="H92" s="528"/>
      <c r="I92" s="528"/>
      <c r="J92" s="518"/>
      <c r="K92" s="518"/>
      <c r="L92" s="518"/>
      <c r="M92" s="518"/>
      <c r="N92" s="518"/>
      <c r="O92" s="518"/>
      <c r="P92" s="518"/>
      <c r="Q92" s="518"/>
      <c r="R92" s="518"/>
      <c r="S92" s="518"/>
      <c r="T92" s="518"/>
      <c r="U92" s="518"/>
      <c r="V92" s="518"/>
      <c r="W92" s="518"/>
      <c r="X92" s="518"/>
      <c r="Y92" s="518"/>
    </row>
    <row r="93" spans="1:25" s="464" customFormat="1" ht="40.5" customHeight="1">
      <c r="A93" s="703">
        <v>9</v>
      </c>
      <c r="B93" s="1010" t="s">
        <v>633</v>
      </c>
      <c r="C93" s="1010"/>
      <c r="D93" s="1010"/>
      <c r="E93" s="1010"/>
      <c r="F93" s="683"/>
      <c r="G93" s="527"/>
      <c r="H93" s="528"/>
      <c r="I93" s="528"/>
      <c r="J93" s="518"/>
      <c r="K93" s="518"/>
      <c r="L93" s="518"/>
      <c r="M93" s="518"/>
      <c r="N93" s="518"/>
      <c r="O93" s="518"/>
      <c r="P93" s="518"/>
      <c r="Q93" s="518"/>
      <c r="R93" s="518"/>
      <c r="S93" s="518"/>
      <c r="T93" s="518"/>
      <c r="U93" s="518"/>
      <c r="V93" s="518"/>
      <c r="W93" s="518"/>
      <c r="X93" s="518"/>
      <c r="Y93" s="518"/>
    </row>
    <row r="94" spans="1:25" s="464" customFormat="1" ht="40.5" customHeight="1">
      <c r="A94" s="703">
        <v>10</v>
      </c>
      <c r="B94" s="1055" t="s">
        <v>702</v>
      </c>
      <c r="C94" s="1055"/>
      <c r="D94" s="1055"/>
      <c r="E94" s="1055"/>
      <c r="F94" s="683"/>
      <c r="G94" s="527"/>
      <c r="H94" s="528"/>
      <c r="I94" s="528"/>
      <c r="J94" s="518"/>
      <c r="K94" s="518"/>
      <c r="L94" s="518"/>
      <c r="M94" s="518"/>
      <c r="N94" s="518"/>
      <c r="O94" s="518"/>
      <c r="P94" s="518"/>
      <c r="Q94" s="518"/>
      <c r="R94" s="518"/>
      <c r="S94" s="518"/>
      <c r="T94" s="518"/>
      <c r="U94" s="518"/>
      <c r="V94" s="518"/>
      <c r="W94" s="518"/>
      <c r="X94" s="518"/>
      <c r="Y94" s="518"/>
    </row>
    <row r="95" spans="1:25" s="464" customFormat="1" ht="25.5" customHeight="1">
      <c r="A95" s="1013">
        <v>11</v>
      </c>
      <c r="B95" s="1021" t="s">
        <v>634</v>
      </c>
      <c r="C95" s="1022"/>
      <c r="D95" s="1022"/>
      <c r="E95" s="1022"/>
      <c r="F95" s="530"/>
      <c r="G95" s="618"/>
      <c r="H95" s="529"/>
      <c r="I95" s="530"/>
      <c r="J95" s="518"/>
      <c r="K95" s="518"/>
      <c r="L95" s="518"/>
      <c r="M95" s="518"/>
      <c r="N95" s="518"/>
      <c r="O95" s="518"/>
      <c r="P95" s="518"/>
      <c r="Q95" s="518"/>
      <c r="R95" s="518"/>
      <c r="S95" s="518"/>
      <c r="T95" s="518"/>
      <c r="U95" s="518"/>
      <c r="V95" s="518"/>
      <c r="W95" s="518"/>
      <c r="X95" s="518"/>
      <c r="Y95" s="518"/>
    </row>
    <row r="96" spans="1:25" s="464" customFormat="1" ht="35.25" customHeight="1">
      <c r="A96" s="1057"/>
      <c r="B96" s="1003" t="s">
        <v>635</v>
      </c>
      <c r="C96" s="1004"/>
      <c r="D96" s="1004"/>
      <c r="E96" s="1005"/>
      <c r="F96" s="707" t="s">
        <v>772</v>
      </c>
      <c r="G96" s="707" t="s">
        <v>773</v>
      </c>
      <c r="H96" s="708"/>
      <c r="I96" s="709" t="s">
        <v>772</v>
      </c>
      <c r="J96" s="518"/>
      <c r="K96" s="518"/>
      <c r="L96" s="518"/>
      <c r="M96" s="518"/>
      <c r="N96" s="518"/>
      <c r="O96" s="518"/>
      <c r="P96" s="518"/>
      <c r="Q96" s="518"/>
      <c r="R96" s="518"/>
      <c r="S96" s="518"/>
      <c r="T96" s="518"/>
      <c r="U96" s="518"/>
      <c r="V96" s="518"/>
      <c r="W96" s="518"/>
      <c r="X96" s="518"/>
      <c r="Y96" s="518"/>
    </row>
    <row r="97" spans="1:25" s="464" customFormat="1" ht="36.75" customHeight="1">
      <c r="A97" s="703">
        <v>12</v>
      </c>
      <c r="B97" s="1139" t="s">
        <v>636</v>
      </c>
      <c r="C97" s="1015"/>
      <c r="D97" s="1015"/>
      <c r="E97" s="1016"/>
      <c r="F97" s="526"/>
      <c r="G97" s="527"/>
      <c r="H97" s="528"/>
      <c r="I97" s="528"/>
      <c r="J97" s="518"/>
      <c r="K97" s="518"/>
      <c r="L97" s="518"/>
      <c r="M97" s="518"/>
      <c r="N97" s="518"/>
      <c r="O97" s="518"/>
      <c r="P97" s="518"/>
      <c r="Q97" s="518"/>
      <c r="R97" s="518"/>
      <c r="S97" s="518"/>
      <c r="T97" s="518"/>
      <c r="U97" s="518"/>
      <c r="V97" s="518"/>
      <c r="W97" s="518"/>
      <c r="X97" s="518"/>
      <c r="Y97" s="518"/>
    </row>
    <row r="98" spans="1:25" s="464" customFormat="1" ht="18.75" customHeight="1">
      <c r="A98" s="610"/>
      <c r="B98" s="684" t="s">
        <v>741</v>
      </c>
      <c r="C98" s="609"/>
      <c r="D98" s="609"/>
      <c r="E98" s="609"/>
      <c r="F98" s="609"/>
      <c r="G98" s="609"/>
      <c r="H98" s="609"/>
      <c r="I98" s="609"/>
      <c r="J98" s="518"/>
      <c r="K98" s="518"/>
      <c r="L98" s="518"/>
      <c r="M98" s="518"/>
      <c r="N98" s="518"/>
      <c r="O98" s="518"/>
      <c r="P98" s="518"/>
      <c r="Q98" s="518"/>
      <c r="R98" s="518"/>
      <c r="S98" s="518"/>
      <c r="T98" s="518"/>
      <c r="U98" s="518"/>
      <c r="V98" s="518"/>
      <c r="W98" s="518"/>
      <c r="X98" s="518"/>
      <c r="Y98" s="518"/>
    </row>
    <row r="99" spans="1:25" s="464" customFormat="1" ht="24" customHeight="1">
      <c r="A99" s="1053">
        <v>2.4</v>
      </c>
      <c r="B99" s="1074" t="s">
        <v>742</v>
      </c>
      <c r="C99" s="1075"/>
      <c r="D99" s="1075"/>
      <c r="E99" s="1075"/>
      <c r="F99" s="1075"/>
      <c r="G99" s="1075"/>
      <c r="H99" s="1075"/>
      <c r="I99" s="1075"/>
    </row>
    <row r="100" spans="1:25" s="464" customFormat="1" ht="48.75" customHeight="1">
      <c r="A100" s="1053"/>
      <c r="B100" s="1054" t="s">
        <v>743</v>
      </c>
      <c r="C100" s="1054"/>
      <c r="D100" s="1054"/>
      <c r="E100" s="1054"/>
      <c r="F100" s="1054"/>
      <c r="G100" s="1054"/>
      <c r="H100" s="1054"/>
      <c r="I100" s="1054"/>
      <c r="J100" s="62"/>
    </row>
    <row r="101" spans="1:25" s="464" customFormat="1" ht="48.75" customHeight="1">
      <c r="A101" s="706" t="s">
        <v>704</v>
      </c>
      <c r="B101" s="1072" t="s">
        <v>744</v>
      </c>
      <c r="C101" s="1073"/>
      <c r="D101" s="1073"/>
      <c r="E101" s="1073"/>
      <c r="F101" s="1068"/>
      <c r="G101" s="1069"/>
      <c r="H101" s="1069"/>
      <c r="I101" s="1070"/>
      <c r="J101" s="514"/>
      <c r="K101" s="514"/>
      <c r="L101" s="514"/>
      <c r="M101" s="514"/>
      <c r="N101" s="483"/>
      <c r="O101" s="514"/>
      <c r="P101" s="514"/>
      <c r="Q101" s="514"/>
      <c r="R101" s="514"/>
      <c r="S101" s="514"/>
      <c r="T101" s="514"/>
      <c r="U101" s="514"/>
      <c r="V101" s="514"/>
      <c r="W101" s="514"/>
      <c r="X101" s="514"/>
      <c r="Y101" s="514"/>
    </row>
    <row r="102" spans="1:25" s="464" customFormat="1" ht="56.25" customHeight="1">
      <c r="A102" s="706" t="s">
        <v>705</v>
      </c>
      <c r="B102" s="1072" t="s">
        <v>745</v>
      </c>
      <c r="C102" s="1073"/>
      <c r="D102" s="1073"/>
      <c r="E102" s="1073"/>
      <c r="F102" s="1060"/>
      <c r="G102" s="1058"/>
      <c r="H102" s="1058"/>
      <c r="I102" s="1059"/>
      <c r="J102" s="514"/>
      <c r="K102" s="514"/>
      <c r="L102" s="514"/>
      <c r="M102" s="514"/>
      <c r="N102" s="615"/>
      <c r="O102" s="514"/>
      <c r="P102" s="514"/>
      <c r="Q102" s="514"/>
      <c r="R102" s="514"/>
      <c r="S102" s="514"/>
      <c r="T102" s="514"/>
      <c r="U102" s="514"/>
      <c r="V102" s="514"/>
      <c r="W102" s="514"/>
      <c r="X102" s="514"/>
      <c r="Y102" s="514"/>
    </row>
    <row r="103" spans="1:25" s="464" customFormat="1" ht="54.75" customHeight="1">
      <c r="A103" s="706" t="s">
        <v>706</v>
      </c>
      <c r="B103" s="1065" t="s">
        <v>746</v>
      </c>
      <c r="C103" s="1066"/>
      <c r="D103" s="1066"/>
      <c r="E103" s="1067"/>
      <c r="F103" s="1068"/>
      <c r="G103" s="1069"/>
      <c r="H103" s="1069"/>
      <c r="I103" s="1070"/>
      <c r="J103" s="514"/>
      <c r="K103" s="514"/>
      <c r="L103" s="514"/>
      <c r="M103" s="514"/>
      <c r="N103" s="533"/>
      <c r="O103" s="514"/>
      <c r="P103" s="514"/>
      <c r="Q103" s="514"/>
      <c r="R103" s="514"/>
      <c r="S103" s="514"/>
      <c r="T103" s="514"/>
      <c r="U103" s="514"/>
      <c r="V103" s="514"/>
      <c r="W103" s="514"/>
      <c r="X103" s="514"/>
      <c r="Y103" s="514"/>
    </row>
    <row r="104" spans="1:25" s="464" customFormat="1" ht="27" customHeight="1">
      <c r="A104" s="703"/>
      <c r="B104" s="1054" t="s">
        <v>747</v>
      </c>
      <c r="C104" s="1054"/>
      <c r="D104" s="1054"/>
      <c r="E104" s="1054"/>
      <c r="F104" s="1054"/>
      <c r="G104" s="1054"/>
      <c r="H104" s="1054"/>
      <c r="I104" s="1054"/>
      <c r="J104" s="518"/>
      <c r="K104" s="518"/>
      <c r="L104" s="518"/>
      <c r="M104" s="518"/>
      <c r="N104" s="518"/>
      <c r="O104" s="518"/>
      <c r="P104" s="518"/>
      <c r="Q104" s="518"/>
      <c r="R104" s="518"/>
      <c r="S104" s="518"/>
      <c r="T104" s="518"/>
      <c r="U104" s="518"/>
      <c r="V104" s="518"/>
      <c r="W104" s="518"/>
      <c r="X104" s="518"/>
      <c r="Y104" s="518"/>
    </row>
    <row r="105" spans="1:25" s="464" customFormat="1" ht="38.25" customHeight="1">
      <c r="A105" s="703">
        <v>1</v>
      </c>
      <c r="B105" s="1071" t="s">
        <v>628</v>
      </c>
      <c r="C105" s="1019"/>
      <c r="D105" s="1019"/>
      <c r="E105" s="1034"/>
      <c r="F105" s="526"/>
      <c r="G105" s="527"/>
      <c r="H105" s="528"/>
      <c r="I105" s="528"/>
      <c r="J105" s="518"/>
      <c r="K105" s="518"/>
      <c r="L105" s="518"/>
      <c r="M105" s="518"/>
      <c r="N105" s="533"/>
      <c r="O105" s="518"/>
      <c r="P105" s="518"/>
      <c r="Q105" s="518"/>
      <c r="R105" s="518"/>
      <c r="S105" s="518"/>
      <c r="T105" s="518"/>
      <c r="U105" s="518"/>
      <c r="V105" s="518"/>
      <c r="W105" s="518"/>
      <c r="X105" s="518"/>
      <c r="Y105" s="518"/>
    </row>
    <row r="106" spans="1:25" s="464" customFormat="1" ht="35.25" customHeight="1">
      <c r="A106" s="703">
        <v>2</v>
      </c>
      <c r="B106" s="1071" t="s">
        <v>629</v>
      </c>
      <c r="C106" s="1019"/>
      <c r="D106" s="1019"/>
      <c r="E106" s="1019"/>
      <c r="F106" s="526"/>
      <c r="G106" s="527"/>
      <c r="H106" s="528"/>
      <c r="I106" s="528"/>
      <c r="J106" s="518"/>
      <c r="K106" s="518"/>
      <c r="L106" s="518"/>
      <c r="M106" s="518"/>
      <c r="N106" s="518"/>
      <c r="O106" s="518"/>
      <c r="P106" s="518"/>
      <c r="Q106" s="518"/>
      <c r="R106" s="518"/>
      <c r="S106" s="518"/>
      <c r="T106" s="518"/>
      <c r="U106" s="518"/>
      <c r="V106" s="518"/>
      <c r="W106" s="518"/>
      <c r="X106" s="518"/>
      <c r="Y106" s="518"/>
    </row>
    <row r="107" spans="1:25" s="464" customFormat="1" ht="34.5" customHeight="1">
      <c r="A107" s="1013">
        <v>3</v>
      </c>
      <c r="B107" s="1063" t="s">
        <v>637</v>
      </c>
      <c r="C107" s="1035"/>
      <c r="D107" s="1035"/>
      <c r="E107" s="1035"/>
      <c r="F107" s="526"/>
      <c r="G107" s="527"/>
      <c r="H107" s="528"/>
      <c r="I107" s="528"/>
      <c r="J107" s="518"/>
      <c r="K107" s="518"/>
      <c r="L107" s="518"/>
      <c r="M107" s="518"/>
      <c r="N107" s="518"/>
      <c r="O107" s="518"/>
      <c r="P107" s="518"/>
      <c r="Q107" s="518"/>
      <c r="R107" s="518"/>
      <c r="S107" s="518"/>
      <c r="T107" s="518"/>
      <c r="U107" s="518"/>
      <c r="V107" s="518"/>
      <c r="W107" s="518"/>
      <c r="X107" s="518"/>
      <c r="Y107" s="518"/>
    </row>
    <row r="108" spans="1:25" s="464" customFormat="1" ht="27.75" customHeight="1">
      <c r="A108" s="1057"/>
      <c r="B108" s="1064"/>
      <c r="C108" s="1037"/>
      <c r="D108" s="1037"/>
      <c r="E108" s="1037"/>
      <c r="F108" s="526"/>
      <c r="G108" s="527"/>
      <c r="H108" s="528"/>
      <c r="I108" s="528"/>
      <c r="J108" s="518"/>
      <c r="K108" s="518"/>
      <c r="L108" s="518"/>
      <c r="M108" s="518"/>
      <c r="N108" s="518"/>
      <c r="O108" s="518"/>
      <c r="P108" s="518"/>
      <c r="Q108" s="518"/>
      <c r="R108" s="518"/>
      <c r="S108" s="518"/>
      <c r="T108" s="518"/>
      <c r="U108" s="518"/>
      <c r="V108" s="518"/>
      <c r="W108" s="518"/>
      <c r="X108" s="518"/>
      <c r="Y108" s="518"/>
    </row>
    <row r="109" spans="1:25" s="464" customFormat="1" ht="31.5" customHeight="1">
      <c r="A109" s="1057"/>
      <c r="B109" s="519"/>
      <c r="C109" s="520"/>
      <c r="D109" s="520"/>
      <c r="E109" s="521" t="s">
        <v>631</v>
      </c>
      <c r="F109" s="526"/>
      <c r="G109" s="527"/>
      <c r="H109" s="528"/>
      <c r="I109" s="528"/>
      <c r="J109" s="518"/>
      <c r="K109" s="518"/>
      <c r="L109" s="518"/>
      <c r="M109" s="518"/>
      <c r="N109" s="518"/>
      <c r="O109" s="518"/>
      <c r="P109" s="518"/>
      <c r="Q109" s="518"/>
      <c r="R109" s="518"/>
      <c r="S109" s="518"/>
      <c r="T109" s="518"/>
      <c r="U109" s="518"/>
      <c r="V109" s="518"/>
      <c r="W109" s="518"/>
      <c r="X109" s="518"/>
      <c r="Y109" s="518"/>
    </row>
    <row r="110" spans="1:25" s="464" customFormat="1" ht="31.5" customHeight="1">
      <c r="A110" s="1057"/>
      <c r="B110" s="519"/>
      <c r="C110" s="520"/>
      <c r="D110" s="520"/>
      <c r="E110" s="521" t="s">
        <v>23</v>
      </c>
      <c r="F110" s="526"/>
      <c r="G110" s="527"/>
      <c r="H110" s="528"/>
      <c r="I110" s="528"/>
      <c r="J110" s="518"/>
      <c r="K110" s="518"/>
      <c r="L110" s="518"/>
      <c r="M110" s="518"/>
      <c r="N110" s="518"/>
      <c r="O110" s="518"/>
      <c r="P110" s="518"/>
      <c r="Q110" s="518"/>
      <c r="R110" s="518"/>
      <c r="S110" s="518"/>
      <c r="T110" s="518"/>
      <c r="U110" s="518"/>
      <c r="V110" s="518"/>
      <c r="W110" s="518"/>
      <c r="X110" s="518"/>
      <c r="Y110" s="518"/>
    </row>
    <row r="111" spans="1:25" s="464" customFormat="1" ht="30" customHeight="1">
      <c r="A111" s="1014"/>
      <c r="B111" s="522"/>
      <c r="C111" s="523"/>
      <c r="D111" s="523"/>
      <c r="E111" s="524" t="s">
        <v>632</v>
      </c>
      <c r="F111" s="526"/>
      <c r="G111" s="527"/>
      <c r="H111" s="528"/>
      <c r="I111" s="528"/>
      <c r="J111" s="518"/>
      <c r="K111" s="518"/>
      <c r="L111" s="518"/>
      <c r="M111" s="518"/>
      <c r="N111" s="518"/>
      <c r="O111" s="518"/>
      <c r="P111" s="518"/>
      <c r="Q111" s="518"/>
      <c r="R111" s="518"/>
      <c r="S111" s="518"/>
      <c r="T111" s="518"/>
      <c r="U111" s="518"/>
      <c r="V111" s="518"/>
      <c r="W111" s="518"/>
      <c r="X111" s="518"/>
      <c r="Y111" s="518"/>
    </row>
    <row r="112" spans="1:25" s="464" customFormat="1" ht="15.75" customHeight="1">
      <c r="A112" s="62"/>
      <c r="B112" s="30"/>
      <c r="C112" s="125"/>
      <c r="D112" s="125"/>
      <c r="E112" s="125"/>
      <c r="F112" s="125"/>
      <c r="G112" s="125"/>
      <c r="H112" s="125"/>
      <c r="I112" s="125"/>
      <c r="J112" s="62"/>
    </row>
    <row r="113" spans="1:25" s="464" customFormat="1" ht="22.5" customHeight="1">
      <c r="A113" s="702" t="s">
        <v>766</v>
      </c>
      <c r="B113" s="1061" t="s">
        <v>707</v>
      </c>
      <c r="C113" s="1061"/>
      <c r="D113" s="1061"/>
      <c r="E113" s="1061"/>
      <c r="F113" s="701"/>
      <c r="G113" s="701"/>
      <c r="H113" s="701"/>
      <c r="I113" s="701"/>
      <c r="J113" s="62"/>
    </row>
    <row r="114" spans="1:25" s="464" customFormat="1" ht="59.25" customHeight="1">
      <c r="A114" s="686" t="s">
        <v>19</v>
      </c>
      <c r="B114" s="1010" t="s">
        <v>799</v>
      </c>
      <c r="C114" s="1010"/>
      <c r="D114" s="1010"/>
      <c r="E114" s="1010"/>
      <c r="F114" s="528"/>
      <c r="G114" s="527"/>
      <c r="H114" s="528"/>
      <c r="I114" s="528"/>
      <c r="J114" s="518"/>
      <c r="K114" s="518"/>
      <c r="L114" s="518"/>
      <c r="M114" s="518"/>
      <c r="N114" s="518"/>
      <c r="O114" s="518"/>
      <c r="P114" s="518"/>
      <c r="Q114" s="518"/>
      <c r="R114" s="518"/>
      <c r="S114" s="518"/>
      <c r="T114" s="518"/>
      <c r="U114" s="518"/>
      <c r="V114" s="518"/>
      <c r="W114" s="518"/>
      <c r="X114" s="518"/>
      <c r="Y114" s="518"/>
    </row>
    <row r="115" spans="1:25" s="464" customFormat="1" ht="33.75" customHeight="1">
      <c r="A115" s="686" t="s">
        <v>28</v>
      </c>
      <c r="B115" s="1140" t="s">
        <v>748</v>
      </c>
      <c r="C115" s="1140"/>
      <c r="D115" s="1140"/>
      <c r="E115" s="1140"/>
      <c r="F115" s="528"/>
      <c r="G115" s="527"/>
      <c r="H115" s="528"/>
      <c r="I115" s="528"/>
      <c r="J115" s="518"/>
      <c r="K115" s="518"/>
      <c r="L115" s="518"/>
      <c r="M115" s="518"/>
      <c r="N115" s="518"/>
      <c r="O115" s="518"/>
      <c r="P115" s="518"/>
      <c r="Q115" s="518"/>
      <c r="R115" s="518"/>
      <c r="S115" s="518"/>
      <c r="T115" s="518"/>
      <c r="U115" s="518"/>
      <c r="V115" s="518"/>
      <c r="W115" s="518"/>
      <c r="X115" s="518"/>
      <c r="Y115" s="518"/>
    </row>
    <row r="116" spans="1:25" s="464" customFormat="1" ht="36" customHeight="1">
      <c r="A116" s="686" t="s">
        <v>478</v>
      </c>
      <c r="B116" s="1010" t="s">
        <v>749</v>
      </c>
      <c r="C116" s="1010"/>
      <c r="D116" s="1010"/>
      <c r="E116" s="1010"/>
      <c r="F116" s="528"/>
      <c r="G116" s="527"/>
      <c r="H116" s="528"/>
      <c r="I116" s="528"/>
      <c r="J116" s="518"/>
      <c r="K116" s="518"/>
      <c r="L116" s="518"/>
      <c r="M116" s="518"/>
      <c r="N116" s="518"/>
      <c r="O116" s="518"/>
      <c r="P116" s="518"/>
      <c r="Q116" s="518"/>
      <c r="R116" s="518"/>
      <c r="S116" s="518"/>
      <c r="T116" s="518"/>
      <c r="U116" s="518"/>
      <c r="V116" s="518"/>
      <c r="W116" s="518"/>
      <c r="X116" s="518"/>
      <c r="Y116" s="518"/>
    </row>
    <row r="117" spans="1:25" s="464" customFormat="1" ht="34.5" hidden="1" customHeight="1">
      <c r="A117" s="703"/>
      <c r="B117" s="1010"/>
      <c r="C117" s="1010"/>
      <c r="D117" s="1010"/>
      <c r="E117" s="1010"/>
      <c r="F117" s="1058"/>
      <c r="G117" s="1059"/>
      <c r="H117" s="1062"/>
      <c r="I117" s="1059"/>
      <c r="J117" s="518"/>
      <c r="K117" s="518"/>
      <c r="L117" s="518"/>
      <c r="M117" s="518"/>
      <c r="N117" s="518"/>
      <c r="O117" s="518"/>
      <c r="P117" s="518"/>
      <c r="Q117" s="518"/>
      <c r="R117" s="518"/>
      <c r="S117" s="518"/>
      <c r="T117" s="518"/>
      <c r="U117" s="518"/>
      <c r="V117" s="518"/>
      <c r="W117" s="518"/>
      <c r="X117" s="518"/>
      <c r="Y117" s="518"/>
    </row>
    <row r="118" spans="1:25" s="464" customFormat="1" ht="38.25" customHeight="1">
      <c r="A118" s="686" t="s">
        <v>531</v>
      </c>
      <c r="B118" s="1010" t="s">
        <v>633</v>
      </c>
      <c r="C118" s="1010"/>
      <c r="D118" s="1010"/>
      <c r="E118" s="1010"/>
      <c r="F118" s="528"/>
      <c r="G118" s="527"/>
      <c r="H118" s="528"/>
      <c r="I118" s="528"/>
      <c r="J118" s="518"/>
      <c r="K118" s="518"/>
      <c r="L118" s="518"/>
      <c r="M118" s="518"/>
      <c r="N118" s="518"/>
      <c r="O118" s="518"/>
      <c r="P118" s="518"/>
      <c r="Q118" s="518"/>
      <c r="R118" s="518"/>
      <c r="S118" s="518"/>
      <c r="T118" s="518"/>
      <c r="U118" s="518"/>
      <c r="V118" s="518"/>
      <c r="W118" s="518"/>
      <c r="X118" s="518"/>
      <c r="Y118" s="518"/>
    </row>
    <row r="119" spans="1:25" s="464" customFormat="1" ht="32.25" customHeight="1">
      <c r="A119" s="686" t="s">
        <v>479</v>
      </c>
      <c r="B119" s="1055" t="s">
        <v>750</v>
      </c>
      <c r="C119" s="1055"/>
      <c r="D119" s="1055"/>
      <c r="E119" s="1055"/>
      <c r="F119" s="528"/>
      <c r="G119" s="527"/>
      <c r="H119" s="528"/>
      <c r="I119" s="528"/>
      <c r="J119" s="518"/>
      <c r="K119" s="518"/>
      <c r="L119" s="518"/>
      <c r="M119" s="518"/>
      <c r="N119" s="518"/>
      <c r="O119" s="518"/>
      <c r="P119" s="518"/>
      <c r="Q119" s="518"/>
      <c r="R119" s="518"/>
      <c r="S119" s="518"/>
      <c r="T119" s="518"/>
      <c r="U119" s="518"/>
      <c r="V119" s="518"/>
      <c r="W119" s="518"/>
      <c r="X119" s="518"/>
      <c r="Y119" s="518"/>
    </row>
    <row r="120" spans="1:25" s="464" customFormat="1" ht="42.75" customHeight="1">
      <c r="A120" s="686" t="s">
        <v>484</v>
      </c>
      <c r="B120" s="1056" t="s">
        <v>751</v>
      </c>
      <c r="C120" s="1056"/>
      <c r="D120" s="1056"/>
      <c r="E120" s="1056"/>
      <c r="F120" s="528"/>
      <c r="G120" s="527"/>
      <c r="H120" s="528"/>
      <c r="I120" s="528"/>
      <c r="J120" s="518"/>
      <c r="K120" s="518"/>
      <c r="L120" s="518"/>
      <c r="M120" s="518"/>
      <c r="N120" s="518"/>
      <c r="O120" s="518"/>
      <c r="P120" s="518"/>
      <c r="Q120" s="518"/>
      <c r="R120" s="518"/>
      <c r="S120" s="518"/>
      <c r="T120" s="518"/>
      <c r="U120" s="518"/>
      <c r="V120" s="518"/>
      <c r="W120" s="518"/>
      <c r="X120" s="518"/>
      <c r="Y120" s="518"/>
    </row>
    <row r="121" spans="1:25" s="464" customFormat="1" ht="29.25" customHeight="1">
      <c r="A121" s="1050" t="s">
        <v>676</v>
      </c>
      <c r="B121" s="1021" t="s">
        <v>634</v>
      </c>
      <c r="C121" s="1022"/>
      <c r="D121" s="1022"/>
      <c r="E121" s="1022"/>
      <c r="F121" s="529"/>
      <c r="G121" s="618"/>
      <c r="H121" s="529"/>
      <c r="I121" s="530"/>
      <c r="J121" s="518"/>
      <c r="K121" s="518"/>
      <c r="L121" s="518"/>
      <c r="M121" s="518"/>
      <c r="N121" s="518"/>
      <c r="O121" s="518"/>
      <c r="P121" s="518"/>
      <c r="Q121" s="518"/>
      <c r="R121" s="518"/>
      <c r="S121" s="518"/>
      <c r="T121" s="518"/>
      <c r="U121" s="518"/>
      <c r="V121" s="518"/>
      <c r="W121" s="518"/>
      <c r="X121" s="518"/>
      <c r="Y121" s="518"/>
    </row>
    <row r="122" spans="1:25" s="464" customFormat="1" ht="24" customHeight="1">
      <c r="A122" s="1051"/>
      <c r="B122" s="1049" t="s">
        <v>635</v>
      </c>
      <c r="C122" s="1049"/>
      <c r="D122" s="1049"/>
      <c r="E122" s="1049"/>
      <c r="F122" s="531"/>
      <c r="G122" s="619"/>
      <c r="H122" s="531"/>
      <c r="I122" s="532"/>
      <c r="J122" s="518"/>
      <c r="K122" s="518"/>
      <c r="L122" s="518"/>
      <c r="M122" s="518"/>
      <c r="N122" s="518"/>
      <c r="O122" s="518"/>
      <c r="P122" s="518"/>
      <c r="Q122" s="518"/>
      <c r="R122" s="518"/>
      <c r="S122" s="518"/>
      <c r="T122" s="518"/>
      <c r="U122" s="518"/>
      <c r="V122" s="518"/>
      <c r="W122" s="518"/>
      <c r="X122" s="518"/>
      <c r="Y122" s="518"/>
    </row>
    <row r="123" spans="1:25" s="464" customFormat="1" ht="18.75" customHeight="1">
      <c r="A123" s="1052"/>
      <c r="B123" s="1010"/>
      <c r="C123" s="1010"/>
      <c r="D123" s="1010"/>
      <c r="E123" s="1010"/>
      <c r="F123" s="691" t="s">
        <v>703</v>
      </c>
      <c r="G123" s="649" t="s">
        <v>703</v>
      </c>
      <c r="H123" s="623"/>
      <c r="I123" s="650" t="s">
        <v>703</v>
      </c>
      <c r="J123" s="518"/>
      <c r="K123" s="518"/>
      <c r="L123" s="518"/>
      <c r="M123" s="518"/>
      <c r="N123" s="518"/>
      <c r="O123" s="518"/>
      <c r="P123" s="518"/>
      <c r="Q123" s="518"/>
      <c r="R123" s="518"/>
      <c r="S123" s="518"/>
      <c r="T123" s="518"/>
      <c r="U123" s="518"/>
      <c r="V123" s="518"/>
      <c r="W123" s="518"/>
      <c r="X123" s="518"/>
      <c r="Y123" s="518"/>
    </row>
    <row r="124" spans="1:25" s="696" customFormat="1" ht="21.75" customHeight="1">
      <c r="A124" s="694"/>
      <c r="B124" s="22" t="s">
        <v>741</v>
      </c>
      <c r="C124" s="695"/>
      <c r="D124" s="695"/>
      <c r="E124" s="695"/>
      <c r="F124" s="695"/>
      <c r="G124" s="695"/>
      <c r="H124" s="695"/>
      <c r="I124" s="695"/>
      <c r="J124" s="694"/>
    </row>
    <row r="125" spans="1:25" s="464" customFormat="1" ht="18.75" customHeight="1">
      <c r="A125" s="698" t="s">
        <v>754</v>
      </c>
      <c r="B125" s="1011" t="s">
        <v>755</v>
      </c>
      <c r="C125" s="1012"/>
      <c r="D125" s="1012"/>
      <c r="E125" s="1012"/>
      <c r="F125" s="687"/>
      <c r="G125" s="693"/>
      <c r="H125" s="693"/>
      <c r="I125" s="697"/>
      <c r="J125" s="518"/>
      <c r="K125" s="518"/>
      <c r="L125" s="518"/>
      <c r="M125" s="518"/>
      <c r="N125" s="518"/>
      <c r="O125" s="518"/>
      <c r="P125" s="518"/>
      <c r="Q125" s="518"/>
      <c r="R125" s="518"/>
      <c r="S125" s="518"/>
      <c r="T125" s="518"/>
      <c r="U125" s="518"/>
      <c r="V125" s="518"/>
      <c r="W125" s="518"/>
      <c r="X125" s="518"/>
      <c r="Y125" s="518"/>
    </row>
    <row r="126" spans="1:25" s="464" customFormat="1" ht="57.75" customHeight="1">
      <c r="A126" s="686" t="s">
        <v>756</v>
      </c>
      <c r="B126" s="1015" t="s">
        <v>800</v>
      </c>
      <c r="C126" s="1015"/>
      <c r="D126" s="1015"/>
      <c r="E126" s="1016"/>
      <c r="F126" s="683"/>
      <c r="G126" s="1017"/>
      <c r="H126" s="1018"/>
      <c r="I126" s="690"/>
      <c r="J126" s="518"/>
      <c r="K126" s="518"/>
      <c r="L126" s="518"/>
      <c r="M126" s="518"/>
      <c r="N126" s="518"/>
      <c r="O126" s="518"/>
      <c r="P126" s="518"/>
      <c r="Q126" s="518"/>
      <c r="R126" s="518"/>
      <c r="S126" s="518"/>
      <c r="T126" s="518"/>
      <c r="U126" s="518"/>
      <c r="V126" s="518"/>
      <c r="W126" s="518"/>
      <c r="X126" s="518"/>
      <c r="Y126" s="518"/>
    </row>
    <row r="127" spans="1:25" s="464" customFormat="1" ht="28.5" customHeight="1">
      <c r="A127" s="686" t="s">
        <v>757</v>
      </c>
      <c r="B127" s="1015" t="s">
        <v>758</v>
      </c>
      <c r="C127" s="1015"/>
      <c r="D127" s="1015"/>
      <c r="E127" s="1016"/>
      <c r="F127" s="529"/>
      <c r="G127" s="509"/>
      <c r="H127" s="673"/>
      <c r="I127" s="690"/>
      <c r="J127" s="518"/>
      <c r="K127" s="518"/>
      <c r="L127" s="518"/>
      <c r="M127" s="518"/>
      <c r="N127" s="518"/>
      <c r="O127" s="518"/>
      <c r="P127" s="518"/>
      <c r="Q127" s="518"/>
      <c r="R127" s="518"/>
      <c r="S127" s="518"/>
      <c r="T127" s="518"/>
      <c r="U127" s="518"/>
      <c r="V127" s="518"/>
      <c r="W127" s="518"/>
      <c r="X127" s="518"/>
      <c r="Y127" s="518"/>
    </row>
    <row r="128" spans="1:25" s="464" customFormat="1" ht="40.5" customHeight="1">
      <c r="A128" s="686" t="s">
        <v>759</v>
      </c>
      <c r="B128" s="1028" t="s">
        <v>760</v>
      </c>
      <c r="C128" s="1028"/>
      <c r="D128" s="1028"/>
      <c r="E128" s="1029"/>
      <c r="F128" s="528"/>
      <c r="G128" s="1017"/>
      <c r="H128" s="1018"/>
      <c r="I128" s="528"/>
      <c r="J128" s="518"/>
      <c r="K128" s="518"/>
      <c r="L128" s="518"/>
      <c r="M128" s="518"/>
      <c r="N128" s="518"/>
      <c r="O128" s="518"/>
      <c r="P128" s="518"/>
      <c r="Q128" s="518"/>
      <c r="R128" s="518"/>
      <c r="S128" s="518"/>
      <c r="T128" s="518"/>
      <c r="U128" s="518"/>
      <c r="V128" s="518"/>
      <c r="W128" s="518"/>
      <c r="X128" s="518"/>
      <c r="Y128" s="518"/>
    </row>
    <row r="129" spans="1:25" s="464" customFormat="1" ht="24" customHeight="1">
      <c r="A129" s="686" t="s">
        <v>761</v>
      </c>
      <c r="B129" s="1015" t="s">
        <v>633</v>
      </c>
      <c r="C129" s="1015"/>
      <c r="D129" s="1015"/>
      <c r="E129" s="1016"/>
      <c r="F129" s="528"/>
      <c r="G129" s="1017"/>
      <c r="H129" s="1018"/>
      <c r="I129" s="528"/>
      <c r="J129" s="518"/>
      <c r="K129" s="518"/>
      <c r="L129" s="518"/>
      <c r="M129" s="518"/>
      <c r="N129" s="518"/>
      <c r="O129" s="518"/>
      <c r="P129" s="518"/>
      <c r="Q129" s="518"/>
      <c r="R129" s="518"/>
      <c r="S129" s="518"/>
      <c r="T129" s="518"/>
      <c r="U129" s="518"/>
      <c r="V129" s="518"/>
      <c r="W129" s="518"/>
      <c r="X129" s="518"/>
      <c r="Y129" s="518"/>
    </row>
    <row r="130" spans="1:25" s="464" customFormat="1" ht="27" customHeight="1">
      <c r="A130" s="686" t="s">
        <v>762</v>
      </c>
      <c r="B130" s="1015" t="s">
        <v>763</v>
      </c>
      <c r="C130" s="1015"/>
      <c r="D130" s="1015"/>
      <c r="E130" s="1016"/>
      <c r="F130" s="528"/>
      <c r="G130" s="1017"/>
      <c r="H130" s="1018"/>
      <c r="I130" s="528"/>
      <c r="J130" s="518"/>
      <c r="K130" s="518"/>
      <c r="L130" s="518"/>
      <c r="M130" s="518"/>
      <c r="N130" s="518"/>
      <c r="O130" s="518"/>
      <c r="P130" s="518"/>
      <c r="Q130" s="518"/>
      <c r="R130" s="518"/>
      <c r="S130" s="518"/>
      <c r="T130" s="518"/>
      <c r="U130" s="518"/>
      <c r="V130" s="518"/>
      <c r="W130" s="518"/>
      <c r="X130" s="518"/>
      <c r="Y130" s="518"/>
    </row>
    <row r="131" spans="1:25" s="464" customFormat="1" ht="40.5" customHeight="1">
      <c r="A131" s="686" t="s">
        <v>752</v>
      </c>
      <c r="B131" s="1019" t="s">
        <v>764</v>
      </c>
      <c r="C131" s="1019"/>
      <c r="D131" s="1019"/>
      <c r="E131" s="1020"/>
      <c r="F131" s="528"/>
      <c r="G131" s="1017"/>
      <c r="H131" s="1018"/>
      <c r="I131" s="528"/>
      <c r="J131" s="518"/>
      <c r="K131" s="518"/>
      <c r="L131" s="518"/>
      <c r="M131" s="518"/>
      <c r="N131" s="518"/>
      <c r="O131" s="518"/>
      <c r="P131" s="518"/>
      <c r="Q131" s="518"/>
      <c r="R131" s="518"/>
      <c r="S131" s="518"/>
      <c r="T131" s="518"/>
      <c r="U131" s="518"/>
      <c r="V131" s="518"/>
      <c r="W131" s="518"/>
      <c r="X131" s="518"/>
      <c r="Y131" s="518"/>
    </row>
    <row r="132" spans="1:25" s="464" customFormat="1" ht="39" customHeight="1">
      <c r="A132" s="686" t="s">
        <v>753</v>
      </c>
      <c r="B132" s="1019" t="s">
        <v>768</v>
      </c>
      <c r="C132" s="1019"/>
      <c r="D132" s="1019"/>
      <c r="E132" s="1020"/>
      <c r="F132" s="528"/>
      <c r="G132" s="1017"/>
      <c r="H132" s="1018"/>
      <c r="I132" s="528"/>
      <c r="J132" s="518"/>
      <c r="K132" s="518"/>
      <c r="L132" s="518"/>
      <c r="M132" s="518"/>
      <c r="N132" s="518"/>
      <c r="O132" s="518"/>
      <c r="P132" s="518"/>
      <c r="Q132" s="518"/>
      <c r="R132" s="518"/>
      <c r="S132" s="518"/>
      <c r="T132" s="518"/>
      <c r="U132" s="518"/>
      <c r="V132" s="518"/>
      <c r="W132" s="518"/>
      <c r="X132" s="518"/>
      <c r="Y132" s="518"/>
    </row>
    <row r="133" spans="1:25" s="464" customFormat="1" ht="30" customHeight="1">
      <c r="A133" s="1013" t="s">
        <v>753</v>
      </c>
      <c r="B133" s="1021" t="s">
        <v>634</v>
      </c>
      <c r="C133" s="1022"/>
      <c r="D133" s="1022"/>
      <c r="E133" s="1022"/>
      <c r="F133" s="530"/>
      <c r="G133" s="618"/>
      <c r="H133" s="529"/>
      <c r="I133" s="530"/>
      <c r="J133" s="518"/>
      <c r="K133" s="518"/>
      <c r="L133" s="518"/>
      <c r="M133" s="518"/>
      <c r="N133" s="518"/>
      <c r="O133" s="518"/>
      <c r="P133" s="518"/>
      <c r="Q133" s="518"/>
      <c r="R133" s="518"/>
      <c r="S133" s="518"/>
      <c r="T133" s="518"/>
      <c r="U133" s="518"/>
      <c r="V133" s="518"/>
      <c r="W133" s="518"/>
      <c r="X133" s="518"/>
      <c r="Y133" s="518"/>
    </row>
    <row r="134" spans="1:25" s="464" customFormat="1" ht="34.5" customHeight="1">
      <c r="A134" s="1014"/>
      <c r="B134" s="1003" t="s">
        <v>635</v>
      </c>
      <c r="C134" s="1004"/>
      <c r="D134" s="1004"/>
      <c r="E134" s="1005"/>
      <c r="F134" s="700" t="s">
        <v>767</v>
      </c>
      <c r="G134" s="700" t="s">
        <v>767</v>
      </c>
      <c r="H134" s="620"/>
      <c r="I134" s="699" t="s">
        <v>767</v>
      </c>
      <c r="J134" s="518"/>
      <c r="K134" s="518"/>
      <c r="L134" s="518"/>
      <c r="M134" s="518"/>
      <c r="N134" s="518"/>
      <c r="O134" s="518"/>
      <c r="P134" s="518"/>
      <c r="Q134" s="518"/>
      <c r="R134" s="518"/>
      <c r="S134" s="518"/>
      <c r="T134" s="518"/>
      <c r="U134" s="518"/>
      <c r="V134" s="518"/>
      <c r="W134" s="518"/>
      <c r="X134" s="518"/>
      <c r="Y134" s="518"/>
    </row>
    <row r="135" spans="1:25" s="464" customFormat="1" ht="14.25" customHeight="1">
      <c r="A135" s="517"/>
      <c r="B135" s="624"/>
      <c r="C135" s="625"/>
      <c r="D135" s="625"/>
      <c r="E135" s="705"/>
      <c r="F135" s="525"/>
      <c r="G135" s="525"/>
      <c r="H135" s="525"/>
      <c r="I135" s="525"/>
      <c r="J135" s="518"/>
      <c r="K135" s="518"/>
      <c r="L135" s="518"/>
      <c r="M135" s="518"/>
      <c r="N135" s="518"/>
      <c r="O135" s="518"/>
      <c r="P135" s="518"/>
      <c r="Q135" s="518"/>
      <c r="R135" s="518"/>
      <c r="S135" s="518"/>
      <c r="T135" s="518"/>
      <c r="U135" s="518"/>
      <c r="V135" s="518"/>
      <c r="W135" s="518"/>
      <c r="X135" s="518"/>
      <c r="Y135" s="518"/>
    </row>
    <row r="136" spans="1:25" s="464" customFormat="1" ht="45" customHeight="1">
      <c r="A136" s="703">
        <v>5</v>
      </c>
      <c r="B136" s="1010" t="s">
        <v>769</v>
      </c>
      <c r="C136" s="1010"/>
      <c r="D136" s="1010"/>
      <c r="E136" s="1010"/>
      <c r="F136" s="1010"/>
      <c r="G136" s="1010"/>
      <c r="H136" s="1010"/>
      <c r="I136" s="674"/>
      <c r="J136" s="518"/>
      <c r="K136" s="518"/>
      <c r="L136" s="518"/>
      <c r="M136" s="518"/>
      <c r="N136" s="518"/>
      <c r="O136" s="518"/>
      <c r="P136" s="518"/>
      <c r="Q136" s="518"/>
      <c r="R136" s="518"/>
      <c r="S136" s="518" t="s">
        <v>554</v>
      </c>
      <c r="T136" s="518"/>
      <c r="U136" s="518"/>
      <c r="V136" s="518"/>
      <c r="W136" s="518"/>
      <c r="X136" s="518"/>
      <c r="Y136" s="518"/>
    </row>
    <row r="137" spans="1:25" s="464" customFormat="1" ht="12.75" customHeight="1">
      <c r="A137" s="698"/>
      <c r="B137" s="1011"/>
      <c r="C137" s="1012"/>
      <c r="D137" s="1012"/>
      <c r="E137" s="1012"/>
      <c r="F137" s="687"/>
      <c r="G137" s="693"/>
      <c r="H137" s="693"/>
      <c r="I137" s="697"/>
      <c r="J137" s="518"/>
      <c r="K137" s="518"/>
      <c r="L137" s="518"/>
      <c r="M137" s="518"/>
      <c r="N137" s="518"/>
      <c r="O137" s="518"/>
      <c r="P137" s="518"/>
      <c r="Q137" s="518"/>
      <c r="R137" s="518"/>
      <c r="S137" s="518" t="s">
        <v>483</v>
      </c>
      <c r="T137" s="518"/>
      <c r="U137" s="518"/>
      <c r="V137" s="518"/>
      <c r="W137" s="518"/>
      <c r="X137" s="518"/>
      <c r="Y137" s="518"/>
    </row>
    <row r="138" spans="1:25" s="464" customFormat="1" ht="52.5" customHeight="1">
      <c r="A138" s="703">
        <v>6</v>
      </c>
      <c r="B138" s="1010" t="s">
        <v>770</v>
      </c>
      <c r="C138" s="1010"/>
      <c r="D138" s="1010"/>
      <c r="E138" s="1010"/>
      <c r="F138" s="1010"/>
      <c r="G138" s="1010"/>
      <c r="H138" s="1010"/>
      <c r="I138" s="674"/>
      <c r="J138" s="518"/>
      <c r="K138" s="518"/>
      <c r="L138" s="518"/>
      <c r="M138" s="518"/>
      <c r="N138" s="518"/>
      <c r="O138" s="518"/>
      <c r="P138" s="518"/>
      <c r="Q138" s="518"/>
      <c r="R138" s="518"/>
      <c r="S138" s="518"/>
      <c r="T138" s="518"/>
      <c r="U138" s="518"/>
      <c r="V138" s="518"/>
      <c r="W138" s="518"/>
      <c r="X138" s="518"/>
      <c r="Y138" s="518"/>
    </row>
    <row r="139" spans="1:25" s="464" customFormat="1" ht="12" customHeight="1">
      <c r="A139" s="698"/>
      <c r="B139" s="1011"/>
      <c r="C139" s="1012"/>
      <c r="D139" s="1012"/>
      <c r="E139" s="1012"/>
      <c r="F139" s="687"/>
      <c r="G139" s="693"/>
      <c r="H139" s="693"/>
      <c r="I139" s="697"/>
      <c r="J139" s="518"/>
      <c r="K139" s="518"/>
      <c r="L139" s="518"/>
      <c r="M139" s="518"/>
      <c r="N139" s="518"/>
      <c r="O139" s="518"/>
      <c r="P139" s="518"/>
      <c r="Q139" s="518"/>
      <c r="R139" s="518"/>
      <c r="S139" s="518"/>
      <c r="T139" s="518"/>
      <c r="U139" s="518"/>
      <c r="V139" s="518"/>
      <c r="W139" s="518"/>
      <c r="X139" s="518"/>
      <c r="Y139" s="518"/>
    </row>
    <row r="140" spans="1:25" s="464" customFormat="1" ht="72" customHeight="1">
      <c r="A140" s="703">
        <v>7</v>
      </c>
      <c r="B140" s="1010" t="s">
        <v>771</v>
      </c>
      <c r="C140" s="1010"/>
      <c r="D140" s="1010"/>
      <c r="E140" s="1010"/>
      <c r="F140" s="1010"/>
      <c r="G140" s="1010"/>
      <c r="H140" s="1010"/>
      <c r="I140" s="674"/>
      <c r="J140" s="518"/>
      <c r="K140" s="518"/>
      <c r="L140" s="518"/>
      <c r="M140" s="518"/>
      <c r="N140" s="518"/>
      <c r="O140" s="518"/>
      <c r="P140" s="518"/>
      <c r="Q140" s="518"/>
      <c r="R140" s="518"/>
      <c r="S140" s="518"/>
      <c r="T140" s="518"/>
      <c r="U140" s="518"/>
      <c r="V140" s="518"/>
      <c r="W140" s="518"/>
      <c r="X140" s="518"/>
      <c r="Y140" s="518"/>
    </row>
    <row r="141" spans="1:25" s="464" customFormat="1" ht="10.5" customHeight="1">
      <c r="A141" s="698"/>
      <c r="B141" s="1011"/>
      <c r="C141" s="1012"/>
      <c r="D141" s="1012"/>
      <c r="E141" s="1012"/>
      <c r="F141" s="687"/>
      <c r="G141" s="693"/>
      <c r="H141" s="693"/>
      <c r="I141" s="697"/>
      <c r="J141" s="518"/>
      <c r="K141" s="518"/>
      <c r="L141" s="518"/>
      <c r="M141" s="518"/>
      <c r="N141" s="518"/>
      <c r="O141" s="518"/>
      <c r="P141" s="518"/>
      <c r="Q141" s="518"/>
      <c r="R141" s="518"/>
      <c r="S141" s="518"/>
      <c r="T141" s="518"/>
      <c r="U141" s="518"/>
      <c r="V141" s="518"/>
      <c r="W141" s="518"/>
      <c r="X141" s="518"/>
      <c r="Y141" s="518"/>
    </row>
    <row r="142" spans="1:25" s="464" customFormat="1" ht="42" customHeight="1">
      <c r="A142" s="703">
        <v>8</v>
      </c>
      <c r="B142" s="1004" t="s">
        <v>636</v>
      </c>
      <c r="C142" s="1004"/>
      <c r="D142" s="1004"/>
      <c r="E142" s="1004"/>
      <c r="F142" s="526"/>
      <c r="G142" s="527"/>
      <c r="H142" s="528"/>
      <c r="I142" s="528"/>
      <c r="J142" s="518"/>
      <c r="K142" s="518"/>
      <c r="L142" s="518"/>
      <c r="M142" s="518"/>
      <c r="N142" s="518"/>
      <c r="O142" s="518"/>
      <c r="P142" s="518"/>
      <c r="Q142" s="518"/>
      <c r="R142" s="518"/>
      <c r="S142" s="518"/>
      <c r="T142" s="518"/>
      <c r="U142" s="518"/>
      <c r="V142" s="518"/>
      <c r="W142" s="518"/>
      <c r="X142" s="518"/>
      <c r="Y142" s="518"/>
    </row>
    <row r="143" spans="1:25" s="464" customFormat="1" ht="21.75" customHeight="1">
      <c r="A143" s="62"/>
      <c r="B143" s="62"/>
      <c r="C143" s="62"/>
      <c r="D143" s="62"/>
      <c r="E143" s="62"/>
      <c r="F143" s="62"/>
      <c r="G143" s="62"/>
      <c r="H143" s="62"/>
      <c r="I143" s="62"/>
      <c r="J143" s="62"/>
    </row>
    <row r="144" spans="1:25" ht="27" customHeight="1">
      <c r="A144" s="702">
        <v>2.5</v>
      </c>
      <c r="B144" s="1039" t="s">
        <v>774</v>
      </c>
      <c r="C144" s="1039"/>
      <c r="D144" s="1039"/>
      <c r="E144" s="1039"/>
      <c r="F144" s="1039"/>
      <c r="G144" s="1039"/>
      <c r="H144" s="1039"/>
      <c r="I144" s="1039"/>
      <c r="J144" s="535"/>
      <c r="K144" s="535"/>
      <c r="L144" s="535"/>
      <c r="M144" s="536"/>
      <c r="N144" s="535"/>
      <c r="O144" s="535"/>
      <c r="P144" s="535"/>
      <c r="Q144" s="535"/>
      <c r="R144" s="535"/>
      <c r="S144" s="535"/>
      <c r="T144" s="535"/>
      <c r="U144" s="535"/>
      <c r="V144" s="535"/>
      <c r="W144" s="535"/>
      <c r="X144" s="535"/>
    </row>
    <row r="145" spans="1:24" ht="52.5" customHeight="1">
      <c r="A145" s="686"/>
      <c r="B145" s="1040" t="s">
        <v>775</v>
      </c>
      <c r="C145" s="1040"/>
      <c r="D145" s="1040"/>
      <c r="E145" s="1040"/>
      <c r="F145" s="1040"/>
      <c r="G145" s="1040"/>
      <c r="H145" s="1040"/>
      <c r="I145" s="1040"/>
      <c r="J145" s="535"/>
      <c r="K145" s="535"/>
      <c r="L145" s="535"/>
      <c r="M145" s="536"/>
      <c r="N145" s="535"/>
      <c r="O145" s="535"/>
      <c r="P145" s="535"/>
      <c r="Q145" s="535"/>
      <c r="R145" s="535"/>
      <c r="S145" s="535"/>
      <c r="T145" s="535"/>
      <c r="U145" s="535"/>
      <c r="V145" s="535"/>
      <c r="W145" s="535"/>
      <c r="X145" s="535"/>
    </row>
    <row r="146" spans="1:24" ht="34.5" customHeight="1">
      <c r="A146" s="686" t="s">
        <v>704</v>
      </c>
      <c r="B146" s="1041" t="s">
        <v>776</v>
      </c>
      <c r="C146" s="1041"/>
      <c r="D146" s="1041"/>
      <c r="E146" s="1041"/>
      <c r="F146" s="1042"/>
      <c r="G146" s="1042"/>
      <c r="H146" s="1042"/>
      <c r="I146" s="1018"/>
      <c r="J146" s="535"/>
      <c r="K146" s="535"/>
      <c r="L146" s="535"/>
      <c r="M146" s="536"/>
      <c r="N146" s="535"/>
      <c r="O146" s="535"/>
      <c r="P146" s="535"/>
      <c r="Q146" s="535"/>
      <c r="R146" s="535"/>
      <c r="S146" s="535"/>
      <c r="T146" s="535"/>
      <c r="U146" s="535"/>
      <c r="V146" s="535"/>
      <c r="W146" s="535"/>
      <c r="X146" s="535"/>
    </row>
    <row r="147" spans="1:24" ht="87.75" customHeight="1">
      <c r="A147" s="686" t="s">
        <v>705</v>
      </c>
      <c r="B147" s="1043" t="s">
        <v>777</v>
      </c>
      <c r="C147" s="1044"/>
      <c r="D147" s="1044"/>
      <c r="E147" s="1045"/>
      <c r="F147" s="1017"/>
      <c r="G147" s="1042"/>
      <c r="H147" s="1042"/>
      <c r="I147" s="1018"/>
      <c r="J147" s="535"/>
      <c r="K147" s="535"/>
      <c r="L147" s="535"/>
      <c r="M147" s="536"/>
      <c r="N147" s="535"/>
      <c r="O147" s="535"/>
      <c r="P147" s="535"/>
      <c r="Q147" s="535"/>
      <c r="R147" s="535"/>
      <c r="S147" s="535"/>
      <c r="T147" s="535"/>
      <c r="U147" s="535"/>
      <c r="V147" s="535"/>
      <c r="W147" s="535"/>
      <c r="X147" s="535"/>
    </row>
    <row r="148" spans="1:24" ht="51.75" customHeight="1">
      <c r="A148" s="686" t="s">
        <v>706</v>
      </c>
      <c r="B148" s="1046" t="s">
        <v>778</v>
      </c>
      <c r="C148" s="1046"/>
      <c r="D148" s="1046"/>
      <c r="E148" s="1047"/>
      <c r="F148" s="1042"/>
      <c r="G148" s="1042"/>
      <c r="H148" s="1042"/>
      <c r="I148" s="1018"/>
      <c r="J148" s="535"/>
      <c r="K148" s="535"/>
      <c r="L148" s="535"/>
      <c r="M148" s="536"/>
      <c r="N148" s="535"/>
      <c r="O148" s="535"/>
      <c r="P148" s="535"/>
      <c r="Q148" s="535"/>
      <c r="R148" s="535"/>
      <c r="S148" s="535"/>
      <c r="T148" s="535"/>
      <c r="U148" s="535"/>
      <c r="V148" s="535"/>
      <c r="W148" s="535"/>
      <c r="X148" s="535"/>
    </row>
    <row r="149" spans="1:24" ht="24.75" customHeight="1">
      <c r="A149" s="686"/>
      <c r="B149" s="1026" t="s">
        <v>779</v>
      </c>
      <c r="C149" s="1027"/>
      <c r="D149" s="1027"/>
      <c r="E149" s="1027"/>
      <c r="F149" s="1027"/>
      <c r="G149" s="1027"/>
      <c r="H149" s="1027"/>
      <c r="I149" s="1048"/>
      <c r="J149" s="537"/>
      <c r="K149" s="537"/>
      <c r="L149" s="537"/>
      <c r="M149" s="537"/>
      <c r="N149" s="537"/>
      <c r="O149" s="537"/>
      <c r="P149" s="537"/>
      <c r="Q149" s="537"/>
      <c r="R149" s="537"/>
      <c r="S149" s="537"/>
      <c r="T149" s="537"/>
      <c r="U149" s="537"/>
      <c r="V149" s="537"/>
      <c r="W149" s="537"/>
      <c r="X149" s="537"/>
    </row>
    <row r="150" spans="1:24" ht="36" customHeight="1">
      <c r="A150" s="686">
        <v>1</v>
      </c>
      <c r="B150" s="1019" t="s">
        <v>628</v>
      </c>
      <c r="C150" s="1019"/>
      <c r="D150" s="1019"/>
      <c r="E150" s="1034"/>
      <c r="F150" s="526"/>
      <c r="G150" s="1017"/>
      <c r="H150" s="1018"/>
      <c r="I150" s="528"/>
      <c r="J150" s="537"/>
      <c r="K150" s="537"/>
      <c r="L150" s="537"/>
      <c r="M150" s="537"/>
      <c r="N150" s="537"/>
      <c r="O150" s="537"/>
      <c r="P150" s="537"/>
      <c r="Q150" s="537"/>
      <c r="R150" s="537"/>
      <c r="S150" s="537"/>
      <c r="T150" s="537"/>
      <c r="U150" s="537"/>
      <c r="V150" s="537"/>
      <c r="W150" s="537"/>
      <c r="X150" s="537"/>
    </row>
    <row r="151" spans="1:24" ht="42" customHeight="1">
      <c r="A151" s="686">
        <v>2</v>
      </c>
      <c r="B151" s="1019" t="s">
        <v>629</v>
      </c>
      <c r="C151" s="1019"/>
      <c r="D151" s="1019"/>
      <c r="E151" s="1034"/>
      <c r="F151" s="526"/>
      <c r="G151" s="1017"/>
      <c r="H151" s="1018"/>
      <c r="I151" s="528"/>
      <c r="J151" s="537"/>
      <c r="K151" s="537"/>
      <c r="L151" s="537"/>
      <c r="M151" s="537"/>
      <c r="N151" s="537"/>
      <c r="O151" s="537"/>
      <c r="P151" s="537"/>
      <c r="Q151" s="537"/>
      <c r="R151" s="537"/>
      <c r="S151" s="537"/>
      <c r="T151" s="537"/>
      <c r="U151" s="537"/>
      <c r="V151" s="537"/>
      <c r="W151" s="537"/>
      <c r="X151" s="537"/>
    </row>
    <row r="152" spans="1:24" ht="33" customHeight="1">
      <c r="A152" s="704">
        <v>3</v>
      </c>
      <c r="B152" s="1035"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35"/>
      <c r="D152" s="1035"/>
      <c r="E152" s="1036"/>
      <c r="F152" s="526"/>
      <c r="G152" s="1017"/>
      <c r="H152" s="1018"/>
      <c r="I152" s="528"/>
      <c r="J152" s="537"/>
      <c r="K152" s="537"/>
      <c r="L152" s="537"/>
      <c r="M152" s="537"/>
      <c r="N152" s="537"/>
      <c r="O152" s="537"/>
      <c r="P152" s="537"/>
      <c r="Q152" s="537"/>
      <c r="R152" s="537"/>
      <c r="S152" s="537"/>
      <c r="T152" s="537"/>
      <c r="U152" s="537"/>
      <c r="V152" s="537"/>
      <c r="W152" s="537"/>
      <c r="X152" s="537"/>
    </row>
    <row r="153" spans="1:24" ht="31.5" customHeight="1">
      <c r="A153" s="710"/>
      <c r="B153" s="1037"/>
      <c r="C153" s="1037"/>
      <c r="D153" s="1037"/>
      <c r="E153" s="1038"/>
      <c r="F153" s="526"/>
      <c r="G153" s="1017"/>
      <c r="H153" s="1018"/>
      <c r="I153" s="528"/>
      <c r="J153" s="537"/>
      <c r="K153" s="537"/>
      <c r="L153" s="537"/>
      <c r="M153" s="537"/>
      <c r="N153" s="537"/>
      <c r="O153" s="537"/>
      <c r="P153" s="537"/>
      <c r="Q153" s="537"/>
      <c r="R153" s="537"/>
      <c r="S153" s="537"/>
      <c r="T153" s="537"/>
      <c r="U153" s="537"/>
      <c r="V153" s="537"/>
      <c r="W153" s="537"/>
      <c r="X153" s="537"/>
    </row>
    <row r="154" spans="1:24" ht="28.5" customHeight="1">
      <c r="A154" s="710"/>
      <c r="B154" s="1037"/>
      <c r="C154" s="1037"/>
      <c r="D154" s="1037"/>
      <c r="E154" s="1038"/>
      <c r="F154" s="526"/>
      <c r="G154" s="1017"/>
      <c r="H154" s="1018"/>
      <c r="I154" s="528"/>
      <c r="J154" s="537"/>
      <c r="K154" s="537"/>
      <c r="L154" s="537"/>
      <c r="M154" s="537"/>
      <c r="N154" s="537"/>
      <c r="O154" s="537"/>
      <c r="P154" s="537"/>
      <c r="Q154" s="537"/>
      <c r="R154" s="537"/>
      <c r="S154" s="537"/>
      <c r="T154" s="537"/>
      <c r="U154" s="537"/>
      <c r="V154" s="537"/>
      <c r="W154" s="537"/>
      <c r="X154" s="537"/>
    </row>
    <row r="155" spans="1:24" ht="32.25" customHeight="1">
      <c r="A155" s="710"/>
      <c r="B155" s="1037"/>
      <c r="C155" s="1037"/>
      <c r="D155" s="1037"/>
      <c r="E155" s="1038"/>
      <c r="F155" s="526"/>
      <c r="G155" s="1017"/>
      <c r="H155" s="1018"/>
      <c r="I155" s="528"/>
      <c r="J155" s="537"/>
      <c r="K155" s="537"/>
      <c r="L155" s="537"/>
      <c r="M155" s="537"/>
      <c r="N155" s="537"/>
      <c r="O155" s="537"/>
      <c r="P155" s="537"/>
      <c r="Q155" s="537"/>
      <c r="R155" s="537"/>
      <c r="S155" s="537"/>
      <c r="T155" s="537"/>
      <c r="U155" s="537"/>
      <c r="V155" s="537"/>
      <c r="W155" s="537"/>
      <c r="X155" s="537"/>
    </row>
    <row r="156" spans="1:24" ht="35.25" customHeight="1">
      <c r="A156" s="710"/>
      <c r="B156" s="1030" t="s">
        <v>631</v>
      </c>
      <c r="C156" s="1030"/>
      <c r="D156" s="1030"/>
      <c r="E156" s="1031"/>
      <c r="F156" s="526"/>
      <c r="G156" s="1017"/>
      <c r="H156" s="1018"/>
      <c r="I156" s="528"/>
      <c r="J156" s="537"/>
      <c r="K156" s="537"/>
      <c r="L156" s="537"/>
      <c r="M156" s="537"/>
      <c r="N156" s="537"/>
      <c r="O156" s="537"/>
      <c r="P156" s="537"/>
      <c r="Q156" s="537"/>
      <c r="R156" s="537"/>
      <c r="S156" s="537"/>
      <c r="T156" s="537"/>
      <c r="U156" s="537"/>
      <c r="V156" s="537"/>
      <c r="W156" s="537"/>
      <c r="X156" s="537"/>
    </row>
    <row r="157" spans="1:24" ht="35.25" customHeight="1">
      <c r="A157" s="710"/>
      <c r="B157" s="1030" t="s">
        <v>23</v>
      </c>
      <c r="C157" s="1030"/>
      <c r="D157" s="1030"/>
      <c r="E157" s="1031"/>
      <c r="F157" s="526"/>
      <c r="G157" s="1017"/>
      <c r="H157" s="1018"/>
      <c r="I157" s="528"/>
      <c r="J157" s="537"/>
      <c r="K157" s="537"/>
      <c r="L157" s="537"/>
      <c r="M157" s="537"/>
      <c r="N157" s="537"/>
      <c r="O157" s="537"/>
      <c r="P157" s="537"/>
      <c r="Q157" s="537"/>
      <c r="R157" s="537"/>
      <c r="S157" s="537"/>
      <c r="T157" s="537"/>
      <c r="U157" s="537"/>
      <c r="V157" s="537"/>
      <c r="W157" s="537"/>
      <c r="X157" s="537"/>
    </row>
    <row r="158" spans="1:24" ht="41.25" customHeight="1">
      <c r="A158" s="719"/>
      <c r="B158" s="1032" t="s">
        <v>632</v>
      </c>
      <c r="C158" s="1032"/>
      <c r="D158" s="1032"/>
      <c r="E158" s="1033"/>
      <c r="F158" s="526"/>
      <c r="G158" s="1017"/>
      <c r="H158" s="1018"/>
      <c r="I158" s="528"/>
      <c r="J158" s="537"/>
      <c r="K158" s="537"/>
      <c r="L158" s="537"/>
      <c r="M158" s="537"/>
      <c r="N158" s="537"/>
      <c r="O158" s="537"/>
      <c r="P158" s="537"/>
      <c r="Q158" s="537"/>
      <c r="R158" s="537"/>
      <c r="S158" s="537"/>
      <c r="T158" s="537"/>
      <c r="U158" s="537"/>
      <c r="V158" s="537"/>
      <c r="W158" s="537"/>
      <c r="X158" s="537"/>
    </row>
    <row r="159" spans="1:24" ht="21.75" customHeight="1">
      <c r="A159" s="698" t="s">
        <v>766</v>
      </c>
      <c r="B159" s="1026" t="s">
        <v>780</v>
      </c>
      <c r="C159" s="1027"/>
      <c r="D159" s="1027"/>
      <c r="E159" s="1027"/>
      <c r="F159" s="687"/>
      <c r="G159" s="687"/>
      <c r="H159" s="687"/>
      <c r="I159" s="687"/>
      <c r="J159" s="537"/>
      <c r="K159" s="537"/>
      <c r="L159" s="537"/>
      <c r="M159" s="537"/>
      <c r="N159" s="537"/>
      <c r="O159" s="537"/>
      <c r="P159" s="537"/>
      <c r="Q159" s="537"/>
      <c r="R159" s="537"/>
      <c r="S159" s="537"/>
      <c r="T159" s="537"/>
      <c r="U159" s="537"/>
      <c r="V159" s="537"/>
      <c r="W159" s="537"/>
      <c r="X159" s="537"/>
    </row>
    <row r="160" spans="1:24" ht="44.25" customHeight="1">
      <c r="A160" s="686" t="s">
        <v>756</v>
      </c>
      <c r="B160" s="1015" t="s">
        <v>786</v>
      </c>
      <c r="C160" s="1015"/>
      <c r="D160" s="1015"/>
      <c r="E160" s="1016"/>
      <c r="F160" s="528"/>
      <c r="G160" s="1017"/>
      <c r="H160" s="1018"/>
      <c r="I160" s="528"/>
      <c r="J160" s="537"/>
      <c r="K160" s="537"/>
      <c r="L160" s="537"/>
      <c r="M160" s="537"/>
      <c r="N160" s="537"/>
      <c r="O160" s="537"/>
      <c r="P160" s="537"/>
      <c r="Q160" s="537"/>
      <c r="R160" s="537"/>
      <c r="S160" s="537"/>
      <c r="T160" s="537"/>
      <c r="U160" s="537"/>
      <c r="V160" s="537"/>
      <c r="W160" s="537"/>
      <c r="X160" s="537"/>
    </row>
    <row r="161" spans="1:24" ht="41.25" customHeight="1">
      <c r="A161" s="686" t="s">
        <v>757</v>
      </c>
      <c r="B161" s="1028" t="s">
        <v>781</v>
      </c>
      <c r="C161" s="1028"/>
      <c r="D161" s="1028"/>
      <c r="E161" s="1029"/>
      <c r="F161" s="528"/>
      <c r="G161" s="1017"/>
      <c r="H161" s="1018"/>
      <c r="I161" s="528"/>
      <c r="J161" s="537"/>
      <c r="K161" s="537"/>
      <c r="L161" s="537"/>
      <c r="M161" s="537"/>
      <c r="N161" s="537"/>
      <c r="O161" s="537"/>
      <c r="P161" s="537"/>
      <c r="Q161" s="537"/>
      <c r="R161" s="537"/>
      <c r="S161" s="537"/>
      <c r="T161" s="537"/>
      <c r="U161" s="537"/>
      <c r="V161" s="537"/>
      <c r="W161" s="537"/>
      <c r="X161" s="537"/>
    </row>
    <row r="162" spans="1:24" ht="37.5" customHeight="1">
      <c r="A162" s="686" t="s">
        <v>759</v>
      </c>
      <c r="B162" s="1015" t="s">
        <v>748</v>
      </c>
      <c r="C162" s="1015"/>
      <c r="D162" s="1015"/>
      <c r="E162" s="1016"/>
      <c r="F162" s="528"/>
      <c r="G162" s="1017"/>
      <c r="H162" s="1018"/>
      <c r="I162" s="528"/>
      <c r="J162" s="537"/>
      <c r="K162" s="537"/>
      <c r="L162" s="537"/>
      <c r="M162" s="537"/>
      <c r="N162" s="537"/>
      <c r="O162" s="537"/>
      <c r="P162" s="537"/>
      <c r="Q162" s="537"/>
      <c r="R162" s="537"/>
      <c r="S162" s="537"/>
      <c r="T162" s="537"/>
      <c r="U162" s="537"/>
      <c r="V162" s="537"/>
      <c r="W162" s="537"/>
      <c r="X162" s="537"/>
    </row>
    <row r="163" spans="1:24" ht="32.25" customHeight="1">
      <c r="A163" s="686" t="s">
        <v>761</v>
      </c>
      <c r="B163" s="1015" t="s">
        <v>633</v>
      </c>
      <c r="C163" s="1015"/>
      <c r="D163" s="1015"/>
      <c r="E163" s="1016"/>
      <c r="F163" s="528"/>
      <c r="G163" s="1017"/>
      <c r="H163" s="1018"/>
      <c r="I163" s="528"/>
      <c r="J163" s="537"/>
      <c r="K163" s="537"/>
      <c r="L163" s="537"/>
      <c r="M163" s="537"/>
      <c r="N163" s="537"/>
      <c r="O163" s="537"/>
      <c r="P163" s="537"/>
      <c r="Q163" s="537"/>
      <c r="R163" s="537"/>
      <c r="S163" s="537"/>
      <c r="T163" s="537"/>
      <c r="U163" s="537"/>
      <c r="V163" s="537"/>
      <c r="W163" s="537"/>
      <c r="X163" s="537"/>
    </row>
    <row r="164" spans="1:24" ht="37.5" customHeight="1">
      <c r="A164" s="686" t="s">
        <v>762</v>
      </c>
      <c r="B164" s="1015" t="s">
        <v>750</v>
      </c>
      <c r="C164" s="1015"/>
      <c r="D164" s="1015"/>
      <c r="E164" s="1016"/>
      <c r="F164" s="528"/>
      <c r="G164" s="1017"/>
      <c r="H164" s="1018"/>
      <c r="I164" s="528"/>
      <c r="J164" s="537"/>
      <c r="K164" s="537"/>
      <c r="L164" s="537"/>
      <c r="M164" s="537"/>
      <c r="N164" s="537"/>
      <c r="O164" s="537"/>
      <c r="P164" s="537"/>
      <c r="Q164" s="537"/>
      <c r="R164" s="537"/>
      <c r="S164" s="537"/>
      <c r="T164" s="537"/>
      <c r="U164" s="537"/>
      <c r="V164" s="537"/>
      <c r="W164" s="537"/>
      <c r="X164" s="537"/>
    </row>
    <row r="165" spans="1:24" ht="44.25" customHeight="1">
      <c r="A165" s="686" t="s">
        <v>752</v>
      </c>
      <c r="B165" s="1019" t="s">
        <v>751</v>
      </c>
      <c r="C165" s="1019"/>
      <c r="D165" s="1019"/>
      <c r="E165" s="1020"/>
      <c r="F165" s="528"/>
      <c r="G165" s="1017"/>
      <c r="H165" s="1018"/>
      <c r="I165" s="528"/>
      <c r="J165" s="537"/>
      <c r="K165" s="537"/>
      <c r="L165" s="537"/>
      <c r="M165" s="537"/>
      <c r="N165" s="537"/>
      <c r="O165" s="537"/>
      <c r="P165" s="537"/>
      <c r="Q165" s="537"/>
      <c r="R165" s="537"/>
      <c r="S165" s="537"/>
      <c r="T165" s="537"/>
      <c r="U165" s="537"/>
      <c r="V165" s="537"/>
      <c r="W165" s="537"/>
      <c r="X165" s="537"/>
    </row>
    <row r="166" spans="1:24" ht="39.75" customHeight="1">
      <c r="A166" s="686" t="s">
        <v>753</v>
      </c>
      <c r="B166" s="1019" t="s">
        <v>787</v>
      </c>
      <c r="C166" s="1019"/>
      <c r="D166" s="1019"/>
      <c r="E166" s="1020"/>
      <c r="F166" s="528"/>
      <c r="G166" s="1017"/>
      <c r="H166" s="1018"/>
      <c r="I166" s="683"/>
      <c r="J166" s="537"/>
      <c r="K166" s="537"/>
      <c r="L166" s="537"/>
      <c r="M166" s="537"/>
      <c r="N166" s="537"/>
      <c r="O166" s="537"/>
      <c r="P166" s="537"/>
      <c r="Q166" s="537"/>
      <c r="R166" s="537"/>
      <c r="S166" s="537"/>
      <c r="T166" s="537"/>
      <c r="U166" s="537"/>
      <c r="V166" s="537"/>
      <c r="W166" s="537"/>
      <c r="X166" s="537"/>
    </row>
    <row r="167" spans="1:24" ht="49.5" customHeight="1">
      <c r="A167" s="1013" t="s">
        <v>789</v>
      </c>
      <c r="B167" s="1021" t="s">
        <v>634</v>
      </c>
      <c r="C167" s="1022"/>
      <c r="D167" s="1022"/>
      <c r="E167" s="1023"/>
      <c r="F167" s="711"/>
      <c r="G167" s="618"/>
      <c r="H167" s="529"/>
      <c r="I167" s="530"/>
      <c r="J167" s="537"/>
      <c r="K167" s="537"/>
      <c r="L167" s="537"/>
      <c r="M167" s="537"/>
      <c r="N167" s="537"/>
      <c r="O167" s="537"/>
      <c r="P167" s="537"/>
      <c r="Q167" s="537"/>
      <c r="R167" s="537"/>
      <c r="S167" s="537"/>
      <c r="T167" s="537"/>
      <c r="U167" s="537"/>
      <c r="V167" s="537"/>
      <c r="W167" s="537"/>
      <c r="X167" s="537"/>
    </row>
    <row r="168" spans="1:24" ht="20.25" customHeight="1">
      <c r="A168" s="1014"/>
      <c r="B168" s="1003" t="s">
        <v>635</v>
      </c>
      <c r="C168" s="1004"/>
      <c r="D168" s="1004"/>
      <c r="E168" s="1005"/>
      <c r="F168" s="691" t="s">
        <v>703</v>
      </c>
      <c r="G168" s="651" t="s">
        <v>703</v>
      </c>
      <c r="H168" s="531"/>
      <c r="I168" s="691" t="s">
        <v>703</v>
      </c>
      <c r="J168" s="537"/>
      <c r="K168" s="537"/>
      <c r="L168" s="537"/>
      <c r="M168" s="537"/>
      <c r="N168" s="537"/>
      <c r="O168" s="537"/>
      <c r="P168" s="537"/>
      <c r="Q168" s="537"/>
      <c r="R168" s="537"/>
      <c r="S168" s="537"/>
      <c r="T168" s="537"/>
      <c r="U168" s="537"/>
      <c r="V168" s="537"/>
      <c r="W168" s="537"/>
      <c r="X168" s="537"/>
    </row>
    <row r="169" spans="1:24" ht="19.5" customHeight="1">
      <c r="A169" s="686"/>
      <c r="B169" s="1024" t="s">
        <v>741</v>
      </c>
      <c r="C169" s="1024"/>
      <c r="D169" s="1024"/>
      <c r="E169" s="1024"/>
      <c r="F169" s="1024"/>
      <c r="G169" s="1024"/>
      <c r="H169" s="1024"/>
      <c r="I169" s="1025"/>
      <c r="J169" s="537"/>
      <c r="K169" s="537"/>
      <c r="L169" s="537"/>
      <c r="M169" s="537"/>
      <c r="N169" s="537"/>
      <c r="O169" s="537"/>
      <c r="P169" s="537"/>
      <c r="Q169" s="537"/>
      <c r="R169" s="537"/>
      <c r="S169" s="537"/>
      <c r="T169" s="537"/>
      <c r="U169" s="537"/>
      <c r="V169" s="537"/>
      <c r="W169" s="537"/>
      <c r="X169" s="537"/>
    </row>
    <row r="170" spans="1:24" ht="24.75" customHeight="1">
      <c r="A170" s="702" t="s">
        <v>754</v>
      </c>
      <c r="B170" s="1026" t="s">
        <v>755</v>
      </c>
      <c r="C170" s="1027"/>
      <c r="D170" s="1027"/>
      <c r="E170" s="1027"/>
      <c r="F170" s="687"/>
      <c r="G170" s="688"/>
      <c r="H170" s="688"/>
      <c r="I170" s="689"/>
      <c r="J170" s="537"/>
      <c r="K170" s="537"/>
      <c r="L170" s="537"/>
      <c r="M170" s="537"/>
      <c r="N170" s="537"/>
      <c r="O170" s="537"/>
      <c r="P170" s="537"/>
      <c r="Q170" s="537"/>
      <c r="R170" s="537"/>
      <c r="S170" s="537"/>
      <c r="T170" s="537"/>
      <c r="U170" s="537"/>
      <c r="V170" s="537"/>
      <c r="W170" s="537"/>
      <c r="X170" s="537"/>
    </row>
    <row r="171" spans="1:24" ht="40.5" customHeight="1">
      <c r="A171" s="686" t="s">
        <v>756</v>
      </c>
      <c r="B171" s="1015" t="s">
        <v>788</v>
      </c>
      <c r="C171" s="1015"/>
      <c r="D171" s="1015"/>
      <c r="E171" s="1016"/>
      <c r="F171" s="683"/>
      <c r="G171" s="1017"/>
      <c r="H171" s="1018"/>
      <c r="I171" s="683"/>
      <c r="J171" s="537"/>
      <c r="K171" s="537"/>
      <c r="L171" s="537"/>
      <c r="M171" s="537"/>
      <c r="N171" s="537"/>
      <c r="O171" s="537"/>
      <c r="P171" s="537"/>
      <c r="Q171" s="537"/>
      <c r="R171" s="537"/>
      <c r="S171" s="537"/>
      <c r="T171" s="537"/>
      <c r="U171" s="537"/>
      <c r="V171" s="537"/>
      <c r="W171" s="537"/>
      <c r="X171" s="537"/>
    </row>
    <row r="172" spans="1:24" ht="30" customHeight="1">
      <c r="A172" s="686" t="s">
        <v>757</v>
      </c>
      <c r="B172" s="1015" t="s">
        <v>758</v>
      </c>
      <c r="C172" s="1015"/>
      <c r="D172" s="1015"/>
      <c r="E172" s="1016"/>
      <c r="F172" s="529"/>
      <c r="G172" s="509"/>
      <c r="H172" s="673"/>
      <c r="I172" s="690"/>
      <c r="J172" s="537"/>
      <c r="K172" s="537"/>
      <c r="L172" s="537"/>
      <c r="M172" s="537"/>
      <c r="N172" s="537"/>
      <c r="O172" s="537"/>
      <c r="P172" s="537"/>
      <c r="Q172" s="537"/>
      <c r="R172" s="537"/>
      <c r="S172" s="537"/>
      <c r="T172" s="537"/>
      <c r="U172" s="537"/>
      <c r="V172" s="537"/>
      <c r="W172" s="537"/>
      <c r="X172" s="537"/>
    </row>
    <row r="173" spans="1:24" ht="35.25" customHeight="1">
      <c r="A173" s="686" t="s">
        <v>759</v>
      </c>
      <c r="B173" s="1028" t="s">
        <v>782</v>
      </c>
      <c r="C173" s="1028"/>
      <c r="D173" s="1028"/>
      <c r="E173" s="1029"/>
      <c r="F173" s="528"/>
      <c r="G173" s="1017"/>
      <c r="H173" s="1018"/>
      <c r="I173" s="528"/>
      <c r="J173" s="537"/>
      <c r="K173" s="537"/>
      <c r="L173" s="537"/>
      <c r="M173" s="537"/>
      <c r="N173" s="537"/>
      <c r="O173" s="537"/>
      <c r="P173" s="537"/>
      <c r="Q173" s="537"/>
      <c r="R173" s="537"/>
      <c r="S173" s="537"/>
      <c r="T173" s="537"/>
      <c r="U173" s="537"/>
      <c r="V173" s="537"/>
      <c r="W173" s="537"/>
      <c r="X173" s="537"/>
    </row>
    <row r="174" spans="1:24" ht="31.5" customHeight="1">
      <c r="A174" s="686" t="s">
        <v>761</v>
      </c>
      <c r="B174" s="1015" t="s">
        <v>633</v>
      </c>
      <c r="C174" s="1015"/>
      <c r="D174" s="1015"/>
      <c r="E174" s="1016"/>
      <c r="F174" s="528"/>
      <c r="G174" s="1017"/>
      <c r="H174" s="1018"/>
      <c r="I174" s="528"/>
      <c r="J174" s="537"/>
      <c r="K174" s="537"/>
      <c r="L174" s="537"/>
      <c r="M174" s="537"/>
      <c r="N174" s="537"/>
      <c r="O174" s="537"/>
      <c r="P174" s="537"/>
      <c r="Q174" s="537"/>
      <c r="R174" s="537"/>
      <c r="S174" s="537"/>
      <c r="T174" s="537"/>
      <c r="U174" s="537"/>
      <c r="V174" s="537"/>
      <c r="W174" s="537"/>
      <c r="X174" s="537"/>
    </row>
    <row r="175" spans="1:24" ht="33" customHeight="1">
      <c r="A175" s="686" t="s">
        <v>762</v>
      </c>
      <c r="B175" s="1015" t="s">
        <v>763</v>
      </c>
      <c r="C175" s="1015"/>
      <c r="D175" s="1015"/>
      <c r="E175" s="1016"/>
      <c r="F175" s="528"/>
      <c r="G175" s="1017"/>
      <c r="H175" s="1018"/>
      <c r="I175" s="528"/>
      <c r="J175" s="537"/>
      <c r="K175" s="537"/>
      <c r="L175" s="537"/>
      <c r="M175" s="537"/>
      <c r="N175" s="537"/>
      <c r="O175" s="537"/>
      <c r="P175" s="537"/>
      <c r="Q175" s="537"/>
      <c r="R175" s="537"/>
      <c r="S175" s="537"/>
      <c r="T175" s="537"/>
      <c r="U175" s="537"/>
      <c r="V175" s="537"/>
      <c r="W175" s="537"/>
      <c r="X175" s="537"/>
    </row>
    <row r="176" spans="1:24" ht="44.25" customHeight="1">
      <c r="A176" s="686" t="s">
        <v>752</v>
      </c>
      <c r="B176" s="1019" t="s">
        <v>764</v>
      </c>
      <c r="C176" s="1019"/>
      <c r="D176" s="1019"/>
      <c r="E176" s="1020"/>
      <c r="F176" s="528"/>
      <c r="G176" s="1017"/>
      <c r="H176" s="1018"/>
      <c r="I176" s="528"/>
      <c r="J176" s="537"/>
      <c r="K176" s="537"/>
      <c r="L176" s="537"/>
      <c r="M176" s="537"/>
      <c r="N176" s="537"/>
      <c r="O176" s="537"/>
      <c r="P176" s="537"/>
      <c r="Q176" s="537"/>
      <c r="R176" s="537"/>
      <c r="S176" s="537"/>
      <c r="T176" s="537"/>
      <c r="U176" s="537"/>
      <c r="V176" s="537"/>
      <c r="W176" s="537"/>
      <c r="X176" s="537"/>
    </row>
    <row r="177" spans="1:24" ht="37.5" customHeight="1">
      <c r="A177" s="686" t="s">
        <v>753</v>
      </c>
      <c r="B177" s="1019" t="s">
        <v>765</v>
      </c>
      <c r="C177" s="1019"/>
      <c r="D177" s="1019"/>
      <c r="E177" s="1020"/>
      <c r="F177" s="528"/>
      <c r="G177" s="1017"/>
      <c r="H177" s="1018"/>
      <c r="I177" s="528"/>
      <c r="J177" s="537"/>
      <c r="K177" s="537"/>
      <c r="L177" s="537"/>
      <c r="M177" s="537"/>
      <c r="N177" s="537"/>
      <c r="O177" s="537"/>
      <c r="P177" s="537"/>
      <c r="Q177" s="537"/>
      <c r="R177" s="537"/>
      <c r="S177" s="537"/>
      <c r="T177" s="537"/>
      <c r="U177" s="537"/>
      <c r="V177" s="537"/>
      <c r="W177" s="537"/>
      <c r="X177" s="537"/>
    </row>
    <row r="178" spans="1:24" ht="33" customHeight="1">
      <c r="A178" s="1013" t="s">
        <v>789</v>
      </c>
      <c r="B178" s="1021" t="s">
        <v>634</v>
      </c>
      <c r="C178" s="1022"/>
      <c r="D178" s="1022"/>
      <c r="E178" s="1023"/>
      <c r="F178" s="530"/>
      <c r="G178" s="618"/>
      <c r="H178" s="529"/>
      <c r="I178" s="530"/>
    </row>
    <row r="179" spans="1:24" ht="39" customHeight="1">
      <c r="A179" s="1014"/>
      <c r="B179" s="1003" t="s">
        <v>635</v>
      </c>
      <c r="C179" s="1004"/>
      <c r="D179" s="1004"/>
      <c r="E179" s="1005"/>
      <c r="F179" s="700" t="s">
        <v>767</v>
      </c>
      <c r="G179" s="700" t="s">
        <v>767</v>
      </c>
      <c r="H179" s="620"/>
      <c r="I179" s="700" t="s">
        <v>767</v>
      </c>
    </row>
    <row r="180" spans="1:24" ht="16.5" customHeight="1">
      <c r="A180" s="99"/>
      <c r="B180" s="672"/>
      <c r="C180" s="672"/>
      <c r="D180" s="672"/>
      <c r="E180" s="672"/>
      <c r="F180" s="672"/>
      <c r="G180" s="672"/>
      <c r="H180" s="672"/>
      <c r="I180" s="672"/>
    </row>
    <row r="181" spans="1:24" ht="53.25" customHeight="1">
      <c r="A181" s="686">
        <v>5</v>
      </c>
      <c r="B181" s="1010" t="s">
        <v>783</v>
      </c>
      <c r="C181" s="1010"/>
      <c r="D181" s="1010"/>
      <c r="E181" s="1010"/>
      <c r="F181" s="1010"/>
      <c r="G181" s="1010"/>
      <c r="H181" s="1010"/>
      <c r="I181" s="675"/>
    </row>
    <row r="182" spans="1:24" ht="9" customHeight="1">
      <c r="A182" s="712"/>
      <c r="B182" s="1006"/>
      <c r="C182" s="1006"/>
      <c r="D182" s="1006"/>
      <c r="E182" s="1006"/>
      <c r="F182" s="1006"/>
      <c r="G182" s="1006"/>
      <c r="H182" s="1006"/>
      <c r="I182" s="1006"/>
    </row>
    <row r="183" spans="1:24" ht="61.5" customHeight="1">
      <c r="A183" s="686">
        <v>6</v>
      </c>
      <c r="B183" s="1010" t="s">
        <v>784</v>
      </c>
      <c r="C183" s="1010"/>
      <c r="D183" s="1010"/>
      <c r="E183" s="1010"/>
      <c r="F183" s="1010"/>
      <c r="G183" s="1010"/>
      <c r="H183" s="1010"/>
      <c r="I183" s="675"/>
    </row>
    <row r="184" spans="1:24" ht="15.75" customHeight="1">
      <c r="A184" s="1007"/>
      <c r="B184" s="1008"/>
      <c r="C184" s="1008"/>
      <c r="D184" s="1008"/>
      <c r="E184" s="1008"/>
      <c r="F184" s="1008"/>
      <c r="G184" s="1008"/>
      <c r="H184" s="1008"/>
      <c r="I184" s="1009"/>
    </row>
    <row r="185" spans="1:24" ht="72" customHeight="1">
      <c r="A185" s="686">
        <v>7</v>
      </c>
      <c r="B185" s="1010" t="s">
        <v>785</v>
      </c>
      <c r="C185" s="1010"/>
      <c r="D185" s="1010"/>
      <c r="E185" s="1010"/>
      <c r="F185" s="1010"/>
      <c r="G185" s="1010"/>
      <c r="H185" s="1010"/>
      <c r="I185" s="675"/>
    </row>
    <row r="186" spans="1:24" ht="45.75" customHeight="1">
      <c r="A186" s="692">
        <v>8</v>
      </c>
      <c r="B186" s="1004" t="s">
        <v>636</v>
      </c>
      <c r="C186" s="1004"/>
      <c r="D186" s="1004"/>
      <c r="E186" s="1005"/>
      <c r="F186" s="622"/>
      <c r="G186" s="723"/>
      <c r="H186" s="724"/>
      <c r="I186" s="622"/>
    </row>
    <row r="187" spans="1:24" ht="12.75" customHeight="1">
      <c r="A187" s="539"/>
      <c r="B187" s="407"/>
      <c r="C187" s="407"/>
      <c r="D187" s="407"/>
      <c r="E187" s="407"/>
      <c r="F187" s="407"/>
      <c r="G187" s="407"/>
      <c r="H187" s="407"/>
      <c r="I187" s="491"/>
      <c r="M187" s="715"/>
    </row>
    <row r="188" spans="1:24" s="410" customFormat="1" ht="24" customHeight="1">
      <c r="A188" s="720">
        <v>3</v>
      </c>
      <c r="B188" s="990" t="s">
        <v>790</v>
      </c>
      <c r="C188" s="990"/>
      <c r="D188" s="990"/>
      <c r="E188" s="990"/>
      <c r="F188" s="990"/>
      <c r="G188" s="990"/>
      <c r="H188" s="990"/>
      <c r="I188" s="990"/>
      <c r="M188" s="726"/>
    </row>
    <row r="189" spans="1:24" ht="24" customHeight="1">
      <c r="A189" s="712" t="s">
        <v>421</v>
      </c>
      <c r="B189" s="991" t="s">
        <v>791</v>
      </c>
      <c r="C189" s="991"/>
      <c r="D189" s="991"/>
      <c r="E189" s="991"/>
      <c r="F189" s="991"/>
      <c r="G189" s="991"/>
      <c r="H189" s="991"/>
      <c r="I189" s="991"/>
      <c r="M189" s="725"/>
    </row>
    <row r="190" spans="1:24" ht="73.5" customHeight="1">
      <c r="A190" s="712" t="s">
        <v>792</v>
      </c>
      <c r="B190" s="992" t="s">
        <v>795</v>
      </c>
      <c r="C190" s="992"/>
      <c r="D190" s="992"/>
      <c r="E190" s="992"/>
      <c r="F190" s="992"/>
      <c r="G190" s="992"/>
      <c r="H190" s="992"/>
      <c r="I190" s="992"/>
      <c r="M190" s="406"/>
    </row>
    <row r="191" spans="1:24" ht="30.75" customHeight="1">
      <c r="A191" s="712" t="s">
        <v>793</v>
      </c>
      <c r="B191" s="993" t="s">
        <v>796</v>
      </c>
      <c r="C191" s="993"/>
      <c r="D191" s="993"/>
      <c r="E191" s="993"/>
      <c r="F191" s="993"/>
      <c r="G191" s="993"/>
      <c r="H191" s="993"/>
      <c r="I191" s="993"/>
      <c r="M191" s="406"/>
    </row>
    <row r="192" spans="1:24" ht="230.25" customHeight="1">
      <c r="A192" s="712"/>
      <c r="B192" s="994" t="s">
        <v>801</v>
      </c>
      <c r="C192" s="994"/>
      <c r="D192" s="994"/>
      <c r="E192" s="994"/>
      <c r="F192" s="994"/>
      <c r="G192" s="994"/>
      <c r="H192" s="994"/>
      <c r="I192" s="994"/>
      <c r="M192" s="406"/>
    </row>
    <row r="193" spans="1:13" ht="10.5" customHeight="1">
      <c r="A193" s="712"/>
      <c r="B193" s="721"/>
      <c r="C193" s="721"/>
      <c r="D193" s="721"/>
      <c r="E193" s="721"/>
      <c r="F193" s="721"/>
      <c r="G193" s="721"/>
      <c r="H193" s="721"/>
      <c r="I193" s="721"/>
      <c r="M193" s="406"/>
    </row>
    <row r="194" spans="1:13" ht="66.75" customHeight="1">
      <c r="A194" s="712"/>
      <c r="B194" s="995" t="s">
        <v>802</v>
      </c>
      <c r="C194" s="996"/>
      <c r="D194" s="996"/>
      <c r="E194" s="996"/>
      <c r="F194" s="996"/>
      <c r="G194" s="996"/>
      <c r="H194" s="996"/>
      <c r="I194" s="996"/>
      <c r="M194" s="406"/>
    </row>
    <row r="195" spans="1:13" ht="12" customHeight="1">
      <c r="A195" s="712"/>
      <c r="B195" s="997"/>
      <c r="C195" s="997"/>
      <c r="D195" s="997"/>
      <c r="E195" s="997"/>
      <c r="F195" s="997"/>
      <c r="G195" s="997"/>
      <c r="H195" s="997"/>
      <c r="I195" s="997"/>
      <c r="M195" s="406"/>
    </row>
    <row r="196" spans="1:13" ht="44.25" customHeight="1">
      <c r="A196" s="686"/>
      <c r="B196" s="998" t="s">
        <v>794</v>
      </c>
      <c r="C196" s="999"/>
      <c r="D196" s="999"/>
      <c r="E196" s="999"/>
      <c r="F196" s="999"/>
      <c r="G196" s="999"/>
      <c r="H196" s="999"/>
      <c r="I196" s="1000"/>
      <c r="M196" s="406"/>
    </row>
    <row r="197" spans="1:13" ht="23.25" customHeight="1">
      <c r="A197" s="686"/>
      <c r="B197" s="678"/>
      <c r="C197" s="679"/>
      <c r="D197" s="679"/>
      <c r="E197" s="679"/>
      <c r="F197" s="679"/>
      <c r="G197" s="679"/>
      <c r="H197" s="679"/>
      <c r="I197" s="679"/>
      <c r="M197" s="406"/>
    </row>
    <row r="198" spans="1:13" ht="20.25" customHeight="1">
      <c r="A198" s="714">
        <v>4</v>
      </c>
      <c r="B198" s="1001" t="s">
        <v>638</v>
      </c>
      <c r="C198" s="1002"/>
      <c r="D198" s="1002"/>
      <c r="E198" s="1002"/>
      <c r="F198" s="1002"/>
      <c r="G198" s="1002"/>
      <c r="H198" s="1002"/>
      <c r="I198" s="716"/>
      <c r="M198" s="406" t="str">
        <f>M21</f>
        <v>2 or more</v>
      </c>
    </row>
    <row r="199" spans="1:13" ht="29.25" customHeight="1">
      <c r="A199" s="713">
        <v>4.0999999999999996</v>
      </c>
      <c r="B199" s="1132" t="s">
        <v>607</v>
      </c>
      <c r="C199" s="1133"/>
      <c r="D199" s="1133"/>
      <c r="E199" s="1134"/>
      <c r="F199" s="1135"/>
      <c r="G199" s="1135"/>
      <c r="H199" s="1136"/>
      <c r="I199" s="491"/>
    </row>
    <row r="200" spans="1:13" ht="25.5" customHeight="1">
      <c r="A200" s="713" t="s">
        <v>639</v>
      </c>
      <c r="B200" s="974" t="s">
        <v>640</v>
      </c>
      <c r="C200" s="964"/>
      <c r="D200" s="964"/>
      <c r="E200" s="964"/>
      <c r="F200" s="964"/>
      <c r="G200" s="964"/>
      <c r="H200" s="964"/>
      <c r="I200" s="491"/>
    </row>
    <row r="201" spans="1:13" ht="39.75" customHeight="1">
      <c r="A201" s="542"/>
      <c r="B201" s="543"/>
      <c r="C201" s="543"/>
      <c r="D201" s="500" t="s">
        <v>694</v>
      </c>
      <c r="E201" s="671"/>
      <c r="F201" s="953" t="s">
        <v>643</v>
      </c>
      <c r="G201" s="954"/>
      <c r="H201" s="955"/>
      <c r="I201" s="491"/>
    </row>
    <row r="202" spans="1:13" ht="17.25" customHeight="1">
      <c r="A202" s="544" t="s">
        <v>645</v>
      </c>
      <c r="B202" s="1137" t="s">
        <v>646</v>
      </c>
      <c r="C202" s="1137"/>
      <c r="D202" s="545"/>
      <c r="E202" s="605"/>
      <c r="F202" s="981"/>
      <c r="G202" s="982"/>
      <c r="H202" s="983"/>
      <c r="I202" s="491"/>
    </row>
    <row r="203" spans="1:13" ht="37.5" customHeight="1">
      <c r="A203" s="544"/>
      <c r="B203" s="984" t="s">
        <v>708</v>
      </c>
      <c r="C203" s="985"/>
      <c r="D203" s="986"/>
      <c r="E203" s="546"/>
      <c r="F203" s="950"/>
      <c r="G203" s="951"/>
      <c r="H203" s="952"/>
      <c r="I203" s="491"/>
    </row>
    <row r="204" spans="1:13" ht="15.75" hidden="1" customHeight="1">
      <c r="A204" s="549">
        <v>1</v>
      </c>
      <c r="B204" s="1130" t="s">
        <v>647</v>
      </c>
      <c r="C204" s="1138"/>
      <c r="D204" s="551"/>
      <c r="E204" s="604"/>
      <c r="F204" s="950"/>
      <c r="G204" s="951"/>
      <c r="H204" s="952"/>
      <c r="I204" s="491"/>
    </row>
    <row r="205" spans="1:13" ht="25.5" customHeight="1">
      <c r="A205" s="544">
        <v>1</v>
      </c>
      <c r="B205" s="950"/>
      <c r="C205" s="952"/>
      <c r="D205" s="606"/>
      <c r="E205" s="607"/>
      <c r="F205" s="950"/>
      <c r="G205" s="951"/>
      <c r="H205" s="952"/>
    </row>
    <row r="206" spans="1:13" ht="29.25" customHeight="1">
      <c r="A206" s="544">
        <v>2</v>
      </c>
      <c r="B206" s="950"/>
      <c r="C206" s="952"/>
      <c r="D206" s="606"/>
      <c r="E206" s="607"/>
      <c r="F206" s="950"/>
      <c r="G206" s="951"/>
      <c r="H206" s="952"/>
      <c r="I206" s="491"/>
    </row>
    <row r="207" spans="1:13" ht="28.5" customHeight="1">
      <c r="A207" s="544">
        <v>3</v>
      </c>
      <c r="B207" s="950"/>
      <c r="C207" s="952"/>
      <c r="D207" s="606"/>
      <c r="E207" s="607"/>
      <c r="F207" s="950"/>
      <c r="G207" s="951"/>
      <c r="H207" s="952"/>
      <c r="I207" s="491"/>
    </row>
    <row r="208" spans="1:13" ht="32.25" customHeight="1">
      <c r="A208" s="544">
        <v>4</v>
      </c>
      <c r="B208" s="950"/>
      <c r="C208" s="952"/>
      <c r="D208" s="606"/>
      <c r="E208" s="607"/>
      <c r="F208" s="950"/>
      <c r="G208" s="951"/>
      <c r="H208" s="952"/>
      <c r="I208" s="491"/>
    </row>
    <row r="209" spans="1:9" ht="35.25" customHeight="1">
      <c r="A209" s="544">
        <v>5</v>
      </c>
      <c r="B209" s="950"/>
      <c r="C209" s="952"/>
      <c r="D209" s="606"/>
      <c r="E209" s="607"/>
      <c r="F209" s="950"/>
      <c r="G209" s="951"/>
      <c r="H209" s="952"/>
      <c r="I209" s="491"/>
    </row>
    <row r="210" spans="1:9" ht="29.25" customHeight="1">
      <c r="A210" s="502"/>
      <c r="B210" s="540"/>
      <c r="C210" s="541"/>
      <c r="D210" s="541"/>
      <c r="E210" s="541"/>
      <c r="F210" s="541"/>
      <c r="G210" s="541"/>
      <c r="H210" s="541"/>
      <c r="I210" s="491"/>
    </row>
    <row r="211" spans="1:9" ht="20.25" customHeight="1">
      <c r="A211" s="542" t="s">
        <v>597</v>
      </c>
      <c r="B211" s="974" t="s">
        <v>654</v>
      </c>
      <c r="C211" s="964"/>
      <c r="D211" s="964"/>
      <c r="E211" s="964"/>
      <c r="F211" s="964"/>
      <c r="G211" s="964"/>
      <c r="H211" s="964"/>
      <c r="I211" s="491"/>
    </row>
    <row r="212" spans="1:9" ht="47.25" customHeight="1">
      <c r="A212" s="542"/>
      <c r="B212" s="560"/>
      <c r="C212" s="543"/>
      <c r="D212" s="500" t="s">
        <v>695</v>
      </c>
      <c r="E212" s="671"/>
      <c r="F212" s="953" t="s">
        <v>643</v>
      </c>
      <c r="G212" s="954"/>
      <c r="H212" s="955"/>
      <c r="I212" s="491"/>
    </row>
    <row r="213" spans="1:9" ht="17.25" customHeight="1">
      <c r="A213" s="544" t="s">
        <v>645</v>
      </c>
      <c r="B213" s="980" t="s">
        <v>646</v>
      </c>
      <c r="C213" s="969"/>
      <c r="D213" s="561"/>
      <c r="E213" s="605"/>
      <c r="F213" s="981"/>
      <c r="G213" s="982"/>
      <c r="H213" s="983"/>
      <c r="I213" s="491"/>
    </row>
    <row r="214" spans="1:9" ht="34.5" customHeight="1">
      <c r="A214" s="544"/>
      <c r="B214" s="984" t="s">
        <v>708</v>
      </c>
      <c r="C214" s="985"/>
      <c r="D214" s="986"/>
      <c r="E214" s="546"/>
      <c r="F214" s="987"/>
      <c r="G214" s="988"/>
      <c r="H214" s="989"/>
      <c r="I214" s="491"/>
    </row>
    <row r="215" spans="1:9" ht="30" customHeight="1">
      <c r="A215" s="549">
        <v>1</v>
      </c>
      <c r="B215" s="950"/>
      <c r="C215" s="952"/>
      <c r="D215" s="551"/>
      <c r="E215" s="607"/>
      <c r="F215" s="950"/>
      <c r="G215" s="951"/>
      <c r="H215" s="952"/>
      <c r="I215" s="491"/>
    </row>
    <row r="216" spans="1:9" ht="28.5" customHeight="1">
      <c r="A216" s="544">
        <v>2</v>
      </c>
      <c r="B216" s="950"/>
      <c r="C216" s="952"/>
      <c r="D216" s="551"/>
      <c r="E216" s="607"/>
      <c r="F216" s="950"/>
      <c r="G216" s="951"/>
      <c r="H216" s="952"/>
    </row>
    <row r="217" spans="1:9" ht="27.75" customHeight="1">
      <c r="A217" s="544">
        <v>3</v>
      </c>
      <c r="B217" s="950"/>
      <c r="C217" s="952"/>
      <c r="D217" s="551"/>
      <c r="E217" s="607"/>
      <c r="F217" s="950"/>
      <c r="G217" s="951"/>
      <c r="H217" s="952"/>
      <c r="I217" s="491"/>
    </row>
    <row r="218" spans="1:9" ht="30" customHeight="1">
      <c r="A218" s="544">
        <v>4</v>
      </c>
      <c r="B218" s="950"/>
      <c r="C218" s="952"/>
      <c r="D218" s="551"/>
      <c r="E218" s="607"/>
      <c r="F218" s="950"/>
      <c r="G218" s="951"/>
      <c r="H218" s="952"/>
      <c r="I218" s="491"/>
    </row>
    <row r="219" spans="1:9" ht="30.75" customHeight="1">
      <c r="A219" s="544">
        <v>5</v>
      </c>
      <c r="B219" s="950"/>
      <c r="C219" s="952"/>
      <c r="D219" s="551"/>
      <c r="E219" s="607"/>
      <c r="F219" s="950"/>
      <c r="G219" s="951"/>
      <c r="H219" s="952"/>
      <c r="I219" s="491"/>
    </row>
    <row r="220" spans="1:9" ht="51" customHeight="1">
      <c r="A220" s="544"/>
      <c r="B220" s="956" t="s">
        <v>656</v>
      </c>
      <c r="C220" s="957"/>
      <c r="D220" s="551"/>
      <c r="E220" s="626"/>
      <c r="F220" s="607"/>
      <c r="G220" s="607"/>
      <c r="H220" s="608"/>
      <c r="I220" s="491"/>
    </row>
    <row r="221" spans="1:9" ht="16.5" customHeight="1">
      <c r="A221" s="562"/>
      <c r="B221" s="563"/>
      <c r="C221" s="563"/>
      <c r="D221" s="534"/>
      <c r="E221" s="534"/>
      <c r="F221" s="534"/>
      <c r="G221" s="534"/>
      <c r="H221" s="534"/>
      <c r="I221" s="491"/>
    </row>
    <row r="222" spans="1:9" ht="16.5" customHeight="1">
      <c r="A222" s="542" t="s">
        <v>657</v>
      </c>
      <c r="B222" s="958" t="s">
        <v>658</v>
      </c>
      <c r="C222" s="959"/>
      <c r="D222" s="564"/>
      <c r="E222" s="960"/>
      <c r="F222" s="961"/>
      <c r="G222" s="962"/>
      <c r="H222" s="963"/>
      <c r="I222" s="491"/>
    </row>
    <row r="223" spans="1:9" ht="34.5" customHeight="1">
      <c r="A223" s="542"/>
      <c r="B223" s="964"/>
      <c r="C223" s="958"/>
      <c r="D223" s="565" t="s">
        <v>696</v>
      </c>
      <c r="E223" s="965" t="s">
        <v>643</v>
      </c>
      <c r="F223" s="966"/>
      <c r="G223" s="966"/>
      <c r="H223" s="967"/>
      <c r="I223" s="491"/>
    </row>
    <row r="224" spans="1:9" ht="56.25" customHeight="1">
      <c r="A224" s="544"/>
      <c r="B224" s="948" t="s">
        <v>660</v>
      </c>
      <c r="C224" s="949"/>
      <c r="D224" s="551"/>
      <c r="E224" s="950"/>
      <c r="F224" s="951"/>
      <c r="G224" s="951"/>
      <c r="H224" s="952"/>
    </row>
    <row r="225" spans="1:9" ht="15.75" customHeight="1">
      <c r="A225" s="544"/>
      <c r="B225" s="968" t="s">
        <v>661</v>
      </c>
      <c r="C225" s="969"/>
      <c r="D225" s="561"/>
      <c r="E225" s="970"/>
      <c r="F225" s="971"/>
      <c r="G225" s="972"/>
      <c r="H225" s="973"/>
      <c r="I225" s="491"/>
    </row>
    <row r="226" spans="1:9" ht="79.5" customHeight="1">
      <c r="A226" s="627"/>
      <c r="B226" s="948" t="s">
        <v>662</v>
      </c>
      <c r="C226" s="949"/>
      <c r="D226" s="551"/>
      <c r="E226" s="950"/>
      <c r="F226" s="951"/>
      <c r="G226" s="951"/>
      <c r="H226" s="952"/>
      <c r="I226" s="491"/>
    </row>
    <row r="227" spans="1:9" ht="14.25" customHeight="1">
      <c r="A227" s="629"/>
      <c r="B227" s="680"/>
      <c r="C227" s="680"/>
      <c r="D227" s="680"/>
      <c r="G227" s="680"/>
    </row>
    <row r="228" spans="1:9" ht="23.25" customHeight="1">
      <c r="A228" s="714">
        <v>5</v>
      </c>
      <c r="B228" s="1001" t="s">
        <v>797</v>
      </c>
      <c r="C228" s="1002"/>
      <c r="D228" s="1002"/>
      <c r="E228" s="1002"/>
      <c r="F228" s="1002"/>
      <c r="G228" s="1002"/>
      <c r="H228" s="1002"/>
      <c r="I228" s="717"/>
    </row>
    <row r="229" spans="1:9" ht="32.25" customHeight="1">
      <c r="A229" s="713">
        <v>5.0999999999999996</v>
      </c>
      <c r="B229" s="1132" t="s">
        <v>607</v>
      </c>
      <c r="C229" s="1133"/>
      <c r="D229" s="1133"/>
      <c r="E229" s="1134"/>
      <c r="F229" s="1135"/>
      <c r="G229" s="1135"/>
      <c r="H229" s="1136"/>
    </row>
    <row r="230" spans="1:9" ht="23.25" customHeight="1">
      <c r="A230" s="713" t="s">
        <v>639</v>
      </c>
      <c r="B230" s="974" t="s">
        <v>640</v>
      </c>
      <c r="C230" s="964"/>
      <c r="D230" s="964"/>
      <c r="E230" s="964"/>
      <c r="F230" s="964"/>
      <c r="G230" s="964"/>
      <c r="H230" s="964"/>
    </row>
    <row r="231" spans="1:9" ht="14.25" customHeight="1">
      <c r="A231" s="542"/>
      <c r="B231" s="543"/>
      <c r="C231" s="543"/>
      <c r="D231" s="677"/>
      <c r="E231" s="975"/>
      <c r="F231" s="977" t="s">
        <v>643</v>
      </c>
      <c r="G231" s="978"/>
      <c r="H231" s="979"/>
    </row>
    <row r="232" spans="1:9" ht="47.25" customHeight="1">
      <c r="A232" s="542"/>
      <c r="B232" s="543"/>
      <c r="C232" s="543"/>
      <c r="D232" s="677" t="s">
        <v>694</v>
      </c>
      <c r="E232" s="976"/>
      <c r="F232" s="953"/>
      <c r="G232" s="954"/>
      <c r="H232" s="955"/>
    </row>
    <row r="233" spans="1:9" ht="23.25" customHeight="1">
      <c r="A233" s="544" t="s">
        <v>645</v>
      </c>
      <c r="B233" s="1137" t="s">
        <v>646</v>
      </c>
      <c r="C233" s="1137"/>
      <c r="D233" s="545"/>
      <c r="E233" s="605"/>
      <c r="F233" s="981"/>
      <c r="G233" s="982"/>
      <c r="H233" s="983"/>
    </row>
    <row r="234" spans="1:9" ht="42.75" customHeight="1">
      <c r="A234" s="544"/>
      <c r="B234" s="984" t="s">
        <v>708</v>
      </c>
      <c r="C234" s="985"/>
      <c r="D234" s="986"/>
      <c r="E234" s="546"/>
      <c r="F234" s="950"/>
      <c r="G234" s="951"/>
      <c r="H234" s="952"/>
    </row>
    <row r="235" spans="1:9" ht="27" hidden="1" customHeight="1">
      <c r="A235" s="549">
        <v>1</v>
      </c>
      <c r="B235" s="1130" t="s">
        <v>647</v>
      </c>
      <c r="C235" s="1138"/>
      <c r="D235" s="664"/>
      <c r="E235" s="604"/>
      <c r="F235" s="950"/>
      <c r="G235" s="951"/>
      <c r="H235" s="952"/>
    </row>
    <row r="236" spans="1:9" ht="24" customHeight="1">
      <c r="A236" s="544">
        <v>1</v>
      </c>
      <c r="B236" s="950"/>
      <c r="C236" s="952"/>
      <c r="D236" s="664"/>
      <c r="E236" s="669"/>
      <c r="F236" s="950"/>
      <c r="G236" s="951"/>
      <c r="H236" s="952"/>
    </row>
    <row r="237" spans="1:9" ht="26.25" customHeight="1">
      <c r="A237" s="544">
        <v>2</v>
      </c>
      <c r="B237" s="950"/>
      <c r="C237" s="952"/>
      <c r="D237" s="664"/>
      <c r="E237" s="669"/>
      <c r="F237" s="950"/>
      <c r="G237" s="951"/>
      <c r="H237" s="952"/>
    </row>
    <row r="238" spans="1:9" ht="23.25" customHeight="1">
      <c r="A238" s="544">
        <v>3</v>
      </c>
      <c r="B238" s="950"/>
      <c r="C238" s="952"/>
      <c r="D238" s="664"/>
      <c r="E238" s="669"/>
      <c r="F238" s="950"/>
      <c r="G238" s="951"/>
      <c r="H238" s="952"/>
    </row>
    <row r="239" spans="1:9" ht="22.5" customHeight="1">
      <c r="A239" s="544">
        <v>4</v>
      </c>
      <c r="B239" s="950"/>
      <c r="C239" s="952"/>
      <c r="D239" s="664"/>
      <c r="E239" s="669"/>
      <c r="F239" s="950"/>
      <c r="G239" s="951"/>
      <c r="H239" s="952"/>
    </row>
    <row r="240" spans="1:9" ht="26.25" customHeight="1">
      <c r="A240" s="544">
        <v>5</v>
      </c>
      <c r="B240" s="950"/>
      <c r="C240" s="952"/>
      <c r="D240" s="664"/>
      <c r="E240" s="669"/>
      <c r="F240" s="950"/>
      <c r="G240" s="951"/>
      <c r="H240" s="952"/>
    </row>
    <row r="241" spans="1:8" ht="14.25" customHeight="1">
      <c r="A241" s="502"/>
      <c r="B241" s="668"/>
      <c r="C241" s="669"/>
      <c r="D241" s="669"/>
      <c r="E241" s="669"/>
      <c r="F241" s="669"/>
      <c r="G241" s="669"/>
      <c r="H241" s="669"/>
    </row>
    <row r="242" spans="1:8" ht="21.75" customHeight="1">
      <c r="A242" s="542" t="s">
        <v>597</v>
      </c>
      <c r="B242" s="974" t="s">
        <v>654</v>
      </c>
      <c r="C242" s="964"/>
      <c r="D242" s="964"/>
      <c r="E242" s="964"/>
      <c r="F242" s="964"/>
      <c r="G242" s="964"/>
      <c r="H242" s="964"/>
    </row>
    <row r="243" spans="1:8" ht="21.75" customHeight="1">
      <c r="A243" s="542"/>
      <c r="B243" s="560"/>
      <c r="C243" s="543"/>
      <c r="D243" s="677"/>
      <c r="E243" s="975"/>
      <c r="F243" s="977" t="s">
        <v>643</v>
      </c>
      <c r="G243" s="978"/>
      <c r="H243" s="979"/>
    </row>
    <row r="244" spans="1:8" ht="43.5" customHeight="1">
      <c r="A244" s="542"/>
      <c r="B244" s="560"/>
      <c r="C244" s="543"/>
      <c r="D244" s="677" t="s">
        <v>695</v>
      </c>
      <c r="E244" s="976"/>
      <c r="F244" s="953"/>
      <c r="G244" s="954"/>
      <c r="H244" s="955"/>
    </row>
    <row r="245" spans="1:8" ht="23.25" customHeight="1">
      <c r="A245" s="544" t="s">
        <v>645</v>
      </c>
      <c r="B245" s="980" t="s">
        <v>646</v>
      </c>
      <c r="C245" s="969"/>
      <c r="D245" s="666"/>
      <c r="E245" s="605"/>
      <c r="F245" s="981"/>
      <c r="G245" s="982"/>
      <c r="H245" s="983"/>
    </row>
    <row r="246" spans="1:8" ht="44.25" customHeight="1">
      <c r="A246" s="544"/>
      <c r="B246" s="984" t="s">
        <v>708</v>
      </c>
      <c r="C246" s="985"/>
      <c r="D246" s="986"/>
      <c r="E246" s="546"/>
      <c r="F246" s="987"/>
      <c r="G246" s="988"/>
      <c r="H246" s="989"/>
    </row>
    <row r="247" spans="1:8" ht="23.25" customHeight="1">
      <c r="A247" s="549">
        <v>1</v>
      </c>
      <c r="B247" s="950"/>
      <c r="C247" s="952"/>
      <c r="D247" s="664"/>
      <c r="E247" s="669"/>
      <c r="F247" s="950"/>
      <c r="G247" s="951"/>
      <c r="H247" s="952"/>
    </row>
    <row r="248" spans="1:8" ht="30" customHeight="1">
      <c r="A248" s="544">
        <v>2</v>
      </c>
      <c r="B248" s="950"/>
      <c r="C248" s="952"/>
      <c r="D248" s="664"/>
      <c r="E248" s="669"/>
      <c r="F248" s="950"/>
      <c r="G248" s="951"/>
      <c r="H248" s="952"/>
    </row>
    <row r="249" spans="1:8" ht="27.75" customHeight="1">
      <c r="A249" s="544">
        <v>3</v>
      </c>
      <c r="B249" s="950"/>
      <c r="C249" s="952"/>
      <c r="D249" s="664"/>
      <c r="E249" s="669"/>
      <c r="F249" s="950"/>
      <c r="G249" s="951"/>
      <c r="H249" s="952"/>
    </row>
    <row r="250" spans="1:8" ht="27" customHeight="1">
      <c r="A250" s="544">
        <v>4</v>
      </c>
      <c r="B250" s="950"/>
      <c r="C250" s="952"/>
      <c r="D250" s="664"/>
      <c r="E250" s="669"/>
      <c r="F250" s="950"/>
      <c r="G250" s="951"/>
      <c r="H250" s="952"/>
    </row>
    <row r="251" spans="1:8" ht="27.75" customHeight="1">
      <c r="A251" s="544">
        <v>5</v>
      </c>
      <c r="B251" s="950"/>
      <c r="C251" s="952"/>
      <c r="D251" s="664"/>
      <c r="E251" s="669"/>
      <c r="F251" s="950"/>
      <c r="G251" s="951"/>
      <c r="H251" s="952"/>
    </row>
    <row r="252" spans="1:8" ht="47.25" customHeight="1">
      <c r="A252" s="544"/>
      <c r="B252" s="956" t="s">
        <v>656</v>
      </c>
      <c r="C252" s="957"/>
      <c r="D252" s="664"/>
      <c r="E252" s="626"/>
      <c r="F252" s="669"/>
      <c r="G252" s="669"/>
      <c r="H252" s="670"/>
    </row>
    <row r="253" spans="1:8" ht="14.25" customHeight="1">
      <c r="A253" s="562"/>
      <c r="B253" s="563"/>
      <c r="C253" s="563"/>
      <c r="D253" s="534"/>
      <c r="E253" s="534"/>
      <c r="F253" s="534"/>
      <c r="G253" s="534"/>
      <c r="H253" s="534"/>
    </row>
    <row r="254" spans="1:8" ht="14.25" customHeight="1">
      <c r="A254" s="542" t="s">
        <v>657</v>
      </c>
      <c r="B254" s="958" t="s">
        <v>658</v>
      </c>
      <c r="C254" s="959"/>
      <c r="D254" s="667"/>
      <c r="E254" s="960"/>
      <c r="F254" s="961"/>
      <c r="G254" s="962"/>
      <c r="H254" s="963"/>
    </row>
    <row r="255" spans="1:8" ht="39.75" customHeight="1">
      <c r="A255" s="542"/>
      <c r="B255" s="964"/>
      <c r="C255" s="958"/>
      <c r="D255" s="665" t="s">
        <v>696</v>
      </c>
      <c r="E255" s="965" t="s">
        <v>643</v>
      </c>
      <c r="F255" s="966"/>
      <c r="G255" s="966"/>
      <c r="H255" s="967"/>
    </row>
    <row r="256" spans="1:8" ht="59.25" customHeight="1">
      <c r="A256" s="544"/>
      <c r="B256" s="948" t="s">
        <v>660</v>
      </c>
      <c r="C256" s="949"/>
      <c r="D256" s="664"/>
      <c r="E256" s="950"/>
      <c r="F256" s="951"/>
      <c r="G256" s="951"/>
      <c r="H256" s="952"/>
    </row>
    <row r="257" spans="1:9" ht="21" customHeight="1">
      <c r="A257" s="544"/>
      <c r="B257" s="968" t="s">
        <v>661</v>
      </c>
      <c r="C257" s="969"/>
      <c r="D257" s="666"/>
      <c r="E257" s="970"/>
      <c r="F257" s="971"/>
      <c r="G257" s="972"/>
      <c r="H257" s="973"/>
    </row>
    <row r="258" spans="1:9" ht="57" customHeight="1">
      <c r="A258" s="627"/>
      <c r="B258" s="948" t="s">
        <v>662</v>
      </c>
      <c r="C258" s="949"/>
      <c r="D258" s="664"/>
      <c r="E258" s="950"/>
      <c r="F258" s="951"/>
      <c r="G258" s="951"/>
      <c r="H258" s="952"/>
    </row>
    <row r="259" spans="1:9" ht="14.25" customHeight="1">
      <c r="A259" s="629"/>
      <c r="B259" s="485"/>
      <c r="C259" s="485"/>
      <c r="D259" s="485"/>
      <c r="G259" s="485"/>
    </row>
    <row r="260" spans="1:9" ht="19.5" hidden="1" customHeight="1">
      <c r="A260" s="628"/>
      <c r="B260" s="964" t="e">
        <f>IF(AND(#REF!=2,M198=1),"Name of Other Partner of JV",IF(AND(#REF!=2,M198="2 or more"),"Name of Other Partner-1 of JV",""))</f>
        <v>#REF!</v>
      </c>
      <c r="C260" s="964"/>
      <c r="D260" s="964"/>
      <c r="E260" s="1126" t="e">
        <f>'[11]Name of Bidder'!C18</f>
        <v>#REF!</v>
      </c>
      <c r="F260" s="1127"/>
      <c r="G260" s="1127"/>
      <c r="H260" s="1128"/>
      <c r="I260" s="491"/>
    </row>
    <row r="261" spans="1:9" ht="29.25" hidden="1" customHeight="1">
      <c r="A261" s="502" t="s">
        <v>639</v>
      </c>
      <c r="B261" s="974" t="s">
        <v>640</v>
      </c>
      <c r="C261" s="964"/>
      <c r="D261" s="964"/>
      <c r="E261" s="964"/>
      <c r="F261" s="964"/>
      <c r="G261" s="964"/>
      <c r="H261" s="964"/>
      <c r="I261" s="491"/>
    </row>
    <row r="262" spans="1:9" ht="19.5" hidden="1" customHeight="1">
      <c r="A262" s="542"/>
      <c r="B262" s="560"/>
      <c r="C262" s="566"/>
      <c r="D262" s="567"/>
      <c r="E262" s="977" t="s">
        <v>641</v>
      </c>
      <c r="F262" s="979" t="s">
        <v>642</v>
      </c>
      <c r="G262" s="977" t="s">
        <v>643</v>
      </c>
      <c r="H262" s="979"/>
      <c r="I262" s="491"/>
    </row>
    <row r="263" spans="1:9" ht="47.25" hidden="1" customHeight="1">
      <c r="A263" s="542"/>
      <c r="B263" s="560"/>
      <c r="C263" s="566"/>
      <c r="D263" s="501" t="s">
        <v>644</v>
      </c>
      <c r="E263" s="1121"/>
      <c r="F263" s="1122"/>
      <c r="G263" s="1121"/>
      <c r="H263" s="1122"/>
      <c r="I263" s="491"/>
    </row>
    <row r="264" spans="1:9" ht="17.25" hidden="1" customHeight="1">
      <c r="A264" s="544" t="s">
        <v>645</v>
      </c>
      <c r="B264" s="984" t="s">
        <v>646</v>
      </c>
      <c r="C264" s="1123"/>
      <c r="D264" s="568"/>
      <c r="E264" s="1107"/>
      <c r="F264" s="1108"/>
      <c r="G264" s="1107"/>
      <c r="H264" s="1108"/>
      <c r="I264" s="491"/>
    </row>
    <row r="265" spans="1:9" ht="17.25" hidden="1" customHeight="1">
      <c r="A265" s="544"/>
      <c r="B265" s="984" t="s">
        <v>663</v>
      </c>
      <c r="C265" s="985"/>
      <c r="D265" s="1123"/>
      <c r="E265" s="546" t="s">
        <v>554</v>
      </c>
      <c r="F265" s="547"/>
      <c r="G265" s="547"/>
      <c r="H265" s="548"/>
      <c r="I265" s="491"/>
    </row>
    <row r="266" spans="1:9" ht="15.75" hidden="1" customHeight="1">
      <c r="A266" s="544">
        <v>1</v>
      </c>
      <c r="B266" s="1130" t="s">
        <v>648</v>
      </c>
      <c r="C266" s="1131"/>
      <c r="D266" s="553"/>
      <c r="E266" s="554"/>
      <c r="F266" s="555"/>
      <c r="G266" s="1115"/>
      <c r="H266" s="1116"/>
      <c r="I266" s="491"/>
    </row>
    <row r="267" spans="1:9" ht="15.75" hidden="1" customHeight="1">
      <c r="A267" s="544">
        <v>2</v>
      </c>
      <c r="B267" s="1130" t="s">
        <v>649</v>
      </c>
      <c r="C267" s="1131"/>
      <c r="D267" s="553"/>
      <c r="E267" s="554"/>
      <c r="F267" s="555"/>
      <c r="G267" s="1115"/>
      <c r="H267" s="1116"/>
    </row>
    <row r="268" spans="1:9" ht="15.75" hidden="1" customHeight="1">
      <c r="A268" s="544">
        <v>3</v>
      </c>
      <c r="B268" s="550" t="s">
        <v>650</v>
      </c>
      <c r="C268" s="552"/>
      <c r="D268" s="553"/>
      <c r="E268" s="554"/>
      <c r="F268" s="555"/>
      <c r="G268" s="1115"/>
      <c r="H268" s="1116"/>
      <c r="I268" s="491"/>
    </row>
    <row r="269" spans="1:9" ht="16.5" hidden="1" customHeight="1">
      <c r="A269" s="544">
        <v>4</v>
      </c>
      <c r="B269" s="550" t="s">
        <v>651</v>
      </c>
      <c r="C269" s="552"/>
      <c r="D269" s="553"/>
      <c r="E269" s="554"/>
      <c r="F269" s="555"/>
      <c r="G269" s="1115"/>
      <c r="H269" s="1116"/>
      <c r="I269" s="491"/>
    </row>
    <row r="270" spans="1:9" hidden="1">
      <c r="A270" s="544">
        <v>5</v>
      </c>
      <c r="B270" s="550" t="s">
        <v>652</v>
      </c>
      <c r="C270" s="552"/>
      <c r="D270" s="553"/>
      <c r="E270" s="554"/>
      <c r="F270" s="555"/>
      <c r="G270" s="1115"/>
      <c r="H270" s="1116"/>
      <c r="I270" s="491"/>
    </row>
    <row r="271" spans="1:9" ht="19.5" hidden="1" customHeight="1">
      <c r="A271" s="544">
        <v>6</v>
      </c>
      <c r="B271" s="550" t="s">
        <v>664</v>
      </c>
      <c r="C271" s="552"/>
      <c r="D271" s="556"/>
      <c r="E271" s="557"/>
      <c r="F271" s="558"/>
      <c r="G271" s="1117"/>
      <c r="H271" s="1118"/>
      <c r="I271" s="491"/>
    </row>
    <row r="272" spans="1:9" ht="32.25" hidden="1" customHeight="1">
      <c r="A272" s="559"/>
      <c r="B272" s="1119" t="s">
        <v>653</v>
      </c>
      <c r="C272" s="1119"/>
      <c r="D272" s="1119"/>
      <c r="E272" s="1119"/>
      <c r="F272" s="1119"/>
      <c r="G272" s="1119"/>
      <c r="H272" s="1120"/>
      <c r="I272" s="491"/>
    </row>
    <row r="273" spans="1:9" ht="32.25" hidden="1" customHeight="1">
      <c r="A273" s="502"/>
      <c r="B273" s="569"/>
      <c r="C273" s="569"/>
      <c r="D273" s="569"/>
      <c r="E273" s="570"/>
      <c r="F273" s="570"/>
      <c r="G273" s="570"/>
      <c r="H273" s="570"/>
      <c r="I273" s="491"/>
    </row>
    <row r="274" spans="1:9" ht="32.25" hidden="1" customHeight="1">
      <c r="A274" s="502"/>
      <c r="B274" s="569"/>
      <c r="C274" s="569"/>
      <c r="D274" s="569"/>
      <c r="E274" s="570"/>
      <c r="F274" s="570"/>
      <c r="G274" s="570"/>
      <c r="H274" s="570"/>
      <c r="I274" s="491"/>
    </row>
    <row r="275" spans="1:9" ht="32.25" hidden="1" customHeight="1">
      <c r="A275" s="502"/>
      <c r="B275" s="569"/>
      <c r="C275" s="569"/>
      <c r="D275" s="569"/>
      <c r="E275" s="570"/>
      <c r="F275" s="570"/>
      <c r="G275" s="570"/>
      <c r="H275" s="570"/>
      <c r="I275" s="491"/>
    </row>
    <row r="276" spans="1:9" ht="32.25" hidden="1" customHeight="1">
      <c r="A276" s="502"/>
      <c r="B276" s="569"/>
      <c r="C276" s="569"/>
      <c r="D276" s="569"/>
      <c r="E276" s="570"/>
      <c r="F276" s="570"/>
      <c r="G276" s="570"/>
      <c r="H276" s="570"/>
      <c r="I276" s="491"/>
    </row>
    <row r="277" spans="1:9" ht="20.25" hidden="1" customHeight="1">
      <c r="A277" s="542" t="s">
        <v>597</v>
      </c>
      <c r="B277" s="974" t="s">
        <v>654</v>
      </c>
      <c r="C277" s="964"/>
      <c r="D277" s="964"/>
      <c r="E277" s="964"/>
      <c r="F277" s="964"/>
      <c r="G277" s="964"/>
      <c r="H277" s="964"/>
      <c r="I277" s="491"/>
    </row>
    <row r="278" spans="1:9" ht="19.5" hidden="1" customHeight="1">
      <c r="A278" s="542"/>
      <c r="B278" s="571"/>
      <c r="C278" s="566"/>
      <c r="D278" s="567"/>
      <c r="E278" s="977" t="s">
        <v>641</v>
      </c>
      <c r="F278" s="979" t="s">
        <v>642</v>
      </c>
      <c r="G278" s="977" t="s">
        <v>643</v>
      </c>
      <c r="H278" s="979"/>
      <c r="I278" s="491"/>
    </row>
    <row r="279" spans="1:9" ht="47.25" hidden="1" customHeight="1">
      <c r="A279" s="542"/>
      <c r="B279" s="571"/>
      <c r="C279" s="566"/>
      <c r="D279" s="501" t="s">
        <v>655</v>
      </c>
      <c r="E279" s="1121"/>
      <c r="F279" s="1122"/>
      <c r="G279" s="1121"/>
      <c r="H279" s="1122"/>
      <c r="I279" s="491"/>
    </row>
    <row r="280" spans="1:9" ht="17.25" hidden="1" customHeight="1">
      <c r="A280" s="544" t="s">
        <v>645</v>
      </c>
      <c r="B280" s="986" t="s">
        <v>646</v>
      </c>
      <c r="C280" s="980"/>
      <c r="D280" s="572"/>
      <c r="E280" s="1107"/>
      <c r="F280" s="1108"/>
      <c r="G280" s="1109"/>
      <c r="H280" s="1110"/>
      <c r="I280" s="491"/>
    </row>
    <row r="281" spans="1:9" ht="17.25" hidden="1" customHeight="1">
      <c r="A281" s="544"/>
      <c r="B281" s="985" t="s">
        <v>663</v>
      </c>
      <c r="C281" s="985"/>
      <c r="D281" s="986"/>
      <c r="E281" s="546" t="s">
        <v>554</v>
      </c>
      <c r="F281" s="547"/>
      <c r="G281" s="547"/>
      <c r="H281" s="548"/>
      <c r="I281" s="491"/>
    </row>
    <row r="282" spans="1:9" ht="15.75" hidden="1" customHeight="1">
      <c r="A282" s="544">
        <v>1</v>
      </c>
      <c r="B282" s="1111" t="s">
        <v>648</v>
      </c>
      <c r="C282" s="1112"/>
      <c r="D282" s="575"/>
      <c r="E282" s="576"/>
      <c r="F282" s="577"/>
      <c r="G282" s="1113"/>
      <c r="H282" s="1114"/>
      <c r="I282" s="491"/>
    </row>
    <row r="283" spans="1:9" ht="15.75" hidden="1" customHeight="1">
      <c r="A283" s="544">
        <v>2</v>
      </c>
      <c r="B283" s="1111" t="s">
        <v>649</v>
      </c>
      <c r="C283" s="1112"/>
      <c r="D283" s="578"/>
      <c r="E283" s="554"/>
      <c r="F283" s="555"/>
      <c r="G283" s="1101"/>
      <c r="H283" s="1102"/>
    </row>
    <row r="284" spans="1:9" ht="15.75" hidden="1" customHeight="1">
      <c r="A284" s="544">
        <v>3</v>
      </c>
      <c r="B284" s="573" t="s">
        <v>650</v>
      </c>
      <c r="C284" s="574"/>
      <c r="D284" s="578"/>
      <c r="E284" s="554"/>
      <c r="F284" s="555"/>
      <c r="G284" s="1101"/>
      <c r="H284" s="1102"/>
      <c r="I284" s="491"/>
    </row>
    <row r="285" spans="1:9" ht="16.5" hidden="1" customHeight="1">
      <c r="A285" s="544">
        <v>4</v>
      </c>
      <c r="B285" s="573" t="s">
        <v>651</v>
      </c>
      <c r="C285" s="574"/>
      <c r="D285" s="578"/>
      <c r="E285" s="554"/>
      <c r="F285" s="555"/>
      <c r="G285" s="1101"/>
      <c r="H285" s="1102"/>
      <c r="I285" s="491"/>
    </row>
    <row r="286" spans="1:9" ht="15.75" hidden="1" customHeight="1">
      <c r="A286" s="544">
        <v>5</v>
      </c>
      <c r="B286" s="573" t="s">
        <v>652</v>
      </c>
      <c r="C286" s="574"/>
      <c r="D286" s="578"/>
      <c r="E286" s="554"/>
      <c r="F286" s="555"/>
      <c r="G286" s="1101"/>
      <c r="H286" s="1102"/>
      <c r="I286" s="491"/>
    </row>
    <row r="287" spans="1:9" hidden="1">
      <c r="A287" s="544">
        <v>6</v>
      </c>
      <c r="B287" s="573" t="s">
        <v>664</v>
      </c>
      <c r="C287" s="574"/>
      <c r="D287" s="579"/>
      <c r="E287" s="557"/>
      <c r="F287" s="558"/>
      <c r="G287" s="1103"/>
      <c r="H287" s="1104"/>
      <c r="I287" s="491"/>
    </row>
    <row r="288" spans="1:9" ht="49.5" hidden="1" customHeight="1">
      <c r="A288" s="544"/>
      <c r="B288" s="1129" t="s">
        <v>653</v>
      </c>
      <c r="C288" s="1119"/>
      <c r="D288" s="1119"/>
      <c r="E288" s="1119"/>
      <c r="F288" s="1119"/>
      <c r="G288" s="1119"/>
      <c r="H288" s="1120"/>
      <c r="I288" s="491"/>
    </row>
    <row r="289" spans="1:9" ht="16.5" hidden="1" customHeight="1">
      <c r="A289" s="580"/>
      <c r="B289" s="563"/>
      <c r="C289" s="563"/>
      <c r="D289" s="534"/>
      <c r="E289" s="534"/>
      <c r="F289" s="534"/>
      <c r="G289" s="534"/>
      <c r="H289" s="534"/>
      <c r="I289" s="491"/>
    </row>
    <row r="290" spans="1:9" ht="16.5" hidden="1" customHeight="1">
      <c r="A290" s="542" t="s">
        <v>657</v>
      </c>
      <c r="B290" s="958" t="s">
        <v>658</v>
      </c>
      <c r="C290" s="959"/>
      <c r="D290" s="564"/>
      <c r="E290" s="960"/>
      <c r="F290" s="961"/>
      <c r="G290" s="962"/>
      <c r="H290" s="963"/>
      <c r="I290" s="491"/>
    </row>
    <row r="291" spans="1:9" ht="28.5" hidden="1" customHeight="1">
      <c r="A291" s="542"/>
      <c r="B291" s="964"/>
      <c r="C291" s="958"/>
      <c r="D291" s="565"/>
      <c r="E291" s="965" t="s">
        <v>659</v>
      </c>
      <c r="F291" s="967"/>
      <c r="G291" s="1099" t="s">
        <v>641</v>
      </c>
      <c r="H291" s="1100"/>
      <c r="I291" s="491"/>
    </row>
    <row r="292" spans="1:9" ht="56.25" hidden="1" customHeight="1">
      <c r="A292" s="544"/>
      <c r="B292" s="948" t="s">
        <v>660</v>
      </c>
      <c r="C292" s="949"/>
      <c r="D292" s="551"/>
      <c r="E292" s="1095"/>
      <c r="F292" s="1096"/>
      <c r="G292" s="1097"/>
      <c r="H292" s="1097"/>
    </row>
    <row r="293" spans="1:9" ht="15.75" hidden="1" customHeight="1">
      <c r="A293" s="544"/>
      <c r="B293" s="968" t="s">
        <v>661</v>
      </c>
      <c r="C293" s="969"/>
      <c r="D293" s="561"/>
      <c r="E293" s="970"/>
      <c r="F293" s="971"/>
      <c r="G293" s="972"/>
      <c r="H293" s="973"/>
      <c r="I293" s="491"/>
    </row>
    <row r="294" spans="1:9" ht="66.75" hidden="1" customHeight="1">
      <c r="A294" s="544"/>
      <c r="B294" s="948" t="s">
        <v>662</v>
      </c>
      <c r="C294" s="949"/>
      <c r="D294" s="551"/>
      <c r="E294" s="1095"/>
      <c r="F294" s="1096"/>
      <c r="G294" s="1097"/>
      <c r="H294" s="1097"/>
      <c r="I294" s="491"/>
    </row>
    <row r="295" spans="1:9" ht="20.25" hidden="1" customHeight="1">
      <c r="A295" s="549"/>
      <c r="B295" s="581"/>
      <c r="C295" s="581"/>
      <c r="D295" s="582"/>
      <c r="E295" s="582"/>
      <c r="F295" s="582"/>
      <c r="G295" s="582"/>
      <c r="H295" s="582"/>
      <c r="I295" s="491"/>
    </row>
    <row r="296" spans="1:9" ht="32.25" hidden="1" customHeight="1">
      <c r="A296" s="502"/>
      <c r="B296" s="964" t="e">
        <f>IF(AND(#REF!=2,M198="2 or more"),"Name of Other Partner-2 of JV", "")</f>
        <v>#REF!</v>
      </c>
      <c r="C296" s="964"/>
      <c r="D296" s="964"/>
      <c r="E296" s="1126" t="e">
        <f>'[11]Name of Bidder'!C23</f>
        <v>#REF!</v>
      </c>
      <c r="F296" s="1127"/>
      <c r="G296" s="1127"/>
      <c r="H296" s="1128"/>
      <c r="I296" s="491"/>
    </row>
    <row r="297" spans="1:9" ht="29.25" hidden="1" customHeight="1">
      <c r="A297" s="502" t="s">
        <v>639</v>
      </c>
      <c r="B297" s="974" t="s">
        <v>640</v>
      </c>
      <c r="C297" s="964"/>
      <c r="D297" s="964"/>
      <c r="E297" s="964"/>
      <c r="F297" s="964"/>
      <c r="G297" s="964"/>
      <c r="H297" s="964"/>
      <c r="I297" s="491"/>
    </row>
    <row r="298" spans="1:9" ht="19.5" hidden="1" customHeight="1">
      <c r="A298" s="542"/>
      <c r="B298" s="560"/>
      <c r="C298" s="566"/>
      <c r="D298" s="567"/>
      <c r="E298" s="977" t="s">
        <v>641</v>
      </c>
      <c r="F298" s="979" t="s">
        <v>642</v>
      </c>
      <c r="G298" s="977" t="s">
        <v>643</v>
      </c>
      <c r="H298" s="979"/>
      <c r="I298" s="491"/>
    </row>
    <row r="299" spans="1:9" ht="47.25" hidden="1" customHeight="1">
      <c r="A299" s="542"/>
      <c r="B299" s="560"/>
      <c r="C299" s="566"/>
      <c r="D299" s="501" t="s">
        <v>644</v>
      </c>
      <c r="E299" s="1121"/>
      <c r="F299" s="1122"/>
      <c r="G299" s="1121"/>
      <c r="H299" s="1122"/>
      <c r="I299" s="491"/>
    </row>
    <row r="300" spans="1:9" ht="17.25" hidden="1" customHeight="1">
      <c r="A300" s="544" t="s">
        <v>645</v>
      </c>
      <c r="B300" s="984" t="s">
        <v>646</v>
      </c>
      <c r="C300" s="1123"/>
      <c r="D300" s="568"/>
      <c r="E300" s="1107"/>
      <c r="F300" s="1108"/>
      <c r="G300" s="1107"/>
      <c r="H300" s="1108"/>
      <c r="I300" s="491"/>
    </row>
    <row r="301" spans="1:9" ht="17.25" hidden="1" customHeight="1">
      <c r="A301" s="544"/>
      <c r="B301" s="984" t="s">
        <v>663</v>
      </c>
      <c r="C301" s="985"/>
      <c r="D301" s="1123"/>
      <c r="E301" s="546" t="s">
        <v>554</v>
      </c>
      <c r="F301" s="547"/>
      <c r="G301" s="547"/>
      <c r="H301" s="548"/>
      <c r="I301" s="491"/>
    </row>
    <row r="302" spans="1:9" ht="15.75" hidden="1" customHeight="1">
      <c r="A302" s="544">
        <v>1</v>
      </c>
      <c r="B302" s="1111" t="s">
        <v>648</v>
      </c>
      <c r="C302" s="1112"/>
      <c r="D302" s="583"/>
      <c r="E302" s="576"/>
      <c r="F302" s="577"/>
      <c r="G302" s="1124"/>
      <c r="H302" s="1125"/>
      <c r="I302" s="491"/>
    </row>
    <row r="303" spans="1:9" ht="15.75" hidden="1" customHeight="1">
      <c r="A303" s="544">
        <v>2</v>
      </c>
      <c r="B303" s="1111" t="s">
        <v>649</v>
      </c>
      <c r="C303" s="1112"/>
      <c r="D303" s="553"/>
      <c r="E303" s="554"/>
      <c r="F303" s="555"/>
      <c r="G303" s="1115"/>
      <c r="H303" s="1116"/>
    </row>
    <row r="304" spans="1:9" ht="15.75" hidden="1" customHeight="1">
      <c r="A304" s="544">
        <v>3</v>
      </c>
      <c r="B304" s="573" t="s">
        <v>650</v>
      </c>
      <c r="C304" s="574"/>
      <c r="D304" s="553"/>
      <c r="E304" s="554"/>
      <c r="F304" s="555"/>
      <c r="G304" s="1115"/>
      <c r="H304" s="1116"/>
      <c r="I304" s="491"/>
    </row>
    <row r="305" spans="1:9" ht="16.5" hidden="1" customHeight="1">
      <c r="A305" s="544">
        <v>4</v>
      </c>
      <c r="B305" s="573" t="s">
        <v>651</v>
      </c>
      <c r="C305" s="574"/>
      <c r="D305" s="553"/>
      <c r="E305" s="554"/>
      <c r="F305" s="555"/>
      <c r="G305" s="1115"/>
      <c r="H305" s="1116"/>
      <c r="I305" s="491"/>
    </row>
    <row r="306" spans="1:9" ht="15.75" hidden="1" customHeight="1">
      <c r="A306" s="544">
        <v>5</v>
      </c>
      <c r="B306" s="573" t="s">
        <v>652</v>
      </c>
      <c r="C306" s="574"/>
      <c r="D306" s="553"/>
      <c r="E306" s="554"/>
      <c r="F306" s="555"/>
      <c r="G306" s="1115"/>
      <c r="H306" s="1116"/>
      <c r="I306" s="491"/>
    </row>
    <row r="307" spans="1:9" hidden="1">
      <c r="A307" s="544">
        <v>6</v>
      </c>
      <c r="B307" s="573" t="s">
        <v>664</v>
      </c>
      <c r="C307" s="574"/>
      <c r="D307" s="556"/>
      <c r="E307" s="557"/>
      <c r="F307" s="558"/>
      <c r="G307" s="1117"/>
      <c r="H307" s="1118"/>
      <c r="I307" s="491"/>
    </row>
    <row r="308" spans="1:9" ht="32.25" hidden="1" customHeight="1">
      <c r="A308" s="559"/>
      <c r="B308" s="1119" t="s">
        <v>653</v>
      </c>
      <c r="C308" s="1119"/>
      <c r="D308" s="1119"/>
      <c r="E308" s="1119"/>
      <c r="F308" s="1119"/>
      <c r="G308" s="1119"/>
      <c r="H308" s="1120"/>
      <c r="I308" s="491"/>
    </row>
    <row r="309" spans="1:9" ht="32.25" hidden="1" customHeight="1">
      <c r="A309" s="502"/>
      <c r="B309" s="569"/>
      <c r="C309" s="569"/>
      <c r="D309" s="569"/>
      <c r="E309" s="570"/>
      <c r="F309" s="570"/>
      <c r="G309" s="570"/>
      <c r="H309" s="570"/>
      <c r="I309" s="491"/>
    </row>
    <row r="310" spans="1:9" ht="20.25" hidden="1" customHeight="1">
      <c r="A310" s="542" t="s">
        <v>597</v>
      </c>
      <c r="B310" s="974" t="s">
        <v>654</v>
      </c>
      <c r="C310" s="964"/>
      <c r="D310" s="964"/>
      <c r="E310" s="964"/>
      <c r="F310" s="964"/>
      <c r="G310" s="964"/>
      <c r="H310" s="964"/>
      <c r="I310" s="491"/>
    </row>
    <row r="311" spans="1:9" ht="19.5" hidden="1" customHeight="1">
      <c r="A311" s="542"/>
      <c r="B311" s="571"/>
      <c r="C311" s="566"/>
      <c r="D311" s="567"/>
      <c r="E311" s="977" t="s">
        <v>641</v>
      </c>
      <c r="F311" s="979" t="s">
        <v>642</v>
      </c>
      <c r="G311" s="977" t="s">
        <v>643</v>
      </c>
      <c r="H311" s="979"/>
      <c r="I311" s="491"/>
    </row>
    <row r="312" spans="1:9" ht="47.25" hidden="1" customHeight="1">
      <c r="A312" s="542"/>
      <c r="B312" s="571"/>
      <c r="C312" s="566"/>
      <c r="D312" s="501" t="s">
        <v>655</v>
      </c>
      <c r="E312" s="1121"/>
      <c r="F312" s="1122"/>
      <c r="G312" s="1121"/>
      <c r="H312" s="1122"/>
      <c r="I312" s="491"/>
    </row>
    <row r="313" spans="1:9" ht="17.25" hidden="1" customHeight="1">
      <c r="A313" s="544" t="s">
        <v>645</v>
      </c>
      <c r="B313" s="986" t="s">
        <v>646</v>
      </c>
      <c r="C313" s="980"/>
      <c r="D313" s="572"/>
      <c r="E313" s="1107"/>
      <c r="F313" s="1108"/>
      <c r="G313" s="1109"/>
      <c r="H313" s="1110"/>
      <c r="I313" s="491"/>
    </row>
    <row r="314" spans="1:9" ht="17.25" hidden="1" customHeight="1">
      <c r="A314" s="544"/>
      <c r="B314" s="985" t="s">
        <v>663</v>
      </c>
      <c r="C314" s="985"/>
      <c r="D314" s="986"/>
      <c r="E314" s="546" t="s">
        <v>554</v>
      </c>
      <c r="F314" s="547"/>
      <c r="G314" s="547"/>
      <c r="H314" s="548"/>
      <c r="I314" s="491"/>
    </row>
    <row r="315" spans="1:9" ht="15.75" hidden="1" customHeight="1">
      <c r="A315" s="544">
        <v>1</v>
      </c>
      <c r="B315" s="1111" t="s">
        <v>648</v>
      </c>
      <c r="C315" s="1112"/>
      <c r="D315" s="575"/>
      <c r="E315" s="576"/>
      <c r="F315" s="577"/>
      <c r="G315" s="1113"/>
      <c r="H315" s="1114"/>
      <c r="I315" s="491"/>
    </row>
    <row r="316" spans="1:9" ht="15.75" hidden="1" customHeight="1">
      <c r="A316" s="544">
        <v>2</v>
      </c>
      <c r="B316" s="1111" t="s">
        <v>649</v>
      </c>
      <c r="C316" s="1112"/>
      <c r="D316" s="578"/>
      <c r="E316" s="554"/>
      <c r="F316" s="555"/>
      <c r="G316" s="1101"/>
      <c r="H316" s="1102"/>
    </row>
    <row r="317" spans="1:9" ht="15.75" hidden="1" customHeight="1">
      <c r="A317" s="544">
        <v>3</v>
      </c>
      <c r="B317" s="573" t="s">
        <v>650</v>
      </c>
      <c r="C317" s="574"/>
      <c r="D317" s="578"/>
      <c r="E317" s="554"/>
      <c r="F317" s="555"/>
      <c r="G317" s="1101"/>
      <c r="H317" s="1102"/>
      <c r="I317" s="491"/>
    </row>
    <row r="318" spans="1:9" ht="16.5" hidden="1" customHeight="1">
      <c r="A318" s="544">
        <v>4</v>
      </c>
      <c r="B318" s="573" t="s">
        <v>651</v>
      </c>
      <c r="C318" s="574"/>
      <c r="D318" s="578"/>
      <c r="E318" s="554"/>
      <c r="F318" s="555"/>
      <c r="G318" s="1101"/>
      <c r="H318" s="1102"/>
      <c r="I318" s="491"/>
    </row>
    <row r="319" spans="1:9" ht="15.75" hidden="1" customHeight="1">
      <c r="A319" s="544">
        <v>5</v>
      </c>
      <c r="B319" s="573" t="s">
        <v>652</v>
      </c>
      <c r="C319" s="574"/>
      <c r="D319" s="578"/>
      <c r="E319" s="554"/>
      <c r="F319" s="555"/>
      <c r="G319" s="1101"/>
      <c r="H319" s="1102"/>
      <c r="I319" s="491"/>
    </row>
    <row r="320" spans="1:9" ht="15.75" hidden="1" customHeight="1">
      <c r="A320" s="544">
        <v>6</v>
      </c>
      <c r="B320" s="573" t="s">
        <v>664</v>
      </c>
      <c r="C320" s="574"/>
      <c r="D320" s="578"/>
      <c r="E320" s="554"/>
      <c r="F320" s="555"/>
      <c r="G320" s="1101"/>
      <c r="H320" s="1102"/>
      <c r="I320" s="491"/>
    </row>
    <row r="321" spans="1:9" ht="32.25" hidden="1" customHeight="1">
      <c r="A321" s="544"/>
      <c r="B321" s="957" t="s">
        <v>656</v>
      </c>
      <c r="C321" s="957"/>
      <c r="D321" s="579"/>
      <c r="E321" s="557"/>
      <c r="F321" s="558"/>
      <c r="G321" s="1103"/>
      <c r="H321" s="1104"/>
      <c r="I321" s="491"/>
    </row>
    <row r="322" spans="1:9" ht="32.25" hidden="1" customHeight="1">
      <c r="A322" s="559"/>
      <c r="B322" s="1105" t="s">
        <v>653</v>
      </c>
      <c r="C322" s="1105"/>
      <c r="D322" s="1105"/>
      <c r="E322" s="1105"/>
      <c r="F322" s="1105"/>
      <c r="G322" s="1105"/>
      <c r="H322" s="1106"/>
      <c r="I322" s="491"/>
    </row>
    <row r="323" spans="1:9" ht="16.5" hidden="1" customHeight="1">
      <c r="A323" s="562"/>
      <c r="B323" s="563"/>
      <c r="C323" s="563"/>
      <c r="D323" s="534"/>
      <c r="E323" s="534"/>
      <c r="F323" s="534"/>
      <c r="G323" s="534"/>
      <c r="H323" s="534"/>
      <c r="I323" s="491"/>
    </row>
    <row r="324" spans="1:9" ht="16.5" hidden="1" customHeight="1">
      <c r="A324" s="542" t="s">
        <v>657</v>
      </c>
      <c r="B324" s="959" t="s">
        <v>658</v>
      </c>
      <c r="C324" s="959"/>
      <c r="D324" s="564"/>
      <c r="E324" s="960"/>
      <c r="F324" s="961"/>
      <c r="G324" s="962"/>
      <c r="H324" s="963"/>
      <c r="I324" s="491"/>
    </row>
    <row r="325" spans="1:9" ht="28.5" hidden="1" customHeight="1">
      <c r="A325" s="542"/>
      <c r="B325" s="974"/>
      <c r="C325" s="958"/>
      <c r="D325" s="565"/>
      <c r="E325" s="965" t="s">
        <v>659</v>
      </c>
      <c r="F325" s="967"/>
      <c r="G325" s="1099" t="s">
        <v>641</v>
      </c>
      <c r="H325" s="1100"/>
      <c r="I325" s="491"/>
    </row>
    <row r="326" spans="1:9" ht="56.25" hidden="1" customHeight="1">
      <c r="A326" s="544"/>
      <c r="B326" s="949" t="s">
        <v>660</v>
      </c>
      <c r="C326" s="949"/>
      <c r="D326" s="551"/>
      <c r="E326" s="1095"/>
      <c r="F326" s="1096"/>
      <c r="G326" s="1097"/>
      <c r="H326" s="1097"/>
    </row>
    <row r="327" spans="1:9" ht="15.75" hidden="1" customHeight="1">
      <c r="A327" s="544"/>
      <c r="B327" s="969" t="s">
        <v>661</v>
      </c>
      <c r="C327" s="969"/>
      <c r="D327" s="561"/>
      <c r="E327" s="970"/>
      <c r="F327" s="971"/>
      <c r="G327" s="972"/>
      <c r="H327" s="973"/>
      <c r="I327" s="491"/>
    </row>
    <row r="328" spans="1:9" ht="49.5" hidden="1" customHeight="1">
      <c r="A328" s="544"/>
      <c r="B328" s="949" t="s">
        <v>662</v>
      </c>
      <c r="C328" s="949"/>
      <c r="D328" s="551"/>
      <c r="E328" s="1095"/>
      <c r="F328" s="1096"/>
      <c r="G328" s="1097"/>
      <c r="H328" s="1097"/>
      <c r="I328" s="491"/>
    </row>
    <row r="329" spans="1:9" ht="22.5" hidden="1" customHeight="1">
      <c r="A329" s="562"/>
      <c r="B329" s="581"/>
      <c r="C329" s="581"/>
      <c r="D329" s="582"/>
      <c r="E329" s="582"/>
      <c r="F329" s="582"/>
      <c r="G329" s="582"/>
      <c r="H329" s="582"/>
      <c r="I329" s="491"/>
    </row>
    <row r="330" spans="1:9" ht="17.25" hidden="1" customHeight="1">
      <c r="A330" s="584" t="s">
        <v>665</v>
      </c>
      <c r="B330" s="1098" t="s">
        <v>666</v>
      </c>
      <c r="C330" s="1098"/>
      <c r="D330" s="1098"/>
      <c r="E330" s="1098"/>
      <c r="F330" s="1098"/>
      <c r="G330" s="1098"/>
      <c r="H330" s="1098"/>
      <c r="I330" s="491"/>
    </row>
    <row r="331" spans="1:9" ht="12" hidden="1" customHeight="1">
      <c r="A331" s="491"/>
      <c r="B331" s="485"/>
      <c r="C331" s="485"/>
      <c r="D331" s="485"/>
      <c r="E331" s="485"/>
      <c r="F331" s="485"/>
      <c r="G331" s="485"/>
      <c r="H331" s="491"/>
      <c r="I331" s="491"/>
    </row>
    <row r="332" spans="1:9" ht="75" hidden="1" customHeight="1">
      <c r="A332" s="585"/>
      <c r="B332" s="1092" t="s">
        <v>667</v>
      </c>
      <c r="C332" s="1092"/>
      <c r="D332" s="1092"/>
      <c r="E332" s="1092"/>
      <c r="F332" s="1092"/>
      <c r="G332" s="1092"/>
      <c r="H332" s="1092"/>
      <c r="I332" s="491"/>
    </row>
    <row r="333" spans="1:9" ht="185.25" hidden="1" customHeight="1">
      <c r="A333" s="539"/>
      <c r="B333" s="1093" t="s">
        <v>668</v>
      </c>
      <c r="C333" s="1093"/>
      <c r="D333" s="1093"/>
      <c r="E333" s="1093"/>
      <c r="F333" s="1093"/>
      <c r="G333" s="1093"/>
      <c r="H333" s="1093"/>
    </row>
    <row r="334" spans="1:9" ht="40.15" hidden="1" customHeight="1">
      <c r="A334" s="539"/>
      <c r="B334" s="1092"/>
      <c r="C334" s="1092"/>
      <c r="D334" s="1092"/>
      <c r="E334" s="1092"/>
      <c r="F334" s="1092"/>
      <c r="G334" s="1092"/>
      <c r="H334" s="1092"/>
      <c r="I334" s="491"/>
    </row>
    <row r="335" spans="1:9" ht="9" hidden="1" customHeight="1">
      <c r="A335" s="491"/>
      <c r="B335" s="491"/>
      <c r="C335" s="491"/>
      <c r="D335" s="491"/>
      <c r="E335" s="491"/>
      <c r="F335" s="491"/>
      <c r="G335" s="491"/>
      <c r="H335" s="491"/>
      <c r="I335" s="491"/>
    </row>
    <row r="336" spans="1:9" ht="33.75" hidden="1" customHeight="1">
      <c r="A336" s="539"/>
      <c r="B336" s="1092"/>
      <c r="C336" s="1092"/>
      <c r="D336" s="1092"/>
      <c r="E336" s="1092"/>
      <c r="F336" s="1092"/>
      <c r="G336" s="1092"/>
      <c r="H336" s="1092"/>
      <c r="I336" s="491"/>
    </row>
    <row r="337" spans="1:9" hidden="1">
      <c r="B337" s="485"/>
      <c r="C337" s="485"/>
      <c r="D337" s="485"/>
      <c r="E337" s="485"/>
      <c r="F337" s="485"/>
      <c r="G337" s="485"/>
    </row>
    <row r="338" spans="1:9" ht="42" hidden="1" customHeight="1">
      <c r="A338" s="538"/>
      <c r="B338" s="1092"/>
      <c r="C338" s="1092"/>
      <c r="D338" s="1092"/>
      <c r="E338" s="1092"/>
      <c r="F338" s="1092"/>
      <c r="G338" s="1092"/>
      <c r="H338" s="1092"/>
      <c r="I338" s="491"/>
    </row>
    <row r="339" spans="1:9" hidden="1">
      <c r="A339" s="491"/>
      <c r="B339" s="491"/>
      <c r="C339" s="491"/>
      <c r="D339" s="491"/>
      <c r="E339" s="491"/>
      <c r="F339" s="491"/>
      <c r="G339" s="491"/>
      <c r="H339" s="491"/>
      <c r="I339" s="491"/>
    </row>
    <row r="340" spans="1:9" ht="19.5" hidden="1" customHeight="1">
      <c r="A340" s="538"/>
      <c r="B340" s="1092" t="s">
        <v>669</v>
      </c>
      <c r="C340" s="1092"/>
      <c r="D340" s="1092"/>
      <c r="E340" s="1092"/>
      <c r="F340" s="1092"/>
      <c r="G340" s="1092"/>
      <c r="H340" s="1092"/>
      <c r="I340" s="491"/>
    </row>
    <row r="341" spans="1:9" hidden="1">
      <c r="A341" s="491"/>
      <c r="B341" s="485"/>
      <c r="C341" s="485"/>
      <c r="D341" s="485"/>
      <c r="E341" s="485"/>
      <c r="F341" s="485"/>
      <c r="G341" s="485"/>
      <c r="H341" s="491"/>
      <c r="I341" s="491"/>
    </row>
    <row r="342" spans="1:9" ht="40.15" hidden="1" customHeight="1">
      <c r="A342" s="538" t="s">
        <v>361</v>
      </c>
      <c r="B342" s="1093" t="s">
        <v>670</v>
      </c>
      <c r="C342" s="1093"/>
      <c r="D342" s="1093"/>
      <c r="E342" s="1093"/>
      <c r="F342" s="1093"/>
      <c r="G342" s="1093"/>
      <c r="H342" s="1093"/>
      <c r="I342" s="491"/>
    </row>
    <row r="343" spans="1:9" hidden="1">
      <c r="A343" s="491"/>
      <c r="B343" s="485"/>
      <c r="C343" s="485"/>
      <c r="D343" s="485"/>
      <c r="E343" s="485"/>
      <c r="F343" s="485"/>
      <c r="G343" s="485"/>
      <c r="H343" s="491"/>
      <c r="I343" s="491"/>
    </row>
    <row r="344" spans="1:9" ht="90" hidden="1" customHeight="1">
      <c r="A344" s="538" t="s">
        <v>362</v>
      </c>
      <c r="B344" s="1093" t="s">
        <v>671</v>
      </c>
      <c r="C344" s="1093"/>
      <c r="D344" s="1093"/>
      <c r="E344" s="1093"/>
      <c r="F344" s="1093"/>
      <c r="G344" s="1093"/>
      <c r="H344" s="1093"/>
    </row>
    <row r="345" spans="1:9" hidden="1">
      <c r="A345" s="491"/>
      <c r="B345" s="491"/>
      <c r="C345" s="491"/>
      <c r="D345" s="491"/>
      <c r="E345" s="491"/>
      <c r="F345" s="491"/>
      <c r="G345" s="491"/>
      <c r="H345" s="491"/>
      <c r="I345" s="491"/>
    </row>
    <row r="346" spans="1:9" ht="48" hidden="1" customHeight="1">
      <c r="A346" s="538" t="s">
        <v>363</v>
      </c>
      <c r="B346" s="1092" t="s">
        <v>672</v>
      </c>
      <c r="C346" s="1092"/>
      <c r="D346" s="1092"/>
      <c r="E346" s="1092"/>
      <c r="F346" s="1092"/>
      <c r="G346" s="1092"/>
      <c r="H346" s="1092"/>
      <c r="I346" s="491"/>
    </row>
    <row r="347" spans="1:9" ht="17.25" hidden="1" customHeight="1">
      <c r="A347" s="491"/>
      <c r="B347" s="491"/>
      <c r="C347" s="491"/>
      <c r="D347" s="408"/>
      <c r="E347" s="491"/>
      <c r="F347" s="491"/>
      <c r="G347" s="491"/>
      <c r="H347" s="491"/>
      <c r="I347" s="491"/>
    </row>
    <row r="348" spans="1:9" ht="21" hidden="1" customHeight="1">
      <c r="A348" s="538" t="s">
        <v>364</v>
      </c>
      <c r="B348" s="1092" t="s">
        <v>673</v>
      </c>
      <c r="C348" s="1092"/>
      <c r="D348" s="1092"/>
      <c r="E348" s="1092"/>
      <c r="F348" s="1092"/>
      <c r="G348" s="1092"/>
      <c r="H348" s="1092"/>
      <c r="I348" s="491"/>
    </row>
    <row r="349" spans="1:9" ht="29.25" hidden="1" customHeight="1">
      <c r="A349" s="538"/>
      <c r="B349" s="1094" t="s">
        <v>674</v>
      </c>
      <c r="C349" s="1094"/>
      <c r="D349" s="1094"/>
      <c r="E349" s="1094"/>
      <c r="F349" s="1094"/>
      <c r="G349" s="1094"/>
      <c r="H349" s="1094"/>
      <c r="I349" s="491"/>
    </row>
    <row r="350" spans="1:9" ht="17.25" hidden="1" customHeight="1">
      <c r="A350" s="538"/>
      <c r="B350" s="586"/>
      <c r="C350" s="586"/>
      <c r="D350" s="586"/>
      <c r="E350" s="586"/>
      <c r="F350" s="586"/>
      <c r="G350" s="586"/>
      <c r="H350" s="586"/>
    </row>
    <row r="351" spans="1:9" ht="72" hidden="1" customHeight="1">
      <c r="A351" s="539">
        <v>4.0999999999999996</v>
      </c>
      <c r="B351" s="1090" t="s">
        <v>675</v>
      </c>
      <c r="C351" s="1090"/>
      <c r="D351" s="1090"/>
      <c r="E351" s="1090"/>
      <c r="F351" s="1090"/>
      <c r="G351" s="1090"/>
      <c r="H351" s="1090"/>
    </row>
    <row r="352" spans="1:9" ht="16.5" hidden="1" customHeight="1">
      <c r="A352" s="484" t="s">
        <v>592</v>
      </c>
      <c r="B352" s="1091" t="str">
        <f>"For  " &amp;B199</f>
        <v>For  Name of the Bidder</v>
      </c>
      <c r="C352" s="1091"/>
      <c r="D352" s="1091"/>
      <c r="E352" s="1091"/>
      <c r="F352" s="1091"/>
      <c r="G352" s="491"/>
      <c r="H352" s="491"/>
      <c r="I352" s="491"/>
    </row>
    <row r="353" spans="1:9" ht="15.75" hidden="1" customHeight="1">
      <c r="A353" s="491"/>
      <c r="B353" s="587" t="s">
        <v>19</v>
      </c>
      <c r="C353" s="1085"/>
      <c r="D353" s="1086"/>
      <c r="E353" s="1086"/>
      <c r="F353" s="1086"/>
      <c r="G353" s="1086"/>
      <c r="H353" s="1087"/>
      <c r="I353" s="491"/>
    </row>
    <row r="354" spans="1:9" ht="15.75" hidden="1" customHeight="1">
      <c r="A354" s="491"/>
      <c r="B354" s="587" t="s">
        <v>28</v>
      </c>
      <c r="C354" s="1085"/>
      <c r="D354" s="1086"/>
      <c r="E354" s="1086"/>
      <c r="F354" s="1086"/>
      <c r="G354" s="1086"/>
      <c r="H354" s="1087"/>
      <c r="I354" s="491"/>
    </row>
    <row r="355" spans="1:9" ht="15.75" hidden="1" customHeight="1">
      <c r="A355" s="491"/>
      <c r="B355" s="587" t="s">
        <v>478</v>
      </c>
      <c r="C355" s="1085"/>
      <c r="D355" s="1086"/>
      <c r="E355" s="1086"/>
      <c r="F355" s="1086"/>
      <c r="G355" s="1086"/>
      <c r="H355" s="1087"/>
      <c r="I355" s="491"/>
    </row>
    <row r="356" spans="1:9" ht="15.75" hidden="1" customHeight="1">
      <c r="A356" s="491"/>
      <c r="B356" s="587" t="s">
        <v>531</v>
      </c>
      <c r="C356" s="1085"/>
      <c r="D356" s="1086"/>
      <c r="E356" s="1086"/>
      <c r="F356" s="1086"/>
      <c r="G356" s="1086"/>
      <c r="H356" s="1087"/>
      <c r="I356" s="491"/>
    </row>
    <row r="357" spans="1:9" ht="15.75" hidden="1" customHeight="1">
      <c r="A357" s="491"/>
      <c r="B357" s="587" t="s">
        <v>479</v>
      </c>
      <c r="C357" s="1085"/>
      <c r="D357" s="1086"/>
      <c r="E357" s="1086"/>
      <c r="F357" s="1086"/>
      <c r="G357" s="1086"/>
      <c r="H357" s="1087"/>
      <c r="I357" s="491"/>
    </row>
    <row r="358" spans="1:9" ht="15.75" hidden="1" customHeight="1">
      <c r="A358" s="491"/>
      <c r="B358" s="587" t="s">
        <v>484</v>
      </c>
      <c r="C358" s="1085"/>
      <c r="D358" s="1086"/>
      <c r="E358" s="1086"/>
      <c r="F358" s="1086"/>
      <c r="G358" s="1086"/>
      <c r="H358" s="1087"/>
      <c r="I358" s="491"/>
    </row>
    <row r="359" spans="1:9" ht="15.75" hidden="1" customHeight="1">
      <c r="A359" s="491"/>
      <c r="B359" s="587" t="s">
        <v>676</v>
      </c>
      <c r="C359" s="1085"/>
      <c r="D359" s="1086"/>
      <c r="E359" s="1086"/>
      <c r="F359" s="1086"/>
      <c r="G359" s="1086"/>
      <c r="H359" s="1087"/>
      <c r="I359" s="491"/>
    </row>
    <row r="360" spans="1:9" ht="15.75" hidden="1" customHeight="1">
      <c r="A360" s="491"/>
      <c r="B360" s="587" t="s">
        <v>677</v>
      </c>
      <c r="C360" s="1085"/>
      <c r="D360" s="1086"/>
      <c r="E360" s="1086"/>
      <c r="F360" s="1086"/>
      <c r="G360" s="1086"/>
      <c r="H360" s="1087"/>
      <c r="I360" s="491"/>
    </row>
    <row r="361" spans="1:9" ht="15.75" hidden="1" customHeight="1">
      <c r="A361" s="491"/>
      <c r="B361" s="587" t="s">
        <v>678</v>
      </c>
      <c r="C361" s="1085"/>
      <c r="D361" s="1086"/>
      <c r="E361" s="1086"/>
      <c r="F361" s="1086"/>
      <c r="G361" s="1086"/>
      <c r="H361" s="1087"/>
      <c r="I361" s="491"/>
    </row>
    <row r="362" spans="1:9" ht="15.75" hidden="1" customHeight="1">
      <c r="A362" s="491"/>
      <c r="B362" s="587" t="s">
        <v>679</v>
      </c>
      <c r="C362" s="1085"/>
      <c r="D362" s="1086"/>
      <c r="E362" s="1086"/>
      <c r="F362" s="1086"/>
      <c r="G362" s="1086"/>
      <c r="H362" s="1087"/>
      <c r="I362" s="491"/>
    </row>
    <row r="363" spans="1:9" hidden="1">
      <c r="A363" s="491"/>
      <c r="B363" s="491"/>
      <c r="C363" s="491"/>
      <c r="D363" s="491"/>
      <c r="E363" s="491"/>
      <c r="F363" s="491"/>
      <c r="G363" s="491"/>
      <c r="H363" s="491"/>
      <c r="I363" s="491"/>
    </row>
    <row r="364" spans="1:9" ht="16.5" hidden="1" customHeight="1">
      <c r="A364" s="484" t="s">
        <v>597</v>
      </c>
      <c r="B364" s="1091" t="e">
        <f>"For  " &amp;B260</f>
        <v>#REF!</v>
      </c>
      <c r="C364" s="1091"/>
      <c r="D364" s="1091"/>
      <c r="E364" s="1091"/>
      <c r="F364" s="1091"/>
      <c r="G364" s="491"/>
      <c r="H364" s="491"/>
      <c r="I364" s="491"/>
    </row>
    <row r="365" spans="1:9" ht="15.75" hidden="1" customHeight="1">
      <c r="A365" s="491"/>
      <c r="B365" s="587" t="s">
        <v>19</v>
      </c>
      <c r="C365" s="1085"/>
      <c r="D365" s="1086"/>
      <c r="E365" s="1086"/>
      <c r="F365" s="1086"/>
      <c r="G365" s="1086"/>
      <c r="H365" s="1087"/>
      <c r="I365" s="491"/>
    </row>
    <row r="366" spans="1:9" ht="15.75" hidden="1" customHeight="1">
      <c r="A366" s="491"/>
      <c r="B366" s="587" t="s">
        <v>28</v>
      </c>
      <c r="C366" s="1085"/>
      <c r="D366" s="1086"/>
      <c r="E366" s="1086"/>
      <c r="F366" s="1086"/>
      <c r="G366" s="1086"/>
      <c r="H366" s="1087"/>
      <c r="I366" s="491"/>
    </row>
    <row r="367" spans="1:9" ht="15.75" hidden="1" customHeight="1">
      <c r="A367" s="491"/>
      <c r="B367" s="587" t="s">
        <v>478</v>
      </c>
      <c r="C367" s="1085"/>
      <c r="D367" s="1086"/>
      <c r="E367" s="1086"/>
      <c r="F367" s="1086"/>
      <c r="G367" s="1086"/>
      <c r="H367" s="1087"/>
      <c r="I367" s="491"/>
    </row>
    <row r="368" spans="1:9" ht="15.75" hidden="1" customHeight="1">
      <c r="A368" s="491"/>
      <c r="B368" s="587" t="s">
        <v>531</v>
      </c>
      <c r="C368" s="1085"/>
      <c r="D368" s="1086"/>
      <c r="E368" s="1086"/>
      <c r="F368" s="1086"/>
      <c r="G368" s="1086"/>
      <c r="H368" s="1087"/>
      <c r="I368" s="491"/>
    </row>
    <row r="369" spans="1:9" ht="15.75" hidden="1" customHeight="1">
      <c r="A369" s="491"/>
      <c r="B369" s="587" t="s">
        <v>479</v>
      </c>
      <c r="C369" s="1085"/>
      <c r="D369" s="1086"/>
      <c r="E369" s="1086"/>
      <c r="F369" s="1086"/>
      <c r="G369" s="1086"/>
      <c r="H369" s="1087"/>
      <c r="I369" s="491"/>
    </row>
    <row r="370" spans="1:9" ht="15.75" hidden="1" customHeight="1">
      <c r="A370" s="491"/>
      <c r="B370" s="587" t="s">
        <v>484</v>
      </c>
      <c r="C370" s="1085"/>
      <c r="D370" s="1086"/>
      <c r="E370" s="1086"/>
      <c r="F370" s="1086"/>
      <c r="G370" s="1086"/>
      <c r="H370" s="1087"/>
      <c r="I370" s="491"/>
    </row>
    <row r="371" spans="1:9" ht="15.75" hidden="1" customHeight="1">
      <c r="A371" s="491"/>
      <c r="B371" s="587" t="s">
        <v>676</v>
      </c>
      <c r="C371" s="1085"/>
      <c r="D371" s="1086"/>
      <c r="E371" s="1086"/>
      <c r="F371" s="1086"/>
      <c r="G371" s="1086"/>
      <c r="H371" s="1087"/>
      <c r="I371" s="491"/>
    </row>
    <row r="372" spans="1:9" ht="15.75" hidden="1" customHeight="1">
      <c r="A372" s="491"/>
      <c r="B372" s="587" t="s">
        <v>677</v>
      </c>
      <c r="C372" s="1085"/>
      <c r="D372" s="1086"/>
      <c r="E372" s="1086"/>
      <c r="F372" s="1086"/>
      <c r="G372" s="1086"/>
      <c r="H372" s="1087"/>
      <c r="I372" s="491"/>
    </row>
    <row r="373" spans="1:9" ht="15.75" hidden="1" customHeight="1">
      <c r="A373" s="491"/>
      <c r="B373" s="587" t="s">
        <v>678</v>
      </c>
      <c r="C373" s="1085"/>
      <c r="D373" s="1086"/>
      <c r="E373" s="1086"/>
      <c r="F373" s="1086"/>
      <c r="G373" s="1086"/>
      <c r="H373" s="1087"/>
      <c r="I373" s="491"/>
    </row>
    <row r="374" spans="1:9" ht="15.75" hidden="1" customHeight="1">
      <c r="A374" s="491"/>
      <c r="B374" s="587" t="s">
        <v>679</v>
      </c>
      <c r="C374" s="1085"/>
      <c r="D374" s="1086"/>
      <c r="E374" s="1086"/>
      <c r="F374" s="1086"/>
      <c r="G374" s="1086"/>
      <c r="H374" s="1087"/>
      <c r="I374" s="491"/>
    </row>
    <row r="375" spans="1:9" hidden="1">
      <c r="A375" s="491"/>
      <c r="B375" s="588"/>
      <c r="C375" s="589"/>
      <c r="D375" s="589"/>
      <c r="E375" s="589"/>
      <c r="F375" s="589"/>
      <c r="G375" s="589"/>
      <c r="H375" s="589"/>
      <c r="I375" s="491"/>
    </row>
    <row r="376" spans="1:9" ht="16.5" hidden="1" customHeight="1">
      <c r="A376" s="484" t="s">
        <v>657</v>
      </c>
      <c r="B376" s="1091" t="e">
        <f>"For  "&amp;B296</f>
        <v>#REF!</v>
      </c>
      <c r="C376" s="1091"/>
      <c r="D376" s="1091"/>
      <c r="E376" s="1091"/>
      <c r="F376" s="1091"/>
      <c r="G376" s="491"/>
      <c r="H376" s="491"/>
      <c r="I376" s="491"/>
    </row>
    <row r="377" spans="1:9" ht="15.75" hidden="1" customHeight="1">
      <c r="A377" s="491"/>
      <c r="B377" s="587" t="s">
        <v>19</v>
      </c>
      <c r="C377" s="1085"/>
      <c r="D377" s="1086"/>
      <c r="E377" s="1086"/>
      <c r="F377" s="1086"/>
      <c r="G377" s="1086"/>
      <c r="H377" s="1087"/>
      <c r="I377" s="491"/>
    </row>
    <row r="378" spans="1:9" ht="15.75" hidden="1" customHeight="1">
      <c r="A378" s="491"/>
      <c r="B378" s="587" t="s">
        <v>28</v>
      </c>
      <c r="C378" s="1085"/>
      <c r="D378" s="1086"/>
      <c r="E378" s="1086"/>
      <c r="F378" s="1086"/>
      <c r="G378" s="1086"/>
      <c r="H378" s="1087"/>
      <c r="I378" s="491"/>
    </row>
    <row r="379" spans="1:9" ht="15.75" hidden="1" customHeight="1">
      <c r="A379" s="491"/>
      <c r="B379" s="587" t="s">
        <v>478</v>
      </c>
      <c r="C379" s="1085"/>
      <c r="D379" s="1086"/>
      <c r="E379" s="1086"/>
      <c r="F379" s="1086"/>
      <c r="G379" s="1086"/>
      <c r="H379" s="1087"/>
      <c r="I379" s="491"/>
    </row>
    <row r="380" spans="1:9" ht="15.75" hidden="1" customHeight="1">
      <c r="A380" s="491"/>
      <c r="B380" s="587" t="s">
        <v>531</v>
      </c>
      <c r="C380" s="1085"/>
      <c r="D380" s="1086"/>
      <c r="E380" s="1086"/>
      <c r="F380" s="1086"/>
      <c r="G380" s="1086"/>
      <c r="H380" s="1087"/>
      <c r="I380" s="491"/>
    </row>
    <row r="381" spans="1:9" ht="15.75" hidden="1" customHeight="1">
      <c r="A381" s="491"/>
      <c r="B381" s="587" t="s">
        <v>479</v>
      </c>
      <c r="C381" s="1085"/>
      <c r="D381" s="1086"/>
      <c r="E381" s="1086"/>
      <c r="F381" s="1086"/>
      <c r="G381" s="1086"/>
      <c r="H381" s="1087"/>
      <c r="I381" s="491"/>
    </row>
    <row r="382" spans="1:9" ht="15.75" hidden="1" customHeight="1">
      <c r="A382" s="491"/>
      <c r="B382" s="587" t="s">
        <v>484</v>
      </c>
      <c r="C382" s="1085"/>
      <c r="D382" s="1086"/>
      <c r="E382" s="1086"/>
      <c r="F382" s="1086"/>
      <c r="G382" s="1086"/>
      <c r="H382" s="1087"/>
      <c r="I382" s="491"/>
    </row>
    <row r="383" spans="1:9" ht="15.75" hidden="1" customHeight="1">
      <c r="A383" s="491"/>
      <c r="B383" s="587" t="s">
        <v>676</v>
      </c>
      <c r="C383" s="1085"/>
      <c r="D383" s="1086"/>
      <c r="E383" s="1086"/>
      <c r="F383" s="1086"/>
      <c r="G383" s="1086"/>
      <c r="H383" s="1087"/>
      <c r="I383" s="491"/>
    </row>
    <row r="384" spans="1:9" ht="15.75" hidden="1" customHeight="1">
      <c r="A384" s="491"/>
      <c r="B384" s="587" t="s">
        <v>677</v>
      </c>
      <c r="C384" s="1085"/>
      <c r="D384" s="1086"/>
      <c r="E384" s="1086"/>
      <c r="F384" s="1086"/>
      <c r="G384" s="1086"/>
      <c r="H384" s="1087"/>
      <c r="I384" s="491"/>
    </row>
    <row r="385" spans="1:12" ht="15.75" hidden="1" customHeight="1">
      <c r="A385" s="491"/>
      <c r="B385" s="587" t="s">
        <v>678</v>
      </c>
      <c r="C385" s="1085"/>
      <c r="D385" s="1086"/>
      <c r="E385" s="1086"/>
      <c r="F385" s="1086"/>
      <c r="G385" s="1086"/>
      <c r="H385" s="1087"/>
      <c r="I385" s="491"/>
    </row>
    <row r="386" spans="1:12" ht="15.75" hidden="1" customHeight="1">
      <c r="A386" s="491"/>
      <c r="B386" s="587" t="s">
        <v>679</v>
      </c>
      <c r="C386" s="1085"/>
      <c r="D386" s="1086"/>
      <c r="E386" s="1086"/>
      <c r="F386" s="1086"/>
      <c r="G386" s="1086"/>
      <c r="H386" s="1087"/>
      <c r="I386" s="491"/>
    </row>
    <row r="387" spans="1:12" ht="27.75" customHeight="1">
      <c r="A387" s="722" t="s">
        <v>798</v>
      </c>
      <c r="B387" s="1088" t="s">
        <v>680</v>
      </c>
      <c r="C387" s="1088"/>
      <c r="D387" s="1088"/>
      <c r="E387" s="1088"/>
      <c r="F387" s="1088"/>
      <c r="G387" s="1088"/>
      <c r="H387" s="1088"/>
      <c r="I387" s="491"/>
    </row>
    <row r="388" spans="1:12" ht="42" customHeight="1">
      <c r="A388" s="680">
        <v>6.1</v>
      </c>
      <c r="B388" s="1089" t="s">
        <v>681</v>
      </c>
      <c r="C388" s="1089"/>
      <c r="D388" s="1089"/>
      <c r="E388" s="1089"/>
      <c r="F388" s="1089"/>
      <c r="G388" s="1089"/>
      <c r="H388" s="1089"/>
    </row>
    <row r="389" spans="1:12" ht="105.75" customHeight="1">
      <c r="A389" s="491"/>
      <c r="B389" s="539" t="s">
        <v>682</v>
      </c>
      <c r="C389" s="1090" t="s">
        <v>683</v>
      </c>
      <c r="D389" s="1090"/>
      <c r="E389" s="1090"/>
      <c r="F389" s="1090"/>
      <c r="G389" s="1090"/>
      <c r="H389" s="1090"/>
      <c r="I389" s="590"/>
    </row>
    <row r="390" spans="1:12" ht="78" customHeight="1">
      <c r="A390" s="491"/>
      <c r="B390" s="539" t="s">
        <v>480</v>
      </c>
      <c r="C390" s="1090" t="s">
        <v>684</v>
      </c>
      <c r="D390" s="1090"/>
      <c r="E390" s="1090"/>
      <c r="F390" s="1090"/>
      <c r="G390" s="1090"/>
      <c r="H390" s="1090"/>
      <c r="I390" s="491"/>
    </row>
    <row r="391" spans="1:12" ht="9" customHeight="1">
      <c r="A391" s="491"/>
      <c r="B391" s="491"/>
      <c r="C391" s="491"/>
      <c r="D391" s="491"/>
      <c r="E391" s="491"/>
      <c r="F391" s="491"/>
      <c r="G391" s="491"/>
      <c r="H391" s="491"/>
      <c r="I391" s="491"/>
    </row>
    <row r="392" spans="1:12" ht="23.25" customHeight="1">
      <c r="A392" s="680">
        <v>6.2</v>
      </c>
      <c r="B392" s="1090" t="s">
        <v>173</v>
      </c>
      <c r="C392" s="1090"/>
      <c r="D392" s="1090"/>
      <c r="E392" s="1090"/>
      <c r="F392" s="1090"/>
      <c r="G392" s="1090"/>
      <c r="H392" s="1090"/>
    </row>
    <row r="393" spans="1:12" ht="10.5" customHeight="1">
      <c r="A393" s="491"/>
      <c r="B393" s="491"/>
      <c r="C393" s="491"/>
      <c r="D393" s="491"/>
      <c r="E393" s="491"/>
      <c r="F393" s="491"/>
      <c r="G393" s="491"/>
      <c r="H393" s="491"/>
      <c r="I393" s="491"/>
    </row>
    <row r="394" spans="1:12" ht="24" customHeight="1">
      <c r="A394" s="351"/>
      <c r="B394" s="1078" t="s">
        <v>685</v>
      </c>
      <c r="C394" s="1078"/>
      <c r="D394" s="1078"/>
      <c r="E394" s="1078"/>
      <c r="F394" s="1078"/>
      <c r="G394" s="1078"/>
      <c r="H394" s="1078"/>
      <c r="I394" s="491"/>
    </row>
    <row r="395" spans="1:12" ht="32.25" customHeight="1">
      <c r="A395" s="591"/>
      <c r="B395" s="1079"/>
      <c r="C395" s="1080"/>
      <c r="D395" s="592" t="s">
        <v>686</v>
      </c>
      <c r="E395" s="1081"/>
      <c r="F395" s="1082"/>
      <c r="G395" s="1082"/>
      <c r="H395" s="1082"/>
      <c r="I395" s="496"/>
    </row>
    <row r="396" spans="1:12" ht="50.25" customHeight="1">
      <c r="A396" s="593" t="s">
        <v>592</v>
      </c>
      <c r="B396" s="980" t="s">
        <v>687</v>
      </c>
      <c r="C396" s="980"/>
      <c r="D396" s="594" t="s">
        <v>688</v>
      </c>
      <c r="E396" s="491"/>
      <c r="F396" s="491"/>
      <c r="G396" s="491"/>
      <c r="H396" s="491"/>
      <c r="I396" s="496"/>
    </row>
    <row r="397" spans="1:12" ht="21" customHeight="1">
      <c r="A397" s="595"/>
      <c r="B397" s="1083" t="s">
        <v>689</v>
      </c>
      <c r="C397" s="1084"/>
      <c r="D397" s="596"/>
      <c r="E397" s="491"/>
      <c r="F397" s="491"/>
      <c r="G397" s="491"/>
      <c r="H397" s="491"/>
      <c r="I397" s="537"/>
      <c r="J397" s="597"/>
      <c r="K397" s="598"/>
    </row>
    <row r="398" spans="1:12" ht="23.25" customHeight="1">
      <c r="A398" s="595"/>
      <c r="B398" s="1083" t="s">
        <v>690</v>
      </c>
      <c r="C398" s="1084"/>
      <c r="D398" s="596"/>
      <c r="E398" s="491"/>
      <c r="F398" s="491"/>
      <c r="G398" s="491"/>
      <c r="H398" s="491"/>
      <c r="I398" s="599"/>
      <c r="J398" s="600"/>
      <c r="K398" s="601"/>
    </row>
    <row r="399" spans="1:12" ht="21.75" customHeight="1">
      <c r="A399" s="595"/>
      <c r="B399" s="1083" t="s">
        <v>691</v>
      </c>
      <c r="C399" s="1084"/>
      <c r="D399" s="596"/>
      <c r="E399" s="491"/>
      <c r="F399" s="491"/>
      <c r="G399" s="491"/>
      <c r="H399" s="491"/>
      <c r="I399" s="537"/>
      <c r="J399" s="597"/>
      <c r="K399" s="598"/>
      <c r="L399" s="391"/>
    </row>
    <row r="400" spans="1:12" ht="20.25" customHeight="1">
      <c r="A400" s="595"/>
      <c r="B400" s="1083" t="s">
        <v>692</v>
      </c>
      <c r="C400" s="1084"/>
      <c r="D400" s="596"/>
      <c r="E400" s="491"/>
      <c r="F400" s="491"/>
      <c r="G400" s="491"/>
      <c r="H400" s="491"/>
      <c r="I400" s="537"/>
      <c r="J400" s="597"/>
      <c r="K400" s="598"/>
      <c r="L400" s="391"/>
    </row>
    <row r="401" spans="1:12" ht="21.75" customHeight="1">
      <c r="A401" s="595"/>
      <c r="B401" s="987" t="s">
        <v>693</v>
      </c>
      <c r="C401" s="989"/>
      <c r="D401" s="596"/>
      <c r="E401" s="491"/>
      <c r="F401" s="491"/>
      <c r="G401" s="491"/>
      <c r="H401" s="491"/>
      <c r="I401" s="537"/>
      <c r="J401" s="597"/>
      <c r="K401" s="598"/>
      <c r="L401" s="391"/>
    </row>
    <row r="402" spans="1:12" ht="16.5" customHeight="1">
      <c r="A402" s="491"/>
      <c r="B402" s="491"/>
      <c r="C402" s="491"/>
      <c r="D402" s="491"/>
      <c r="E402" s="491"/>
      <c r="F402" s="491"/>
      <c r="G402" s="491"/>
      <c r="H402" s="491"/>
      <c r="I402" s="496"/>
    </row>
    <row r="403" spans="1:12">
      <c r="A403" s="491"/>
      <c r="B403" s="491"/>
      <c r="C403" s="491"/>
      <c r="D403" s="491"/>
      <c r="E403" s="491"/>
      <c r="F403" s="491"/>
      <c r="G403" s="491"/>
      <c r="H403" s="491"/>
      <c r="I403" s="496"/>
    </row>
    <row r="404" spans="1:12">
      <c r="I404" s="602"/>
    </row>
    <row r="405" spans="1:12" ht="16.5">
      <c r="B405" s="389" t="s">
        <v>7</v>
      </c>
      <c r="C405" s="603" t="str">
        <f>'Names of Bidder'!D36&amp;"-"&amp; 'Names of Bidder'!E36&amp;"-" &amp;'Names of Bidder'!F36</f>
        <v>--</v>
      </c>
      <c r="F405" s="388" t="s">
        <v>5</v>
      </c>
      <c r="G405" s="389" t="str">
        <f>IF('Names of Bidder'!D33=0, "", 'Names of Bidder'!D33)</f>
        <v/>
      </c>
      <c r="H405" s="389"/>
      <c r="I405" s="389"/>
    </row>
    <row r="406" spans="1:12" ht="16.5">
      <c r="B406" s="389" t="s">
        <v>8</v>
      </c>
      <c r="C406" s="603" t="str">
        <f>IF('Names of Bidder'!D37=0, "", 'Names of Bidder'!D37)</f>
        <v/>
      </c>
      <c r="F406" s="388" t="s">
        <v>6</v>
      </c>
      <c r="G406" s="389" t="str">
        <f>IF('Names of Bidder'!D34=0, "", 'Names of Bidder'!D34)</f>
        <v/>
      </c>
      <c r="H406" s="389"/>
      <c r="I406" s="389"/>
    </row>
  </sheetData>
  <sheetProtection formatColumns="0" formatRows="0" selectLockedCells="1"/>
  <customSheetViews>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8"/>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0"/>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4"/>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83" priority="32" stopIfTrue="1">
      <formula>$M$18="Sole Bidder"</formula>
    </cfRule>
  </conditionalFormatting>
  <conditionalFormatting sqref="A387 A375:H375 A330:H348 A350:H351 A349:B349">
    <cfRule type="expression" dxfId="82" priority="33" stopIfTrue="1">
      <formula>$M$18="Sole Bidder"</formula>
    </cfRule>
  </conditionalFormatting>
  <conditionalFormatting sqref="A215 D215 D302:H302 D204:F204 F215 D247 D235:F235 F247">
    <cfRule type="expression" dxfId="81" priority="34" stopIfTrue="1">
      <formula>$E$203="No"</formula>
    </cfRule>
  </conditionalFormatting>
  <conditionalFormatting sqref="A19">
    <cfRule type="expression" dxfId="80" priority="35" stopIfTrue="1">
      <formula>$M$18="Sole Bidder"</formula>
    </cfRule>
    <cfRule type="expression" dxfId="79" priority="36" stopIfTrue="1">
      <formula>$M$18=1</formula>
    </cfRule>
  </conditionalFormatting>
  <conditionalFormatting sqref="A260:H260 A273:C281 A288:C294 D273:H294">
    <cfRule type="expression" dxfId="78" priority="37" stopIfTrue="1">
      <formula>#REF!&lt;2</formula>
    </cfRule>
  </conditionalFormatting>
  <conditionalFormatting sqref="A296:H296 A309:C314 D309:H319 A321:H328">
    <cfRule type="expression" dxfId="77" priority="38" stopIfTrue="1">
      <formula>#REF!&lt;2</formula>
    </cfRule>
    <cfRule type="expression" dxfId="76" priority="39" stopIfTrue="1">
      <formula>$M$198=1</formula>
    </cfRule>
  </conditionalFormatting>
  <conditionalFormatting sqref="E395:F395 A364:H374">
    <cfRule type="expression" dxfId="75" priority="40" stopIfTrue="1">
      <formula>#REF!&lt;2</formula>
    </cfRule>
  </conditionalFormatting>
  <conditionalFormatting sqref="G395:H395 A376:H386">
    <cfRule type="expression" dxfId="74" priority="41" stopIfTrue="1">
      <formula>#REF!&lt;2</formula>
    </cfRule>
    <cfRule type="expression" dxfId="73" priority="42" stopIfTrue="1">
      <formula>$M$198=1</formula>
    </cfRule>
  </conditionalFormatting>
  <conditionalFormatting sqref="B19:H19 B18:F18">
    <cfRule type="expression" dxfId="72" priority="43" stopIfTrue="1">
      <formula>$M$20&lt;2</formula>
    </cfRule>
  </conditionalFormatting>
  <conditionalFormatting sqref="A22:H22">
    <cfRule type="expression" dxfId="71" priority="44" stopIfTrue="1">
      <formula>AND($M$20=2,$M$21="2 or more")</formula>
    </cfRule>
  </conditionalFormatting>
  <conditionalFormatting sqref="A20:H21">
    <cfRule type="expression" dxfId="70" priority="45" stopIfTrue="1">
      <formula>$M$20=2</formula>
    </cfRule>
  </conditionalFormatting>
  <conditionalFormatting sqref="A34:H34">
    <cfRule type="expression" dxfId="69" priority="46" stopIfTrue="1">
      <formula>$M$20&lt;2</formula>
    </cfRule>
  </conditionalFormatting>
  <conditionalFormatting sqref="E204:F204">
    <cfRule type="expression" dxfId="68" priority="30" stopIfTrue="1">
      <formula>$M$18="Sole Bidder"</formula>
    </cfRule>
  </conditionalFormatting>
  <conditionalFormatting sqref="A204">
    <cfRule type="expression" dxfId="67" priority="31" stopIfTrue="1">
      <formula>$E$203="No"</formula>
    </cfRule>
  </conditionalFormatting>
  <conditionalFormatting sqref="D320:H320">
    <cfRule type="expression" dxfId="66" priority="28" stopIfTrue="1">
      <formula>#REF!&lt;2</formula>
    </cfRule>
    <cfRule type="expression" dxfId="65" priority="29" stopIfTrue="1">
      <formula>$M$198=1</formula>
    </cfRule>
  </conditionalFormatting>
  <conditionalFormatting sqref="D397:D401">
    <cfRule type="expression" dxfId="64" priority="27" stopIfTrue="1">
      <formula>#REF!&lt;2</formula>
    </cfRule>
  </conditionalFormatting>
  <conditionalFormatting sqref="F203">
    <cfRule type="expression" dxfId="63" priority="26" stopIfTrue="1">
      <formula>$E$203="No"</formula>
    </cfRule>
  </conditionalFormatting>
  <conditionalFormatting sqref="F203">
    <cfRule type="expression" dxfId="62" priority="25" stopIfTrue="1">
      <formula>$M$18="Sole Bidder"</formula>
    </cfRule>
  </conditionalFormatting>
  <conditionalFormatting sqref="F217">
    <cfRule type="expression" dxfId="61" priority="23" stopIfTrue="1">
      <formula>$M$18="Sole Bidder"</formula>
    </cfRule>
  </conditionalFormatting>
  <conditionalFormatting sqref="F217">
    <cfRule type="expression" dxfId="60" priority="24" stopIfTrue="1">
      <formula>$E$203="No"</formula>
    </cfRule>
  </conditionalFormatting>
  <conditionalFormatting sqref="F218">
    <cfRule type="expression" dxfId="59" priority="21" stopIfTrue="1">
      <formula>$M$18="Sole Bidder"</formula>
    </cfRule>
  </conditionalFormatting>
  <conditionalFormatting sqref="F218">
    <cfRule type="expression" dxfId="58" priority="22" stopIfTrue="1">
      <formula>$E$203="No"</formula>
    </cfRule>
  </conditionalFormatting>
  <conditionalFormatting sqref="F219">
    <cfRule type="expression" dxfId="57" priority="19" stopIfTrue="1">
      <formula>$M$18="Sole Bidder"</formula>
    </cfRule>
  </conditionalFormatting>
  <conditionalFormatting sqref="F219">
    <cfRule type="expression" dxfId="56" priority="20" stopIfTrue="1">
      <formula>$E$203="No"</formula>
    </cfRule>
  </conditionalFormatting>
  <conditionalFormatting sqref="A188">
    <cfRule type="expression" dxfId="55" priority="14" stopIfTrue="1">
      <formula>$N$18="Sole Bidder"</formula>
    </cfRule>
  </conditionalFormatting>
  <conditionalFormatting sqref="E257:H257 D243:D244 E245:F245 E243:F243 E253:H253 D231:D232 E233 E231:F231 F247:F248 E256 E258">
    <cfRule type="expression" dxfId="54" priority="12" stopIfTrue="1">
      <formula>$M$18="Sole Bidder"</formula>
    </cfRule>
  </conditionalFormatting>
  <conditionalFormatting sqref="A247">
    <cfRule type="expression" dxfId="53" priority="13" stopIfTrue="1">
      <formula>$E$203="No"</formula>
    </cfRule>
  </conditionalFormatting>
  <conditionalFormatting sqref="E235:F235">
    <cfRule type="expression" dxfId="52" priority="10" stopIfTrue="1">
      <formula>$M$18="Sole Bidder"</formula>
    </cfRule>
  </conditionalFormatting>
  <conditionalFormatting sqref="A235">
    <cfRule type="expression" dxfId="51" priority="11" stopIfTrue="1">
      <formula>$E$203="No"</formula>
    </cfRule>
  </conditionalFormatting>
  <conditionalFormatting sqref="F234">
    <cfRule type="expression" dxfId="50" priority="9" stopIfTrue="1">
      <formula>$E$203="No"</formula>
    </cfRule>
  </conditionalFormatting>
  <conditionalFormatting sqref="F234">
    <cfRule type="expression" dxfId="49" priority="8" stopIfTrue="1">
      <formula>$M$18="Sole Bidder"</formula>
    </cfRule>
  </conditionalFormatting>
  <conditionalFormatting sqref="F249">
    <cfRule type="expression" dxfId="48" priority="6" stopIfTrue="1">
      <formula>$M$18="Sole Bidder"</formula>
    </cfRule>
  </conditionalFormatting>
  <conditionalFormatting sqref="F249">
    <cfRule type="expression" dxfId="47" priority="7" stopIfTrue="1">
      <formula>$E$203="No"</formula>
    </cfRule>
  </conditionalFormatting>
  <conditionalFormatting sqref="F250">
    <cfRule type="expression" dxfId="46" priority="4" stopIfTrue="1">
      <formula>$M$18="Sole Bidder"</formula>
    </cfRule>
  </conditionalFormatting>
  <conditionalFormatting sqref="F250">
    <cfRule type="expression" dxfId="45" priority="5" stopIfTrue="1">
      <formula>$E$203="No"</formula>
    </cfRule>
  </conditionalFormatting>
  <conditionalFormatting sqref="F251">
    <cfRule type="expression" dxfId="44" priority="2" stopIfTrue="1">
      <formula>$M$18="Sole Bidder"</formula>
    </cfRule>
  </conditionalFormatting>
  <conditionalFormatting sqref="F251">
    <cfRule type="expression" dxfId="43" priority="3" stopIfTrue="1">
      <formula>$E$203="No"</formula>
    </cfRule>
  </conditionalFormatting>
  <conditionalFormatting sqref="F201">
    <cfRule type="expression" dxfId="4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5"/>
  <headerFooter alignWithMargins="0"/>
  <rowBreaks count="2" manualBreakCount="2">
    <brk id="91" max="9" man="1"/>
    <brk id="134" max="9" man="1"/>
  </rowBreaks>
  <drawing r:id="rId16"/>
  <legacyDrawing r:id="rId17"/>
  <mc:AlternateContent xmlns:mc="http://schemas.openxmlformats.org/markup-compatibility/2006">
    <mc:Choice Requires="x14">
      <controls>
        <mc:AlternateContent xmlns:mc="http://schemas.openxmlformats.org/markup-compatibility/2006">
          <mc:Choice Requires="x14">
            <control shapeId="95253" r:id="rId18"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9"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0"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1"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2"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3"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4"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25"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26"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27"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28"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29"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0"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1"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2"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3"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4"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35"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36"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37"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8"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9"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0"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1"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2"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3"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4"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45"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46"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47"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48"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49"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0"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1"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2"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3"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4"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5"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6"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7"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58"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59"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0"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1"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2"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3"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4"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65"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66"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7"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8"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69"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0"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1"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2"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3"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4"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75"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76"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77"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78"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9"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0"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1"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2"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3"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4"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85"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6"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87"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88"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89"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173" t="str">
        <f>'Attach 3(JV)'!A1</f>
        <v>Specification No. :5002001938/CONSULTANCY GIVEN/DOM/A04-CC CS -5</v>
      </c>
      <c r="B1" s="1173"/>
      <c r="C1" s="1173"/>
      <c r="D1" s="1173"/>
      <c r="E1" s="344" t="str">
        <f>"Attachment-3(QR) " &amp; 'Attach 3(JV)'!AT1</f>
        <v xml:space="preserve">Attachment-3(QR) </v>
      </c>
    </row>
    <row r="2" spans="1:9" ht="5.25" customHeight="1"/>
    <row r="3" spans="1:9" ht="93.75" customHeight="1">
      <c r="A3" s="1174" t="str">
        <f>'Attach 3(JV)'!A3</f>
        <v>Township Works Package-A for construction of Residential and Non-residential buildings including external infrastructural development in various substations of Assam state associated with NER Power System Improvement Project (Intra State: Assam).</v>
      </c>
      <c r="B3" s="1175"/>
      <c r="C3" s="1175"/>
      <c r="D3" s="1175"/>
      <c r="E3" s="1175"/>
      <c r="F3" s="27"/>
      <c r="G3" s="28"/>
      <c r="H3" s="27"/>
    </row>
    <row r="4" spans="1:9" ht="20.100000000000001" customHeight="1">
      <c r="A4" s="29"/>
      <c r="H4" s="31"/>
      <c r="I4" s="11"/>
    </row>
    <row r="5" spans="1:9" ht="20.100000000000001" customHeight="1">
      <c r="A5" s="941" t="s">
        <v>355</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36" t="str">
        <f>'Attach 3(JV)'!E8</f>
        <v>Contract Services</v>
      </c>
      <c r="H8" s="31"/>
      <c r="I8" s="13"/>
    </row>
    <row r="9" spans="1:9" ht="20.100000000000001" customHeight="1">
      <c r="A9" s="14" t="s">
        <v>350</v>
      </c>
      <c r="B9" s="944">
        <f>'Attach 3(JV)'!B9</f>
        <v>0</v>
      </c>
      <c r="C9" s="944"/>
      <c r="D9" s="944"/>
      <c r="E9" s="136" t="str">
        <f>'Attach 3(JV)'!E9</f>
        <v>Power Grid Corporation of India Ltd.,</v>
      </c>
      <c r="H9" s="31"/>
      <c r="I9" s="13"/>
    </row>
    <row r="10" spans="1:9" ht="20.100000000000001" customHeight="1">
      <c r="A10" s="14" t="s">
        <v>352</v>
      </c>
      <c r="B10" s="1177">
        <f>'Attach 3(JV)'!B10</f>
        <v>0</v>
      </c>
      <c r="C10" s="1177"/>
      <c r="D10" s="1177"/>
      <c r="E10" s="136" t="str">
        <f>'Attach 3(JV)'!E10</f>
        <v>"Saudamini", Plot No. 2, Sector 29</v>
      </c>
      <c r="H10" s="31"/>
      <c r="I10" s="13"/>
    </row>
    <row r="11" spans="1:9" ht="20.100000000000001" customHeight="1">
      <c r="B11" s="1177">
        <f>'Attach 3(JV)'!B11</f>
        <v>0</v>
      </c>
      <c r="C11" s="1177"/>
      <c r="D11" s="1177"/>
      <c r="E11" s="136" t="str">
        <f>'Attach 3(JV)'!E11</f>
        <v>Gurgaon (Haryana) - 122001</v>
      </c>
    </row>
    <row r="12" spans="1:9" ht="20.100000000000001" customHeight="1">
      <c r="A12" s="33"/>
      <c r="B12" s="1177">
        <f>'Attach 3(JV)'!B12</f>
        <v>0</v>
      </c>
      <c r="C12" s="1177"/>
      <c r="D12" s="1177"/>
      <c r="E12" s="16"/>
    </row>
    <row r="13" spans="1:9" ht="20.100000000000001" customHeight="1">
      <c r="A13" s="30" t="s">
        <v>345</v>
      </c>
      <c r="B13" s="97"/>
      <c r="C13" s="97"/>
      <c r="D13" s="97"/>
    </row>
    <row r="14" spans="1:9" ht="20.100000000000001" customHeight="1">
      <c r="A14" s="33"/>
      <c r="B14" s="97"/>
      <c r="C14" s="97"/>
      <c r="D14" s="97"/>
    </row>
    <row r="15" spans="1:9" ht="27.75" customHeight="1">
      <c r="A15" s="1176" t="s">
        <v>356</v>
      </c>
      <c r="B15" s="1176"/>
      <c r="C15" s="1176"/>
      <c r="D15" s="1176"/>
      <c r="E15" s="117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2"/>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9"/>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0"/>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1"/>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2"/>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7"/>
  <headerFooter alignWithMargins="0">
    <oddFooter>&amp;R&amp;"Book Antiqua,Bold"&amp;8 Page &amp;P of &amp;N</oddFooter>
  </headerFooter>
  <drawing r:id="rId3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H150"/>
  <sheetViews>
    <sheetView showGridLines="0" showZeros="0" view="pageBreakPreview" zoomScale="130" zoomScaleNormal="100" zoomScaleSheetLayoutView="130" workbookViewId="0">
      <selection activeCell="F71" sqref="F71:H71"/>
    </sheetView>
  </sheetViews>
  <sheetFormatPr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8" width="40.5703125" style="354" customWidth="1"/>
    <col min="9" max="239" width="9.140625" style="354"/>
    <col min="240" max="240" width="14.28515625" style="354" customWidth="1"/>
    <col min="241" max="241" width="13.85546875" style="354" customWidth="1"/>
    <col min="242" max="242" width="11.42578125" style="354" customWidth="1"/>
    <col min="243" max="243" width="27.85546875" style="354" customWidth="1"/>
    <col min="244" max="244" width="14.42578125" style="354" customWidth="1"/>
    <col min="245" max="245" width="21" style="354" customWidth="1"/>
    <col min="246" max="246" width="19.7109375" style="354" customWidth="1"/>
    <col min="247" max="247" width="18" style="354" customWidth="1"/>
    <col min="248" max="248" width="23.140625" style="354" customWidth="1"/>
    <col min="249" max="263" width="0" style="354" hidden="1" customWidth="1"/>
    <col min="264" max="495" width="9.140625" style="354"/>
    <col min="496" max="496" width="14.28515625" style="354" customWidth="1"/>
    <col min="497" max="497" width="13.85546875" style="354" customWidth="1"/>
    <col min="498" max="498" width="11.42578125" style="354" customWidth="1"/>
    <col min="499" max="499" width="27.85546875" style="354" customWidth="1"/>
    <col min="500" max="500" width="14.42578125" style="354" customWidth="1"/>
    <col min="501" max="501" width="21" style="354" customWidth="1"/>
    <col min="502" max="502" width="19.7109375" style="354" customWidth="1"/>
    <col min="503" max="503" width="18" style="354" customWidth="1"/>
    <col min="504" max="504" width="23.140625" style="354" customWidth="1"/>
    <col min="505" max="519" width="0" style="354" hidden="1" customWidth="1"/>
    <col min="520" max="751" width="9.140625" style="354"/>
    <col min="752" max="752" width="14.28515625" style="354" customWidth="1"/>
    <col min="753" max="753" width="13.85546875" style="354" customWidth="1"/>
    <col min="754" max="754" width="11.42578125" style="354" customWidth="1"/>
    <col min="755" max="755" width="27.85546875" style="354" customWidth="1"/>
    <col min="756" max="756" width="14.42578125" style="354" customWidth="1"/>
    <col min="757" max="757" width="21" style="354" customWidth="1"/>
    <col min="758" max="758" width="19.7109375" style="354" customWidth="1"/>
    <col min="759" max="759" width="18" style="354" customWidth="1"/>
    <col min="760" max="760" width="23.140625" style="354" customWidth="1"/>
    <col min="761" max="775" width="0" style="354" hidden="1" customWidth="1"/>
    <col min="776" max="1007" width="9.140625" style="354"/>
    <col min="1008" max="1008" width="14.28515625" style="354" customWidth="1"/>
    <col min="1009" max="1009" width="13.85546875" style="354" customWidth="1"/>
    <col min="1010" max="1010" width="11.42578125" style="354" customWidth="1"/>
    <col min="1011" max="1011" width="27.85546875" style="354" customWidth="1"/>
    <col min="1012" max="1012" width="14.42578125" style="354" customWidth="1"/>
    <col min="1013" max="1013" width="21" style="354" customWidth="1"/>
    <col min="1014" max="1014" width="19.7109375" style="354" customWidth="1"/>
    <col min="1015" max="1015" width="18" style="354" customWidth="1"/>
    <col min="1016" max="1016" width="23.140625" style="354" customWidth="1"/>
    <col min="1017" max="1031" width="0" style="354" hidden="1" customWidth="1"/>
    <col min="1032" max="1263" width="9.140625" style="354"/>
    <col min="1264" max="1264" width="14.28515625" style="354" customWidth="1"/>
    <col min="1265" max="1265" width="13.85546875" style="354" customWidth="1"/>
    <col min="1266" max="1266" width="11.42578125" style="354" customWidth="1"/>
    <col min="1267" max="1267" width="27.85546875" style="354" customWidth="1"/>
    <col min="1268" max="1268" width="14.42578125" style="354" customWidth="1"/>
    <col min="1269" max="1269" width="21" style="354" customWidth="1"/>
    <col min="1270" max="1270" width="19.7109375" style="354" customWidth="1"/>
    <col min="1271" max="1271" width="18" style="354" customWidth="1"/>
    <col min="1272" max="1272" width="23.140625" style="354" customWidth="1"/>
    <col min="1273" max="1287" width="0" style="354" hidden="1" customWidth="1"/>
    <col min="1288" max="1519" width="9.140625" style="354"/>
    <col min="1520" max="1520" width="14.28515625" style="354" customWidth="1"/>
    <col min="1521" max="1521" width="13.85546875" style="354" customWidth="1"/>
    <col min="1522" max="1522" width="11.42578125" style="354" customWidth="1"/>
    <col min="1523" max="1523" width="27.85546875" style="354" customWidth="1"/>
    <col min="1524" max="1524" width="14.42578125" style="354" customWidth="1"/>
    <col min="1525" max="1525" width="21" style="354" customWidth="1"/>
    <col min="1526" max="1526" width="19.7109375" style="354" customWidth="1"/>
    <col min="1527" max="1527" width="18" style="354" customWidth="1"/>
    <col min="1528" max="1528" width="23.140625" style="354" customWidth="1"/>
    <col min="1529" max="1543" width="0" style="354" hidden="1" customWidth="1"/>
    <col min="1544" max="1775" width="9.140625" style="354"/>
    <col min="1776" max="1776" width="14.28515625" style="354" customWidth="1"/>
    <col min="1777" max="1777" width="13.85546875" style="354" customWidth="1"/>
    <col min="1778" max="1778" width="11.42578125" style="354" customWidth="1"/>
    <col min="1779" max="1779" width="27.85546875" style="354" customWidth="1"/>
    <col min="1780" max="1780" width="14.42578125" style="354" customWidth="1"/>
    <col min="1781" max="1781" width="21" style="354" customWidth="1"/>
    <col min="1782" max="1782" width="19.7109375" style="354" customWidth="1"/>
    <col min="1783" max="1783" width="18" style="354" customWidth="1"/>
    <col min="1784" max="1784" width="23.140625" style="354" customWidth="1"/>
    <col min="1785" max="1799" width="0" style="354" hidden="1" customWidth="1"/>
    <col min="1800" max="2031" width="9.140625" style="354"/>
    <col min="2032" max="2032" width="14.28515625" style="354" customWidth="1"/>
    <col min="2033" max="2033" width="13.85546875" style="354" customWidth="1"/>
    <col min="2034" max="2034" width="11.42578125" style="354" customWidth="1"/>
    <col min="2035" max="2035" width="27.85546875" style="354" customWidth="1"/>
    <col min="2036" max="2036" width="14.42578125" style="354" customWidth="1"/>
    <col min="2037" max="2037" width="21" style="354" customWidth="1"/>
    <col min="2038" max="2038" width="19.7109375" style="354" customWidth="1"/>
    <col min="2039" max="2039" width="18" style="354" customWidth="1"/>
    <col min="2040" max="2040" width="23.140625" style="354" customWidth="1"/>
    <col min="2041" max="2055" width="0" style="354" hidden="1" customWidth="1"/>
    <col min="2056" max="2287" width="9.140625" style="354"/>
    <col min="2288" max="2288" width="14.28515625" style="354" customWidth="1"/>
    <col min="2289" max="2289" width="13.85546875" style="354" customWidth="1"/>
    <col min="2290" max="2290" width="11.42578125" style="354" customWidth="1"/>
    <col min="2291" max="2291" width="27.85546875" style="354" customWidth="1"/>
    <col min="2292" max="2292" width="14.42578125" style="354" customWidth="1"/>
    <col min="2293" max="2293" width="21" style="354" customWidth="1"/>
    <col min="2294" max="2294" width="19.7109375" style="354" customWidth="1"/>
    <col min="2295" max="2295" width="18" style="354" customWidth="1"/>
    <col min="2296" max="2296" width="23.140625" style="354" customWidth="1"/>
    <col min="2297" max="2311" width="0" style="354" hidden="1" customWidth="1"/>
    <col min="2312" max="2543" width="9.140625" style="354"/>
    <col min="2544" max="2544" width="14.28515625" style="354" customWidth="1"/>
    <col min="2545" max="2545" width="13.85546875" style="354" customWidth="1"/>
    <col min="2546" max="2546" width="11.42578125" style="354" customWidth="1"/>
    <col min="2547" max="2547" width="27.85546875" style="354" customWidth="1"/>
    <col min="2548" max="2548" width="14.42578125" style="354" customWidth="1"/>
    <col min="2549" max="2549" width="21" style="354" customWidth="1"/>
    <col min="2550" max="2550" width="19.7109375" style="354" customWidth="1"/>
    <col min="2551" max="2551" width="18" style="354" customWidth="1"/>
    <col min="2552" max="2552" width="23.140625" style="354" customWidth="1"/>
    <col min="2553" max="2567" width="0" style="354" hidden="1" customWidth="1"/>
    <col min="2568" max="2799" width="9.140625" style="354"/>
    <col min="2800" max="2800" width="14.28515625" style="354" customWidth="1"/>
    <col min="2801" max="2801" width="13.85546875" style="354" customWidth="1"/>
    <col min="2802" max="2802" width="11.42578125" style="354" customWidth="1"/>
    <col min="2803" max="2803" width="27.85546875" style="354" customWidth="1"/>
    <col min="2804" max="2804" width="14.42578125" style="354" customWidth="1"/>
    <col min="2805" max="2805" width="21" style="354" customWidth="1"/>
    <col min="2806" max="2806" width="19.7109375" style="354" customWidth="1"/>
    <col min="2807" max="2807" width="18" style="354" customWidth="1"/>
    <col min="2808" max="2808" width="23.140625" style="354" customWidth="1"/>
    <col min="2809" max="2823" width="0" style="354" hidden="1" customWidth="1"/>
    <col min="2824" max="3055" width="9.140625" style="354"/>
    <col min="3056" max="3056" width="14.28515625" style="354" customWidth="1"/>
    <col min="3057" max="3057" width="13.85546875" style="354" customWidth="1"/>
    <col min="3058" max="3058" width="11.42578125" style="354" customWidth="1"/>
    <col min="3059" max="3059" width="27.85546875" style="354" customWidth="1"/>
    <col min="3060" max="3060" width="14.42578125" style="354" customWidth="1"/>
    <col min="3061" max="3061" width="21" style="354" customWidth="1"/>
    <col min="3062" max="3062" width="19.7109375" style="354" customWidth="1"/>
    <col min="3063" max="3063" width="18" style="354" customWidth="1"/>
    <col min="3064" max="3064" width="23.140625" style="354" customWidth="1"/>
    <col min="3065" max="3079" width="0" style="354" hidden="1" customWidth="1"/>
    <col min="3080" max="3311" width="9.140625" style="354"/>
    <col min="3312" max="3312" width="14.28515625" style="354" customWidth="1"/>
    <col min="3313" max="3313" width="13.85546875" style="354" customWidth="1"/>
    <col min="3314" max="3314" width="11.42578125" style="354" customWidth="1"/>
    <col min="3315" max="3315" width="27.85546875" style="354" customWidth="1"/>
    <col min="3316" max="3316" width="14.42578125" style="354" customWidth="1"/>
    <col min="3317" max="3317" width="21" style="354" customWidth="1"/>
    <col min="3318" max="3318" width="19.7109375" style="354" customWidth="1"/>
    <col min="3319" max="3319" width="18" style="354" customWidth="1"/>
    <col min="3320" max="3320" width="23.140625" style="354" customWidth="1"/>
    <col min="3321" max="3335" width="0" style="354" hidden="1" customWidth="1"/>
    <col min="3336" max="3567" width="9.140625" style="354"/>
    <col min="3568" max="3568" width="14.28515625" style="354" customWidth="1"/>
    <col min="3569" max="3569" width="13.85546875" style="354" customWidth="1"/>
    <col min="3570" max="3570" width="11.42578125" style="354" customWidth="1"/>
    <col min="3571" max="3571" width="27.85546875" style="354" customWidth="1"/>
    <col min="3572" max="3572" width="14.42578125" style="354" customWidth="1"/>
    <col min="3573" max="3573" width="21" style="354" customWidth="1"/>
    <col min="3574" max="3574" width="19.7109375" style="354" customWidth="1"/>
    <col min="3575" max="3575" width="18" style="354" customWidth="1"/>
    <col min="3576" max="3576" width="23.140625" style="354" customWidth="1"/>
    <col min="3577" max="3591" width="0" style="354" hidden="1" customWidth="1"/>
    <col min="3592" max="3823" width="9.140625" style="354"/>
    <col min="3824" max="3824" width="14.28515625" style="354" customWidth="1"/>
    <col min="3825" max="3825" width="13.85546875" style="354" customWidth="1"/>
    <col min="3826" max="3826" width="11.42578125" style="354" customWidth="1"/>
    <col min="3827" max="3827" width="27.85546875" style="354" customWidth="1"/>
    <col min="3828" max="3828" width="14.42578125" style="354" customWidth="1"/>
    <col min="3829" max="3829" width="21" style="354" customWidth="1"/>
    <col min="3830" max="3830" width="19.7109375" style="354" customWidth="1"/>
    <col min="3831" max="3831" width="18" style="354" customWidth="1"/>
    <col min="3832" max="3832" width="23.140625" style="354" customWidth="1"/>
    <col min="3833" max="3847" width="0" style="354" hidden="1" customWidth="1"/>
    <col min="3848" max="4079" width="9.140625" style="354"/>
    <col min="4080" max="4080" width="14.28515625" style="354" customWidth="1"/>
    <col min="4081" max="4081" width="13.85546875" style="354" customWidth="1"/>
    <col min="4082" max="4082" width="11.42578125" style="354" customWidth="1"/>
    <col min="4083" max="4083" width="27.85546875" style="354" customWidth="1"/>
    <col min="4084" max="4084" width="14.42578125" style="354" customWidth="1"/>
    <col min="4085" max="4085" width="21" style="354" customWidth="1"/>
    <col min="4086" max="4086" width="19.7109375" style="354" customWidth="1"/>
    <col min="4087" max="4087" width="18" style="354" customWidth="1"/>
    <col min="4088" max="4088" width="23.140625" style="354" customWidth="1"/>
    <col min="4089" max="4103" width="0" style="354" hidden="1" customWidth="1"/>
    <col min="4104" max="4335" width="9.140625" style="354"/>
    <col min="4336" max="4336" width="14.28515625" style="354" customWidth="1"/>
    <col min="4337" max="4337" width="13.85546875" style="354" customWidth="1"/>
    <col min="4338" max="4338" width="11.42578125" style="354" customWidth="1"/>
    <col min="4339" max="4339" width="27.85546875" style="354" customWidth="1"/>
    <col min="4340" max="4340" width="14.42578125" style="354" customWidth="1"/>
    <col min="4341" max="4341" width="21" style="354" customWidth="1"/>
    <col min="4342" max="4342" width="19.7109375" style="354" customWidth="1"/>
    <col min="4343" max="4343" width="18" style="354" customWidth="1"/>
    <col min="4344" max="4344" width="23.140625" style="354" customWidth="1"/>
    <col min="4345" max="4359" width="0" style="354" hidden="1" customWidth="1"/>
    <col min="4360" max="4591" width="9.140625" style="354"/>
    <col min="4592" max="4592" width="14.28515625" style="354" customWidth="1"/>
    <col min="4593" max="4593" width="13.85546875" style="354" customWidth="1"/>
    <col min="4594" max="4594" width="11.42578125" style="354" customWidth="1"/>
    <col min="4595" max="4595" width="27.85546875" style="354" customWidth="1"/>
    <col min="4596" max="4596" width="14.42578125" style="354" customWidth="1"/>
    <col min="4597" max="4597" width="21" style="354" customWidth="1"/>
    <col min="4598" max="4598" width="19.7109375" style="354" customWidth="1"/>
    <col min="4599" max="4599" width="18" style="354" customWidth="1"/>
    <col min="4600" max="4600" width="23.140625" style="354" customWidth="1"/>
    <col min="4601" max="4615" width="0" style="354" hidden="1" customWidth="1"/>
    <col min="4616" max="4847" width="9.140625" style="354"/>
    <col min="4848" max="4848" width="14.28515625" style="354" customWidth="1"/>
    <col min="4849" max="4849" width="13.85546875" style="354" customWidth="1"/>
    <col min="4850" max="4850" width="11.42578125" style="354" customWidth="1"/>
    <col min="4851" max="4851" width="27.85546875" style="354" customWidth="1"/>
    <col min="4852" max="4852" width="14.42578125" style="354" customWidth="1"/>
    <col min="4853" max="4853" width="21" style="354" customWidth="1"/>
    <col min="4854" max="4854" width="19.7109375" style="354" customWidth="1"/>
    <col min="4855" max="4855" width="18" style="354" customWidth="1"/>
    <col min="4856" max="4856" width="23.140625" style="354" customWidth="1"/>
    <col min="4857" max="4871" width="0" style="354" hidden="1" customWidth="1"/>
    <col min="4872" max="5103" width="9.140625" style="354"/>
    <col min="5104" max="5104" width="14.28515625" style="354" customWidth="1"/>
    <col min="5105" max="5105" width="13.85546875" style="354" customWidth="1"/>
    <col min="5106" max="5106" width="11.42578125" style="354" customWidth="1"/>
    <col min="5107" max="5107" width="27.85546875" style="354" customWidth="1"/>
    <col min="5108" max="5108" width="14.42578125" style="354" customWidth="1"/>
    <col min="5109" max="5109" width="21" style="354" customWidth="1"/>
    <col min="5110" max="5110" width="19.7109375" style="354" customWidth="1"/>
    <col min="5111" max="5111" width="18" style="354" customWidth="1"/>
    <col min="5112" max="5112" width="23.140625" style="354" customWidth="1"/>
    <col min="5113" max="5127" width="0" style="354" hidden="1" customWidth="1"/>
    <col min="5128" max="5359" width="9.140625" style="354"/>
    <col min="5360" max="5360" width="14.28515625" style="354" customWidth="1"/>
    <col min="5361" max="5361" width="13.85546875" style="354" customWidth="1"/>
    <col min="5362" max="5362" width="11.42578125" style="354" customWidth="1"/>
    <col min="5363" max="5363" width="27.85546875" style="354" customWidth="1"/>
    <col min="5364" max="5364" width="14.42578125" style="354" customWidth="1"/>
    <col min="5365" max="5365" width="21" style="354" customWidth="1"/>
    <col min="5366" max="5366" width="19.7109375" style="354" customWidth="1"/>
    <col min="5367" max="5367" width="18" style="354" customWidth="1"/>
    <col min="5368" max="5368" width="23.140625" style="354" customWidth="1"/>
    <col min="5369" max="5383" width="0" style="354" hidden="1" customWidth="1"/>
    <col min="5384" max="5615" width="9.140625" style="354"/>
    <col min="5616" max="5616" width="14.28515625" style="354" customWidth="1"/>
    <col min="5617" max="5617" width="13.85546875" style="354" customWidth="1"/>
    <col min="5618" max="5618" width="11.42578125" style="354" customWidth="1"/>
    <col min="5619" max="5619" width="27.85546875" style="354" customWidth="1"/>
    <col min="5620" max="5620" width="14.42578125" style="354" customWidth="1"/>
    <col min="5621" max="5621" width="21" style="354" customWidth="1"/>
    <col min="5622" max="5622" width="19.7109375" style="354" customWidth="1"/>
    <col min="5623" max="5623" width="18" style="354" customWidth="1"/>
    <col min="5624" max="5624" width="23.140625" style="354" customWidth="1"/>
    <col min="5625" max="5639" width="0" style="354" hidden="1" customWidth="1"/>
    <col min="5640" max="5871" width="9.140625" style="354"/>
    <col min="5872" max="5872" width="14.28515625" style="354" customWidth="1"/>
    <col min="5873" max="5873" width="13.85546875" style="354" customWidth="1"/>
    <col min="5874" max="5874" width="11.42578125" style="354" customWidth="1"/>
    <col min="5875" max="5875" width="27.85546875" style="354" customWidth="1"/>
    <col min="5876" max="5876" width="14.42578125" style="354" customWidth="1"/>
    <col min="5877" max="5877" width="21" style="354" customWidth="1"/>
    <col min="5878" max="5878" width="19.7109375" style="354" customWidth="1"/>
    <col min="5879" max="5879" width="18" style="354" customWidth="1"/>
    <col min="5880" max="5880" width="23.140625" style="354" customWidth="1"/>
    <col min="5881" max="5895" width="0" style="354" hidden="1" customWidth="1"/>
    <col min="5896" max="6127" width="9.140625" style="354"/>
    <col min="6128" max="6128" width="14.28515625" style="354" customWidth="1"/>
    <col min="6129" max="6129" width="13.85546875" style="354" customWidth="1"/>
    <col min="6130" max="6130" width="11.42578125" style="354" customWidth="1"/>
    <col min="6131" max="6131" width="27.85546875" style="354" customWidth="1"/>
    <col min="6132" max="6132" width="14.42578125" style="354" customWidth="1"/>
    <col min="6133" max="6133" width="21" style="354" customWidth="1"/>
    <col min="6134" max="6134" width="19.7109375" style="354" customWidth="1"/>
    <col min="6135" max="6135" width="18" style="354" customWidth="1"/>
    <col min="6136" max="6136" width="23.140625" style="354" customWidth="1"/>
    <col min="6137" max="6151" width="0" style="354" hidden="1" customWidth="1"/>
    <col min="6152" max="6383" width="9.140625" style="354"/>
    <col min="6384" max="6384" width="14.28515625" style="354" customWidth="1"/>
    <col min="6385" max="6385" width="13.85546875" style="354" customWidth="1"/>
    <col min="6386" max="6386" width="11.42578125" style="354" customWidth="1"/>
    <col min="6387" max="6387" width="27.85546875" style="354" customWidth="1"/>
    <col min="6388" max="6388" width="14.42578125" style="354" customWidth="1"/>
    <col min="6389" max="6389" width="21" style="354" customWidth="1"/>
    <col min="6390" max="6390" width="19.7109375" style="354" customWidth="1"/>
    <col min="6391" max="6391" width="18" style="354" customWidth="1"/>
    <col min="6392" max="6392" width="23.140625" style="354" customWidth="1"/>
    <col min="6393" max="6407" width="0" style="354" hidden="1" customWidth="1"/>
    <col min="6408" max="6639" width="9.140625" style="354"/>
    <col min="6640" max="6640" width="14.28515625" style="354" customWidth="1"/>
    <col min="6641" max="6641" width="13.85546875" style="354" customWidth="1"/>
    <col min="6642" max="6642" width="11.42578125" style="354" customWidth="1"/>
    <col min="6643" max="6643" width="27.85546875" style="354" customWidth="1"/>
    <col min="6644" max="6644" width="14.42578125" style="354" customWidth="1"/>
    <col min="6645" max="6645" width="21" style="354" customWidth="1"/>
    <col min="6646" max="6646" width="19.7109375" style="354" customWidth="1"/>
    <col min="6647" max="6647" width="18" style="354" customWidth="1"/>
    <col min="6648" max="6648" width="23.140625" style="354" customWidth="1"/>
    <col min="6649" max="6663" width="0" style="354" hidden="1" customWidth="1"/>
    <col min="6664" max="6895" width="9.140625" style="354"/>
    <col min="6896" max="6896" width="14.28515625" style="354" customWidth="1"/>
    <col min="6897" max="6897" width="13.85546875" style="354" customWidth="1"/>
    <col min="6898" max="6898" width="11.42578125" style="354" customWidth="1"/>
    <col min="6899" max="6899" width="27.85546875" style="354" customWidth="1"/>
    <col min="6900" max="6900" width="14.42578125" style="354" customWidth="1"/>
    <col min="6901" max="6901" width="21" style="354" customWidth="1"/>
    <col min="6902" max="6902" width="19.7109375" style="354" customWidth="1"/>
    <col min="6903" max="6903" width="18" style="354" customWidth="1"/>
    <col min="6904" max="6904" width="23.140625" style="354" customWidth="1"/>
    <col min="6905" max="6919" width="0" style="354" hidden="1" customWidth="1"/>
    <col min="6920" max="7151" width="9.140625" style="354"/>
    <col min="7152" max="7152" width="14.28515625" style="354" customWidth="1"/>
    <col min="7153" max="7153" width="13.85546875" style="354" customWidth="1"/>
    <col min="7154" max="7154" width="11.42578125" style="354" customWidth="1"/>
    <col min="7155" max="7155" width="27.85546875" style="354" customWidth="1"/>
    <col min="7156" max="7156" width="14.42578125" style="354" customWidth="1"/>
    <col min="7157" max="7157" width="21" style="354" customWidth="1"/>
    <col min="7158" max="7158" width="19.7109375" style="354" customWidth="1"/>
    <col min="7159" max="7159" width="18" style="354" customWidth="1"/>
    <col min="7160" max="7160" width="23.140625" style="354" customWidth="1"/>
    <col min="7161" max="7175" width="0" style="354" hidden="1" customWidth="1"/>
    <col min="7176" max="7407" width="9.140625" style="354"/>
    <col min="7408" max="7408" width="14.28515625" style="354" customWidth="1"/>
    <col min="7409" max="7409" width="13.85546875" style="354" customWidth="1"/>
    <col min="7410" max="7410" width="11.42578125" style="354" customWidth="1"/>
    <col min="7411" max="7411" width="27.85546875" style="354" customWidth="1"/>
    <col min="7412" max="7412" width="14.42578125" style="354" customWidth="1"/>
    <col min="7413" max="7413" width="21" style="354" customWidth="1"/>
    <col min="7414" max="7414" width="19.7109375" style="354" customWidth="1"/>
    <col min="7415" max="7415" width="18" style="354" customWidth="1"/>
    <col min="7416" max="7416" width="23.140625" style="354" customWidth="1"/>
    <col min="7417" max="7431" width="0" style="354" hidden="1" customWidth="1"/>
    <col min="7432" max="7663" width="9.140625" style="354"/>
    <col min="7664" max="7664" width="14.28515625" style="354" customWidth="1"/>
    <col min="7665" max="7665" width="13.85546875" style="354" customWidth="1"/>
    <col min="7666" max="7666" width="11.42578125" style="354" customWidth="1"/>
    <col min="7667" max="7667" width="27.85546875" style="354" customWidth="1"/>
    <col min="7668" max="7668" width="14.42578125" style="354" customWidth="1"/>
    <col min="7669" max="7669" width="21" style="354" customWidth="1"/>
    <col min="7670" max="7670" width="19.7109375" style="354" customWidth="1"/>
    <col min="7671" max="7671" width="18" style="354" customWidth="1"/>
    <col min="7672" max="7672" width="23.140625" style="354" customWidth="1"/>
    <col min="7673" max="7687" width="0" style="354" hidden="1" customWidth="1"/>
    <col min="7688" max="7919" width="9.140625" style="354"/>
    <col min="7920" max="7920" width="14.28515625" style="354" customWidth="1"/>
    <col min="7921" max="7921" width="13.85546875" style="354" customWidth="1"/>
    <col min="7922" max="7922" width="11.42578125" style="354" customWidth="1"/>
    <col min="7923" max="7923" width="27.85546875" style="354" customWidth="1"/>
    <col min="7924" max="7924" width="14.42578125" style="354" customWidth="1"/>
    <col min="7925" max="7925" width="21" style="354" customWidth="1"/>
    <col min="7926" max="7926" width="19.7109375" style="354" customWidth="1"/>
    <col min="7927" max="7927" width="18" style="354" customWidth="1"/>
    <col min="7928" max="7928" width="23.140625" style="354" customWidth="1"/>
    <col min="7929" max="7943" width="0" style="354" hidden="1" customWidth="1"/>
    <col min="7944" max="8175" width="9.140625" style="354"/>
    <col min="8176" max="8176" width="14.28515625" style="354" customWidth="1"/>
    <col min="8177" max="8177" width="13.85546875" style="354" customWidth="1"/>
    <col min="8178" max="8178" width="11.42578125" style="354" customWidth="1"/>
    <col min="8179" max="8179" width="27.85546875" style="354" customWidth="1"/>
    <col min="8180" max="8180" width="14.42578125" style="354" customWidth="1"/>
    <col min="8181" max="8181" width="21" style="354" customWidth="1"/>
    <col min="8182" max="8182" width="19.7109375" style="354" customWidth="1"/>
    <col min="8183" max="8183" width="18" style="354" customWidth="1"/>
    <col min="8184" max="8184" width="23.140625" style="354" customWidth="1"/>
    <col min="8185" max="8199" width="0" style="354" hidden="1" customWidth="1"/>
    <col min="8200" max="8431" width="9.140625" style="354"/>
    <col min="8432" max="8432" width="14.28515625" style="354" customWidth="1"/>
    <col min="8433" max="8433" width="13.85546875" style="354" customWidth="1"/>
    <col min="8434" max="8434" width="11.42578125" style="354" customWidth="1"/>
    <col min="8435" max="8435" width="27.85546875" style="354" customWidth="1"/>
    <col min="8436" max="8436" width="14.42578125" style="354" customWidth="1"/>
    <col min="8437" max="8437" width="21" style="354" customWidth="1"/>
    <col min="8438" max="8438" width="19.7109375" style="354" customWidth="1"/>
    <col min="8439" max="8439" width="18" style="354" customWidth="1"/>
    <col min="8440" max="8440" width="23.140625" style="354" customWidth="1"/>
    <col min="8441" max="8455" width="0" style="354" hidden="1" customWidth="1"/>
    <col min="8456" max="8687" width="9.140625" style="354"/>
    <col min="8688" max="8688" width="14.28515625" style="354" customWidth="1"/>
    <col min="8689" max="8689" width="13.85546875" style="354" customWidth="1"/>
    <col min="8690" max="8690" width="11.42578125" style="354" customWidth="1"/>
    <col min="8691" max="8691" width="27.85546875" style="354" customWidth="1"/>
    <col min="8692" max="8692" width="14.42578125" style="354" customWidth="1"/>
    <col min="8693" max="8693" width="21" style="354" customWidth="1"/>
    <col min="8694" max="8694" width="19.7109375" style="354" customWidth="1"/>
    <col min="8695" max="8695" width="18" style="354" customWidth="1"/>
    <col min="8696" max="8696" width="23.140625" style="354" customWidth="1"/>
    <col min="8697" max="8711" width="0" style="354" hidden="1" customWidth="1"/>
    <col min="8712" max="8943" width="9.140625" style="354"/>
    <col min="8944" max="8944" width="14.28515625" style="354" customWidth="1"/>
    <col min="8945" max="8945" width="13.85546875" style="354" customWidth="1"/>
    <col min="8946" max="8946" width="11.42578125" style="354" customWidth="1"/>
    <col min="8947" max="8947" width="27.85546875" style="354" customWidth="1"/>
    <col min="8948" max="8948" width="14.42578125" style="354" customWidth="1"/>
    <col min="8949" max="8949" width="21" style="354" customWidth="1"/>
    <col min="8950" max="8950" width="19.7109375" style="354" customWidth="1"/>
    <col min="8951" max="8951" width="18" style="354" customWidth="1"/>
    <col min="8952" max="8952" width="23.140625" style="354" customWidth="1"/>
    <col min="8953" max="8967" width="0" style="354" hidden="1" customWidth="1"/>
    <col min="8968" max="9199" width="9.140625" style="354"/>
    <col min="9200" max="9200" width="14.28515625" style="354" customWidth="1"/>
    <col min="9201" max="9201" width="13.85546875" style="354" customWidth="1"/>
    <col min="9202" max="9202" width="11.42578125" style="354" customWidth="1"/>
    <col min="9203" max="9203" width="27.85546875" style="354" customWidth="1"/>
    <col min="9204" max="9204" width="14.42578125" style="354" customWidth="1"/>
    <col min="9205" max="9205" width="21" style="354" customWidth="1"/>
    <col min="9206" max="9206" width="19.7109375" style="354" customWidth="1"/>
    <col min="9207" max="9207" width="18" style="354" customWidth="1"/>
    <col min="9208" max="9208" width="23.140625" style="354" customWidth="1"/>
    <col min="9209" max="9223" width="0" style="354" hidden="1" customWidth="1"/>
    <col min="9224" max="9455" width="9.140625" style="354"/>
    <col min="9456" max="9456" width="14.28515625" style="354" customWidth="1"/>
    <col min="9457" max="9457" width="13.85546875" style="354" customWidth="1"/>
    <col min="9458" max="9458" width="11.42578125" style="354" customWidth="1"/>
    <col min="9459" max="9459" width="27.85546875" style="354" customWidth="1"/>
    <col min="9460" max="9460" width="14.42578125" style="354" customWidth="1"/>
    <col min="9461" max="9461" width="21" style="354" customWidth="1"/>
    <col min="9462" max="9462" width="19.7109375" style="354" customWidth="1"/>
    <col min="9463" max="9463" width="18" style="354" customWidth="1"/>
    <col min="9464" max="9464" width="23.140625" style="354" customWidth="1"/>
    <col min="9465" max="9479" width="0" style="354" hidden="1" customWidth="1"/>
    <col min="9480" max="9711" width="9.140625" style="354"/>
    <col min="9712" max="9712" width="14.28515625" style="354" customWidth="1"/>
    <col min="9713" max="9713" width="13.85546875" style="354" customWidth="1"/>
    <col min="9714" max="9714" width="11.42578125" style="354" customWidth="1"/>
    <col min="9715" max="9715" width="27.85546875" style="354" customWidth="1"/>
    <col min="9716" max="9716" width="14.42578125" style="354" customWidth="1"/>
    <col min="9717" max="9717" width="21" style="354" customWidth="1"/>
    <col min="9718" max="9718" width="19.7109375" style="354" customWidth="1"/>
    <col min="9719" max="9719" width="18" style="354" customWidth="1"/>
    <col min="9720" max="9720" width="23.140625" style="354" customWidth="1"/>
    <col min="9721" max="9735" width="0" style="354" hidden="1" customWidth="1"/>
    <col min="9736" max="9967" width="9.140625" style="354"/>
    <col min="9968" max="9968" width="14.28515625" style="354" customWidth="1"/>
    <col min="9969" max="9969" width="13.85546875" style="354" customWidth="1"/>
    <col min="9970" max="9970" width="11.42578125" style="354" customWidth="1"/>
    <col min="9971" max="9971" width="27.85546875" style="354" customWidth="1"/>
    <col min="9972" max="9972" width="14.42578125" style="354" customWidth="1"/>
    <col min="9973" max="9973" width="21" style="354" customWidth="1"/>
    <col min="9974" max="9974" width="19.7109375" style="354" customWidth="1"/>
    <col min="9975" max="9975" width="18" style="354" customWidth="1"/>
    <col min="9976" max="9976" width="23.140625" style="354" customWidth="1"/>
    <col min="9977" max="9991" width="0" style="354" hidden="1" customWidth="1"/>
    <col min="9992" max="10223" width="9.140625" style="354"/>
    <col min="10224" max="10224" width="14.28515625" style="354" customWidth="1"/>
    <col min="10225" max="10225" width="13.85546875" style="354" customWidth="1"/>
    <col min="10226" max="10226" width="11.42578125" style="354" customWidth="1"/>
    <col min="10227" max="10227" width="27.85546875" style="354" customWidth="1"/>
    <col min="10228" max="10228" width="14.42578125" style="354" customWidth="1"/>
    <col min="10229" max="10229" width="21" style="354" customWidth="1"/>
    <col min="10230" max="10230" width="19.7109375" style="354" customWidth="1"/>
    <col min="10231" max="10231" width="18" style="354" customWidth="1"/>
    <col min="10232" max="10232" width="23.140625" style="354" customWidth="1"/>
    <col min="10233" max="10247" width="0" style="354" hidden="1" customWidth="1"/>
    <col min="10248" max="10479" width="9.140625" style="354"/>
    <col min="10480" max="10480" width="14.28515625" style="354" customWidth="1"/>
    <col min="10481" max="10481" width="13.85546875" style="354" customWidth="1"/>
    <col min="10482" max="10482" width="11.42578125" style="354" customWidth="1"/>
    <col min="10483" max="10483" width="27.85546875" style="354" customWidth="1"/>
    <col min="10484" max="10484" width="14.42578125" style="354" customWidth="1"/>
    <col min="10485" max="10485" width="21" style="354" customWidth="1"/>
    <col min="10486" max="10486" width="19.7109375" style="354" customWidth="1"/>
    <col min="10487" max="10487" width="18" style="354" customWidth="1"/>
    <col min="10488" max="10488" width="23.140625" style="354" customWidth="1"/>
    <col min="10489" max="10503" width="0" style="354" hidden="1" customWidth="1"/>
    <col min="10504" max="10735" width="9.140625" style="354"/>
    <col min="10736" max="10736" width="14.28515625" style="354" customWidth="1"/>
    <col min="10737" max="10737" width="13.85546875" style="354" customWidth="1"/>
    <col min="10738" max="10738" width="11.42578125" style="354" customWidth="1"/>
    <col min="10739" max="10739" width="27.85546875" style="354" customWidth="1"/>
    <col min="10740" max="10740" width="14.42578125" style="354" customWidth="1"/>
    <col min="10741" max="10741" width="21" style="354" customWidth="1"/>
    <col min="10742" max="10742" width="19.7109375" style="354" customWidth="1"/>
    <col min="10743" max="10743" width="18" style="354" customWidth="1"/>
    <col min="10744" max="10744" width="23.140625" style="354" customWidth="1"/>
    <col min="10745" max="10759" width="0" style="354" hidden="1" customWidth="1"/>
    <col min="10760" max="10991" width="9.140625" style="354"/>
    <col min="10992" max="10992" width="14.28515625" style="354" customWidth="1"/>
    <col min="10993" max="10993" width="13.85546875" style="354" customWidth="1"/>
    <col min="10994" max="10994" width="11.42578125" style="354" customWidth="1"/>
    <col min="10995" max="10995" width="27.85546875" style="354" customWidth="1"/>
    <col min="10996" max="10996" width="14.42578125" style="354" customWidth="1"/>
    <col min="10997" max="10997" width="21" style="354" customWidth="1"/>
    <col min="10998" max="10998" width="19.7109375" style="354" customWidth="1"/>
    <col min="10999" max="10999" width="18" style="354" customWidth="1"/>
    <col min="11000" max="11000" width="23.140625" style="354" customWidth="1"/>
    <col min="11001" max="11015" width="0" style="354" hidden="1" customWidth="1"/>
    <col min="11016" max="11247" width="9.140625" style="354"/>
    <col min="11248" max="11248" width="14.28515625" style="354" customWidth="1"/>
    <col min="11249" max="11249" width="13.85546875" style="354" customWidth="1"/>
    <col min="11250" max="11250" width="11.42578125" style="354" customWidth="1"/>
    <col min="11251" max="11251" width="27.85546875" style="354" customWidth="1"/>
    <col min="11252" max="11252" width="14.42578125" style="354" customWidth="1"/>
    <col min="11253" max="11253" width="21" style="354" customWidth="1"/>
    <col min="11254" max="11254" width="19.7109375" style="354" customWidth="1"/>
    <col min="11255" max="11255" width="18" style="354" customWidth="1"/>
    <col min="11256" max="11256" width="23.140625" style="354" customWidth="1"/>
    <col min="11257" max="11271" width="0" style="354" hidden="1" customWidth="1"/>
    <col min="11272" max="11503" width="9.140625" style="354"/>
    <col min="11504" max="11504" width="14.28515625" style="354" customWidth="1"/>
    <col min="11505" max="11505" width="13.85546875" style="354" customWidth="1"/>
    <col min="11506" max="11506" width="11.42578125" style="354" customWidth="1"/>
    <col min="11507" max="11507" width="27.85546875" style="354" customWidth="1"/>
    <col min="11508" max="11508" width="14.42578125" style="354" customWidth="1"/>
    <col min="11509" max="11509" width="21" style="354" customWidth="1"/>
    <col min="11510" max="11510" width="19.7109375" style="354" customWidth="1"/>
    <col min="11511" max="11511" width="18" style="354" customWidth="1"/>
    <col min="11512" max="11512" width="23.140625" style="354" customWidth="1"/>
    <col min="11513" max="11527" width="0" style="354" hidden="1" customWidth="1"/>
    <col min="11528" max="11759" width="9.140625" style="354"/>
    <col min="11760" max="11760" width="14.28515625" style="354" customWidth="1"/>
    <col min="11761" max="11761" width="13.85546875" style="354" customWidth="1"/>
    <col min="11762" max="11762" width="11.42578125" style="354" customWidth="1"/>
    <col min="11763" max="11763" width="27.85546875" style="354" customWidth="1"/>
    <col min="11764" max="11764" width="14.42578125" style="354" customWidth="1"/>
    <col min="11765" max="11765" width="21" style="354" customWidth="1"/>
    <col min="11766" max="11766" width="19.7109375" style="354" customWidth="1"/>
    <col min="11767" max="11767" width="18" style="354" customWidth="1"/>
    <col min="11768" max="11768" width="23.140625" style="354" customWidth="1"/>
    <col min="11769" max="11783" width="0" style="354" hidden="1" customWidth="1"/>
    <col min="11784" max="12015" width="9.140625" style="354"/>
    <col min="12016" max="12016" width="14.28515625" style="354" customWidth="1"/>
    <col min="12017" max="12017" width="13.85546875" style="354" customWidth="1"/>
    <col min="12018" max="12018" width="11.42578125" style="354" customWidth="1"/>
    <col min="12019" max="12019" width="27.85546875" style="354" customWidth="1"/>
    <col min="12020" max="12020" width="14.42578125" style="354" customWidth="1"/>
    <col min="12021" max="12021" width="21" style="354" customWidth="1"/>
    <col min="12022" max="12022" width="19.7109375" style="354" customWidth="1"/>
    <col min="12023" max="12023" width="18" style="354" customWidth="1"/>
    <col min="12024" max="12024" width="23.140625" style="354" customWidth="1"/>
    <col min="12025" max="12039" width="0" style="354" hidden="1" customWidth="1"/>
    <col min="12040" max="12271" width="9.140625" style="354"/>
    <col min="12272" max="12272" width="14.28515625" style="354" customWidth="1"/>
    <col min="12273" max="12273" width="13.85546875" style="354" customWidth="1"/>
    <col min="12274" max="12274" width="11.42578125" style="354" customWidth="1"/>
    <col min="12275" max="12275" width="27.85546875" style="354" customWidth="1"/>
    <col min="12276" max="12276" width="14.42578125" style="354" customWidth="1"/>
    <col min="12277" max="12277" width="21" style="354" customWidth="1"/>
    <col min="12278" max="12278" width="19.7109375" style="354" customWidth="1"/>
    <col min="12279" max="12279" width="18" style="354" customWidth="1"/>
    <col min="12280" max="12280" width="23.140625" style="354" customWidth="1"/>
    <col min="12281" max="12295" width="0" style="354" hidden="1" customWidth="1"/>
    <col min="12296" max="12527" width="9.140625" style="354"/>
    <col min="12528" max="12528" width="14.28515625" style="354" customWidth="1"/>
    <col min="12529" max="12529" width="13.85546875" style="354" customWidth="1"/>
    <col min="12530" max="12530" width="11.42578125" style="354" customWidth="1"/>
    <col min="12531" max="12531" width="27.85546875" style="354" customWidth="1"/>
    <col min="12532" max="12532" width="14.42578125" style="354" customWidth="1"/>
    <col min="12533" max="12533" width="21" style="354" customWidth="1"/>
    <col min="12534" max="12534" width="19.7109375" style="354" customWidth="1"/>
    <col min="12535" max="12535" width="18" style="354" customWidth="1"/>
    <col min="12536" max="12536" width="23.140625" style="354" customWidth="1"/>
    <col min="12537" max="12551" width="0" style="354" hidden="1" customWidth="1"/>
    <col min="12552" max="12783" width="9.140625" style="354"/>
    <col min="12784" max="12784" width="14.28515625" style="354" customWidth="1"/>
    <col min="12785" max="12785" width="13.85546875" style="354" customWidth="1"/>
    <col min="12786" max="12786" width="11.42578125" style="354" customWidth="1"/>
    <col min="12787" max="12787" width="27.85546875" style="354" customWidth="1"/>
    <col min="12788" max="12788" width="14.42578125" style="354" customWidth="1"/>
    <col min="12789" max="12789" width="21" style="354" customWidth="1"/>
    <col min="12790" max="12790" width="19.7109375" style="354" customWidth="1"/>
    <col min="12791" max="12791" width="18" style="354" customWidth="1"/>
    <col min="12792" max="12792" width="23.140625" style="354" customWidth="1"/>
    <col min="12793" max="12807" width="0" style="354" hidden="1" customWidth="1"/>
    <col min="12808" max="13039" width="9.140625" style="354"/>
    <col min="13040" max="13040" width="14.28515625" style="354" customWidth="1"/>
    <col min="13041" max="13041" width="13.85546875" style="354" customWidth="1"/>
    <col min="13042" max="13042" width="11.42578125" style="354" customWidth="1"/>
    <col min="13043" max="13043" width="27.85546875" style="354" customWidth="1"/>
    <col min="13044" max="13044" width="14.42578125" style="354" customWidth="1"/>
    <col min="13045" max="13045" width="21" style="354" customWidth="1"/>
    <col min="13046" max="13046" width="19.7109375" style="354" customWidth="1"/>
    <col min="13047" max="13047" width="18" style="354" customWidth="1"/>
    <col min="13048" max="13048" width="23.140625" style="354" customWidth="1"/>
    <col min="13049" max="13063" width="0" style="354" hidden="1" customWidth="1"/>
    <col min="13064" max="13295" width="9.140625" style="354"/>
    <col min="13296" max="13296" width="14.28515625" style="354" customWidth="1"/>
    <col min="13297" max="13297" width="13.85546875" style="354" customWidth="1"/>
    <col min="13298" max="13298" width="11.42578125" style="354" customWidth="1"/>
    <col min="13299" max="13299" width="27.85546875" style="354" customWidth="1"/>
    <col min="13300" max="13300" width="14.42578125" style="354" customWidth="1"/>
    <col min="13301" max="13301" width="21" style="354" customWidth="1"/>
    <col min="13302" max="13302" width="19.7109375" style="354" customWidth="1"/>
    <col min="13303" max="13303" width="18" style="354" customWidth="1"/>
    <col min="13304" max="13304" width="23.140625" style="354" customWidth="1"/>
    <col min="13305" max="13319" width="0" style="354" hidden="1" customWidth="1"/>
    <col min="13320" max="13551" width="9.140625" style="354"/>
    <col min="13552" max="13552" width="14.28515625" style="354" customWidth="1"/>
    <col min="13553" max="13553" width="13.85546875" style="354" customWidth="1"/>
    <col min="13554" max="13554" width="11.42578125" style="354" customWidth="1"/>
    <col min="13555" max="13555" width="27.85546875" style="354" customWidth="1"/>
    <col min="13556" max="13556" width="14.42578125" style="354" customWidth="1"/>
    <col min="13557" max="13557" width="21" style="354" customWidth="1"/>
    <col min="13558" max="13558" width="19.7109375" style="354" customWidth="1"/>
    <col min="13559" max="13559" width="18" style="354" customWidth="1"/>
    <col min="13560" max="13560" width="23.140625" style="354" customWidth="1"/>
    <col min="13561" max="13575" width="0" style="354" hidden="1" customWidth="1"/>
    <col min="13576" max="13807" width="9.140625" style="354"/>
    <col min="13808" max="13808" width="14.28515625" style="354" customWidth="1"/>
    <col min="13809" max="13809" width="13.85546875" style="354" customWidth="1"/>
    <col min="13810" max="13810" width="11.42578125" style="354" customWidth="1"/>
    <col min="13811" max="13811" width="27.85546875" style="354" customWidth="1"/>
    <col min="13812" max="13812" width="14.42578125" style="354" customWidth="1"/>
    <col min="13813" max="13813" width="21" style="354" customWidth="1"/>
    <col min="13814" max="13814" width="19.7109375" style="354" customWidth="1"/>
    <col min="13815" max="13815" width="18" style="354" customWidth="1"/>
    <col min="13816" max="13816" width="23.140625" style="354" customWidth="1"/>
    <col min="13817" max="13831" width="0" style="354" hidden="1" customWidth="1"/>
    <col min="13832" max="14063" width="9.140625" style="354"/>
    <col min="14064" max="14064" width="14.28515625" style="354" customWidth="1"/>
    <col min="14065" max="14065" width="13.85546875" style="354" customWidth="1"/>
    <col min="14066" max="14066" width="11.42578125" style="354" customWidth="1"/>
    <col min="14067" max="14067" width="27.85546875" style="354" customWidth="1"/>
    <col min="14068" max="14068" width="14.42578125" style="354" customWidth="1"/>
    <col min="14069" max="14069" width="21" style="354" customWidth="1"/>
    <col min="14070" max="14070" width="19.7109375" style="354" customWidth="1"/>
    <col min="14071" max="14071" width="18" style="354" customWidth="1"/>
    <col min="14072" max="14072" width="23.140625" style="354" customWidth="1"/>
    <col min="14073" max="14087" width="0" style="354" hidden="1" customWidth="1"/>
    <col min="14088" max="14319" width="9.140625" style="354"/>
    <col min="14320" max="14320" width="14.28515625" style="354" customWidth="1"/>
    <col min="14321" max="14321" width="13.85546875" style="354" customWidth="1"/>
    <col min="14322" max="14322" width="11.42578125" style="354" customWidth="1"/>
    <col min="14323" max="14323" width="27.85546875" style="354" customWidth="1"/>
    <col min="14324" max="14324" width="14.42578125" style="354" customWidth="1"/>
    <col min="14325" max="14325" width="21" style="354" customWidth="1"/>
    <col min="14326" max="14326" width="19.7109375" style="354" customWidth="1"/>
    <col min="14327" max="14327" width="18" style="354" customWidth="1"/>
    <col min="14328" max="14328" width="23.140625" style="354" customWidth="1"/>
    <col min="14329" max="14343" width="0" style="354" hidden="1" customWidth="1"/>
    <col min="14344" max="14575" width="9.140625" style="354"/>
    <col min="14576" max="14576" width="14.28515625" style="354" customWidth="1"/>
    <col min="14577" max="14577" width="13.85546875" style="354" customWidth="1"/>
    <col min="14578" max="14578" width="11.42578125" style="354" customWidth="1"/>
    <col min="14579" max="14579" width="27.85546875" style="354" customWidth="1"/>
    <col min="14580" max="14580" width="14.42578125" style="354" customWidth="1"/>
    <col min="14581" max="14581" width="21" style="354" customWidth="1"/>
    <col min="14582" max="14582" width="19.7109375" style="354" customWidth="1"/>
    <col min="14583" max="14583" width="18" style="354" customWidth="1"/>
    <col min="14584" max="14584" width="23.140625" style="354" customWidth="1"/>
    <col min="14585" max="14599" width="0" style="354" hidden="1" customWidth="1"/>
    <col min="14600" max="14831" width="9.140625" style="354"/>
    <col min="14832" max="14832" width="14.28515625" style="354" customWidth="1"/>
    <col min="14833" max="14833" width="13.85546875" style="354" customWidth="1"/>
    <col min="14834" max="14834" width="11.42578125" style="354" customWidth="1"/>
    <col min="14835" max="14835" width="27.85546875" style="354" customWidth="1"/>
    <col min="14836" max="14836" width="14.42578125" style="354" customWidth="1"/>
    <col min="14837" max="14837" width="21" style="354" customWidth="1"/>
    <col min="14838" max="14838" width="19.7109375" style="354" customWidth="1"/>
    <col min="14839" max="14839" width="18" style="354" customWidth="1"/>
    <col min="14840" max="14840" width="23.140625" style="354" customWidth="1"/>
    <col min="14841" max="14855" width="0" style="354" hidden="1" customWidth="1"/>
    <col min="14856" max="15087" width="9.140625" style="354"/>
    <col min="15088" max="15088" width="14.28515625" style="354" customWidth="1"/>
    <col min="15089" max="15089" width="13.85546875" style="354" customWidth="1"/>
    <col min="15090" max="15090" width="11.42578125" style="354" customWidth="1"/>
    <col min="15091" max="15091" width="27.85546875" style="354" customWidth="1"/>
    <col min="15092" max="15092" width="14.42578125" style="354" customWidth="1"/>
    <col min="15093" max="15093" width="21" style="354" customWidth="1"/>
    <col min="15094" max="15094" width="19.7109375" style="354" customWidth="1"/>
    <col min="15095" max="15095" width="18" style="354" customWidth="1"/>
    <col min="15096" max="15096" width="23.140625" style="354" customWidth="1"/>
    <col min="15097" max="15111" width="0" style="354" hidden="1" customWidth="1"/>
    <col min="15112" max="15343" width="9.140625" style="354"/>
    <col min="15344" max="15344" width="14.28515625" style="354" customWidth="1"/>
    <col min="15345" max="15345" width="13.85546875" style="354" customWidth="1"/>
    <col min="15346" max="15346" width="11.42578125" style="354" customWidth="1"/>
    <col min="15347" max="15347" width="27.85546875" style="354" customWidth="1"/>
    <col min="15348" max="15348" width="14.42578125" style="354" customWidth="1"/>
    <col min="15349" max="15349" width="21" style="354" customWidth="1"/>
    <col min="15350" max="15350" width="19.7109375" style="354" customWidth="1"/>
    <col min="15351" max="15351" width="18" style="354" customWidth="1"/>
    <col min="15352" max="15352" width="23.140625" style="354" customWidth="1"/>
    <col min="15353" max="15367" width="0" style="354" hidden="1" customWidth="1"/>
    <col min="15368" max="15599" width="9.140625" style="354"/>
    <col min="15600" max="15600" width="14.28515625" style="354" customWidth="1"/>
    <col min="15601" max="15601" width="13.85546875" style="354" customWidth="1"/>
    <col min="15602" max="15602" width="11.42578125" style="354" customWidth="1"/>
    <col min="15603" max="15603" width="27.85546875" style="354" customWidth="1"/>
    <col min="15604" max="15604" width="14.42578125" style="354" customWidth="1"/>
    <col min="15605" max="15605" width="21" style="354" customWidth="1"/>
    <col min="15606" max="15606" width="19.7109375" style="354" customWidth="1"/>
    <col min="15607" max="15607" width="18" style="354" customWidth="1"/>
    <col min="15608" max="15608" width="23.140625" style="354" customWidth="1"/>
    <col min="15609" max="15623" width="0" style="354" hidden="1" customWidth="1"/>
    <col min="15624" max="15855" width="9.140625" style="354"/>
    <col min="15856" max="15856" width="14.28515625" style="354" customWidth="1"/>
    <col min="15857" max="15857" width="13.85546875" style="354" customWidth="1"/>
    <col min="15858" max="15858" width="11.42578125" style="354" customWidth="1"/>
    <col min="15859" max="15859" width="27.85546875" style="354" customWidth="1"/>
    <col min="15860" max="15860" width="14.42578125" style="354" customWidth="1"/>
    <col min="15861" max="15861" width="21" style="354" customWidth="1"/>
    <col min="15862" max="15862" width="19.7109375" style="354" customWidth="1"/>
    <col min="15863" max="15863" width="18" style="354" customWidth="1"/>
    <col min="15864" max="15864" width="23.140625" style="354" customWidth="1"/>
    <col min="15865" max="15879" width="0" style="354" hidden="1" customWidth="1"/>
    <col min="15880" max="16111" width="9.140625" style="354"/>
    <col min="16112" max="16112" width="14.28515625" style="354" customWidth="1"/>
    <col min="16113" max="16113" width="13.85546875" style="354" customWidth="1"/>
    <col min="16114" max="16114" width="11.42578125" style="354" customWidth="1"/>
    <col min="16115" max="16115" width="27.85546875" style="354" customWidth="1"/>
    <col min="16116" max="16116" width="14.42578125" style="354" customWidth="1"/>
    <col min="16117" max="16117" width="21" style="354" customWidth="1"/>
    <col min="16118" max="16118" width="19.7109375" style="354" customWidth="1"/>
    <col min="16119" max="16119" width="18" style="354" customWidth="1"/>
    <col min="16120" max="16120" width="23.140625" style="354" customWidth="1"/>
    <col min="16121" max="16135" width="0" style="354" hidden="1" customWidth="1"/>
    <col min="16136" max="16384" width="9.140625" style="354"/>
  </cols>
  <sheetData>
    <row r="1" spans="1:8" ht="24" customHeight="1">
      <c r="A1" s="393" t="str">
        <f>'Attach 3(JV)'!A1:D1</f>
        <v>Specification No. :5002001938/CONSULTANCY GIVEN/DOM/A04-CC CS -5</v>
      </c>
      <c r="B1" s="411"/>
      <c r="C1" s="411"/>
      <c r="D1" s="411"/>
      <c r="E1" s="411"/>
      <c r="F1" s="411"/>
      <c r="G1" s="411"/>
      <c r="H1" s="352"/>
    </row>
    <row r="2" spans="1:8" ht="15.75" customHeight="1"/>
    <row r="3" spans="1:8" ht="87" customHeight="1">
      <c r="A3" s="1178" t="str">
        <f>'Attach 3(JV)'!A3:E3</f>
        <v>Township Works Package-A for construction of Residential and Non-residential buildings including external infrastructural development in various substations of Assam state associated with NER Power System Improvement Project (Intra State: Assam).</v>
      </c>
      <c r="B3" s="1178"/>
      <c r="C3" s="1178"/>
      <c r="D3" s="1178"/>
      <c r="E3" s="1178"/>
      <c r="F3" s="1178"/>
      <c r="G3" s="1178"/>
      <c r="H3" s="1178"/>
    </row>
    <row r="5" spans="1:8" ht="21.75" customHeight="1">
      <c r="A5" s="1170" t="s">
        <v>355</v>
      </c>
      <c r="B5" s="1170"/>
      <c r="C5" s="1170"/>
      <c r="D5" s="1170"/>
      <c r="E5" s="1170"/>
      <c r="F5" s="1170"/>
      <c r="G5" s="1170"/>
      <c r="H5" s="1170"/>
    </row>
    <row r="7" spans="1:8" ht="16.5">
      <c r="A7" s="359" t="str">
        <f>'Attach 3(JV)'!A7</f>
        <v>Bidder’s Name and Address  :</v>
      </c>
      <c r="F7" s="362"/>
      <c r="H7" s="755" t="str">
        <f>'[14]Attach 3(JV)'!E7</f>
        <v>To:</v>
      </c>
    </row>
    <row r="8" spans="1:8" ht="32.25" customHeight="1">
      <c r="A8" s="1171" t="str">
        <f>IF('[15]Names of Bidder'!D6= "JV (Joint Venture)", "JV of " &amp; I8, "")</f>
        <v/>
      </c>
      <c r="B8" s="1171"/>
      <c r="C8" s="1171"/>
      <c r="D8" s="1171"/>
      <c r="F8" s="486"/>
      <c r="H8" s="391" t="str">
        <f>'[14]Attach 3(JV)'!E8</f>
        <v>Contract Services</v>
      </c>
    </row>
    <row r="9" spans="1:8" ht="18" customHeight="1">
      <c r="A9" s="359" t="s">
        <v>583</v>
      </c>
      <c r="B9" s="1172">
        <f>'Attach 3(JV)'!B9:D9</f>
        <v>0</v>
      </c>
      <c r="C9" s="1172"/>
      <c r="F9" s="486"/>
      <c r="H9" s="391" t="str">
        <f>'[14]Attach 3(JV)'!E9</f>
        <v>Power Grid Corporation of India Ltd.,</v>
      </c>
    </row>
    <row r="10" spans="1:8" ht="18" customHeight="1">
      <c r="A10" s="359" t="s">
        <v>584</v>
      </c>
      <c r="B10" s="1172">
        <f>'Attach 3(JV)'!B10:D10</f>
        <v>0</v>
      </c>
      <c r="C10" s="1172"/>
      <c r="F10" s="486"/>
      <c r="H10" s="391" t="str">
        <f>'[14]Attach 3(JV)'!E10</f>
        <v>"Saudamini", Plot No. 2, Sector 29</v>
      </c>
    </row>
    <row r="11" spans="1:8" ht="17.25" customHeight="1">
      <c r="B11" s="1172">
        <f>'Attach 3(JV)'!B11:D11</f>
        <v>0</v>
      </c>
      <c r="C11" s="1172"/>
      <c r="F11" s="486"/>
      <c r="H11" s="391" t="str">
        <f>'[14]Attach 3(JV)'!E11</f>
        <v>Gurgaon (Haryana) - 122001</v>
      </c>
    </row>
    <row r="12" spans="1:8" ht="18" customHeight="1">
      <c r="B12" s="1172">
        <f>'Attach 3(JV)'!B12:D12</f>
        <v>0</v>
      </c>
      <c r="C12" s="1172"/>
    </row>
    <row r="14" spans="1:8">
      <c r="A14" s="354" t="s">
        <v>345</v>
      </c>
    </row>
    <row r="16" spans="1:8" ht="96.75" customHeight="1">
      <c r="A16" s="1088" t="s">
        <v>585</v>
      </c>
      <c r="B16" s="1088"/>
      <c r="C16" s="1088"/>
      <c r="D16" s="1088"/>
      <c r="E16" s="1088"/>
      <c r="F16" s="1088"/>
      <c r="G16" s="1088"/>
      <c r="H16" s="1088"/>
    </row>
    <row r="17" spans="1:8" ht="9.75" customHeight="1"/>
    <row r="18" spans="1:8" ht="17.25" customHeight="1">
      <c r="A18" s="487" t="s">
        <v>586</v>
      </c>
      <c r="B18" s="1088" t="s">
        <v>587</v>
      </c>
      <c r="C18" s="1088"/>
      <c r="D18" s="1088"/>
      <c r="E18" s="1088"/>
      <c r="F18" s="1088"/>
      <c r="G18" s="488"/>
      <c r="H18" s="488"/>
    </row>
    <row r="19" spans="1:8" ht="17.25" hidden="1" customHeight="1">
      <c r="A19" s="487" t="s">
        <v>586</v>
      </c>
      <c r="B19" s="1088" t="s">
        <v>588</v>
      </c>
      <c r="C19" s="1088"/>
      <c r="D19" s="1088"/>
      <c r="E19" s="1088"/>
      <c r="F19" s="1088"/>
      <c r="G19" s="1088"/>
      <c r="H19" s="1088"/>
    </row>
    <row r="20" spans="1:8" hidden="1">
      <c r="A20" s="490" t="s">
        <v>19</v>
      </c>
      <c r="B20" s="1167">
        <f>'[14]Name of Bidder'!C13</f>
        <v>0</v>
      </c>
      <c r="C20" s="1167"/>
      <c r="D20" s="1167"/>
      <c r="E20" s="1167"/>
      <c r="F20" s="1167"/>
      <c r="G20" s="1167"/>
      <c r="H20" s="1167"/>
    </row>
    <row r="21" spans="1:8" hidden="1">
      <c r="A21" s="490" t="s">
        <v>28</v>
      </c>
      <c r="B21" s="1167">
        <f>'[14]Name of Bidder'!C18</f>
        <v>0</v>
      </c>
      <c r="C21" s="1167"/>
      <c r="D21" s="1167"/>
      <c r="E21" s="1167"/>
      <c r="F21" s="1167"/>
      <c r="G21" s="1167"/>
      <c r="H21" s="1167"/>
    </row>
    <row r="22" spans="1:8" ht="17.25" hidden="1" customHeight="1">
      <c r="A22" s="490" t="s">
        <v>478</v>
      </c>
      <c r="B22" s="1167">
        <f>'[14]Name of Bidder'!C23</f>
        <v>0</v>
      </c>
      <c r="C22" s="1167"/>
      <c r="D22" s="1167"/>
      <c r="E22" s="1167"/>
      <c r="F22" s="1167"/>
      <c r="G22" s="1167"/>
      <c r="H22" s="1167"/>
    </row>
    <row r="23" spans="1:8" ht="15.75" hidden="1" customHeight="1">
      <c r="B23" s="727" t="s">
        <v>589</v>
      </c>
    </row>
    <row r="24" spans="1:8" ht="15.75" customHeight="1">
      <c r="A24" s="728"/>
    </row>
    <row r="25" spans="1:8" ht="25.5" hidden="1" customHeight="1">
      <c r="A25" s="1088" t="s">
        <v>590</v>
      </c>
      <c r="B25" s="1088"/>
      <c r="C25" s="1088"/>
      <c r="D25" s="1088"/>
      <c r="E25" s="1088"/>
      <c r="F25" s="1088"/>
      <c r="G25" s="1088"/>
      <c r="H25" s="1088"/>
    </row>
    <row r="26" spans="1:8" ht="8.25" customHeight="1">
      <c r="A26" s="757"/>
      <c r="B26" s="757"/>
      <c r="C26" s="757"/>
      <c r="D26" s="757"/>
      <c r="E26" s="757"/>
      <c r="F26" s="757"/>
      <c r="G26" s="757"/>
      <c r="H26" s="757"/>
    </row>
    <row r="27" spans="1:8" ht="43.5" customHeight="1">
      <c r="A27" s="1090" t="s">
        <v>591</v>
      </c>
      <c r="B27" s="1090"/>
      <c r="C27" s="1090"/>
      <c r="D27" s="1090"/>
      <c r="E27" s="1090"/>
      <c r="F27" s="1090"/>
      <c r="G27" s="1090"/>
      <c r="H27" s="1090"/>
    </row>
    <row r="28" spans="1:8" ht="26.25" customHeight="1">
      <c r="A28" s="494" t="s">
        <v>592</v>
      </c>
      <c r="B28" s="1089" t="s">
        <v>593</v>
      </c>
      <c r="C28" s="1089"/>
      <c r="D28" s="1089"/>
      <c r="E28" s="1089"/>
      <c r="F28" s="1089"/>
      <c r="G28" s="1089"/>
      <c r="H28" s="1089"/>
    </row>
    <row r="29" spans="1:8" ht="26.25" customHeight="1">
      <c r="A29" s="495" t="s">
        <v>421</v>
      </c>
      <c r="B29" s="1159" t="s">
        <v>594</v>
      </c>
      <c r="C29" s="1159"/>
      <c r="D29" s="1159"/>
      <c r="E29" s="1159"/>
      <c r="F29" s="1159"/>
      <c r="G29" s="1159"/>
      <c r="H29" s="1159"/>
    </row>
    <row r="30" spans="1:8" ht="26.25" customHeight="1">
      <c r="A30" s="495" t="s">
        <v>423</v>
      </c>
      <c r="B30" s="1159" t="s">
        <v>595</v>
      </c>
      <c r="C30" s="1159"/>
      <c r="D30" s="1159"/>
      <c r="E30" s="1159"/>
      <c r="F30" s="1159"/>
      <c r="G30" s="1159"/>
      <c r="H30" s="1159"/>
    </row>
    <row r="31" spans="1:8" ht="41.25" customHeight="1">
      <c r="A31" s="495" t="s">
        <v>424</v>
      </c>
      <c r="B31" s="1159" t="s">
        <v>596</v>
      </c>
      <c r="C31" s="1159"/>
      <c r="D31" s="1159"/>
      <c r="E31" s="1159"/>
      <c r="F31" s="1159"/>
      <c r="G31" s="1159"/>
      <c r="H31" s="1159"/>
    </row>
    <row r="32" spans="1:8" ht="9.75" customHeight="1">
      <c r="A32" s="495"/>
      <c r="B32" s="742"/>
      <c r="C32" s="742"/>
      <c r="D32" s="742"/>
      <c r="E32" s="742"/>
      <c r="F32" s="742"/>
      <c r="G32" s="742"/>
      <c r="H32" s="742"/>
    </row>
    <row r="33" spans="1:8" ht="25.5" customHeight="1">
      <c r="A33" s="494" t="s">
        <v>597</v>
      </c>
      <c r="B33" s="1160" t="s">
        <v>598</v>
      </c>
      <c r="C33" s="1160"/>
      <c r="D33" s="1160"/>
      <c r="E33" s="1160"/>
      <c r="F33" s="1160"/>
      <c r="G33" s="1160"/>
      <c r="H33" s="1160"/>
    </row>
    <row r="34" spans="1:8" ht="24.75" customHeight="1">
      <c r="A34" s="495" t="s">
        <v>421</v>
      </c>
      <c r="B34" s="1089" t="s">
        <v>599</v>
      </c>
      <c r="C34" s="1089"/>
      <c r="D34" s="1089"/>
      <c r="E34" s="1089"/>
      <c r="F34" s="1089"/>
      <c r="G34" s="1089"/>
      <c r="H34" s="1089"/>
    </row>
    <row r="35" spans="1:8" ht="24.75" hidden="1" customHeight="1">
      <c r="A35" s="495" t="s">
        <v>423</v>
      </c>
      <c r="B35" s="1089" t="s">
        <v>600</v>
      </c>
      <c r="C35" s="1089"/>
      <c r="D35" s="1089"/>
      <c r="E35" s="1089"/>
      <c r="F35" s="1089"/>
      <c r="G35" s="1089"/>
      <c r="H35" s="1089"/>
    </row>
    <row r="36" spans="1:8" ht="12" customHeight="1">
      <c r="A36" s="742"/>
      <c r="B36" s="742"/>
      <c r="C36" s="742"/>
      <c r="D36" s="742"/>
      <c r="E36" s="742"/>
      <c r="F36" s="742"/>
      <c r="G36" s="742"/>
      <c r="H36" s="742"/>
    </row>
    <row r="37" spans="1:8" s="499" customFormat="1" ht="24.75" customHeight="1">
      <c r="A37" s="497" t="s">
        <v>601</v>
      </c>
      <c r="B37" s="1161" t="s">
        <v>602</v>
      </c>
      <c r="C37" s="1161"/>
      <c r="D37" s="1161"/>
      <c r="E37" s="1161"/>
      <c r="F37" s="1161"/>
      <c r="G37" s="1161"/>
      <c r="H37" s="1161"/>
    </row>
    <row r="38" spans="1:8" ht="24" customHeight="1">
      <c r="A38" s="742"/>
      <c r="B38" s="1162" t="s">
        <v>603</v>
      </c>
      <c r="C38" s="1162"/>
      <c r="D38" s="1162"/>
      <c r="E38" s="1162"/>
      <c r="F38" s="1162"/>
      <c r="G38" s="1162"/>
      <c r="H38" s="1162"/>
    </row>
    <row r="39" spans="1:8" ht="54" customHeight="1">
      <c r="A39" s="742"/>
      <c r="B39" s="1090" t="s">
        <v>604</v>
      </c>
      <c r="C39" s="1090"/>
      <c r="D39" s="1090"/>
      <c r="E39" s="1090"/>
      <c r="F39" s="1090"/>
      <c r="G39" s="1090"/>
      <c r="H39" s="1090"/>
    </row>
    <row r="40" spans="1:8" ht="15.75" customHeight="1">
      <c r="A40" s="975" t="s">
        <v>605</v>
      </c>
      <c r="B40" s="977" t="s">
        <v>606</v>
      </c>
      <c r="C40" s="979"/>
      <c r="D40" s="1166" t="s">
        <v>607</v>
      </c>
      <c r="E40" s="1166"/>
      <c r="F40" s="1166"/>
      <c r="G40" s="742"/>
      <c r="H40" s="742"/>
    </row>
    <row r="41" spans="1:8" ht="19.5" customHeight="1">
      <c r="A41" s="1163"/>
      <c r="B41" s="1164"/>
      <c r="C41" s="1165"/>
      <c r="D41" s="1166"/>
      <c r="E41" s="1166"/>
      <c r="F41" s="1166"/>
      <c r="G41" s="742"/>
      <c r="H41" s="742"/>
    </row>
    <row r="42" spans="1:8" ht="20.25" customHeight="1">
      <c r="A42" s="976"/>
      <c r="B42" s="953"/>
      <c r="C42" s="955"/>
      <c r="D42" s="1166"/>
      <c r="E42" s="1166"/>
      <c r="F42" s="1166"/>
      <c r="G42" s="742"/>
      <c r="H42" s="742"/>
    </row>
    <row r="43" spans="1:8" ht="30.75" customHeight="1">
      <c r="A43" s="502">
        <v>1</v>
      </c>
      <c r="B43" s="1137" t="s">
        <v>608</v>
      </c>
      <c r="C43" s="1137"/>
      <c r="D43" s="981">
        <f>'Names of Bidder'!D10:G10</f>
        <v>0</v>
      </c>
      <c r="E43" s="982"/>
      <c r="F43" s="983"/>
      <c r="G43" s="742"/>
      <c r="H43" s="742"/>
    </row>
    <row r="44" spans="1:8" ht="15.75" customHeight="1">
      <c r="A44" s="1152">
        <v>2</v>
      </c>
      <c r="B44" s="1155" t="s">
        <v>609</v>
      </c>
      <c r="C44" s="986"/>
      <c r="D44" s="950"/>
      <c r="E44" s="951"/>
      <c r="F44" s="952"/>
      <c r="G44" s="742"/>
      <c r="H44" s="742"/>
    </row>
    <row r="45" spans="1:8" ht="15.75" customHeight="1">
      <c r="A45" s="1153"/>
      <c r="B45" s="1156"/>
      <c r="C45" s="968"/>
      <c r="D45" s="950"/>
      <c r="E45" s="951"/>
      <c r="F45" s="952"/>
      <c r="G45" s="742"/>
      <c r="H45" s="742"/>
    </row>
    <row r="46" spans="1:8" ht="15.75" customHeight="1">
      <c r="A46" s="1154"/>
      <c r="B46" s="1157"/>
      <c r="C46" s="1158"/>
      <c r="D46" s="950"/>
      <c r="E46" s="951"/>
      <c r="F46" s="952"/>
      <c r="G46" s="742"/>
      <c r="H46" s="742"/>
    </row>
    <row r="47" spans="1:8" ht="18.75" customHeight="1">
      <c r="A47" s="502">
        <v>3</v>
      </c>
      <c r="B47" s="1137" t="s">
        <v>610</v>
      </c>
      <c r="C47" s="1137"/>
      <c r="D47" s="950"/>
      <c r="E47" s="951"/>
      <c r="F47" s="952"/>
      <c r="G47" s="742"/>
      <c r="H47" s="742"/>
    </row>
    <row r="48" spans="1:8" ht="20.25" customHeight="1">
      <c r="A48" s="502">
        <v>4</v>
      </c>
      <c r="B48" s="1137" t="s">
        <v>611</v>
      </c>
      <c r="C48" s="1137"/>
      <c r="D48" s="950"/>
      <c r="E48" s="951"/>
      <c r="F48" s="952"/>
      <c r="G48" s="742"/>
      <c r="H48" s="742"/>
    </row>
    <row r="49" spans="1:8" ht="19.5" customHeight="1">
      <c r="A49" s="503">
        <v>5</v>
      </c>
      <c r="B49" s="1137" t="s">
        <v>612</v>
      </c>
      <c r="C49" s="1137"/>
      <c r="D49" s="950"/>
      <c r="E49" s="951"/>
      <c r="F49" s="952"/>
      <c r="G49" s="742"/>
      <c r="H49" s="742"/>
    </row>
    <row r="50" spans="1:8" ht="51.75" customHeight="1">
      <c r="A50" s="502">
        <v>6</v>
      </c>
      <c r="B50" s="1137" t="s">
        <v>613</v>
      </c>
      <c r="C50" s="1137"/>
      <c r="D50" s="950"/>
      <c r="E50" s="951"/>
      <c r="F50" s="952"/>
      <c r="G50" s="742"/>
      <c r="H50" s="742"/>
    </row>
    <row r="51" spans="1:8" ht="49.5" customHeight="1">
      <c r="A51" s="502">
        <v>7</v>
      </c>
      <c r="B51" s="1137" t="s">
        <v>614</v>
      </c>
      <c r="C51" s="1137"/>
      <c r="D51" s="950"/>
      <c r="E51" s="951"/>
      <c r="F51" s="952"/>
      <c r="G51" s="742"/>
      <c r="H51" s="742"/>
    </row>
    <row r="52" spans="1:8" ht="18" customHeight="1">
      <c r="A52" s="502">
        <v>8</v>
      </c>
      <c r="B52" s="1137" t="s">
        <v>615</v>
      </c>
      <c r="C52" s="1137"/>
      <c r="D52" s="950"/>
      <c r="E52" s="951"/>
      <c r="F52" s="952"/>
      <c r="G52" s="742"/>
      <c r="H52" s="742"/>
    </row>
    <row r="53" spans="1:8" ht="18" customHeight="1">
      <c r="A53" s="504"/>
      <c r="B53" s="505" t="s">
        <v>616</v>
      </c>
      <c r="C53" s="506"/>
      <c r="D53" s="950"/>
      <c r="E53" s="951"/>
      <c r="F53" s="952"/>
      <c r="G53" s="742"/>
      <c r="H53" s="742"/>
    </row>
    <row r="54" spans="1:8" ht="18" customHeight="1">
      <c r="A54" s="504"/>
      <c r="B54" s="505" t="s">
        <v>617</v>
      </c>
      <c r="C54" s="506"/>
      <c r="D54" s="950"/>
      <c r="E54" s="951"/>
      <c r="F54" s="952"/>
      <c r="G54" s="742"/>
      <c r="H54" s="742"/>
    </row>
    <row r="55" spans="1:8" ht="18" customHeight="1">
      <c r="A55" s="507"/>
      <c r="B55" s="505" t="s">
        <v>618</v>
      </c>
      <c r="C55" s="508"/>
      <c r="D55" s="950"/>
      <c r="E55" s="951"/>
      <c r="F55" s="952"/>
      <c r="G55" s="742"/>
      <c r="H55" s="742"/>
    </row>
    <row r="56" spans="1:8" ht="13.5" customHeight="1">
      <c r="A56" s="742"/>
      <c r="B56" s="742"/>
      <c r="C56" s="742"/>
      <c r="D56" s="742"/>
      <c r="E56" s="742"/>
      <c r="F56" s="742"/>
      <c r="G56" s="742"/>
      <c r="H56" s="742"/>
    </row>
    <row r="57" spans="1:8" s="730" customFormat="1" ht="47.25" customHeight="1">
      <c r="A57" s="502">
        <v>9</v>
      </c>
      <c r="B57" s="1147" t="s">
        <v>619</v>
      </c>
      <c r="C57" s="1148"/>
      <c r="D57" s="1148"/>
      <c r="E57" s="1148"/>
      <c r="F57" s="1149"/>
      <c r="G57" s="752"/>
      <c r="H57" s="510"/>
    </row>
    <row r="58" spans="1:8" s="730" customFormat="1" ht="42" customHeight="1">
      <c r="A58" s="502">
        <v>10</v>
      </c>
      <c r="B58" s="1147" t="s">
        <v>620</v>
      </c>
      <c r="C58" s="1148"/>
      <c r="D58" s="1148"/>
      <c r="E58" s="1148"/>
      <c r="F58" s="1149"/>
      <c r="G58" s="752"/>
      <c r="H58" s="510"/>
    </row>
    <row r="59" spans="1:8" s="730" customFormat="1" ht="16.5">
      <c r="A59" s="729"/>
      <c r="B59" s="729"/>
      <c r="C59" s="729"/>
      <c r="D59" s="729"/>
      <c r="E59" s="729"/>
      <c r="F59" s="729"/>
      <c r="G59" s="729"/>
      <c r="H59" s="729"/>
    </row>
    <row r="60" spans="1:8" s="730" customFormat="1" ht="16.5">
      <c r="A60" s="729"/>
      <c r="B60" s="729"/>
      <c r="C60" s="729"/>
      <c r="D60" s="729"/>
      <c r="E60" s="729"/>
      <c r="F60" s="729"/>
      <c r="G60" s="729"/>
      <c r="H60" s="729"/>
    </row>
    <row r="61" spans="1:8" s="730" customFormat="1" ht="24" customHeight="1">
      <c r="A61" s="868">
        <v>2</v>
      </c>
      <c r="B61" s="1181" t="s">
        <v>866</v>
      </c>
      <c r="C61" s="1181"/>
      <c r="D61" s="1181"/>
      <c r="E61" s="1181"/>
      <c r="F61" s="1181"/>
      <c r="G61" s="1181"/>
      <c r="H61" s="1181"/>
    </row>
    <row r="62" spans="1:8" s="730" customFormat="1" ht="16.5">
      <c r="A62" s="869"/>
      <c r="B62" s="869"/>
      <c r="C62" s="869"/>
      <c r="D62" s="869"/>
      <c r="E62" s="869"/>
      <c r="F62" s="869"/>
      <c r="G62" s="869"/>
      <c r="H62" s="869"/>
    </row>
    <row r="63" spans="1:8" s="730" customFormat="1" ht="24.75" customHeight="1">
      <c r="A63" s="870" t="s">
        <v>622</v>
      </c>
      <c r="B63" s="1182" t="s">
        <v>623</v>
      </c>
      <c r="C63" s="1182"/>
      <c r="D63" s="1182"/>
      <c r="E63" s="1182"/>
      <c r="F63" s="1182"/>
      <c r="G63" s="1182"/>
      <c r="H63" s="1182"/>
    </row>
    <row r="64" spans="1:8" s="730" customFormat="1" ht="10.5" customHeight="1">
      <c r="A64" s="869"/>
      <c r="B64" s="869"/>
      <c r="C64" s="869"/>
      <c r="D64" s="869"/>
      <c r="E64" s="869"/>
      <c r="F64" s="869"/>
      <c r="G64" s="869"/>
      <c r="H64" s="869"/>
    </row>
    <row r="65" spans="1:8" s="730" customFormat="1" ht="279" customHeight="1">
      <c r="A65" s="895" t="s">
        <v>624</v>
      </c>
      <c r="B65" s="1183" t="s">
        <v>993</v>
      </c>
      <c r="C65" s="1183"/>
      <c r="D65" s="1183"/>
      <c r="E65" s="1183"/>
      <c r="F65" s="1183"/>
      <c r="G65" s="1183"/>
      <c r="H65" s="1183"/>
    </row>
    <row r="66" spans="1:8" s="730" customFormat="1" ht="16.5">
      <c r="A66" s="729"/>
      <c r="B66" s="729"/>
      <c r="C66" s="729"/>
      <c r="D66" s="729"/>
      <c r="E66" s="729"/>
      <c r="F66" s="729"/>
      <c r="G66" s="729"/>
      <c r="H66" s="729"/>
    </row>
    <row r="67" spans="1:8" s="730" customFormat="1" ht="57" customHeight="1">
      <c r="A67" s="758" t="s">
        <v>625</v>
      </c>
      <c r="B67" s="1179" t="s">
        <v>854</v>
      </c>
      <c r="C67" s="1179"/>
      <c r="D67" s="1179"/>
      <c r="E67" s="1179"/>
      <c r="F67" s="1179"/>
      <c r="G67" s="1179"/>
      <c r="H67" s="1179"/>
    </row>
    <row r="68" spans="1:8" s="730" customFormat="1" ht="54.75" customHeight="1">
      <c r="B68" s="1179" t="s">
        <v>627</v>
      </c>
      <c r="C68" s="1179"/>
      <c r="D68" s="1179"/>
      <c r="E68" s="1179"/>
      <c r="F68" s="1179"/>
      <c r="G68" s="1179"/>
      <c r="H68" s="1179"/>
    </row>
    <row r="69" spans="1:8" s="730" customFormat="1" ht="24" customHeight="1">
      <c r="B69" s="1180" t="s">
        <v>846</v>
      </c>
      <c r="C69" s="1180"/>
      <c r="D69" s="759"/>
      <c r="E69" s="759"/>
      <c r="F69" s="759"/>
      <c r="G69" s="759"/>
      <c r="H69" s="759"/>
    </row>
    <row r="70" spans="1:8" s="730" customFormat="1" ht="42" customHeight="1">
      <c r="A70" s="729"/>
      <c r="B70" s="1189" t="s">
        <v>981</v>
      </c>
      <c r="C70" s="1189"/>
      <c r="D70" s="1189"/>
      <c r="E70" s="1189"/>
      <c r="F70" s="1189"/>
      <c r="G70" s="1189"/>
      <c r="H70" s="1189"/>
    </row>
    <row r="71" spans="1:8" s="730" customFormat="1" ht="38.25" customHeight="1">
      <c r="A71" s="729"/>
      <c r="B71" s="1190" t="s">
        <v>847</v>
      </c>
      <c r="C71" s="1191"/>
      <c r="D71" s="1191"/>
      <c r="E71" s="1191"/>
      <c r="F71" s="1192"/>
      <c r="G71" s="1192"/>
      <c r="H71" s="1192"/>
    </row>
    <row r="72" spans="1:8" s="730" customFormat="1" ht="38.25" customHeight="1">
      <c r="A72" s="729"/>
      <c r="B72" s="898"/>
      <c r="C72" s="899"/>
      <c r="D72" s="899"/>
      <c r="E72" s="899"/>
      <c r="F72" s="878" t="s">
        <v>987</v>
      </c>
      <c r="G72" s="878" t="s">
        <v>988</v>
      </c>
      <c r="H72" s="878" t="s">
        <v>989</v>
      </c>
    </row>
    <row r="73" spans="1:8" s="730" customFormat="1" ht="82.5" customHeight="1">
      <c r="A73" s="736">
        <v>1</v>
      </c>
      <c r="B73" s="1196" t="s">
        <v>628</v>
      </c>
      <c r="C73" s="1197"/>
      <c r="D73" s="1197"/>
      <c r="E73" s="1197"/>
      <c r="F73" s="896"/>
      <c r="G73" s="896"/>
      <c r="H73" s="896"/>
    </row>
    <row r="74" spans="1:8" s="730" customFormat="1" ht="82.5" customHeight="1">
      <c r="A74" s="736">
        <v>2</v>
      </c>
      <c r="B74" s="1196" t="s">
        <v>629</v>
      </c>
      <c r="C74" s="1197"/>
      <c r="D74" s="1197"/>
      <c r="E74" s="1197"/>
      <c r="F74" s="896"/>
      <c r="G74" s="896"/>
      <c r="H74" s="896"/>
    </row>
    <row r="75" spans="1:8" s="730" customFormat="1" ht="23.25" customHeight="1">
      <c r="A75" s="1184">
        <v>3</v>
      </c>
      <c r="B75" s="1185" t="s">
        <v>630</v>
      </c>
      <c r="C75" s="1186"/>
      <c r="D75" s="1186"/>
      <c r="E75" s="1186"/>
      <c r="F75" s="896"/>
      <c r="G75" s="896"/>
      <c r="H75" s="896"/>
    </row>
    <row r="76" spans="1:8" s="730" customFormat="1" ht="21" customHeight="1">
      <c r="A76" s="1184"/>
      <c r="B76" s="1187"/>
      <c r="C76" s="1188"/>
      <c r="D76" s="1188"/>
      <c r="E76" s="1188"/>
      <c r="F76" s="896"/>
      <c r="G76" s="896"/>
      <c r="H76" s="896"/>
    </row>
    <row r="77" spans="1:8" s="730" customFormat="1" ht="20.25" customHeight="1">
      <c r="A77" s="1184"/>
      <c r="B77" s="1187"/>
      <c r="C77" s="1188"/>
      <c r="D77" s="1188"/>
      <c r="E77" s="1188"/>
      <c r="F77" s="896"/>
      <c r="G77" s="896"/>
      <c r="H77" s="896"/>
    </row>
    <row r="78" spans="1:8" s="730" customFormat="1" ht="21" customHeight="1">
      <c r="A78" s="1184"/>
      <c r="B78" s="1187"/>
      <c r="C78" s="1188"/>
      <c r="D78" s="1188"/>
      <c r="E78" s="1188"/>
      <c r="F78" s="896"/>
      <c r="G78" s="896"/>
      <c r="H78" s="896"/>
    </row>
    <row r="79" spans="1:8" s="730" customFormat="1" ht="24.95" customHeight="1">
      <c r="A79" s="736"/>
      <c r="B79" s="733"/>
      <c r="C79" s="731"/>
      <c r="D79" s="731"/>
      <c r="E79" s="753" t="s">
        <v>631</v>
      </c>
      <c r="F79" s="896"/>
      <c r="G79" s="896"/>
      <c r="H79" s="896"/>
    </row>
    <row r="80" spans="1:8" s="730" customFormat="1" ht="24.95" customHeight="1">
      <c r="A80" s="736"/>
      <c r="B80" s="733"/>
      <c r="C80" s="731"/>
      <c r="D80" s="731"/>
      <c r="E80" s="753" t="s">
        <v>23</v>
      </c>
      <c r="F80" s="896"/>
      <c r="G80" s="896"/>
      <c r="H80" s="896"/>
    </row>
    <row r="81" spans="1:8" s="730" customFormat="1" ht="24.95" customHeight="1">
      <c r="A81" s="736"/>
      <c r="B81" s="734"/>
      <c r="C81" s="735"/>
      <c r="D81" s="735"/>
      <c r="E81" s="754" t="s">
        <v>632</v>
      </c>
      <c r="F81" s="896"/>
      <c r="G81" s="896"/>
      <c r="H81" s="896"/>
    </row>
    <row r="82" spans="1:8" s="730" customFormat="1" ht="54" customHeight="1">
      <c r="A82" s="758">
        <v>4</v>
      </c>
      <c r="B82" s="1198" t="s">
        <v>982</v>
      </c>
      <c r="C82" s="1199"/>
      <c r="D82" s="1199"/>
      <c r="E82" s="1199"/>
      <c r="F82" s="897"/>
      <c r="G82" s="897"/>
      <c r="H82" s="897"/>
    </row>
    <row r="83" spans="1:8" s="730" customFormat="1" ht="54" customHeight="1">
      <c r="A83" s="758">
        <v>5</v>
      </c>
      <c r="B83" s="1198" t="s">
        <v>983</v>
      </c>
      <c r="C83" s="1199"/>
      <c r="D83" s="1199"/>
      <c r="E83" s="1199"/>
      <c r="F83" s="897"/>
      <c r="G83" s="897"/>
      <c r="H83" s="897"/>
    </row>
    <row r="84" spans="1:8" s="730" customFormat="1" ht="30.75" customHeight="1">
      <c r="A84" s="758">
        <v>6</v>
      </c>
      <c r="B84" s="1198" t="s">
        <v>985</v>
      </c>
      <c r="C84" s="1199"/>
      <c r="D84" s="1199"/>
      <c r="E84" s="1199"/>
      <c r="F84" s="897"/>
      <c r="G84" s="897"/>
      <c r="H84" s="897"/>
    </row>
    <row r="85" spans="1:8" s="730" customFormat="1" ht="30.75" customHeight="1">
      <c r="A85" s="758">
        <v>7</v>
      </c>
      <c r="B85" s="1198" t="s">
        <v>984</v>
      </c>
      <c r="C85" s="1199"/>
      <c r="D85" s="1199"/>
      <c r="E85" s="1199"/>
      <c r="F85" s="897"/>
      <c r="G85" s="897"/>
      <c r="H85" s="897"/>
    </row>
    <row r="86" spans="1:8" s="730" customFormat="1" ht="36.75" customHeight="1">
      <c r="A86" s="758">
        <v>8</v>
      </c>
      <c r="B86" s="1194" t="s">
        <v>636</v>
      </c>
      <c r="C86" s="1195"/>
      <c r="D86" s="1195"/>
      <c r="E86" s="1195"/>
      <c r="F86" s="897"/>
      <c r="G86" s="897"/>
      <c r="H86" s="897"/>
    </row>
    <row r="87" spans="1:8" s="730" customFormat="1" ht="15.75" customHeight="1">
      <c r="A87" s="736"/>
      <c r="B87" s="729"/>
      <c r="C87" s="729"/>
      <c r="D87" s="729"/>
      <c r="E87" s="729"/>
      <c r="F87" s="729"/>
      <c r="G87" s="729"/>
      <c r="H87" s="729"/>
    </row>
    <row r="88" spans="1:8" ht="16.5" customHeight="1">
      <c r="A88" s="871" t="s">
        <v>840</v>
      </c>
      <c r="B88" s="1193" t="s">
        <v>804</v>
      </c>
      <c r="C88" s="1193"/>
      <c r="D88" s="1193"/>
      <c r="E88" s="1193"/>
      <c r="F88" s="1193"/>
      <c r="G88" s="1193"/>
      <c r="H88" s="1193"/>
    </row>
    <row r="89" spans="1:8" ht="9" customHeight="1">
      <c r="A89" s="872"/>
      <c r="B89" s="873"/>
      <c r="C89" s="873"/>
      <c r="D89" s="873"/>
      <c r="E89" s="873"/>
      <c r="F89" s="873"/>
      <c r="G89" s="873"/>
      <c r="H89" s="872"/>
    </row>
    <row r="90" spans="1:8" ht="20.100000000000001" customHeight="1">
      <c r="A90" s="874"/>
      <c r="B90" s="1201" t="s">
        <v>957</v>
      </c>
      <c r="C90" s="1201"/>
      <c r="D90" s="1201"/>
      <c r="E90" s="1201"/>
      <c r="F90" s="1201"/>
      <c r="G90" s="1201"/>
      <c r="H90" s="1201"/>
    </row>
    <row r="91" spans="1:8" ht="393" customHeight="1">
      <c r="A91" s="875"/>
      <c r="B91" s="1202" t="s">
        <v>986</v>
      </c>
      <c r="C91" s="1202"/>
      <c r="D91" s="1202"/>
      <c r="E91" s="1202"/>
      <c r="F91" s="1202"/>
      <c r="G91" s="1202"/>
      <c r="H91" s="1202"/>
    </row>
    <row r="92" spans="1:8" ht="14.25" customHeight="1">
      <c r="A92" s="742"/>
      <c r="B92" s="738"/>
      <c r="C92" s="738"/>
      <c r="D92" s="738"/>
      <c r="E92" s="738"/>
      <c r="F92" s="738"/>
      <c r="G92" s="738"/>
      <c r="H92" s="738"/>
    </row>
    <row r="93" spans="1:8" ht="75" customHeight="1">
      <c r="A93" s="539"/>
      <c r="B93" s="1078" t="s">
        <v>805</v>
      </c>
      <c r="C93" s="1078"/>
      <c r="D93" s="1078"/>
      <c r="E93" s="1078"/>
      <c r="F93" s="1078"/>
      <c r="G93" s="1078"/>
      <c r="H93" s="1078"/>
    </row>
    <row r="94" spans="1:8" ht="15.75" hidden="1" customHeight="1">
      <c r="A94" s="539"/>
      <c r="B94" s="751"/>
      <c r="C94" s="751"/>
      <c r="D94" s="751"/>
      <c r="E94" s="751"/>
      <c r="F94" s="751"/>
      <c r="G94" s="751"/>
      <c r="H94" s="751"/>
    </row>
    <row r="95" spans="1:8" ht="7.5" customHeight="1">
      <c r="A95" s="539"/>
      <c r="B95" s="751"/>
      <c r="C95" s="751"/>
      <c r="D95" s="751"/>
      <c r="E95" s="751"/>
      <c r="F95" s="751"/>
      <c r="G95" s="751"/>
      <c r="H95" s="751"/>
    </row>
    <row r="96" spans="1:8" ht="20.25" customHeight="1">
      <c r="A96" s="739">
        <v>4</v>
      </c>
      <c r="B96" s="1203" t="s">
        <v>638</v>
      </c>
      <c r="C96" s="1203"/>
      <c r="D96" s="1203"/>
      <c r="E96" s="1203"/>
      <c r="F96" s="1203"/>
      <c r="G96" s="1203"/>
      <c r="H96" s="1203"/>
    </row>
    <row r="97" spans="1:8" ht="29.25" customHeight="1">
      <c r="A97" s="502"/>
      <c r="B97" s="1126"/>
      <c r="C97" s="1127"/>
      <c r="D97" s="1127"/>
      <c r="E97" s="1204">
        <f>'Names of Bidder'!D10</f>
        <v>0</v>
      </c>
      <c r="F97" s="1205"/>
      <c r="G97" s="1205"/>
      <c r="H97" s="1206"/>
    </row>
    <row r="98" spans="1:8" ht="25.5" customHeight="1">
      <c r="A98" s="502" t="s">
        <v>639</v>
      </c>
      <c r="B98" s="974" t="s">
        <v>640</v>
      </c>
      <c r="C98" s="964"/>
      <c r="D98" s="964"/>
      <c r="E98" s="964"/>
      <c r="F98" s="964"/>
      <c r="G98" s="964"/>
      <c r="H98" s="964"/>
    </row>
    <row r="99" spans="1:8" ht="19.5" customHeight="1">
      <c r="A99" s="542"/>
      <c r="B99" s="543"/>
      <c r="C99" s="543"/>
      <c r="D99" s="743"/>
      <c r="E99" s="975"/>
      <c r="F99" s="977" t="s">
        <v>643</v>
      </c>
      <c r="G99" s="978"/>
      <c r="H99" s="979"/>
    </row>
    <row r="100" spans="1:8" ht="47.25" customHeight="1">
      <c r="A100" s="542"/>
      <c r="B100" s="543"/>
      <c r="C100" s="543"/>
      <c r="D100" s="743" t="s">
        <v>694</v>
      </c>
      <c r="E100" s="976"/>
      <c r="F100" s="953"/>
      <c r="G100" s="954"/>
      <c r="H100" s="955"/>
    </row>
    <row r="101" spans="1:8" ht="17.25" customHeight="1">
      <c r="A101" s="544" t="s">
        <v>645</v>
      </c>
      <c r="B101" s="1137" t="s">
        <v>646</v>
      </c>
      <c r="C101" s="1137"/>
      <c r="D101" s="545"/>
      <c r="E101" s="605"/>
      <c r="F101" s="981"/>
      <c r="G101" s="982"/>
      <c r="H101" s="983"/>
    </row>
    <row r="102" spans="1:8" ht="57" customHeight="1">
      <c r="A102" s="544"/>
      <c r="B102" s="1155" t="s">
        <v>874</v>
      </c>
      <c r="C102" s="1200"/>
      <c r="D102" s="986"/>
      <c r="E102" s="546" t="s">
        <v>554</v>
      </c>
      <c r="F102" s="950"/>
      <c r="G102" s="951"/>
      <c r="H102" s="952"/>
    </row>
    <row r="103" spans="1:8" ht="15.75" customHeight="1">
      <c r="A103" s="821">
        <v>1</v>
      </c>
      <c r="B103" s="830" t="s">
        <v>873</v>
      </c>
      <c r="C103" s="832"/>
      <c r="D103" s="819"/>
      <c r="E103" s="604"/>
      <c r="F103" s="950"/>
      <c r="G103" s="951"/>
      <c r="H103" s="952"/>
    </row>
    <row r="104" spans="1:8" ht="15.75" customHeight="1">
      <c r="A104" s="544">
        <v>2</v>
      </c>
      <c r="B104" s="815" t="s">
        <v>855</v>
      </c>
      <c r="C104" s="508"/>
      <c r="D104" s="747"/>
      <c r="E104" s="760"/>
      <c r="F104" s="950"/>
      <c r="G104" s="951"/>
      <c r="H104" s="952"/>
    </row>
    <row r="105" spans="1:8" ht="15.75" customHeight="1">
      <c r="A105" s="544">
        <v>3</v>
      </c>
      <c r="B105" s="815" t="s">
        <v>849</v>
      </c>
      <c r="C105" s="508"/>
      <c r="D105" s="747"/>
      <c r="E105" s="760"/>
      <c r="F105" s="950"/>
      <c r="G105" s="951"/>
      <c r="H105" s="952"/>
    </row>
    <row r="106" spans="1:8" ht="15.75" customHeight="1">
      <c r="A106" s="544">
        <v>4</v>
      </c>
      <c r="B106" s="815" t="s">
        <v>647</v>
      </c>
      <c r="C106" s="822"/>
      <c r="D106" s="818"/>
      <c r="E106" s="760"/>
      <c r="F106" s="811"/>
      <c r="G106" s="812"/>
      <c r="H106" s="813"/>
    </row>
    <row r="107" spans="1:8" ht="16.5" customHeight="1">
      <c r="A107" s="544">
        <v>5</v>
      </c>
      <c r="B107" s="814" t="s">
        <v>648</v>
      </c>
      <c r="C107" s="817"/>
      <c r="D107" s="747"/>
      <c r="E107" s="760"/>
      <c r="F107" s="950"/>
      <c r="G107" s="951"/>
      <c r="H107" s="952"/>
    </row>
    <row r="108" spans="1:8">
      <c r="A108" s="544">
        <v>6</v>
      </c>
      <c r="B108" s="814" t="s">
        <v>649</v>
      </c>
      <c r="C108" s="817"/>
      <c r="D108" s="747"/>
      <c r="E108" s="760"/>
      <c r="F108" s="950"/>
      <c r="G108" s="951"/>
      <c r="H108" s="952"/>
    </row>
    <row r="109" spans="1:8" ht="29.25" customHeight="1">
      <c r="A109" s="502"/>
      <c r="B109" s="744"/>
      <c r="C109" s="745"/>
      <c r="D109" s="745"/>
      <c r="E109" s="745"/>
      <c r="F109" s="745"/>
      <c r="G109" s="745"/>
      <c r="H109" s="745"/>
    </row>
    <row r="110" spans="1:8" ht="29.25" customHeight="1">
      <c r="A110" s="502"/>
      <c r="B110" s="744"/>
      <c r="C110" s="745"/>
      <c r="D110" s="745"/>
      <c r="E110" s="745"/>
      <c r="F110" s="745"/>
      <c r="G110" s="745"/>
      <c r="H110" s="745"/>
    </row>
    <row r="111" spans="1:8" ht="20.25" customHeight="1">
      <c r="A111" s="542" t="s">
        <v>597</v>
      </c>
      <c r="B111" s="974" t="s">
        <v>654</v>
      </c>
      <c r="C111" s="964"/>
      <c r="D111" s="964"/>
      <c r="E111" s="964"/>
      <c r="F111" s="964"/>
      <c r="G111" s="964"/>
      <c r="H111" s="964"/>
    </row>
    <row r="112" spans="1:8" ht="19.5" customHeight="1">
      <c r="A112" s="542"/>
      <c r="B112" s="560"/>
      <c r="C112" s="543"/>
      <c r="D112" s="743"/>
      <c r="E112" s="975"/>
      <c r="F112" s="977" t="s">
        <v>643</v>
      </c>
      <c r="G112" s="978"/>
      <c r="H112" s="979"/>
    </row>
    <row r="113" spans="1:8" ht="47.25" customHeight="1">
      <c r="A113" s="542"/>
      <c r="B113" s="560"/>
      <c r="C113" s="543"/>
      <c r="D113" s="743" t="s">
        <v>695</v>
      </c>
      <c r="E113" s="976"/>
      <c r="F113" s="953"/>
      <c r="G113" s="954"/>
      <c r="H113" s="955"/>
    </row>
    <row r="114" spans="1:8" ht="17.25" customHeight="1">
      <c r="A114" s="544" t="s">
        <v>645</v>
      </c>
      <c r="B114" s="980" t="s">
        <v>646</v>
      </c>
      <c r="C114" s="969"/>
      <c r="D114" s="746"/>
      <c r="E114" s="605"/>
      <c r="F114" s="981"/>
      <c r="G114" s="982"/>
      <c r="H114" s="983"/>
    </row>
    <row r="115" spans="1:8" ht="58.5" customHeight="1">
      <c r="A115" s="544"/>
      <c r="B115" s="1155" t="s">
        <v>874</v>
      </c>
      <c r="C115" s="1200"/>
      <c r="D115" s="986"/>
      <c r="E115" s="546" t="s">
        <v>554</v>
      </c>
      <c r="F115" s="950"/>
      <c r="G115" s="951"/>
      <c r="H115" s="952"/>
    </row>
    <row r="116" spans="1:8" ht="15.75" customHeight="1">
      <c r="A116" s="821">
        <v>1</v>
      </c>
      <c r="B116" s="830" t="s">
        <v>873</v>
      </c>
      <c r="C116" s="816"/>
      <c r="D116" s="819"/>
      <c r="E116" s="761"/>
      <c r="F116" s="950"/>
      <c r="G116" s="951"/>
      <c r="H116" s="952"/>
    </row>
    <row r="117" spans="1:8" ht="15.75" customHeight="1">
      <c r="A117" s="544">
        <v>2</v>
      </c>
      <c r="B117" s="830" t="s">
        <v>855</v>
      </c>
      <c r="C117" s="816"/>
      <c r="D117" s="750"/>
      <c r="E117" s="761"/>
      <c r="F117" s="950"/>
      <c r="G117" s="951"/>
      <c r="H117" s="952"/>
    </row>
    <row r="118" spans="1:8" ht="15.75" customHeight="1">
      <c r="A118" s="544">
        <v>3</v>
      </c>
      <c r="B118" s="830" t="s">
        <v>849</v>
      </c>
      <c r="C118" s="816"/>
      <c r="D118" s="750"/>
      <c r="E118" s="761"/>
      <c r="F118" s="950"/>
      <c r="G118" s="951"/>
      <c r="H118" s="952"/>
    </row>
    <row r="119" spans="1:8" ht="16.5" customHeight="1">
      <c r="A119" s="544">
        <v>4</v>
      </c>
      <c r="B119" s="830" t="s">
        <v>647</v>
      </c>
      <c r="C119" s="816"/>
      <c r="D119" s="750"/>
      <c r="E119" s="761"/>
      <c r="F119" s="950"/>
      <c r="G119" s="951"/>
      <c r="H119" s="952"/>
    </row>
    <row r="120" spans="1:8" ht="16.5" customHeight="1">
      <c r="A120" s="544">
        <v>5</v>
      </c>
      <c r="B120" s="831" t="s">
        <v>648</v>
      </c>
      <c r="C120" s="824"/>
      <c r="D120" s="820"/>
      <c r="E120" s="761"/>
      <c r="F120" s="811"/>
      <c r="G120" s="812"/>
      <c r="H120" s="813"/>
    </row>
    <row r="121" spans="1:8" ht="16.5" customHeight="1">
      <c r="A121" s="823">
        <v>6</v>
      </c>
      <c r="B121" s="605" t="s">
        <v>649</v>
      </c>
      <c r="C121" s="833"/>
      <c r="D121" s="819"/>
      <c r="E121" s="761"/>
      <c r="F121" s="950"/>
      <c r="G121" s="951"/>
      <c r="H121" s="952"/>
    </row>
    <row r="122" spans="1:8" ht="51" customHeight="1">
      <c r="A122" s="544"/>
      <c r="B122" s="1207" t="s">
        <v>656</v>
      </c>
      <c r="C122" s="1208"/>
      <c r="D122" s="750"/>
      <c r="E122" s="761"/>
      <c r="F122" s="950"/>
      <c r="G122" s="951"/>
      <c r="H122" s="952"/>
    </row>
    <row r="123" spans="1:8" ht="16.5" customHeight="1">
      <c r="A123" s="562"/>
      <c r="B123" s="563"/>
      <c r="C123" s="563"/>
      <c r="D123" s="534"/>
      <c r="E123" s="534"/>
      <c r="F123" s="534"/>
      <c r="G123" s="534"/>
      <c r="H123" s="534"/>
    </row>
    <row r="124" spans="1:8" ht="16.5" customHeight="1">
      <c r="A124" s="542" t="s">
        <v>657</v>
      </c>
      <c r="B124" s="958" t="s">
        <v>658</v>
      </c>
      <c r="C124" s="959"/>
      <c r="D124" s="748"/>
      <c r="E124" s="960"/>
      <c r="F124" s="961"/>
      <c r="G124" s="962"/>
      <c r="H124" s="963"/>
    </row>
    <row r="125" spans="1:8" ht="34.5" customHeight="1">
      <c r="A125" s="542"/>
      <c r="B125" s="964"/>
      <c r="C125" s="958"/>
      <c r="D125" s="749" t="s">
        <v>696</v>
      </c>
      <c r="E125" s="965" t="s">
        <v>643</v>
      </c>
      <c r="F125" s="966"/>
      <c r="G125" s="966"/>
      <c r="H125" s="967"/>
    </row>
    <row r="126" spans="1:8" ht="56.25" customHeight="1">
      <c r="A126" s="544"/>
      <c r="B126" s="948" t="s">
        <v>660</v>
      </c>
      <c r="C126" s="949"/>
      <c r="D126" s="750"/>
      <c r="E126" s="950"/>
      <c r="F126" s="951"/>
      <c r="G126" s="951"/>
      <c r="H126" s="952"/>
    </row>
    <row r="127" spans="1:8" ht="15.75" customHeight="1">
      <c r="A127" s="544"/>
      <c r="B127" s="968" t="s">
        <v>661</v>
      </c>
      <c r="C127" s="969"/>
      <c r="D127" s="746"/>
      <c r="E127" s="970"/>
      <c r="F127" s="971"/>
      <c r="G127" s="972"/>
      <c r="H127" s="973"/>
    </row>
    <row r="128" spans="1:8" ht="79.5" customHeight="1">
      <c r="A128" s="544"/>
      <c r="B128" s="948" t="s">
        <v>662</v>
      </c>
      <c r="C128" s="949"/>
      <c r="D128" s="750"/>
      <c r="E128" s="950"/>
      <c r="F128" s="951"/>
      <c r="G128" s="951"/>
      <c r="H128" s="952"/>
    </row>
    <row r="129" spans="1:8" ht="18" customHeight="1">
      <c r="A129" s="507"/>
      <c r="B129" s="756"/>
      <c r="C129" s="756"/>
      <c r="D129" s="756"/>
      <c r="G129" s="756"/>
    </row>
    <row r="130" spans="1:8">
      <c r="A130" s="742"/>
      <c r="B130" s="588"/>
      <c r="C130" s="589"/>
      <c r="D130" s="589"/>
      <c r="E130" s="589"/>
      <c r="F130" s="589"/>
      <c r="G130" s="589"/>
      <c r="H130" s="589"/>
    </row>
    <row r="131" spans="1:8" ht="24" customHeight="1">
      <c r="A131" s="584" t="s">
        <v>848</v>
      </c>
      <c r="B131" s="1088" t="s">
        <v>680</v>
      </c>
      <c r="C131" s="1088"/>
      <c r="D131" s="1088"/>
      <c r="E131" s="1088"/>
      <c r="F131" s="1088"/>
      <c r="G131" s="1088"/>
      <c r="H131" s="1088"/>
    </row>
    <row r="132" spans="1:8" ht="36" customHeight="1">
      <c r="A132" s="539">
        <v>5.0999999999999996</v>
      </c>
      <c r="B132" s="1209" t="s">
        <v>681</v>
      </c>
      <c r="C132" s="1209"/>
      <c r="D132" s="1209"/>
      <c r="E132" s="1209"/>
      <c r="F132" s="1209"/>
      <c r="G132" s="1209"/>
      <c r="H132" s="1209"/>
    </row>
    <row r="133" spans="1:8" ht="105.75" customHeight="1">
      <c r="A133" s="742"/>
      <c r="B133" s="538" t="s">
        <v>682</v>
      </c>
      <c r="C133" s="1093" t="s">
        <v>683</v>
      </c>
      <c r="D133" s="1093"/>
      <c r="E133" s="1093"/>
      <c r="F133" s="1093"/>
      <c r="G133" s="1093"/>
      <c r="H133" s="1093"/>
    </row>
    <row r="134" spans="1:8" ht="78" customHeight="1">
      <c r="A134" s="742"/>
      <c r="B134" s="538" t="s">
        <v>480</v>
      </c>
      <c r="C134" s="1093" t="s">
        <v>684</v>
      </c>
      <c r="D134" s="1093"/>
      <c r="E134" s="1093"/>
      <c r="F134" s="1093"/>
      <c r="G134" s="1093"/>
      <c r="H134" s="1093"/>
    </row>
    <row r="135" spans="1:8" ht="9" customHeight="1">
      <c r="A135" s="742"/>
      <c r="B135" s="742"/>
      <c r="C135" s="742"/>
      <c r="D135" s="742"/>
      <c r="E135" s="742"/>
      <c r="F135" s="742"/>
      <c r="G135" s="742"/>
      <c r="H135" s="742"/>
    </row>
    <row r="136" spans="1:8" ht="36.75" customHeight="1">
      <c r="A136" s="539">
        <v>5.2</v>
      </c>
      <c r="B136" s="1090" t="s">
        <v>173</v>
      </c>
      <c r="C136" s="1090"/>
      <c r="D136" s="1090"/>
      <c r="E136" s="1090"/>
      <c r="F136" s="1090"/>
      <c r="G136" s="1090"/>
      <c r="H136" s="1090"/>
    </row>
    <row r="137" spans="1:8" ht="10.5" customHeight="1">
      <c r="A137" s="742"/>
      <c r="B137" s="742"/>
      <c r="C137" s="742"/>
      <c r="D137" s="742"/>
      <c r="E137" s="742"/>
      <c r="F137" s="742"/>
      <c r="G137" s="742"/>
      <c r="H137" s="742"/>
    </row>
    <row r="138" spans="1:8" ht="24" customHeight="1">
      <c r="A138" s="351"/>
      <c r="B138" s="1078" t="s">
        <v>685</v>
      </c>
      <c r="C138" s="1078"/>
      <c r="D138" s="1078"/>
      <c r="E138" s="1078"/>
      <c r="F138" s="1078"/>
      <c r="G138" s="1078"/>
      <c r="H138" s="1078"/>
    </row>
    <row r="139" spans="1:8" ht="32.25" customHeight="1">
      <c r="A139" s="591"/>
      <c r="B139" s="1079"/>
      <c r="C139" s="1080"/>
      <c r="D139" s="592" t="s">
        <v>686</v>
      </c>
      <c r="E139" s="1081"/>
      <c r="F139" s="1082"/>
      <c r="G139" s="1082"/>
      <c r="H139" s="1082"/>
    </row>
    <row r="140" spans="1:8" ht="50.25" customHeight="1">
      <c r="A140" s="593" t="s">
        <v>592</v>
      </c>
      <c r="B140" s="980" t="s">
        <v>687</v>
      </c>
      <c r="C140" s="980"/>
      <c r="D140" s="594" t="s">
        <v>688</v>
      </c>
      <c r="E140" s="742"/>
      <c r="F140" s="742"/>
      <c r="G140" s="742"/>
      <c r="H140" s="742"/>
    </row>
    <row r="141" spans="1:8" ht="21" customHeight="1">
      <c r="A141" s="595"/>
      <c r="B141" s="1083" t="s">
        <v>689</v>
      </c>
      <c r="C141" s="1084"/>
      <c r="D141" s="596"/>
      <c r="E141" s="742"/>
      <c r="F141" s="742"/>
      <c r="G141" s="742"/>
      <c r="H141" s="742"/>
    </row>
    <row r="142" spans="1:8" ht="23.25" customHeight="1">
      <c r="A142" s="595"/>
      <c r="B142" s="1083" t="s">
        <v>690</v>
      </c>
      <c r="C142" s="1084"/>
      <c r="D142" s="596"/>
      <c r="E142" s="742"/>
      <c r="F142" s="742"/>
      <c r="G142" s="742"/>
      <c r="H142" s="742"/>
    </row>
    <row r="143" spans="1:8" ht="21.75" customHeight="1">
      <c r="A143" s="595"/>
      <c r="B143" s="1083" t="s">
        <v>691</v>
      </c>
      <c r="C143" s="1084"/>
      <c r="D143" s="596"/>
      <c r="E143" s="742"/>
      <c r="F143" s="742"/>
      <c r="G143" s="742"/>
      <c r="H143" s="742"/>
    </row>
    <row r="144" spans="1:8" ht="20.25" customHeight="1">
      <c r="A144" s="595"/>
      <c r="B144" s="1083" t="s">
        <v>692</v>
      </c>
      <c r="C144" s="1084"/>
      <c r="D144" s="596"/>
      <c r="E144" s="742"/>
      <c r="F144" s="742"/>
      <c r="G144" s="742"/>
      <c r="H144" s="742"/>
    </row>
    <row r="145" spans="1:8" ht="21.75" customHeight="1">
      <c r="A145" s="595"/>
      <c r="B145" s="987" t="s">
        <v>693</v>
      </c>
      <c r="C145" s="989"/>
      <c r="D145" s="596"/>
      <c r="E145" s="742"/>
      <c r="F145" s="742"/>
      <c r="G145" s="742"/>
      <c r="H145" s="742"/>
    </row>
    <row r="146" spans="1:8" ht="16.5" customHeight="1">
      <c r="A146" s="742"/>
      <c r="B146" s="742"/>
      <c r="C146" s="742"/>
      <c r="D146" s="742"/>
      <c r="E146" s="742"/>
      <c r="F146" s="742"/>
      <c r="G146" s="742"/>
      <c r="H146" s="742"/>
    </row>
    <row r="147" spans="1:8">
      <c r="A147" s="742"/>
      <c r="B147" s="742"/>
      <c r="C147" s="742"/>
      <c r="D147" s="742"/>
      <c r="E147" s="742"/>
      <c r="F147" s="742"/>
      <c r="G147" s="742"/>
      <c r="H147" s="742"/>
    </row>
    <row r="149" spans="1:8" ht="16.5">
      <c r="B149" s="755" t="s">
        <v>7</v>
      </c>
      <c r="C149" s="603" t="str">
        <f>'Attach 3(JV)'!B24</f>
        <v>--</v>
      </c>
      <c r="F149" s="388" t="s">
        <v>5</v>
      </c>
      <c r="G149" s="755" t="str">
        <f>'Attach 3(JV)'!E24</f>
        <v/>
      </c>
      <c r="H149" s="755"/>
    </row>
    <row r="150" spans="1:8" ht="16.5">
      <c r="B150" s="755" t="s">
        <v>8</v>
      </c>
      <c r="C150" s="603" t="str">
        <f>'Attach 3(JV)'!B25</f>
        <v/>
      </c>
      <c r="F150" s="388" t="s">
        <v>6</v>
      </c>
      <c r="G150" s="755" t="str">
        <f>'Attach 3(JV)'!E25</f>
        <v/>
      </c>
      <c r="H150" s="755"/>
    </row>
  </sheetData>
  <sheetProtection password="CBD2" sheet="1" formatColumns="0" formatRows="0" selectLockedCells="1"/>
  <customSheetViews>
    <customSheetView guid="{B9DDBA10-9BB0-4D91-9619-C113F75B2489}" scale="130" showPageBreaks="1" showGridLines="0" zeroValues="0" fitToPage="1" printArea="1" hiddenRows="1" hiddenColumns="1" view="pageBreakPreview">
      <selection activeCell="F71" sqref="F71:H71"/>
      <rowBreaks count="1" manualBreakCount="1">
        <brk id="98" max="8" man="1"/>
      </rowBreaks>
      <pageMargins left="0.42" right="0.28999999999999998" top="0.4" bottom="0.31" header="0.32" footer="0.24"/>
      <printOptions horizontalCentered="1"/>
      <pageSetup paperSize="9" scale="52" fitToHeight="0" orientation="portrait" r:id="rId1"/>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2"/>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3"/>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4"/>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5"/>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6"/>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7"/>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8"/>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9"/>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0"/>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1"/>
      <headerFooter alignWithMargins="0"/>
    </customSheetView>
  </customSheetViews>
  <mergeCells count="130">
    <mergeCell ref="B131:H131"/>
    <mergeCell ref="B132:H132"/>
    <mergeCell ref="B140:C140"/>
    <mergeCell ref="B141:C141"/>
    <mergeCell ref="B142:C142"/>
    <mergeCell ref="B143:C143"/>
    <mergeCell ref="B144:C144"/>
    <mergeCell ref="B145:C145"/>
    <mergeCell ref="C133:H133"/>
    <mergeCell ref="C134:H134"/>
    <mergeCell ref="B136:H136"/>
    <mergeCell ref="B138:H138"/>
    <mergeCell ref="B139:C139"/>
    <mergeCell ref="E139:F139"/>
    <mergeCell ref="G139:H139"/>
    <mergeCell ref="B127:C127"/>
    <mergeCell ref="E127:F127"/>
    <mergeCell ref="G127:H127"/>
    <mergeCell ref="B128:C128"/>
    <mergeCell ref="E128:H128"/>
    <mergeCell ref="B124:C124"/>
    <mergeCell ref="E124:F124"/>
    <mergeCell ref="G124:H124"/>
    <mergeCell ref="B125:C125"/>
    <mergeCell ref="E125:H125"/>
    <mergeCell ref="B126:C126"/>
    <mergeCell ref="E126:H126"/>
    <mergeCell ref="F118:H118"/>
    <mergeCell ref="F119:H119"/>
    <mergeCell ref="F121:H121"/>
    <mergeCell ref="B122:C122"/>
    <mergeCell ref="F122:H122"/>
    <mergeCell ref="B115:D115"/>
    <mergeCell ref="F115:H115"/>
    <mergeCell ref="F116:H116"/>
    <mergeCell ref="F117:H117"/>
    <mergeCell ref="F108:H108"/>
    <mergeCell ref="B111:H111"/>
    <mergeCell ref="E112:E113"/>
    <mergeCell ref="F112:H113"/>
    <mergeCell ref="B114:C114"/>
    <mergeCell ref="F114:H114"/>
    <mergeCell ref="F103:H103"/>
    <mergeCell ref="F104:H104"/>
    <mergeCell ref="F105:H105"/>
    <mergeCell ref="F107:H107"/>
    <mergeCell ref="B98:H98"/>
    <mergeCell ref="E99:E100"/>
    <mergeCell ref="F99:H100"/>
    <mergeCell ref="B101:C101"/>
    <mergeCell ref="F101:H101"/>
    <mergeCell ref="B102:D102"/>
    <mergeCell ref="F102:H102"/>
    <mergeCell ref="B90:H90"/>
    <mergeCell ref="B91:H91"/>
    <mergeCell ref="B93:H93"/>
    <mergeCell ref="B96:H96"/>
    <mergeCell ref="B97:D97"/>
    <mergeCell ref="E97:H97"/>
    <mergeCell ref="A75:A78"/>
    <mergeCell ref="B75:E78"/>
    <mergeCell ref="B70:H70"/>
    <mergeCell ref="B71:E71"/>
    <mergeCell ref="F71:H71"/>
    <mergeCell ref="B88:H88"/>
    <mergeCell ref="B86:E86"/>
    <mergeCell ref="B73:E73"/>
    <mergeCell ref="B74:E74"/>
    <mergeCell ref="B82:E82"/>
    <mergeCell ref="B85:E85"/>
    <mergeCell ref="B83:E83"/>
    <mergeCell ref="B84:E84"/>
    <mergeCell ref="B67:H67"/>
    <mergeCell ref="B68:H68"/>
    <mergeCell ref="B69:C69"/>
    <mergeCell ref="D55:F55"/>
    <mergeCell ref="B57:F57"/>
    <mergeCell ref="B58:F58"/>
    <mergeCell ref="B61:H61"/>
    <mergeCell ref="B63:H63"/>
    <mergeCell ref="B65:H65"/>
    <mergeCell ref="B51:C51"/>
    <mergeCell ref="D51:F51"/>
    <mergeCell ref="B52:C52"/>
    <mergeCell ref="D52:F52"/>
    <mergeCell ref="D53:F53"/>
    <mergeCell ref="D54:F54"/>
    <mergeCell ref="B48:C48"/>
    <mergeCell ref="D48:F48"/>
    <mergeCell ref="B49:C49"/>
    <mergeCell ref="D49:F49"/>
    <mergeCell ref="B50:C50"/>
    <mergeCell ref="D50:F50"/>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A3:H3"/>
    <mergeCell ref="A5:H5"/>
    <mergeCell ref="A8:D8"/>
    <mergeCell ref="B9:C9"/>
    <mergeCell ref="B10:C10"/>
    <mergeCell ref="B11:C11"/>
    <mergeCell ref="B30:H30"/>
    <mergeCell ref="A44:A46"/>
    <mergeCell ref="B44:C46"/>
    <mergeCell ref="D44:F44"/>
    <mergeCell ref="D45:F45"/>
    <mergeCell ref="D46:F46"/>
    <mergeCell ref="B22:H22"/>
    <mergeCell ref="A25:H25"/>
    <mergeCell ref="A27:H27"/>
    <mergeCell ref="B28:H28"/>
    <mergeCell ref="B29:H29"/>
    <mergeCell ref="B12:C12"/>
    <mergeCell ref="A16:H16"/>
    <mergeCell ref="B18:F18"/>
    <mergeCell ref="B19:H19"/>
    <mergeCell ref="B20:H20"/>
    <mergeCell ref="B21:H21"/>
  </mergeCells>
  <conditionalFormatting sqref="A116 D116:F116 D103:F103">
    <cfRule type="expression" dxfId="41" priority="22" stopIfTrue="1">
      <formula>$E$102="No"</formula>
    </cfRule>
  </conditionalFormatting>
  <conditionalFormatting sqref="A103">
    <cfRule type="expression" dxfId="40" priority="19" stopIfTrue="1">
      <formula>$E$102="No"</formula>
    </cfRule>
  </conditionalFormatting>
  <conditionalFormatting sqref="F102">
    <cfRule type="expression" dxfId="39" priority="14" stopIfTrue="1">
      <formula>$E$102="No"</formula>
    </cfRule>
  </conditionalFormatting>
  <conditionalFormatting sqref="F115">
    <cfRule type="expression" dxfId="38" priority="2" stopIfTrue="1">
      <formula>$E$102="No"</formula>
    </cfRule>
  </conditionalFormatting>
  <conditionalFormatting sqref="D139 E127:H127 D112:D113 E114:F114 E112:F112 E123:H123 D99:D100 E101 E99:F99 A25:H25 A33:H34 E104:E108 E116:F116 E126 E128 E117:E122 E103:F103 F102 F115">
    <cfRule type="expression" dxfId="37" priority="47" stopIfTrue="1">
      <formula>#REF!="Sole Bidder"</formula>
    </cfRule>
  </conditionalFormatting>
  <conditionalFormatting sqref="A131 A130:H130">
    <cfRule type="expression" dxfId="36" priority="63" stopIfTrue="1">
      <formula>#REF!="Sole Bidder"</formula>
    </cfRule>
  </conditionalFormatting>
  <conditionalFormatting sqref="A19">
    <cfRule type="expression" dxfId="35" priority="65" stopIfTrue="1">
      <formula>#REF!="Sole Bidder"</formula>
    </cfRule>
    <cfRule type="expression" dxfId="34" priority="66" stopIfTrue="1">
      <formula>#REF!=1</formula>
    </cfRule>
  </conditionalFormatting>
  <conditionalFormatting sqref="E139:F139 D141:D145">
    <cfRule type="expression" dxfId="33" priority="67" stopIfTrue="1">
      <formula>#REF!&lt;2</formula>
    </cfRule>
  </conditionalFormatting>
  <conditionalFormatting sqref="G139:H139">
    <cfRule type="expression" dxfId="32" priority="68" stopIfTrue="1">
      <formula>#REF!&lt;2</formula>
    </cfRule>
    <cfRule type="expression" dxfId="31" priority="69" stopIfTrue="1">
      <formula>#REF!=1</formula>
    </cfRule>
  </conditionalFormatting>
  <conditionalFormatting sqref="B19:H19 B18:F18">
    <cfRule type="expression" dxfId="30" priority="70" stopIfTrue="1">
      <formula>#REF!&lt;2</formula>
    </cfRule>
  </conditionalFormatting>
  <conditionalFormatting sqref="A22:H22">
    <cfRule type="expression" dxfId="29" priority="72" stopIfTrue="1">
      <formula>AND(#REF!=2,#REF!="2 or more")</formula>
    </cfRule>
  </conditionalFormatting>
  <conditionalFormatting sqref="A20:H21">
    <cfRule type="expression" dxfId="28" priority="73" stopIfTrue="1">
      <formula>#REF!=2</formula>
    </cfRule>
  </conditionalFormatting>
  <conditionalFormatting sqref="A35:H35">
    <cfRule type="expression" dxfId="27" priority="74" stopIfTrue="1">
      <formula>#REF!&lt;2</formula>
    </cfRule>
  </conditionalFormatting>
  <dataValidations count="1">
    <dataValidation type="list" allowBlank="1" showInputMessage="1" showErrorMessage="1" sqref="WUZ982989 IN65481 SJ65481 ACF65481 AMB65481 AVX65481 BFT65481 BPP65481 BZL65481 CJH65481 CTD65481 DCZ65481 DMV65481 DWR65481 EGN65481 EQJ65481 FAF65481 FKB65481 FTX65481 GDT65481 GNP65481 GXL65481 HHH65481 HRD65481 IAZ65481 IKV65481 IUR65481 JEN65481 JOJ65481 JYF65481 KIB65481 KRX65481 LBT65481 LLP65481 LVL65481 MFH65481 MPD65481 MYZ65481 NIV65481 NSR65481 OCN65481 OMJ65481 OWF65481 PGB65481 PPX65481 PZT65481 QJP65481 QTL65481 RDH65481 RND65481 RWZ65481 SGV65481 SQR65481 TAN65481 TKJ65481 TUF65481 UEB65481 UNX65481 UXT65481 VHP65481 VRL65481 WBH65481 WLD65481 WUZ65481 IN131017 SJ131017 ACF131017 AMB131017 AVX131017 BFT131017 BPP131017 BZL131017 CJH131017 CTD131017 DCZ131017 DMV131017 DWR131017 EGN131017 EQJ131017 FAF131017 FKB131017 FTX131017 GDT131017 GNP131017 GXL131017 HHH131017 HRD131017 IAZ131017 IKV131017 IUR131017 JEN131017 JOJ131017 JYF131017 KIB131017 KRX131017 LBT131017 LLP131017 LVL131017 MFH131017 MPD131017 MYZ131017 NIV131017 NSR131017 OCN131017 OMJ131017 OWF131017 PGB131017 PPX131017 PZT131017 QJP131017 QTL131017 RDH131017 RND131017 RWZ131017 SGV131017 SQR131017 TAN131017 TKJ131017 TUF131017 UEB131017 UNX131017 UXT131017 VHP131017 VRL131017 WBH131017 WLD131017 WUZ131017 IN196553 SJ196553 ACF196553 AMB196553 AVX196553 BFT196553 BPP196553 BZL196553 CJH196553 CTD196553 DCZ196553 DMV196553 DWR196553 EGN196553 EQJ196553 FAF196553 FKB196553 FTX196553 GDT196553 GNP196553 GXL196553 HHH196553 HRD196553 IAZ196553 IKV196553 IUR196553 JEN196553 JOJ196553 JYF196553 KIB196553 KRX196553 LBT196553 LLP196553 LVL196553 MFH196553 MPD196553 MYZ196553 NIV196553 NSR196553 OCN196553 OMJ196553 OWF196553 PGB196553 PPX196553 PZT196553 QJP196553 QTL196553 RDH196553 RND196553 RWZ196553 SGV196553 SQR196553 TAN196553 TKJ196553 TUF196553 UEB196553 UNX196553 UXT196553 VHP196553 VRL196553 WBH196553 WLD196553 WUZ196553 IN262089 SJ262089 ACF262089 AMB262089 AVX262089 BFT262089 BPP262089 BZL262089 CJH262089 CTD262089 DCZ262089 DMV262089 DWR262089 EGN262089 EQJ262089 FAF262089 FKB262089 FTX262089 GDT262089 GNP262089 GXL262089 HHH262089 HRD262089 IAZ262089 IKV262089 IUR262089 JEN262089 JOJ262089 JYF262089 KIB262089 KRX262089 LBT262089 LLP262089 LVL262089 MFH262089 MPD262089 MYZ262089 NIV262089 NSR262089 OCN262089 OMJ262089 OWF262089 PGB262089 PPX262089 PZT262089 QJP262089 QTL262089 RDH262089 RND262089 RWZ262089 SGV262089 SQR262089 TAN262089 TKJ262089 TUF262089 UEB262089 UNX262089 UXT262089 VHP262089 VRL262089 WBH262089 WLD262089 WUZ262089 IN327625 SJ327625 ACF327625 AMB327625 AVX327625 BFT327625 BPP327625 BZL327625 CJH327625 CTD327625 DCZ327625 DMV327625 DWR327625 EGN327625 EQJ327625 FAF327625 FKB327625 FTX327625 GDT327625 GNP327625 GXL327625 HHH327625 HRD327625 IAZ327625 IKV327625 IUR327625 JEN327625 JOJ327625 JYF327625 KIB327625 KRX327625 LBT327625 LLP327625 LVL327625 MFH327625 MPD327625 MYZ327625 NIV327625 NSR327625 OCN327625 OMJ327625 OWF327625 PGB327625 PPX327625 PZT327625 QJP327625 QTL327625 RDH327625 RND327625 RWZ327625 SGV327625 SQR327625 TAN327625 TKJ327625 TUF327625 UEB327625 UNX327625 UXT327625 VHP327625 VRL327625 WBH327625 WLD327625 WUZ327625 IN393161 SJ393161 ACF393161 AMB393161 AVX393161 BFT393161 BPP393161 BZL393161 CJH393161 CTD393161 DCZ393161 DMV393161 DWR393161 EGN393161 EQJ393161 FAF393161 FKB393161 FTX393161 GDT393161 GNP393161 GXL393161 HHH393161 HRD393161 IAZ393161 IKV393161 IUR393161 JEN393161 JOJ393161 JYF393161 KIB393161 KRX393161 LBT393161 LLP393161 LVL393161 MFH393161 MPD393161 MYZ393161 NIV393161 NSR393161 OCN393161 OMJ393161 OWF393161 PGB393161 PPX393161 PZT393161 QJP393161 QTL393161 RDH393161 RND393161 RWZ393161 SGV393161 SQR393161 TAN393161 TKJ393161 TUF393161 UEB393161 UNX393161 UXT393161 VHP393161 VRL393161 WBH393161 WLD393161 WUZ393161 IN458697 SJ458697 ACF458697 AMB458697 AVX458697 BFT458697 BPP458697 BZL458697 CJH458697 CTD458697 DCZ458697 DMV458697 DWR458697 EGN458697 EQJ458697 FAF458697 FKB458697 FTX458697 GDT458697 GNP458697 GXL458697 HHH458697 HRD458697 IAZ458697 IKV458697 IUR458697 JEN458697 JOJ458697 JYF458697 KIB458697 KRX458697 LBT458697 LLP458697 LVL458697 MFH458697 MPD458697 MYZ458697 NIV458697 NSR458697 OCN458697 OMJ458697 OWF458697 PGB458697 PPX458697 PZT458697 QJP458697 QTL458697 RDH458697 RND458697 RWZ458697 SGV458697 SQR458697 TAN458697 TKJ458697 TUF458697 UEB458697 UNX458697 UXT458697 VHP458697 VRL458697 WBH458697 WLD458697 WUZ458697 IN524233 SJ524233 ACF524233 AMB524233 AVX524233 BFT524233 BPP524233 BZL524233 CJH524233 CTD524233 DCZ524233 DMV524233 DWR524233 EGN524233 EQJ524233 FAF524233 FKB524233 FTX524233 GDT524233 GNP524233 GXL524233 HHH524233 HRD524233 IAZ524233 IKV524233 IUR524233 JEN524233 JOJ524233 JYF524233 KIB524233 KRX524233 LBT524233 LLP524233 LVL524233 MFH524233 MPD524233 MYZ524233 NIV524233 NSR524233 OCN524233 OMJ524233 OWF524233 PGB524233 PPX524233 PZT524233 QJP524233 QTL524233 RDH524233 RND524233 RWZ524233 SGV524233 SQR524233 TAN524233 TKJ524233 TUF524233 UEB524233 UNX524233 UXT524233 VHP524233 VRL524233 WBH524233 WLD524233 WUZ524233 IN589769 SJ589769 ACF589769 AMB589769 AVX589769 BFT589769 BPP589769 BZL589769 CJH589769 CTD589769 DCZ589769 DMV589769 DWR589769 EGN589769 EQJ589769 FAF589769 FKB589769 FTX589769 GDT589769 GNP589769 GXL589769 HHH589769 HRD589769 IAZ589769 IKV589769 IUR589769 JEN589769 JOJ589769 JYF589769 KIB589769 KRX589769 LBT589769 LLP589769 LVL589769 MFH589769 MPD589769 MYZ589769 NIV589769 NSR589769 OCN589769 OMJ589769 OWF589769 PGB589769 PPX589769 PZT589769 QJP589769 QTL589769 RDH589769 RND589769 RWZ589769 SGV589769 SQR589769 TAN589769 TKJ589769 TUF589769 UEB589769 UNX589769 UXT589769 VHP589769 VRL589769 WBH589769 WLD589769 WUZ589769 IN655305 SJ655305 ACF655305 AMB655305 AVX655305 BFT655305 BPP655305 BZL655305 CJH655305 CTD655305 DCZ655305 DMV655305 DWR655305 EGN655305 EQJ655305 FAF655305 FKB655305 FTX655305 GDT655305 GNP655305 GXL655305 HHH655305 HRD655305 IAZ655305 IKV655305 IUR655305 JEN655305 JOJ655305 JYF655305 KIB655305 KRX655305 LBT655305 LLP655305 LVL655305 MFH655305 MPD655305 MYZ655305 NIV655305 NSR655305 OCN655305 OMJ655305 OWF655305 PGB655305 PPX655305 PZT655305 QJP655305 QTL655305 RDH655305 RND655305 RWZ655305 SGV655305 SQR655305 TAN655305 TKJ655305 TUF655305 UEB655305 UNX655305 UXT655305 VHP655305 VRL655305 WBH655305 WLD655305 WUZ655305 IN720841 SJ720841 ACF720841 AMB720841 AVX720841 BFT720841 BPP720841 BZL720841 CJH720841 CTD720841 DCZ720841 DMV720841 DWR720841 EGN720841 EQJ720841 FAF720841 FKB720841 FTX720841 GDT720841 GNP720841 GXL720841 HHH720841 HRD720841 IAZ720841 IKV720841 IUR720841 JEN720841 JOJ720841 JYF720841 KIB720841 KRX720841 LBT720841 LLP720841 LVL720841 MFH720841 MPD720841 MYZ720841 NIV720841 NSR720841 OCN720841 OMJ720841 OWF720841 PGB720841 PPX720841 PZT720841 QJP720841 QTL720841 RDH720841 RND720841 RWZ720841 SGV720841 SQR720841 TAN720841 TKJ720841 TUF720841 UEB720841 UNX720841 UXT720841 VHP720841 VRL720841 WBH720841 WLD720841 WUZ720841 IN786377 SJ786377 ACF786377 AMB786377 AVX786377 BFT786377 BPP786377 BZL786377 CJH786377 CTD786377 DCZ786377 DMV786377 DWR786377 EGN786377 EQJ786377 FAF786377 FKB786377 FTX786377 GDT786377 GNP786377 GXL786377 HHH786377 HRD786377 IAZ786377 IKV786377 IUR786377 JEN786377 JOJ786377 JYF786377 KIB786377 KRX786377 LBT786377 LLP786377 LVL786377 MFH786377 MPD786377 MYZ786377 NIV786377 NSR786377 OCN786377 OMJ786377 OWF786377 PGB786377 PPX786377 PZT786377 QJP786377 QTL786377 RDH786377 RND786377 RWZ786377 SGV786377 SQR786377 TAN786377 TKJ786377 TUF786377 UEB786377 UNX786377 UXT786377 VHP786377 VRL786377 WBH786377 WLD786377 WUZ786377 IN851913 SJ851913 ACF851913 AMB851913 AVX851913 BFT851913 BPP851913 BZL851913 CJH851913 CTD851913 DCZ851913 DMV851913 DWR851913 EGN851913 EQJ851913 FAF851913 FKB851913 FTX851913 GDT851913 GNP851913 GXL851913 HHH851913 HRD851913 IAZ851913 IKV851913 IUR851913 JEN851913 JOJ851913 JYF851913 KIB851913 KRX851913 LBT851913 LLP851913 LVL851913 MFH851913 MPD851913 MYZ851913 NIV851913 NSR851913 OCN851913 OMJ851913 OWF851913 PGB851913 PPX851913 PZT851913 QJP851913 QTL851913 RDH851913 RND851913 RWZ851913 SGV851913 SQR851913 TAN851913 TKJ851913 TUF851913 UEB851913 UNX851913 UXT851913 VHP851913 VRL851913 WBH851913 WLD851913 WUZ851913 IN917449 SJ917449 ACF917449 AMB917449 AVX917449 BFT917449 BPP917449 BZL917449 CJH917449 CTD917449 DCZ917449 DMV917449 DWR917449 EGN917449 EQJ917449 FAF917449 FKB917449 FTX917449 GDT917449 GNP917449 GXL917449 HHH917449 HRD917449 IAZ917449 IKV917449 IUR917449 JEN917449 JOJ917449 JYF917449 KIB917449 KRX917449 LBT917449 LLP917449 LVL917449 MFH917449 MPD917449 MYZ917449 NIV917449 NSR917449 OCN917449 OMJ917449 OWF917449 PGB917449 PPX917449 PZT917449 QJP917449 QTL917449 RDH917449 RND917449 RWZ917449 SGV917449 SQR917449 TAN917449 TKJ917449 TUF917449 UEB917449 UNX917449 UXT917449 VHP917449 VRL917449 WBH917449 WLD917449 WUZ917449 IN982985 SJ982985 ACF982985 AMB982985 AVX982985 BFT982985 BPP982985 BZL982985 CJH982985 CTD982985 DCZ982985 DMV982985 DWR982985 EGN982985 EQJ982985 FAF982985 FKB982985 FTX982985 GDT982985 GNP982985 GXL982985 HHH982985 HRD982985 IAZ982985 IKV982985 IUR982985 JEN982985 JOJ982985 JYF982985 KIB982985 KRX982985 LBT982985 LLP982985 LVL982985 MFH982985 MPD982985 MYZ982985 NIV982985 NSR982985 OCN982985 OMJ982985 OWF982985 PGB982985 PPX982985 PZT982985 QJP982985 QTL982985 RDH982985 RND982985 RWZ982985 SGV982985 SQR982985 TAN982985 TKJ982985 TUF982985 UEB982985 UNX982985 UXT982985 VHP982985 VRL982985 WBH982985 WLD982985 WUZ982985 IN65483 SJ65483 ACF65483 AMB65483 AVX65483 BFT65483 BPP65483 BZL65483 CJH65483 CTD65483 DCZ65483 DMV65483 DWR65483 EGN65483 EQJ65483 FAF65483 FKB65483 FTX65483 GDT65483 GNP65483 GXL65483 HHH65483 HRD65483 IAZ65483 IKV65483 IUR65483 JEN65483 JOJ65483 JYF65483 KIB65483 KRX65483 LBT65483 LLP65483 LVL65483 MFH65483 MPD65483 MYZ65483 NIV65483 NSR65483 OCN65483 OMJ65483 OWF65483 PGB65483 PPX65483 PZT65483 QJP65483 QTL65483 RDH65483 RND65483 RWZ65483 SGV65483 SQR65483 TAN65483 TKJ65483 TUF65483 UEB65483 UNX65483 UXT65483 VHP65483 VRL65483 WBH65483 WLD65483 WUZ65483 IN131019 SJ131019 ACF131019 AMB131019 AVX131019 BFT131019 BPP131019 BZL131019 CJH131019 CTD131019 DCZ131019 DMV131019 DWR131019 EGN131019 EQJ131019 FAF131019 FKB131019 FTX131019 GDT131019 GNP131019 GXL131019 HHH131019 HRD131019 IAZ131019 IKV131019 IUR131019 JEN131019 JOJ131019 JYF131019 KIB131019 KRX131019 LBT131019 LLP131019 LVL131019 MFH131019 MPD131019 MYZ131019 NIV131019 NSR131019 OCN131019 OMJ131019 OWF131019 PGB131019 PPX131019 PZT131019 QJP131019 QTL131019 RDH131019 RND131019 RWZ131019 SGV131019 SQR131019 TAN131019 TKJ131019 TUF131019 UEB131019 UNX131019 UXT131019 VHP131019 VRL131019 WBH131019 WLD131019 WUZ131019 IN196555 SJ196555 ACF196555 AMB196555 AVX196555 BFT196555 BPP196555 BZL196555 CJH196555 CTD196555 DCZ196555 DMV196555 DWR196555 EGN196555 EQJ196555 FAF196555 FKB196555 FTX196555 GDT196555 GNP196555 GXL196555 HHH196555 HRD196555 IAZ196555 IKV196555 IUR196555 JEN196555 JOJ196555 JYF196555 KIB196555 KRX196555 LBT196555 LLP196555 LVL196555 MFH196555 MPD196555 MYZ196555 NIV196555 NSR196555 OCN196555 OMJ196555 OWF196555 PGB196555 PPX196555 PZT196555 QJP196555 QTL196555 RDH196555 RND196555 RWZ196555 SGV196555 SQR196555 TAN196555 TKJ196555 TUF196555 UEB196555 UNX196555 UXT196555 VHP196555 VRL196555 WBH196555 WLD196555 WUZ196555 IN262091 SJ262091 ACF262091 AMB262091 AVX262091 BFT262091 BPP262091 BZL262091 CJH262091 CTD262091 DCZ262091 DMV262091 DWR262091 EGN262091 EQJ262091 FAF262091 FKB262091 FTX262091 GDT262091 GNP262091 GXL262091 HHH262091 HRD262091 IAZ262091 IKV262091 IUR262091 JEN262091 JOJ262091 JYF262091 KIB262091 KRX262091 LBT262091 LLP262091 LVL262091 MFH262091 MPD262091 MYZ262091 NIV262091 NSR262091 OCN262091 OMJ262091 OWF262091 PGB262091 PPX262091 PZT262091 QJP262091 QTL262091 RDH262091 RND262091 RWZ262091 SGV262091 SQR262091 TAN262091 TKJ262091 TUF262091 UEB262091 UNX262091 UXT262091 VHP262091 VRL262091 WBH262091 WLD262091 WUZ262091 IN327627 SJ327627 ACF327627 AMB327627 AVX327627 BFT327627 BPP327627 BZL327627 CJH327627 CTD327627 DCZ327627 DMV327627 DWR327627 EGN327627 EQJ327627 FAF327627 FKB327627 FTX327627 GDT327627 GNP327627 GXL327627 HHH327627 HRD327627 IAZ327627 IKV327627 IUR327627 JEN327627 JOJ327627 JYF327627 KIB327627 KRX327627 LBT327627 LLP327627 LVL327627 MFH327627 MPD327627 MYZ327627 NIV327627 NSR327627 OCN327627 OMJ327627 OWF327627 PGB327627 PPX327627 PZT327627 QJP327627 QTL327627 RDH327627 RND327627 RWZ327627 SGV327627 SQR327627 TAN327627 TKJ327627 TUF327627 UEB327627 UNX327627 UXT327627 VHP327627 VRL327627 WBH327627 WLD327627 WUZ327627 IN393163 SJ393163 ACF393163 AMB393163 AVX393163 BFT393163 BPP393163 BZL393163 CJH393163 CTD393163 DCZ393163 DMV393163 DWR393163 EGN393163 EQJ393163 FAF393163 FKB393163 FTX393163 GDT393163 GNP393163 GXL393163 HHH393163 HRD393163 IAZ393163 IKV393163 IUR393163 JEN393163 JOJ393163 JYF393163 KIB393163 KRX393163 LBT393163 LLP393163 LVL393163 MFH393163 MPD393163 MYZ393163 NIV393163 NSR393163 OCN393163 OMJ393163 OWF393163 PGB393163 PPX393163 PZT393163 QJP393163 QTL393163 RDH393163 RND393163 RWZ393163 SGV393163 SQR393163 TAN393163 TKJ393163 TUF393163 UEB393163 UNX393163 UXT393163 VHP393163 VRL393163 WBH393163 WLD393163 WUZ393163 IN458699 SJ458699 ACF458699 AMB458699 AVX458699 BFT458699 BPP458699 BZL458699 CJH458699 CTD458699 DCZ458699 DMV458699 DWR458699 EGN458699 EQJ458699 FAF458699 FKB458699 FTX458699 GDT458699 GNP458699 GXL458699 HHH458699 HRD458699 IAZ458699 IKV458699 IUR458699 JEN458699 JOJ458699 JYF458699 KIB458699 KRX458699 LBT458699 LLP458699 LVL458699 MFH458699 MPD458699 MYZ458699 NIV458699 NSR458699 OCN458699 OMJ458699 OWF458699 PGB458699 PPX458699 PZT458699 QJP458699 QTL458699 RDH458699 RND458699 RWZ458699 SGV458699 SQR458699 TAN458699 TKJ458699 TUF458699 UEB458699 UNX458699 UXT458699 VHP458699 VRL458699 WBH458699 WLD458699 WUZ458699 IN524235 SJ524235 ACF524235 AMB524235 AVX524235 BFT524235 BPP524235 BZL524235 CJH524235 CTD524235 DCZ524235 DMV524235 DWR524235 EGN524235 EQJ524235 FAF524235 FKB524235 FTX524235 GDT524235 GNP524235 GXL524235 HHH524235 HRD524235 IAZ524235 IKV524235 IUR524235 JEN524235 JOJ524235 JYF524235 KIB524235 KRX524235 LBT524235 LLP524235 LVL524235 MFH524235 MPD524235 MYZ524235 NIV524235 NSR524235 OCN524235 OMJ524235 OWF524235 PGB524235 PPX524235 PZT524235 QJP524235 QTL524235 RDH524235 RND524235 RWZ524235 SGV524235 SQR524235 TAN524235 TKJ524235 TUF524235 UEB524235 UNX524235 UXT524235 VHP524235 VRL524235 WBH524235 WLD524235 WUZ524235 IN589771 SJ589771 ACF589771 AMB589771 AVX589771 BFT589771 BPP589771 BZL589771 CJH589771 CTD589771 DCZ589771 DMV589771 DWR589771 EGN589771 EQJ589771 FAF589771 FKB589771 FTX589771 GDT589771 GNP589771 GXL589771 HHH589771 HRD589771 IAZ589771 IKV589771 IUR589771 JEN589771 JOJ589771 JYF589771 KIB589771 KRX589771 LBT589771 LLP589771 LVL589771 MFH589771 MPD589771 MYZ589771 NIV589771 NSR589771 OCN589771 OMJ589771 OWF589771 PGB589771 PPX589771 PZT589771 QJP589771 QTL589771 RDH589771 RND589771 RWZ589771 SGV589771 SQR589771 TAN589771 TKJ589771 TUF589771 UEB589771 UNX589771 UXT589771 VHP589771 VRL589771 WBH589771 WLD589771 WUZ589771 IN655307 SJ655307 ACF655307 AMB655307 AVX655307 BFT655307 BPP655307 BZL655307 CJH655307 CTD655307 DCZ655307 DMV655307 DWR655307 EGN655307 EQJ655307 FAF655307 FKB655307 FTX655307 GDT655307 GNP655307 GXL655307 HHH655307 HRD655307 IAZ655307 IKV655307 IUR655307 JEN655307 JOJ655307 JYF655307 KIB655307 KRX655307 LBT655307 LLP655307 LVL655307 MFH655307 MPD655307 MYZ655307 NIV655307 NSR655307 OCN655307 OMJ655307 OWF655307 PGB655307 PPX655307 PZT655307 QJP655307 QTL655307 RDH655307 RND655307 RWZ655307 SGV655307 SQR655307 TAN655307 TKJ655307 TUF655307 UEB655307 UNX655307 UXT655307 VHP655307 VRL655307 WBH655307 WLD655307 WUZ655307 IN720843 SJ720843 ACF720843 AMB720843 AVX720843 BFT720843 BPP720843 BZL720843 CJH720843 CTD720843 DCZ720843 DMV720843 DWR720843 EGN720843 EQJ720843 FAF720843 FKB720843 FTX720843 GDT720843 GNP720843 GXL720843 HHH720843 HRD720843 IAZ720843 IKV720843 IUR720843 JEN720843 JOJ720843 JYF720843 KIB720843 KRX720843 LBT720843 LLP720843 LVL720843 MFH720843 MPD720843 MYZ720843 NIV720843 NSR720843 OCN720843 OMJ720843 OWF720843 PGB720843 PPX720843 PZT720843 QJP720843 QTL720843 RDH720843 RND720843 RWZ720843 SGV720843 SQR720843 TAN720843 TKJ720843 TUF720843 UEB720843 UNX720843 UXT720843 VHP720843 VRL720843 WBH720843 WLD720843 WUZ720843 IN786379 SJ786379 ACF786379 AMB786379 AVX786379 BFT786379 BPP786379 BZL786379 CJH786379 CTD786379 DCZ786379 DMV786379 DWR786379 EGN786379 EQJ786379 FAF786379 FKB786379 FTX786379 GDT786379 GNP786379 GXL786379 HHH786379 HRD786379 IAZ786379 IKV786379 IUR786379 JEN786379 JOJ786379 JYF786379 KIB786379 KRX786379 LBT786379 LLP786379 LVL786379 MFH786379 MPD786379 MYZ786379 NIV786379 NSR786379 OCN786379 OMJ786379 OWF786379 PGB786379 PPX786379 PZT786379 QJP786379 QTL786379 RDH786379 RND786379 RWZ786379 SGV786379 SQR786379 TAN786379 TKJ786379 TUF786379 UEB786379 UNX786379 UXT786379 VHP786379 VRL786379 WBH786379 WLD786379 WUZ786379 IN851915 SJ851915 ACF851915 AMB851915 AVX851915 BFT851915 BPP851915 BZL851915 CJH851915 CTD851915 DCZ851915 DMV851915 DWR851915 EGN851915 EQJ851915 FAF851915 FKB851915 FTX851915 GDT851915 GNP851915 GXL851915 HHH851915 HRD851915 IAZ851915 IKV851915 IUR851915 JEN851915 JOJ851915 JYF851915 KIB851915 KRX851915 LBT851915 LLP851915 LVL851915 MFH851915 MPD851915 MYZ851915 NIV851915 NSR851915 OCN851915 OMJ851915 OWF851915 PGB851915 PPX851915 PZT851915 QJP851915 QTL851915 RDH851915 RND851915 RWZ851915 SGV851915 SQR851915 TAN851915 TKJ851915 TUF851915 UEB851915 UNX851915 UXT851915 VHP851915 VRL851915 WBH851915 WLD851915 WUZ851915 IN917451 SJ917451 ACF917451 AMB917451 AVX917451 BFT917451 BPP917451 BZL917451 CJH917451 CTD917451 DCZ917451 DMV917451 DWR917451 EGN917451 EQJ917451 FAF917451 FKB917451 FTX917451 GDT917451 GNP917451 GXL917451 HHH917451 HRD917451 IAZ917451 IKV917451 IUR917451 JEN917451 JOJ917451 JYF917451 KIB917451 KRX917451 LBT917451 LLP917451 LVL917451 MFH917451 MPD917451 MYZ917451 NIV917451 NSR917451 OCN917451 OMJ917451 OWF917451 PGB917451 PPX917451 PZT917451 QJP917451 QTL917451 RDH917451 RND917451 RWZ917451 SGV917451 SQR917451 TAN917451 TKJ917451 TUF917451 UEB917451 UNX917451 UXT917451 VHP917451 VRL917451 WBH917451 WLD917451 WUZ917451 IN982987 SJ982987 ACF982987 AMB982987 AVX982987 BFT982987 BPP982987 BZL982987 CJH982987 CTD982987 DCZ982987 DMV982987 DWR982987 EGN982987 EQJ982987 FAF982987 FKB982987 FTX982987 GDT982987 GNP982987 GXL982987 HHH982987 HRD982987 IAZ982987 IKV982987 IUR982987 JEN982987 JOJ982987 JYF982987 KIB982987 KRX982987 LBT982987 LLP982987 LVL982987 MFH982987 MPD982987 MYZ982987 NIV982987 NSR982987 OCN982987 OMJ982987 OWF982987 PGB982987 PPX982987 PZT982987 QJP982987 QTL982987 RDH982987 RND982987 RWZ982987 SGV982987 SQR982987 TAN982987 TKJ982987 TUF982987 UEB982987 UNX982987 UXT982987 VHP982987 VRL982987 WBH982987 WLD982987 WUZ982987 IN65485 SJ65485 ACF65485 AMB65485 AVX65485 BFT65485 BPP65485 BZL65485 CJH65485 CTD65485 DCZ65485 DMV65485 DWR65485 EGN65485 EQJ65485 FAF65485 FKB65485 FTX65485 GDT65485 GNP65485 GXL65485 HHH65485 HRD65485 IAZ65485 IKV65485 IUR65485 JEN65485 JOJ65485 JYF65485 KIB65485 KRX65485 LBT65485 LLP65485 LVL65485 MFH65485 MPD65485 MYZ65485 NIV65485 NSR65485 OCN65485 OMJ65485 OWF65485 PGB65485 PPX65485 PZT65485 QJP65485 QTL65485 RDH65485 RND65485 RWZ65485 SGV65485 SQR65485 TAN65485 TKJ65485 TUF65485 UEB65485 UNX65485 UXT65485 VHP65485 VRL65485 WBH65485 WLD65485 WUZ65485 IN131021 SJ131021 ACF131021 AMB131021 AVX131021 BFT131021 BPP131021 BZL131021 CJH131021 CTD131021 DCZ131021 DMV131021 DWR131021 EGN131021 EQJ131021 FAF131021 FKB131021 FTX131021 GDT131021 GNP131021 GXL131021 HHH131021 HRD131021 IAZ131021 IKV131021 IUR131021 JEN131021 JOJ131021 JYF131021 KIB131021 KRX131021 LBT131021 LLP131021 LVL131021 MFH131021 MPD131021 MYZ131021 NIV131021 NSR131021 OCN131021 OMJ131021 OWF131021 PGB131021 PPX131021 PZT131021 QJP131021 QTL131021 RDH131021 RND131021 RWZ131021 SGV131021 SQR131021 TAN131021 TKJ131021 TUF131021 UEB131021 UNX131021 UXT131021 VHP131021 VRL131021 WBH131021 WLD131021 WUZ131021 IN196557 SJ196557 ACF196557 AMB196557 AVX196557 BFT196557 BPP196557 BZL196557 CJH196557 CTD196557 DCZ196557 DMV196557 DWR196557 EGN196557 EQJ196557 FAF196557 FKB196557 FTX196557 GDT196557 GNP196557 GXL196557 HHH196557 HRD196557 IAZ196557 IKV196557 IUR196557 JEN196557 JOJ196557 JYF196557 KIB196557 KRX196557 LBT196557 LLP196557 LVL196557 MFH196557 MPD196557 MYZ196557 NIV196557 NSR196557 OCN196557 OMJ196557 OWF196557 PGB196557 PPX196557 PZT196557 QJP196557 QTL196557 RDH196557 RND196557 RWZ196557 SGV196557 SQR196557 TAN196557 TKJ196557 TUF196557 UEB196557 UNX196557 UXT196557 VHP196557 VRL196557 WBH196557 WLD196557 WUZ196557 IN262093 SJ262093 ACF262093 AMB262093 AVX262093 BFT262093 BPP262093 BZL262093 CJH262093 CTD262093 DCZ262093 DMV262093 DWR262093 EGN262093 EQJ262093 FAF262093 FKB262093 FTX262093 GDT262093 GNP262093 GXL262093 HHH262093 HRD262093 IAZ262093 IKV262093 IUR262093 JEN262093 JOJ262093 JYF262093 KIB262093 KRX262093 LBT262093 LLP262093 LVL262093 MFH262093 MPD262093 MYZ262093 NIV262093 NSR262093 OCN262093 OMJ262093 OWF262093 PGB262093 PPX262093 PZT262093 QJP262093 QTL262093 RDH262093 RND262093 RWZ262093 SGV262093 SQR262093 TAN262093 TKJ262093 TUF262093 UEB262093 UNX262093 UXT262093 VHP262093 VRL262093 WBH262093 WLD262093 WUZ262093 IN327629 SJ327629 ACF327629 AMB327629 AVX327629 BFT327629 BPP327629 BZL327629 CJH327629 CTD327629 DCZ327629 DMV327629 DWR327629 EGN327629 EQJ327629 FAF327629 FKB327629 FTX327629 GDT327629 GNP327629 GXL327629 HHH327629 HRD327629 IAZ327629 IKV327629 IUR327629 JEN327629 JOJ327629 JYF327629 KIB327629 KRX327629 LBT327629 LLP327629 LVL327629 MFH327629 MPD327629 MYZ327629 NIV327629 NSR327629 OCN327629 OMJ327629 OWF327629 PGB327629 PPX327629 PZT327629 QJP327629 QTL327629 RDH327629 RND327629 RWZ327629 SGV327629 SQR327629 TAN327629 TKJ327629 TUF327629 UEB327629 UNX327629 UXT327629 VHP327629 VRL327629 WBH327629 WLD327629 WUZ327629 IN393165 SJ393165 ACF393165 AMB393165 AVX393165 BFT393165 BPP393165 BZL393165 CJH393165 CTD393165 DCZ393165 DMV393165 DWR393165 EGN393165 EQJ393165 FAF393165 FKB393165 FTX393165 GDT393165 GNP393165 GXL393165 HHH393165 HRD393165 IAZ393165 IKV393165 IUR393165 JEN393165 JOJ393165 JYF393165 KIB393165 KRX393165 LBT393165 LLP393165 LVL393165 MFH393165 MPD393165 MYZ393165 NIV393165 NSR393165 OCN393165 OMJ393165 OWF393165 PGB393165 PPX393165 PZT393165 QJP393165 QTL393165 RDH393165 RND393165 RWZ393165 SGV393165 SQR393165 TAN393165 TKJ393165 TUF393165 UEB393165 UNX393165 UXT393165 VHP393165 VRL393165 WBH393165 WLD393165 WUZ393165 IN458701 SJ458701 ACF458701 AMB458701 AVX458701 BFT458701 BPP458701 BZL458701 CJH458701 CTD458701 DCZ458701 DMV458701 DWR458701 EGN458701 EQJ458701 FAF458701 FKB458701 FTX458701 GDT458701 GNP458701 GXL458701 HHH458701 HRD458701 IAZ458701 IKV458701 IUR458701 JEN458701 JOJ458701 JYF458701 KIB458701 KRX458701 LBT458701 LLP458701 LVL458701 MFH458701 MPD458701 MYZ458701 NIV458701 NSR458701 OCN458701 OMJ458701 OWF458701 PGB458701 PPX458701 PZT458701 QJP458701 QTL458701 RDH458701 RND458701 RWZ458701 SGV458701 SQR458701 TAN458701 TKJ458701 TUF458701 UEB458701 UNX458701 UXT458701 VHP458701 VRL458701 WBH458701 WLD458701 WUZ458701 IN524237 SJ524237 ACF524237 AMB524237 AVX524237 BFT524237 BPP524237 BZL524237 CJH524237 CTD524237 DCZ524237 DMV524237 DWR524237 EGN524237 EQJ524237 FAF524237 FKB524237 FTX524237 GDT524237 GNP524237 GXL524237 HHH524237 HRD524237 IAZ524237 IKV524237 IUR524237 JEN524237 JOJ524237 JYF524237 KIB524237 KRX524237 LBT524237 LLP524237 LVL524237 MFH524237 MPD524237 MYZ524237 NIV524237 NSR524237 OCN524237 OMJ524237 OWF524237 PGB524237 PPX524237 PZT524237 QJP524237 QTL524237 RDH524237 RND524237 RWZ524237 SGV524237 SQR524237 TAN524237 TKJ524237 TUF524237 UEB524237 UNX524237 UXT524237 VHP524237 VRL524237 WBH524237 WLD524237 WUZ524237 IN589773 SJ589773 ACF589773 AMB589773 AVX589773 BFT589773 BPP589773 BZL589773 CJH589773 CTD589773 DCZ589773 DMV589773 DWR589773 EGN589773 EQJ589773 FAF589773 FKB589773 FTX589773 GDT589773 GNP589773 GXL589773 HHH589773 HRD589773 IAZ589773 IKV589773 IUR589773 JEN589773 JOJ589773 JYF589773 KIB589773 KRX589773 LBT589773 LLP589773 LVL589773 MFH589773 MPD589773 MYZ589773 NIV589773 NSR589773 OCN589773 OMJ589773 OWF589773 PGB589773 PPX589773 PZT589773 QJP589773 QTL589773 RDH589773 RND589773 RWZ589773 SGV589773 SQR589773 TAN589773 TKJ589773 TUF589773 UEB589773 UNX589773 UXT589773 VHP589773 VRL589773 WBH589773 WLD589773 WUZ589773 IN655309 SJ655309 ACF655309 AMB655309 AVX655309 BFT655309 BPP655309 BZL655309 CJH655309 CTD655309 DCZ655309 DMV655309 DWR655309 EGN655309 EQJ655309 FAF655309 FKB655309 FTX655309 GDT655309 GNP655309 GXL655309 HHH655309 HRD655309 IAZ655309 IKV655309 IUR655309 JEN655309 JOJ655309 JYF655309 KIB655309 KRX655309 LBT655309 LLP655309 LVL655309 MFH655309 MPD655309 MYZ655309 NIV655309 NSR655309 OCN655309 OMJ655309 OWF655309 PGB655309 PPX655309 PZT655309 QJP655309 QTL655309 RDH655309 RND655309 RWZ655309 SGV655309 SQR655309 TAN655309 TKJ655309 TUF655309 UEB655309 UNX655309 UXT655309 VHP655309 VRL655309 WBH655309 WLD655309 WUZ655309 IN720845 SJ720845 ACF720845 AMB720845 AVX720845 BFT720845 BPP720845 BZL720845 CJH720845 CTD720845 DCZ720845 DMV720845 DWR720845 EGN720845 EQJ720845 FAF720845 FKB720845 FTX720845 GDT720845 GNP720845 GXL720845 HHH720845 HRD720845 IAZ720845 IKV720845 IUR720845 JEN720845 JOJ720845 JYF720845 KIB720845 KRX720845 LBT720845 LLP720845 LVL720845 MFH720845 MPD720845 MYZ720845 NIV720845 NSR720845 OCN720845 OMJ720845 OWF720845 PGB720845 PPX720845 PZT720845 QJP720845 QTL720845 RDH720845 RND720845 RWZ720845 SGV720845 SQR720845 TAN720845 TKJ720845 TUF720845 UEB720845 UNX720845 UXT720845 VHP720845 VRL720845 WBH720845 WLD720845 WUZ720845 IN786381 SJ786381 ACF786381 AMB786381 AVX786381 BFT786381 BPP786381 BZL786381 CJH786381 CTD786381 DCZ786381 DMV786381 DWR786381 EGN786381 EQJ786381 FAF786381 FKB786381 FTX786381 GDT786381 GNP786381 GXL786381 HHH786381 HRD786381 IAZ786381 IKV786381 IUR786381 JEN786381 JOJ786381 JYF786381 KIB786381 KRX786381 LBT786381 LLP786381 LVL786381 MFH786381 MPD786381 MYZ786381 NIV786381 NSR786381 OCN786381 OMJ786381 OWF786381 PGB786381 PPX786381 PZT786381 QJP786381 QTL786381 RDH786381 RND786381 RWZ786381 SGV786381 SQR786381 TAN786381 TKJ786381 TUF786381 UEB786381 UNX786381 UXT786381 VHP786381 VRL786381 WBH786381 WLD786381 WUZ786381 IN851917 SJ851917 ACF851917 AMB851917 AVX851917 BFT851917 BPP851917 BZL851917 CJH851917 CTD851917 DCZ851917 DMV851917 DWR851917 EGN851917 EQJ851917 FAF851917 FKB851917 FTX851917 GDT851917 GNP851917 GXL851917 HHH851917 HRD851917 IAZ851917 IKV851917 IUR851917 JEN851917 JOJ851917 JYF851917 KIB851917 KRX851917 LBT851917 LLP851917 LVL851917 MFH851917 MPD851917 MYZ851917 NIV851917 NSR851917 OCN851917 OMJ851917 OWF851917 PGB851917 PPX851917 PZT851917 QJP851917 QTL851917 RDH851917 RND851917 RWZ851917 SGV851917 SQR851917 TAN851917 TKJ851917 TUF851917 UEB851917 UNX851917 UXT851917 VHP851917 VRL851917 WBH851917 WLD851917 WUZ851917 IN917453 SJ917453 ACF917453 AMB917453 AVX917453 BFT917453 BPP917453 BZL917453 CJH917453 CTD917453 DCZ917453 DMV917453 DWR917453 EGN917453 EQJ917453 FAF917453 FKB917453 FTX917453 GDT917453 GNP917453 GXL917453 HHH917453 HRD917453 IAZ917453 IKV917453 IUR917453 JEN917453 JOJ917453 JYF917453 KIB917453 KRX917453 LBT917453 LLP917453 LVL917453 MFH917453 MPD917453 MYZ917453 NIV917453 NSR917453 OCN917453 OMJ917453 OWF917453 PGB917453 PPX917453 PZT917453 QJP917453 QTL917453 RDH917453 RND917453 RWZ917453 SGV917453 SQR917453 TAN917453 TKJ917453 TUF917453 UEB917453 UNX917453 UXT917453 VHP917453 VRL917453 WBH917453 WLD917453 WUZ917453 IN982989 SJ982989 ACF982989 AMB982989 AVX982989 BFT982989 BPP982989 BZL982989 CJH982989 CTD982989 DCZ982989 DMV982989 DWR982989 EGN982989 EQJ982989 FAF982989 FKB982989 FTX982989 GDT982989 GNP982989 GXL982989 HHH982989 HRD982989 IAZ982989 IKV982989 IUR982989 JEN982989 JOJ982989 JYF982989 KIB982989 KRX982989 LBT982989 LLP982989 LVL982989 MFH982989 MPD982989 MYZ982989 NIV982989 NSR982989 OCN982989 OMJ982989 OWF982989 PGB982989 PPX982989 PZT982989 QJP982989 QTL982989 RDH982989 RND982989 RWZ982989 SGV982989 SQR982989 TAN982989 TKJ982989 TUF982989 UEB982989 UNX982989 UXT982989 VHP982989 VRL982989 WBH982989 WLD982989" xr:uid="{00000000-0002-0000-0600-000000000000}">
      <formula1>#REF!</formula1>
    </dataValidation>
  </dataValidations>
  <printOptions horizontalCentered="1"/>
  <pageMargins left="0.42" right="0.28999999999999998" top="0.4" bottom="0.31" header="0.32" footer="0.24"/>
  <pageSetup paperSize="9" scale="52" fitToHeight="0" orientation="portrait" r:id="rId12"/>
  <headerFooter alignWithMargins="0"/>
  <rowBreaks count="1" manualBreakCount="1">
    <brk id="98" max="8" man="1"/>
  </rowBreaks>
  <ignoredErrors>
    <ignoredError sqref="A88:H88 I88:XFD88 A131" numberStoredAsText="1"/>
  </ignoredErrors>
  <drawing r:id="rId13"/>
  <legacyDrawing r:id="rId14"/>
  <mc:AlternateContent xmlns:mc="http://schemas.openxmlformats.org/markup-compatibility/2006">
    <mc:Choice Requires="x14">
      <controls>
        <mc:AlternateContent xmlns:mc="http://schemas.openxmlformats.org/markup-compatibility/2006">
          <mc:Choice Requires="x14">
            <control shapeId="141319" r:id="rId15" name="Check Box 7">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0" r:id="rId16" name="Check Box 8">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1" r:id="rId17" name="Check Box 9">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2" r:id="rId18" name="Check Box 10">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3" r:id="rId19" name="Check Box 11">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4" r:id="rId20" name="Check Box 12">
              <controlPr defaultSize="0" autoFill="0" autoLine="0" autoPict="0">
                <anchor moveWithCells="1" sizeWithCells="1">
                  <from>
                    <xdr:col>5</xdr:col>
                    <xdr:colOff>47625</xdr:colOff>
                    <xdr:row>81</xdr:row>
                    <xdr:rowOff>0</xdr:rowOff>
                  </from>
                  <to>
                    <xdr:col>5</xdr:col>
                    <xdr:colOff>47625</xdr:colOff>
                    <xdr:row>81</xdr:row>
                    <xdr:rowOff>0</xdr:rowOff>
                  </to>
                </anchor>
              </controlPr>
            </control>
          </mc:Choice>
        </mc:AlternateContent>
        <mc:AlternateContent xmlns:mc="http://schemas.openxmlformats.org/markup-compatibility/2006">
          <mc:Choice Requires="x14">
            <control shapeId="141325" r:id="rId21" name="Check Box 13">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6" r:id="rId22" name="Check Box 14">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7" r:id="rId23" name="Check Box 15">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8" r:id="rId24" name="Check Box 16">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9" r:id="rId25" name="Check Box 17">
              <controlPr defaultSize="0" autoFill="0" autoLine="0" autoPict="0">
                <anchor moveWithCells="1" sizeWithCells="1">
                  <from>
                    <xdr:col>7</xdr:col>
                    <xdr:colOff>2705100</xdr:colOff>
                    <xdr:row>81</xdr:row>
                    <xdr:rowOff>0</xdr:rowOff>
                  </from>
                  <to>
                    <xdr:col>8</xdr:col>
                    <xdr:colOff>0</xdr:colOff>
                    <xdr:row>81</xdr:row>
                    <xdr:rowOff>0</xdr:rowOff>
                  </to>
                </anchor>
              </controlPr>
            </control>
          </mc:Choice>
        </mc:AlternateContent>
        <mc:AlternateContent xmlns:mc="http://schemas.openxmlformats.org/markup-compatibility/2006">
          <mc:Choice Requires="x14">
            <control shapeId="141330" r:id="rId26" name="Check Box 18">
              <controlPr defaultSize="0" autoFill="0" autoLine="0" autoPict="0">
                <anchor moveWithCells="1" sizeWithCells="1">
                  <from>
                    <xdr:col>7</xdr:col>
                    <xdr:colOff>47625</xdr:colOff>
                    <xdr:row>81</xdr:row>
                    <xdr:rowOff>0</xdr:rowOff>
                  </from>
                  <to>
                    <xdr:col>7</xdr:col>
                    <xdr:colOff>47625</xdr:colOff>
                    <xdr:row>81</xdr:row>
                    <xdr:rowOff>0</xdr:rowOff>
                  </to>
                </anchor>
              </controlPr>
            </control>
          </mc:Choice>
        </mc:AlternateContent>
        <mc:AlternateContent xmlns:mc="http://schemas.openxmlformats.org/markup-compatibility/2006">
          <mc:Choice Requires="x14">
            <control shapeId="141337" r:id="rId27" name="Check Box 25">
              <controlPr defaultSize="0" autoFill="0" autoLine="0" autoPict="0">
                <anchor moveWithCells="1">
                  <from>
                    <xdr:col>5</xdr:col>
                    <xdr:colOff>85725</xdr:colOff>
                    <xdr:row>81</xdr:row>
                    <xdr:rowOff>38100</xdr:rowOff>
                  </from>
                  <to>
                    <xdr:col>5</xdr:col>
                    <xdr:colOff>1619250</xdr:colOff>
                    <xdr:row>81</xdr:row>
                    <xdr:rowOff>266700</xdr:rowOff>
                  </to>
                </anchor>
              </controlPr>
            </control>
          </mc:Choice>
        </mc:AlternateContent>
        <mc:AlternateContent xmlns:mc="http://schemas.openxmlformats.org/markup-compatibility/2006">
          <mc:Choice Requires="x14">
            <control shapeId="141338" r:id="rId28" name="Check Box 26">
              <controlPr defaultSize="0" autoFill="0" autoLine="0" autoPict="0">
                <anchor moveWithCells="1">
                  <from>
                    <xdr:col>6</xdr:col>
                    <xdr:colOff>38100</xdr:colOff>
                    <xdr:row>81</xdr:row>
                    <xdr:rowOff>28575</xdr:rowOff>
                  </from>
                  <to>
                    <xdr:col>6</xdr:col>
                    <xdr:colOff>1571625</xdr:colOff>
                    <xdr:row>81</xdr:row>
                    <xdr:rowOff>257175</xdr:rowOff>
                  </to>
                </anchor>
              </controlPr>
            </control>
          </mc:Choice>
        </mc:AlternateContent>
        <mc:AlternateContent xmlns:mc="http://schemas.openxmlformats.org/markup-compatibility/2006">
          <mc:Choice Requires="x14">
            <control shapeId="141339" r:id="rId29" name="Check Box 27">
              <controlPr defaultSize="0" autoFill="0" autoLine="0" autoPict="0">
                <anchor moveWithCells="1">
                  <from>
                    <xdr:col>7</xdr:col>
                    <xdr:colOff>95250</xdr:colOff>
                    <xdr:row>81</xdr:row>
                    <xdr:rowOff>19050</xdr:rowOff>
                  </from>
                  <to>
                    <xdr:col>7</xdr:col>
                    <xdr:colOff>1628775</xdr:colOff>
                    <xdr:row>81</xdr:row>
                    <xdr:rowOff>247650</xdr:rowOff>
                  </to>
                </anchor>
              </controlPr>
            </control>
          </mc:Choice>
        </mc:AlternateContent>
        <mc:AlternateContent xmlns:mc="http://schemas.openxmlformats.org/markup-compatibility/2006">
          <mc:Choice Requires="x14">
            <control shapeId="141340" r:id="rId30" name="Check Box 28">
              <controlPr defaultSize="0" autoFill="0" autoLine="0" autoPict="0">
                <anchor moveWithCells="1">
                  <from>
                    <xdr:col>5</xdr:col>
                    <xdr:colOff>85725</xdr:colOff>
                    <xdr:row>82</xdr:row>
                    <xdr:rowOff>38100</xdr:rowOff>
                  </from>
                  <to>
                    <xdr:col>5</xdr:col>
                    <xdr:colOff>1619250</xdr:colOff>
                    <xdr:row>82</xdr:row>
                    <xdr:rowOff>266700</xdr:rowOff>
                  </to>
                </anchor>
              </controlPr>
            </control>
          </mc:Choice>
        </mc:AlternateContent>
        <mc:AlternateContent xmlns:mc="http://schemas.openxmlformats.org/markup-compatibility/2006">
          <mc:Choice Requires="x14">
            <control shapeId="141341" r:id="rId31" name="Check Box 29">
              <controlPr defaultSize="0" autoFill="0" autoLine="0" autoPict="0">
                <anchor moveWithCells="1">
                  <from>
                    <xdr:col>5</xdr:col>
                    <xdr:colOff>95250</xdr:colOff>
                    <xdr:row>82</xdr:row>
                    <xdr:rowOff>219075</xdr:rowOff>
                  </from>
                  <to>
                    <xdr:col>5</xdr:col>
                    <xdr:colOff>1628775</xdr:colOff>
                    <xdr:row>82</xdr:row>
                    <xdr:rowOff>447675</xdr:rowOff>
                  </to>
                </anchor>
              </controlPr>
            </control>
          </mc:Choice>
        </mc:AlternateContent>
        <mc:AlternateContent xmlns:mc="http://schemas.openxmlformats.org/markup-compatibility/2006">
          <mc:Choice Requires="x14">
            <control shapeId="141342" r:id="rId32" name="Check Box 30">
              <controlPr defaultSize="0" autoFill="0" autoLine="0" autoPict="0">
                <anchor moveWithCells="1">
                  <from>
                    <xdr:col>5</xdr:col>
                    <xdr:colOff>104775</xdr:colOff>
                    <xdr:row>82</xdr:row>
                    <xdr:rowOff>428625</xdr:rowOff>
                  </from>
                  <to>
                    <xdr:col>5</xdr:col>
                    <xdr:colOff>1628775</xdr:colOff>
                    <xdr:row>82</xdr:row>
                    <xdr:rowOff>657225</xdr:rowOff>
                  </to>
                </anchor>
              </controlPr>
            </control>
          </mc:Choice>
        </mc:AlternateContent>
        <mc:AlternateContent xmlns:mc="http://schemas.openxmlformats.org/markup-compatibility/2006">
          <mc:Choice Requires="x14">
            <control shapeId="141344" r:id="rId33" name="Check Box 32">
              <controlPr defaultSize="0" autoFill="0" autoLine="0" autoPict="0">
                <anchor moveWithCells="1">
                  <from>
                    <xdr:col>5</xdr:col>
                    <xdr:colOff>85725</xdr:colOff>
                    <xdr:row>81</xdr:row>
                    <xdr:rowOff>247650</xdr:rowOff>
                  </from>
                  <to>
                    <xdr:col>5</xdr:col>
                    <xdr:colOff>1619250</xdr:colOff>
                    <xdr:row>81</xdr:row>
                    <xdr:rowOff>476250</xdr:rowOff>
                  </to>
                </anchor>
              </controlPr>
            </control>
          </mc:Choice>
        </mc:AlternateContent>
        <mc:AlternateContent xmlns:mc="http://schemas.openxmlformats.org/markup-compatibility/2006">
          <mc:Choice Requires="x14">
            <control shapeId="141345" r:id="rId34" name="Check Box 33">
              <controlPr defaultSize="0" autoFill="0" autoLine="0" autoPict="0">
                <anchor moveWithCells="1">
                  <from>
                    <xdr:col>5</xdr:col>
                    <xdr:colOff>85725</xdr:colOff>
                    <xdr:row>81</xdr:row>
                    <xdr:rowOff>447675</xdr:rowOff>
                  </from>
                  <to>
                    <xdr:col>5</xdr:col>
                    <xdr:colOff>1619250</xdr:colOff>
                    <xdr:row>81</xdr:row>
                    <xdr:rowOff>676275</xdr:rowOff>
                  </to>
                </anchor>
              </controlPr>
            </control>
          </mc:Choice>
        </mc:AlternateContent>
        <mc:AlternateContent xmlns:mc="http://schemas.openxmlformats.org/markup-compatibility/2006">
          <mc:Choice Requires="x14">
            <control shapeId="141346" r:id="rId35" name="Check Box 34">
              <controlPr defaultSize="0" autoFill="0" autoLine="0" autoPict="0">
                <anchor moveWithCells="1">
                  <from>
                    <xdr:col>6</xdr:col>
                    <xdr:colOff>85725</xdr:colOff>
                    <xdr:row>81</xdr:row>
                    <xdr:rowOff>38100</xdr:rowOff>
                  </from>
                  <to>
                    <xdr:col>6</xdr:col>
                    <xdr:colOff>1609725</xdr:colOff>
                    <xdr:row>81</xdr:row>
                    <xdr:rowOff>266700</xdr:rowOff>
                  </to>
                </anchor>
              </controlPr>
            </control>
          </mc:Choice>
        </mc:AlternateContent>
        <mc:AlternateContent xmlns:mc="http://schemas.openxmlformats.org/markup-compatibility/2006">
          <mc:Choice Requires="x14">
            <control shapeId="141347" r:id="rId36" name="Check Box 35">
              <controlPr defaultSize="0" autoFill="0" autoLine="0" autoPict="0">
                <anchor moveWithCells="1">
                  <from>
                    <xdr:col>6</xdr:col>
                    <xdr:colOff>85725</xdr:colOff>
                    <xdr:row>81</xdr:row>
                    <xdr:rowOff>247650</xdr:rowOff>
                  </from>
                  <to>
                    <xdr:col>6</xdr:col>
                    <xdr:colOff>1619250</xdr:colOff>
                    <xdr:row>81</xdr:row>
                    <xdr:rowOff>476250</xdr:rowOff>
                  </to>
                </anchor>
              </controlPr>
            </control>
          </mc:Choice>
        </mc:AlternateContent>
        <mc:AlternateContent xmlns:mc="http://schemas.openxmlformats.org/markup-compatibility/2006">
          <mc:Choice Requires="x14">
            <control shapeId="141348" r:id="rId37" name="Check Box 36">
              <controlPr defaultSize="0" autoFill="0" autoLine="0" autoPict="0">
                <anchor moveWithCells="1">
                  <from>
                    <xdr:col>6</xdr:col>
                    <xdr:colOff>85725</xdr:colOff>
                    <xdr:row>81</xdr:row>
                    <xdr:rowOff>447675</xdr:rowOff>
                  </from>
                  <to>
                    <xdr:col>6</xdr:col>
                    <xdr:colOff>1619250</xdr:colOff>
                    <xdr:row>81</xdr:row>
                    <xdr:rowOff>676275</xdr:rowOff>
                  </to>
                </anchor>
              </controlPr>
            </control>
          </mc:Choice>
        </mc:AlternateContent>
        <mc:AlternateContent xmlns:mc="http://schemas.openxmlformats.org/markup-compatibility/2006">
          <mc:Choice Requires="x14">
            <control shapeId="141349" r:id="rId38" name="Check Box 37">
              <controlPr defaultSize="0" autoFill="0" autoLine="0" autoPict="0">
                <anchor moveWithCells="1">
                  <from>
                    <xdr:col>7</xdr:col>
                    <xdr:colOff>38100</xdr:colOff>
                    <xdr:row>81</xdr:row>
                    <xdr:rowOff>28575</xdr:rowOff>
                  </from>
                  <to>
                    <xdr:col>7</xdr:col>
                    <xdr:colOff>1571625</xdr:colOff>
                    <xdr:row>81</xdr:row>
                    <xdr:rowOff>257175</xdr:rowOff>
                  </to>
                </anchor>
              </controlPr>
            </control>
          </mc:Choice>
        </mc:AlternateContent>
        <mc:AlternateContent xmlns:mc="http://schemas.openxmlformats.org/markup-compatibility/2006">
          <mc:Choice Requires="x14">
            <control shapeId="141350" r:id="rId39" name="Check Box 38">
              <controlPr defaultSize="0" autoFill="0" autoLine="0" autoPict="0">
                <anchor moveWithCells="1">
                  <from>
                    <xdr:col>7</xdr:col>
                    <xdr:colOff>85725</xdr:colOff>
                    <xdr:row>81</xdr:row>
                    <xdr:rowOff>38100</xdr:rowOff>
                  </from>
                  <to>
                    <xdr:col>7</xdr:col>
                    <xdr:colOff>1609725</xdr:colOff>
                    <xdr:row>81</xdr:row>
                    <xdr:rowOff>266700</xdr:rowOff>
                  </to>
                </anchor>
              </controlPr>
            </control>
          </mc:Choice>
        </mc:AlternateContent>
        <mc:AlternateContent xmlns:mc="http://schemas.openxmlformats.org/markup-compatibility/2006">
          <mc:Choice Requires="x14">
            <control shapeId="141351" r:id="rId40" name="Check Box 39">
              <controlPr defaultSize="0" autoFill="0" autoLine="0" autoPict="0">
                <anchor moveWithCells="1">
                  <from>
                    <xdr:col>7</xdr:col>
                    <xdr:colOff>85725</xdr:colOff>
                    <xdr:row>81</xdr:row>
                    <xdr:rowOff>247650</xdr:rowOff>
                  </from>
                  <to>
                    <xdr:col>7</xdr:col>
                    <xdr:colOff>1619250</xdr:colOff>
                    <xdr:row>81</xdr:row>
                    <xdr:rowOff>476250</xdr:rowOff>
                  </to>
                </anchor>
              </controlPr>
            </control>
          </mc:Choice>
        </mc:AlternateContent>
        <mc:AlternateContent xmlns:mc="http://schemas.openxmlformats.org/markup-compatibility/2006">
          <mc:Choice Requires="x14">
            <control shapeId="141352" r:id="rId41" name="Check Box 40">
              <controlPr defaultSize="0" autoFill="0" autoLine="0" autoPict="0">
                <anchor moveWithCells="1">
                  <from>
                    <xdr:col>7</xdr:col>
                    <xdr:colOff>85725</xdr:colOff>
                    <xdr:row>81</xdr:row>
                    <xdr:rowOff>447675</xdr:rowOff>
                  </from>
                  <to>
                    <xdr:col>7</xdr:col>
                    <xdr:colOff>1619250</xdr:colOff>
                    <xdr:row>81</xdr:row>
                    <xdr:rowOff>676275</xdr:rowOff>
                  </to>
                </anchor>
              </controlPr>
            </control>
          </mc:Choice>
        </mc:AlternateContent>
        <mc:AlternateContent xmlns:mc="http://schemas.openxmlformats.org/markup-compatibility/2006">
          <mc:Choice Requires="x14">
            <control shapeId="141353" r:id="rId42" name="Check Box 41">
              <controlPr defaultSize="0" autoFill="0" autoLine="0" autoPict="0">
                <anchor moveWithCells="1">
                  <from>
                    <xdr:col>6</xdr:col>
                    <xdr:colOff>85725</xdr:colOff>
                    <xdr:row>82</xdr:row>
                    <xdr:rowOff>38100</xdr:rowOff>
                  </from>
                  <to>
                    <xdr:col>6</xdr:col>
                    <xdr:colOff>1619250</xdr:colOff>
                    <xdr:row>82</xdr:row>
                    <xdr:rowOff>266700</xdr:rowOff>
                  </to>
                </anchor>
              </controlPr>
            </control>
          </mc:Choice>
        </mc:AlternateContent>
        <mc:AlternateContent xmlns:mc="http://schemas.openxmlformats.org/markup-compatibility/2006">
          <mc:Choice Requires="x14">
            <control shapeId="141354" r:id="rId43" name="Check Box 42">
              <controlPr defaultSize="0" autoFill="0" autoLine="0" autoPict="0">
                <anchor moveWithCells="1">
                  <from>
                    <xdr:col>6</xdr:col>
                    <xdr:colOff>95250</xdr:colOff>
                    <xdr:row>82</xdr:row>
                    <xdr:rowOff>219075</xdr:rowOff>
                  </from>
                  <to>
                    <xdr:col>6</xdr:col>
                    <xdr:colOff>1628775</xdr:colOff>
                    <xdr:row>82</xdr:row>
                    <xdr:rowOff>447675</xdr:rowOff>
                  </to>
                </anchor>
              </controlPr>
            </control>
          </mc:Choice>
        </mc:AlternateContent>
        <mc:AlternateContent xmlns:mc="http://schemas.openxmlformats.org/markup-compatibility/2006">
          <mc:Choice Requires="x14">
            <control shapeId="141355" r:id="rId44" name="Check Box 43">
              <controlPr defaultSize="0" autoFill="0" autoLine="0" autoPict="0">
                <anchor moveWithCells="1">
                  <from>
                    <xdr:col>6</xdr:col>
                    <xdr:colOff>104775</xdr:colOff>
                    <xdr:row>82</xdr:row>
                    <xdr:rowOff>428625</xdr:rowOff>
                  </from>
                  <to>
                    <xdr:col>6</xdr:col>
                    <xdr:colOff>1628775</xdr:colOff>
                    <xdr:row>82</xdr:row>
                    <xdr:rowOff>657225</xdr:rowOff>
                  </to>
                </anchor>
              </controlPr>
            </control>
          </mc:Choice>
        </mc:AlternateContent>
        <mc:AlternateContent xmlns:mc="http://schemas.openxmlformats.org/markup-compatibility/2006">
          <mc:Choice Requires="x14">
            <control shapeId="141356" r:id="rId45" name="Check Box 44">
              <controlPr defaultSize="0" autoFill="0" autoLine="0" autoPict="0">
                <anchor moveWithCells="1">
                  <from>
                    <xdr:col>7</xdr:col>
                    <xdr:colOff>85725</xdr:colOff>
                    <xdr:row>82</xdr:row>
                    <xdr:rowOff>38100</xdr:rowOff>
                  </from>
                  <to>
                    <xdr:col>7</xdr:col>
                    <xdr:colOff>1619250</xdr:colOff>
                    <xdr:row>82</xdr:row>
                    <xdr:rowOff>266700</xdr:rowOff>
                  </to>
                </anchor>
              </controlPr>
            </control>
          </mc:Choice>
        </mc:AlternateContent>
        <mc:AlternateContent xmlns:mc="http://schemas.openxmlformats.org/markup-compatibility/2006">
          <mc:Choice Requires="x14">
            <control shapeId="141357" r:id="rId46" name="Check Box 45">
              <controlPr defaultSize="0" autoFill="0" autoLine="0" autoPict="0">
                <anchor moveWithCells="1">
                  <from>
                    <xdr:col>7</xdr:col>
                    <xdr:colOff>95250</xdr:colOff>
                    <xdr:row>82</xdr:row>
                    <xdr:rowOff>219075</xdr:rowOff>
                  </from>
                  <to>
                    <xdr:col>7</xdr:col>
                    <xdr:colOff>1628775</xdr:colOff>
                    <xdr:row>82</xdr:row>
                    <xdr:rowOff>447675</xdr:rowOff>
                  </to>
                </anchor>
              </controlPr>
            </control>
          </mc:Choice>
        </mc:AlternateContent>
        <mc:AlternateContent xmlns:mc="http://schemas.openxmlformats.org/markup-compatibility/2006">
          <mc:Choice Requires="x14">
            <control shapeId="141358" r:id="rId47" name="Check Box 46">
              <controlPr defaultSize="0" autoFill="0" autoLine="0" autoPict="0">
                <anchor moveWithCells="1">
                  <from>
                    <xdr:col>7</xdr:col>
                    <xdr:colOff>104775</xdr:colOff>
                    <xdr:row>82</xdr:row>
                    <xdr:rowOff>428625</xdr:rowOff>
                  </from>
                  <to>
                    <xdr:col>7</xdr:col>
                    <xdr:colOff>1628775</xdr:colOff>
                    <xdr:row>82</xdr:row>
                    <xdr:rowOff>657225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G141:G145 IL141:IL145 SH141:SH145 ACD141:ACD145 ALZ141:ALZ145 AVV141:AVV145 BFR141:BFR145 BPN141:BPN145 BZJ141:BZJ145 CJF141:CJF145 CTB141:CTB145 DCX141:DCX145 DMT141:DMT145 DWP141:DWP145 EGL141:EGL145 EQH141:EQH145 FAD141:FAD145 FJZ141:FJZ145 FTV141:FTV145 GDR141:GDR145 GNN141:GNN145 GXJ141:GXJ145 HHF141:HHF145 HRB141:HRB145 IAX141:IAX145 IKT141:IKT145 IUP141:IUP145 JEL141:JEL145 JOH141:JOH145 JYD141:JYD145 KHZ141:KHZ145 KRV141:KRV145 LBR141:LBR145 LLN141:LLN145 LVJ141:LVJ145 MFF141:MFF145 MPB141:MPB145 MYX141:MYX145 NIT141:NIT145 NSP141:NSP145 OCL141:OCL145 OMH141:OMH145 OWD141:OWD145 PFZ141:PFZ145 PPV141:PPV145 PZR141:PZR145 QJN141:QJN145 QTJ141:QTJ145 RDF141:RDF145 RNB141:RNB145 RWX141:RWX145 SGT141:SGT145 SQP141:SQP145 TAL141:TAL145 TKH141:TKH145 TUD141:TUD145 UDZ141:UDZ145 UNV141:UNV145 UXR141:UXR145 VHN141:VHN145 VRJ141:VRJ145 WBF141:WBF145 WLB141:WLB145 WUX141:WUX145 G65677:G65681 IL65677:IL65681 SH65677:SH65681 ACD65677:ACD65681 ALZ65677:ALZ65681 AVV65677:AVV65681 BFR65677:BFR65681 BPN65677:BPN65681 BZJ65677:BZJ65681 CJF65677:CJF65681 CTB65677:CTB65681 DCX65677:DCX65681 DMT65677:DMT65681 DWP65677:DWP65681 EGL65677:EGL65681 EQH65677:EQH65681 FAD65677:FAD65681 FJZ65677:FJZ65681 FTV65677:FTV65681 GDR65677:GDR65681 GNN65677:GNN65681 GXJ65677:GXJ65681 HHF65677:HHF65681 HRB65677:HRB65681 IAX65677:IAX65681 IKT65677:IKT65681 IUP65677:IUP65681 JEL65677:JEL65681 JOH65677:JOH65681 JYD65677:JYD65681 KHZ65677:KHZ65681 KRV65677:KRV65681 LBR65677:LBR65681 LLN65677:LLN65681 LVJ65677:LVJ65681 MFF65677:MFF65681 MPB65677:MPB65681 MYX65677:MYX65681 NIT65677:NIT65681 NSP65677:NSP65681 OCL65677:OCL65681 OMH65677:OMH65681 OWD65677:OWD65681 PFZ65677:PFZ65681 PPV65677:PPV65681 PZR65677:PZR65681 QJN65677:QJN65681 QTJ65677:QTJ65681 RDF65677:RDF65681 RNB65677:RNB65681 RWX65677:RWX65681 SGT65677:SGT65681 SQP65677:SQP65681 TAL65677:TAL65681 TKH65677:TKH65681 TUD65677:TUD65681 UDZ65677:UDZ65681 UNV65677:UNV65681 UXR65677:UXR65681 VHN65677:VHN65681 VRJ65677:VRJ65681 WBF65677:WBF65681 WLB65677:WLB65681 WUX65677:WUX65681 G131213:G131217 IL131213:IL131217 SH131213:SH131217 ACD131213:ACD131217 ALZ131213:ALZ131217 AVV131213:AVV131217 BFR131213:BFR131217 BPN131213:BPN131217 BZJ131213:BZJ131217 CJF131213:CJF131217 CTB131213:CTB131217 DCX131213:DCX131217 DMT131213:DMT131217 DWP131213:DWP131217 EGL131213:EGL131217 EQH131213:EQH131217 FAD131213:FAD131217 FJZ131213:FJZ131217 FTV131213:FTV131217 GDR131213:GDR131217 GNN131213:GNN131217 GXJ131213:GXJ131217 HHF131213:HHF131217 HRB131213:HRB131217 IAX131213:IAX131217 IKT131213:IKT131217 IUP131213:IUP131217 JEL131213:JEL131217 JOH131213:JOH131217 JYD131213:JYD131217 KHZ131213:KHZ131217 KRV131213:KRV131217 LBR131213:LBR131217 LLN131213:LLN131217 LVJ131213:LVJ131217 MFF131213:MFF131217 MPB131213:MPB131217 MYX131213:MYX131217 NIT131213:NIT131217 NSP131213:NSP131217 OCL131213:OCL131217 OMH131213:OMH131217 OWD131213:OWD131217 PFZ131213:PFZ131217 PPV131213:PPV131217 PZR131213:PZR131217 QJN131213:QJN131217 QTJ131213:QTJ131217 RDF131213:RDF131217 RNB131213:RNB131217 RWX131213:RWX131217 SGT131213:SGT131217 SQP131213:SQP131217 TAL131213:TAL131217 TKH131213:TKH131217 TUD131213:TUD131217 UDZ131213:UDZ131217 UNV131213:UNV131217 UXR131213:UXR131217 VHN131213:VHN131217 VRJ131213:VRJ131217 WBF131213:WBF131217 WLB131213:WLB131217 WUX131213:WUX131217 G196749:G196753 IL196749:IL196753 SH196749:SH196753 ACD196749:ACD196753 ALZ196749:ALZ196753 AVV196749:AVV196753 BFR196749:BFR196753 BPN196749:BPN196753 BZJ196749:BZJ196753 CJF196749:CJF196753 CTB196749:CTB196753 DCX196749:DCX196753 DMT196749:DMT196753 DWP196749:DWP196753 EGL196749:EGL196753 EQH196749:EQH196753 FAD196749:FAD196753 FJZ196749:FJZ196753 FTV196749:FTV196753 GDR196749:GDR196753 GNN196749:GNN196753 GXJ196749:GXJ196753 HHF196749:HHF196753 HRB196749:HRB196753 IAX196749:IAX196753 IKT196749:IKT196753 IUP196749:IUP196753 JEL196749:JEL196753 JOH196749:JOH196753 JYD196749:JYD196753 KHZ196749:KHZ196753 KRV196749:KRV196753 LBR196749:LBR196753 LLN196749:LLN196753 LVJ196749:LVJ196753 MFF196749:MFF196753 MPB196749:MPB196753 MYX196749:MYX196753 NIT196749:NIT196753 NSP196749:NSP196753 OCL196749:OCL196753 OMH196749:OMH196753 OWD196749:OWD196753 PFZ196749:PFZ196753 PPV196749:PPV196753 PZR196749:PZR196753 QJN196749:QJN196753 QTJ196749:QTJ196753 RDF196749:RDF196753 RNB196749:RNB196753 RWX196749:RWX196753 SGT196749:SGT196753 SQP196749:SQP196753 TAL196749:TAL196753 TKH196749:TKH196753 TUD196749:TUD196753 UDZ196749:UDZ196753 UNV196749:UNV196753 UXR196749:UXR196753 VHN196749:VHN196753 VRJ196749:VRJ196753 WBF196749:WBF196753 WLB196749:WLB196753 WUX196749:WUX196753 G262285:G262289 IL262285:IL262289 SH262285:SH262289 ACD262285:ACD262289 ALZ262285:ALZ262289 AVV262285:AVV262289 BFR262285:BFR262289 BPN262285:BPN262289 BZJ262285:BZJ262289 CJF262285:CJF262289 CTB262285:CTB262289 DCX262285:DCX262289 DMT262285:DMT262289 DWP262285:DWP262289 EGL262285:EGL262289 EQH262285:EQH262289 FAD262285:FAD262289 FJZ262285:FJZ262289 FTV262285:FTV262289 GDR262285:GDR262289 GNN262285:GNN262289 GXJ262285:GXJ262289 HHF262285:HHF262289 HRB262285:HRB262289 IAX262285:IAX262289 IKT262285:IKT262289 IUP262285:IUP262289 JEL262285:JEL262289 JOH262285:JOH262289 JYD262285:JYD262289 KHZ262285:KHZ262289 KRV262285:KRV262289 LBR262285:LBR262289 LLN262285:LLN262289 LVJ262285:LVJ262289 MFF262285:MFF262289 MPB262285:MPB262289 MYX262285:MYX262289 NIT262285:NIT262289 NSP262285:NSP262289 OCL262285:OCL262289 OMH262285:OMH262289 OWD262285:OWD262289 PFZ262285:PFZ262289 PPV262285:PPV262289 PZR262285:PZR262289 QJN262285:QJN262289 QTJ262285:QTJ262289 RDF262285:RDF262289 RNB262285:RNB262289 RWX262285:RWX262289 SGT262285:SGT262289 SQP262285:SQP262289 TAL262285:TAL262289 TKH262285:TKH262289 TUD262285:TUD262289 UDZ262285:UDZ262289 UNV262285:UNV262289 UXR262285:UXR262289 VHN262285:VHN262289 VRJ262285:VRJ262289 WBF262285:WBF262289 WLB262285:WLB262289 WUX262285:WUX262289 G327821:G327825 IL327821:IL327825 SH327821:SH327825 ACD327821:ACD327825 ALZ327821:ALZ327825 AVV327821:AVV327825 BFR327821:BFR327825 BPN327821:BPN327825 BZJ327821:BZJ327825 CJF327821:CJF327825 CTB327821:CTB327825 DCX327821:DCX327825 DMT327821:DMT327825 DWP327821:DWP327825 EGL327821:EGL327825 EQH327821:EQH327825 FAD327821:FAD327825 FJZ327821:FJZ327825 FTV327821:FTV327825 GDR327821:GDR327825 GNN327821:GNN327825 GXJ327821:GXJ327825 HHF327821:HHF327825 HRB327821:HRB327825 IAX327821:IAX327825 IKT327821:IKT327825 IUP327821:IUP327825 JEL327821:JEL327825 JOH327821:JOH327825 JYD327821:JYD327825 KHZ327821:KHZ327825 KRV327821:KRV327825 LBR327821:LBR327825 LLN327821:LLN327825 LVJ327821:LVJ327825 MFF327821:MFF327825 MPB327821:MPB327825 MYX327821:MYX327825 NIT327821:NIT327825 NSP327821:NSP327825 OCL327821:OCL327825 OMH327821:OMH327825 OWD327821:OWD327825 PFZ327821:PFZ327825 PPV327821:PPV327825 PZR327821:PZR327825 QJN327821:QJN327825 QTJ327821:QTJ327825 RDF327821:RDF327825 RNB327821:RNB327825 RWX327821:RWX327825 SGT327821:SGT327825 SQP327821:SQP327825 TAL327821:TAL327825 TKH327821:TKH327825 TUD327821:TUD327825 UDZ327821:UDZ327825 UNV327821:UNV327825 UXR327821:UXR327825 VHN327821:VHN327825 VRJ327821:VRJ327825 WBF327821:WBF327825 WLB327821:WLB327825 WUX327821:WUX327825 G393357:G393361 IL393357:IL393361 SH393357:SH393361 ACD393357:ACD393361 ALZ393357:ALZ393361 AVV393357:AVV393361 BFR393357:BFR393361 BPN393357:BPN393361 BZJ393357:BZJ393361 CJF393357:CJF393361 CTB393357:CTB393361 DCX393357:DCX393361 DMT393357:DMT393361 DWP393357:DWP393361 EGL393357:EGL393361 EQH393357:EQH393361 FAD393357:FAD393361 FJZ393357:FJZ393361 FTV393357:FTV393361 GDR393357:GDR393361 GNN393357:GNN393361 GXJ393357:GXJ393361 HHF393357:HHF393361 HRB393357:HRB393361 IAX393357:IAX393361 IKT393357:IKT393361 IUP393357:IUP393361 JEL393357:JEL393361 JOH393357:JOH393361 JYD393357:JYD393361 KHZ393357:KHZ393361 KRV393357:KRV393361 LBR393357:LBR393361 LLN393357:LLN393361 LVJ393357:LVJ393361 MFF393357:MFF393361 MPB393357:MPB393361 MYX393357:MYX393361 NIT393357:NIT393361 NSP393357:NSP393361 OCL393357:OCL393361 OMH393357:OMH393361 OWD393357:OWD393361 PFZ393357:PFZ393361 PPV393357:PPV393361 PZR393357:PZR393361 QJN393357:QJN393361 QTJ393357:QTJ393361 RDF393357:RDF393361 RNB393357:RNB393361 RWX393357:RWX393361 SGT393357:SGT393361 SQP393357:SQP393361 TAL393357:TAL393361 TKH393357:TKH393361 TUD393357:TUD393361 UDZ393357:UDZ393361 UNV393357:UNV393361 UXR393357:UXR393361 VHN393357:VHN393361 VRJ393357:VRJ393361 WBF393357:WBF393361 WLB393357:WLB393361 WUX393357:WUX393361 G458893:G458897 IL458893:IL458897 SH458893:SH458897 ACD458893:ACD458897 ALZ458893:ALZ458897 AVV458893:AVV458897 BFR458893:BFR458897 BPN458893:BPN458897 BZJ458893:BZJ458897 CJF458893:CJF458897 CTB458893:CTB458897 DCX458893:DCX458897 DMT458893:DMT458897 DWP458893:DWP458897 EGL458893:EGL458897 EQH458893:EQH458897 FAD458893:FAD458897 FJZ458893:FJZ458897 FTV458893:FTV458897 GDR458893:GDR458897 GNN458893:GNN458897 GXJ458893:GXJ458897 HHF458893:HHF458897 HRB458893:HRB458897 IAX458893:IAX458897 IKT458893:IKT458897 IUP458893:IUP458897 JEL458893:JEL458897 JOH458893:JOH458897 JYD458893:JYD458897 KHZ458893:KHZ458897 KRV458893:KRV458897 LBR458893:LBR458897 LLN458893:LLN458897 LVJ458893:LVJ458897 MFF458893:MFF458897 MPB458893:MPB458897 MYX458893:MYX458897 NIT458893:NIT458897 NSP458893:NSP458897 OCL458893:OCL458897 OMH458893:OMH458897 OWD458893:OWD458897 PFZ458893:PFZ458897 PPV458893:PPV458897 PZR458893:PZR458897 QJN458893:QJN458897 QTJ458893:QTJ458897 RDF458893:RDF458897 RNB458893:RNB458897 RWX458893:RWX458897 SGT458893:SGT458897 SQP458893:SQP458897 TAL458893:TAL458897 TKH458893:TKH458897 TUD458893:TUD458897 UDZ458893:UDZ458897 UNV458893:UNV458897 UXR458893:UXR458897 VHN458893:VHN458897 VRJ458893:VRJ458897 WBF458893:WBF458897 WLB458893:WLB458897 WUX458893:WUX458897 G524429:G524433 IL524429:IL524433 SH524429:SH524433 ACD524429:ACD524433 ALZ524429:ALZ524433 AVV524429:AVV524433 BFR524429:BFR524433 BPN524429:BPN524433 BZJ524429:BZJ524433 CJF524429:CJF524433 CTB524429:CTB524433 DCX524429:DCX524433 DMT524429:DMT524433 DWP524429:DWP524433 EGL524429:EGL524433 EQH524429:EQH524433 FAD524429:FAD524433 FJZ524429:FJZ524433 FTV524429:FTV524433 GDR524429:GDR524433 GNN524429:GNN524433 GXJ524429:GXJ524433 HHF524429:HHF524433 HRB524429:HRB524433 IAX524429:IAX524433 IKT524429:IKT524433 IUP524429:IUP524433 JEL524429:JEL524433 JOH524429:JOH524433 JYD524429:JYD524433 KHZ524429:KHZ524433 KRV524429:KRV524433 LBR524429:LBR524433 LLN524429:LLN524433 LVJ524429:LVJ524433 MFF524429:MFF524433 MPB524429:MPB524433 MYX524429:MYX524433 NIT524429:NIT524433 NSP524429:NSP524433 OCL524429:OCL524433 OMH524429:OMH524433 OWD524429:OWD524433 PFZ524429:PFZ524433 PPV524429:PPV524433 PZR524429:PZR524433 QJN524429:QJN524433 QTJ524429:QTJ524433 RDF524429:RDF524433 RNB524429:RNB524433 RWX524429:RWX524433 SGT524429:SGT524433 SQP524429:SQP524433 TAL524429:TAL524433 TKH524429:TKH524433 TUD524429:TUD524433 UDZ524429:UDZ524433 UNV524429:UNV524433 UXR524429:UXR524433 VHN524429:VHN524433 VRJ524429:VRJ524433 WBF524429:WBF524433 WLB524429:WLB524433 WUX524429:WUX524433 G589965:G589969 IL589965:IL589969 SH589965:SH589969 ACD589965:ACD589969 ALZ589965:ALZ589969 AVV589965:AVV589969 BFR589965:BFR589969 BPN589965:BPN589969 BZJ589965:BZJ589969 CJF589965:CJF589969 CTB589965:CTB589969 DCX589965:DCX589969 DMT589965:DMT589969 DWP589965:DWP589969 EGL589965:EGL589969 EQH589965:EQH589969 FAD589965:FAD589969 FJZ589965:FJZ589969 FTV589965:FTV589969 GDR589965:GDR589969 GNN589965:GNN589969 GXJ589965:GXJ589969 HHF589965:HHF589969 HRB589965:HRB589969 IAX589965:IAX589969 IKT589965:IKT589969 IUP589965:IUP589969 JEL589965:JEL589969 JOH589965:JOH589969 JYD589965:JYD589969 KHZ589965:KHZ589969 KRV589965:KRV589969 LBR589965:LBR589969 LLN589965:LLN589969 LVJ589965:LVJ589969 MFF589965:MFF589969 MPB589965:MPB589969 MYX589965:MYX589969 NIT589965:NIT589969 NSP589965:NSP589969 OCL589965:OCL589969 OMH589965:OMH589969 OWD589965:OWD589969 PFZ589965:PFZ589969 PPV589965:PPV589969 PZR589965:PZR589969 QJN589965:QJN589969 QTJ589965:QTJ589969 RDF589965:RDF589969 RNB589965:RNB589969 RWX589965:RWX589969 SGT589965:SGT589969 SQP589965:SQP589969 TAL589965:TAL589969 TKH589965:TKH589969 TUD589965:TUD589969 UDZ589965:UDZ589969 UNV589965:UNV589969 UXR589965:UXR589969 VHN589965:VHN589969 VRJ589965:VRJ589969 WBF589965:WBF589969 WLB589965:WLB589969 WUX589965:WUX589969 G655501:G655505 IL655501:IL655505 SH655501:SH655505 ACD655501:ACD655505 ALZ655501:ALZ655505 AVV655501:AVV655505 BFR655501:BFR655505 BPN655501:BPN655505 BZJ655501:BZJ655505 CJF655501:CJF655505 CTB655501:CTB655505 DCX655501:DCX655505 DMT655501:DMT655505 DWP655501:DWP655505 EGL655501:EGL655505 EQH655501:EQH655505 FAD655501:FAD655505 FJZ655501:FJZ655505 FTV655501:FTV655505 GDR655501:GDR655505 GNN655501:GNN655505 GXJ655501:GXJ655505 HHF655501:HHF655505 HRB655501:HRB655505 IAX655501:IAX655505 IKT655501:IKT655505 IUP655501:IUP655505 JEL655501:JEL655505 JOH655501:JOH655505 JYD655501:JYD655505 KHZ655501:KHZ655505 KRV655501:KRV655505 LBR655501:LBR655505 LLN655501:LLN655505 LVJ655501:LVJ655505 MFF655501:MFF655505 MPB655501:MPB655505 MYX655501:MYX655505 NIT655501:NIT655505 NSP655501:NSP655505 OCL655501:OCL655505 OMH655501:OMH655505 OWD655501:OWD655505 PFZ655501:PFZ655505 PPV655501:PPV655505 PZR655501:PZR655505 QJN655501:QJN655505 QTJ655501:QTJ655505 RDF655501:RDF655505 RNB655501:RNB655505 RWX655501:RWX655505 SGT655501:SGT655505 SQP655501:SQP655505 TAL655501:TAL655505 TKH655501:TKH655505 TUD655501:TUD655505 UDZ655501:UDZ655505 UNV655501:UNV655505 UXR655501:UXR655505 VHN655501:VHN655505 VRJ655501:VRJ655505 WBF655501:WBF655505 WLB655501:WLB655505 WUX655501:WUX655505 G721037:G721041 IL721037:IL721041 SH721037:SH721041 ACD721037:ACD721041 ALZ721037:ALZ721041 AVV721037:AVV721041 BFR721037:BFR721041 BPN721037:BPN721041 BZJ721037:BZJ721041 CJF721037:CJF721041 CTB721037:CTB721041 DCX721037:DCX721041 DMT721037:DMT721041 DWP721037:DWP721041 EGL721037:EGL721041 EQH721037:EQH721041 FAD721037:FAD721041 FJZ721037:FJZ721041 FTV721037:FTV721041 GDR721037:GDR721041 GNN721037:GNN721041 GXJ721037:GXJ721041 HHF721037:HHF721041 HRB721037:HRB721041 IAX721037:IAX721041 IKT721037:IKT721041 IUP721037:IUP721041 JEL721037:JEL721041 JOH721037:JOH721041 JYD721037:JYD721041 KHZ721037:KHZ721041 KRV721037:KRV721041 LBR721037:LBR721041 LLN721037:LLN721041 LVJ721037:LVJ721041 MFF721037:MFF721041 MPB721037:MPB721041 MYX721037:MYX721041 NIT721037:NIT721041 NSP721037:NSP721041 OCL721037:OCL721041 OMH721037:OMH721041 OWD721037:OWD721041 PFZ721037:PFZ721041 PPV721037:PPV721041 PZR721037:PZR721041 QJN721037:QJN721041 QTJ721037:QTJ721041 RDF721037:RDF721041 RNB721037:RNB721041 RWX721037:RWX721041 SGT721037:SGT721041 SQP721037:SQP721041 TAL721037:TAL721041 TKH721037:TKH721041 TUD721037:TUD721041 UDZ721037:UDZ721041 UNV721037:UNV721041 UXR721037:UXR721041 VHN721037:VHN721041 VRJ721037:VRJ721041 WBF721037:WBF721041 WLB721037:WLB721041 WUX721037:WUX721041 G786573:G786577 IL786573:IL786577 SH786573:SH786577 ACD786573:ACD786577 ALZ786573:ALZ786577 AVV786573:AVV786577 BFR786573:BFR786577 BPN786573:BPN786577 BZJ786573:BZJ786577 CJF786573:CJF786577 CTB786573:CTB786577 DCX786573:DCX786577 DMT786573:DMT786577 DWP786573:DWP786577 EGL786573:EGL786577 EQH786573:EQH786577 FAD786573:FAD786577 FJZ786573:FJZ786577 FTV786573:FTV786577 GDR786573:GDR786577 GNN786573:GNN786577 GXJ786573:GXJ786577 HHF786573:HHF786577 HRB786573:HRB786577 IAX786573:IAX786577 IKT786573:IKT786577 IUP786573:IUP786577 JEL786573:JEL786577 JOH786573:JOH786577 JYD786573:JYD786577 KHZ786573:KHZ786577 KRV786573:KRV786577 LBR786573:LBR786577 LLN786573:LLN786577 LVJ786573:LVJ786577 MFF786573:MFF786577 MPB786573:MPB786577 MYX786573:MYX786577 NIT786573:NIT786577 NSP786573:NSP786577 OCL786573:OCL786577 OMH786573:OMH786577 OWD786573:OWD786577 PFZ786573:PFZ786577 PPV786573:PPV786577 PZR786573:PZR786577 QJN786573:QJN786577 QTJ786573:QTJ786577 RDF786573:RDF786577 RNB786573:RNB786577 RWX786573:RWX786577 SGT786573:SGT786577 SQP786573:SQP786577 TAL786573:TAL786577 TKH786573:TKH786577 TUD786573:TUD786577 UDZ786573:UDZ786577 UNV786573:UNV786577 UXR786573:UXR786577 VHN786573:VHN786577 VRJ786573:VRJ786577 WBF786573:WBF786577 WLB786573:WLB786577 WUX786573:WUX786577 G852109:G852113 IL852109:IL852113 SH852109:SH852113 ACD852109:ACD852113 ALZ852109:ALZ852113 AVV852109:AVV852113 BFR852109:BFR852113 BPN852109:BPN852113 BZJ852109:BZJ852113 CJF852109:CJF852113 CTB852109:CTB852113 DCX852109:DCX852113 DMT852109:DMT852113 DWP852109:DWP852113 EGL852109:EGL852113 EQH852109:EQH852113 FAD852109:FAD852113 FJZ852109:FJZ852113 FTV852109:FTV852113 GDR852109:GDR852113 GNN852109:GNN852113 GXJ852109:GXJ852113 HHF852109:HHF852113 HRB852109:HRB852113 IAX852109:IAX852113 IKT852109:IKT852113 IUP852109:IUP852113 JEL852109:JEL852113 JOH852109:JOH852113 JYD852109:JYD852113 KHZ852109:KHZ852113 KRV852109:KRV852113 LBR852109:LBR852113 LLN852109:LLN852113 LVJ852109:LVJ852113 MFF852109:MFF852113 MPB852109:MPB852113 MYX852109:MYX852113 NIT852109:NIT852113 NSP852109:NSP852113 OCL852109:OCL852113 OMH852109:OMH852113 OWD852109:OWD852113 PFZ852109:PFZ852113 PPV852109:PPV852113 PZR852109:PZR852113 QJN852109:QJN852113 QTJ852109:QTJ852113 RDF852109:RDF852113 RNB852109:RNB852113 RWX852109:RWX852113 SGT852109:SGT852113 SQP852109:SQP852113 TAL852109:TAL852113 TKH852109:TKH852113 TUD852109:TUD852113 UDZ852109:UDZ852113 UNV852109:UNV852113 UXR852109:UXR852113 VHN852109:VHN852113 VRJ852109:VRJ852113 WBF852109:WBF852113 WLB852109:WLB852113 WUX852109:WUX852113 G917645:G917649 IL917645:IL917649 SH917645:SH917649 ACD917645:ACD917649 ALZ917645:ALZ917649 AVV917645:AVV917649 BFR917645:BFR917649 BPN917645:BPN917649 BZJ917645:BZJ917649 CJF917645:CJF917649 CTB917645:CTB917649 DCX917645:DCX917649 DMT917645:DMT917649 DWP917645:DWP917649 EGL917645:EGL917649 EQH917645:EQH917649 FAD917645:FAD917649 FJZ917645:FJZ917649 FTV917645:FTV917649 GDR917645:GDR917649 GNN917645:GNN917649 GXJ917645:GXJ917649 HHF917645:HHF917649 HRB917645:HRB917649 IAX917645:IAX917649 IKT917645:IKT917649 IUP917645:IUP917649 JEL917645:JEL917649 JOH917645:JOH917649 JYD917645:JYD917649 KHZ917645:KHZ917649 KRV917645:KRV917649 LBR917645:LBR917649 LLN917645:LLN917649 LVJ917645:LVJ917649 MFF917645:MFF917649 MPB917645:MPB917649 MYX917645:MYX917649 NIT917645:NIT917649 NSP917645:NSP917649 OCL917645:OCL917649 OMH917645:OMH917649 OWD917645:OWD917649 PFZ917645:PFZ917649 PPV917645:PPV917649 PZR917645:PZR917649 QJN917645:QJN917649 QTJ917645:QTJ917649 RDF917645:RDF917649 RNB917645:RNB917649 RWX917645:RWX917649 SGT917645:SGT917649 SQP917645:SQP917649 TAL917645:TAL917649 TKH917645:TKH917649 TUD917645:TUD917649 UDZ917645:UDZ917649 UNV917645:UNV917649 UXR917645:UXR917649 VHN917645:VHN917649 VRJ917645:VRJ917649 WBF917645:WBF917649 WLB917645:WLB917649 WUX917645:WUX917649 G983181:G983185 IL983181:IL983185 SH983181:SH983185 ACD983181:ACD983185 ALZ983181:ALZ983185 AVV983181:AVV983185 BFR983181:BFR983185 BPN983181:BPN983185 BZJ983181:BZJ983185 CJF983181:CJF983185 CTB983181:CTB983185 DCX983181:DCX983185 DMT983181:DMT983185 DWP983181:DWP983185 EGL983181:EGL983185 EQH983181:EQH983185 FAD983181:FAD983185 FJZ983181:FJZ983185 FTV983181:FTV983185 GDR983181:GDR983185 GNN983181:GNN983185 GXJ983181:GXJ983185 HHF983181:HHF983185 HRB983181:HRB983185 IAX983181:IAX983185 IKT983181:IKT983185 IUP983181:IUP983185 JEL983181:JEL983185 JOH983181:JOH983185 JYD983181:JYD983185 KHZ983181:KHZ983185 KRV983181:KRV983185 LBR983181:LBR983185 LLN983181:LLN983185 LVJ983181:LVJ983185 MFF983181:MFF983185 MPB983181:MPB983185 MYX983181:MYX983185 NIT983181:NIT983185 NSP983181:NSP983185 OCL983181:OCL983185 OMH983181:OMH983185 OWD983181:OWD983185 PFZ983181:PFZ983185 PPV983181:PPV983185 PZR983181:PZR983185 QJN983181:QJN983185 QTJ983181:QTJ983185 RDF983181:RDF983185 RNB983181:RNB983185 RWX983181:RWX983185 SGT983181:SGT983185 SQP983181:SQP983185 TAL983181:TAL983185 TKH983181:TKH983185 TUD983181:TUD983185 UDZ983181:UDZ983185 UNV983181:UNV983185 UXR983181:UXR983185 VHN983181:VHN983185 VRJ983181:VRJ983185 WBF983181:WBF983185 WLB983181:WLB983185 WUX983181:WUX983185 E65580 IJ65580 SF65580 ACB65580 ALX65580 AVT65580 BFP65580 BPL65580 BZH65580 CJD65580 CSZ65580 DCV65580 DMR65580 DWN65580 EGJ65580 EQF65580 FAB65580 FJX65580 FTT65580 GDP65580 GNL65580 GXH65580 HHD65580 HQZ65580 IAV65580 IKR65580 IUN65580 JEJ65580 JOF65580 JYB65580 KHX65580 KRT65580 LBP65580 LLL65580 LVH65580 MFD65580 MOZ65580 MYV65580 NIR65580 NSN65580 OCJ65580 OMF65580 OWB65580 PFX65580 PPT65580 PZP65580 QJL65580 QTH65580 RDD65580 RMZ65580 RWV65580 SGR65580 SQN65580 TAJ65580 TKF65580 TUB65580 UDX65580 UNT65580 UXP65580 VHL65580 VRH65580 WBD65580 WKZ65580 WUV65580 E131116 IJ131116 SF131116 ACB131116 ALX131116 AVT131116 BFP131116 BPL131116 BZH131116 CJD131116 CSZ131116 DCV131116 DMR131116 DWN131116 EGJ131116 EQF131116 FAB131116 FJX131116 FTT131116 GDP131116 GNL131116 GXH131116 HHD131116 HQZ131116 IAV131116 IKR131116 IUN131116 JEJ131116 JOF131116 JYB131116 KHX131116 KRT131116 LBP131116 LLL131116 LVH131116 MFD131116 MOZ131116 MYV131116 NIR131116 NSN131116 OCJ131116 OMF131116 OWB131116 PFX131116 PPT131116 PZP131116 QJL131116 QTH131116 RDD131116 RMZ131116 RWV131116 SGR131116 SQN131116 TAJ131116 TKF131116 TUB131116 UDX131116 UNT131116 UXP131116 VHL131116 VRH131116 WBD131116 WKZ131116 WUV131116 E196652 IJ196652 SF196652 ACB196652 ALX196652 AVT196652 BFP196652 BPL196652 BZH196652 CJD196652 CSZ196652 DCV196652 DMR196652 DWN196652 EGJ196652 EQF196652 FAB196652 FJX196652 FTT196652 GDP196652 GNL196652 GXH196652 HHD196652 HQZ196652 IAV196652 IKR196652 IUN196652 JEJ196652 JOF196652 JYB196652 KHX196652 KRT196652 LBP196652 LLL196652 LVH196652 MFD196652 MOZ196652 MYV196652 NIR196652 NSN196652 OCJ196652 OMF196652 OWB196652 PFX196652 PPT196652 PZP196652 QJL196652 QTH196652 RDD196652 RMZ196652 RWV196652 SGR196652 SQN196652 TAJ196652 TKF196652 TUB196652 UDX196652 UNT196652 UXP196652 VHL196652 VRH196652 WBD196652 WKZ196652 WUV196652 E262188 IJ262188 SF262188 ACB262188 ALX262188 AVT262188 BFP262188 BPL262188 BZH262188 CJD262188 CSZ262188 DCV262188 DMR262188 DWN262188 EGJ262188 EQF262188 FAB262188 FJX262188 FTT262188 GDP262188 GNL262188 GXH262188 HHD262188 HQZ262188 IAV262188 IKR262188 IUN262188 JEJ262188 JOF262188 JYB262188 KHX262188 KRT262188 LBP262188 LLL262188 LVH262188 MFD262188 MOZ262188 MYV262188 NIR262188 NSN262188 OCJ262188 OMF262188 OWB262188 PFX262188 PPT262188 PZP262188 QJL262188 QTH262188 RDD262188 RMZ262188 RWV262188 SGR262188 SQN262188 TAJ262188 TKF262188 TUB262188 UDX262188 UNT262188 UXP262188 VHL262188 VRH262188 WBD262188 WKZ262188 WUV262188 E327724 IJ327724 SF327724 ACB327724 ALX327724 AVT327724 BFP327724 BPL327724 BZH327724 CJD327724 CSZ327724 DCV327724 DMR327724 DWN327724 EGJ327724 EQF327724 FAB327724 FJX327724 FTT327724 GDP327724 GNL327724 GXH327724 HHD327724 HQZ327724 IAV327724 IKR327724 IUN327724 JEJ327724 JOF327724 JYB327724 KHX327724 KRT327724 LBP327724 LLL327724 LVH327724 MFD327724 MOZ327724 MYV327724 NIR327724 NSN327724 OCJ327724 OMF327724 OWB327724 PFX327724 PPT327724 PZP327724 QJL327724 QTH327724 RDD327724 RMZ327724 RWV327724 SGR327724 SQN327724 TAJ327724 TKF327724 TUB327724 UDX327724 UNT327724 UXP327724 VHL327724 VRH327724 WBD327724 WKZ327724 WUV327724 E393260 IJ393260 SF393260 ACB393260 ALX393260 AVT393260 BFP393260 BPL393260 BZH393260 CJD393260 CSZ393260 DCV393260 DMR393260 DWN393260 EGJ393260 EQF393260 FAB393260 FJX393260 FTT393260 GDP393260 GNL393260 GXH393260 HHD393260 HQZ393260 IAV393260 IKR393260 IUN393260 JEJ393260 JOF393260 JYB393260 KHX393260 KRT393260 LBP393260 LLL393260 LVH393260 MFD393260 MOZ393260 MYV393260 NIR393260 NSN393260 OCJ393260 OMF393260 OWB393260 PFX393260 PPT393260 PZP393260 QJL393260 QTH393260 RDD393260 RMZ393260 RWV393260 SGR393260 SQN393260 TAJ393260 TKF393260 TUB393260 UDX393260 UNT393260 UXP393260 VHL393260 VRH393260 WBD393260 WKZ393260 WUV393260 E458796 IJ458796 SF458796 ACB458796 ALX458796 AVT458796 BFP458796 BPL458796 BZH458796 CJD458796 CSZ458796 DCV458796 DMR458796 DWN458796 EGJ458796 EQF458796 FAB458796 FJX458796 FTT458796 GDP458796 GNL458796 GXH458796 HHD458796 HQZ458796 IAV458796 IKR458796 IUN458796 JEJ458796 JOF458796 JYB458796 KHX458796 KRT458796 LBP458796 LLL458796 LVH458796 MFD458796 MOZ458796 MYV458796 NIR458796 NSN458796 OCJ458796 OMF458796 OWB458796 PFX458796 PPT458796 PZP458796 QJL458796 QTH458796 RDD458796 RMZ458796 RWV458796 SGR458796 SQN458796 TAJ458796 TKF458796 TUB458796 UDX458796 UNT458796 UXP458796 VHL458796 VRH458796 WBD458796 WKZ458796 WUV458796 E524332 IJ524332 SF524332 ACB524332 ALX524332 AVT524332 BFP524332 BPL524332 BZH524332 CJD524332 CSZ524332 DCV524332 DMR524332 DWN524332 EGJ524332 EQF524332 FAB524332 FJX524332 FTT524332 GDP524332 GNL524332 GXH524332 HHD524332 HQZ524332 IAV524332 IKR524332 IUN524332 JEJ524332 JOF524332 JYB524332 KHX524332 KRT524332 LBP524332 LLL524332 LVH524332 MFD524332 MOZ524332 MYV524332 NIR524332 NSN524332 OCJ524332 OMF524332 OWB524332 PFX524332 PPT524332 PZP524332 QJL524332 QTH524332 RDD524332 RMZ524332 RWV524332 SGR524332 SQN524332 TAJ524332 TKF524332 TUB524332 UDX524332 UNT524332 UXP524332 VHL524332 VRH524332 WBD524332 WKZ524332 WUV524332 E589868 IJ589868 SF589868 ACB589868 ALX589868 AVT589868 BFP589868 BPL589868 BZH589868 CJD589868 CSZ589868 DCV589868 DMR589868 DWN589868 EGJ589868 EQF589868 FAB589868 FJX589868 FTT589868 GDP589868 GNL589868 GXH589868 HHD589868 HQZ589868 IAV589868 IKR589868 IUN589868 JEJ589868 JOF589868 JYB589868 KHX589868 KRT589868 LBP589868 LLL589868 LVH589868 MFD589868 MOZ589868 MYV589868 NIR589868 NSN589868 OCJ589868 OMF589868 OWB589868 PFX589868 PPT589868 PZP589868 QJL589868 QTH589868 RDD589868 RMZ589868 RWV589868 SGR589868 SQN589868 TAJ589868 TKF589868 TUB589868 UDX589868 UNT589868 UXP589868 VHL589868 VRH589868 WBD589868 WKZ589868 WUV589868 E655404 IJ655404 SF655404 ACB655404 ALX655404 AVT655404 BFP655404 BPL655404 BZH655404 CJD655404 CSZ655404 DCV655404 DMR655404 DWN655404 EGJ655404 EQF655404 FAB655404 FJX655404 FTT655404 GDP655404 GNL655404 GXH655404 HHD655404 HQZ655404 IAV655404 IKR655404 IUN655404 JEJ655404 JOF655404 JYB655404 KHX655404 KRT655404 LBP655404 LLL655404 LVH655404 MFD655404 MOZ655404 MYV655404 NIR655404 NSN655404 OCJ655404 OMF655404 OWB655404 PFX655404 PPT655404 PZP655404 QJL655404 QTH655404 RDD655404 RMZ655404 RWV655404 SGR655404 SQN655404 TAJ655404 TKF655404 TUB655404 UDX655404 UNT655404 UXP655404 VHL655404 VRH655404 WBD655404 WKZ655404 WUV655404 E720940 IJ720940 SF720940 ACB720940 ALX720940 AVT720940 BFP720940 BPL720940 BZH720940 CJD720940 CSZ720940 DCV720940 DMR720940 DWN720940 EGJ720940 EQF720940 FAB720940 FJX720940 FTT720940 GDP720940 GNL720940 GXH720940 HHD720940 HQZ720940 IAV720940 IKR720940 IUN720940 JEJ720940 JOF720940 JYB720940 KHX720940 KRT720940 LBP720940 LLL720940 LVH720940 MFD720940 MOZ720940 MYV720940 NIR720940 NSN720940 OCJ720940 OMF720940 OWB720940 PFX720940 PPT720940 PZP720940 QJL720940 QTH720940 RDD720940 RMZ720940 RWV720940 SGR720940 SQN720940 TAJ720940 TKF720940 TUB720940 UDX720940 UNT720940 UXP720940 VHL720940 VRH720940 WBD720940 WKZ720940 WUV720940 E786476 IJ786476 SF786476 ACB786476 ALX786476 AVT786476 BFP786476 BPL786476 BZH786476 CJD786476 CSZ786476 DCV786476 DMR786476 DWN786476 EGJ786476 EQF786476 FAB786476 FJX786476 FTT786476 GDP786476 GNL786476 GXH786476 HHD786476 HQZ786476 IAV786476 IKR786476 IUN786476 JEJ786476 JOF786476 JYB786476 KHX786476 KRT786476 LBP786476 LLL786476 LVH786476 MFD786476 MOZ786476 MYV786476 NIR786476 NSN786476 OCJ786476 OMF786476 OWB786476 PFX786476 PPT786476 PZP786476 QJL786476 QTH786476 RDD786476 RMZ786476 RWV786476 SGR786476 SQN786476 TAJ786476 TKF786476 TUB786476 UDX786476 UNT786476 UXP786476 VHL786476 VRH786476 WBD786476 WKZ786476 WUV786476 E852012 IJ852012 SF852012 ACB852012 ALX852012 AVT852012 BFP852012 BPL852012 BZH852012 CJD852012 CSZ852012 DCV852012 DMR852012 DWN852012 EGJ852012 EQF852012 FAB852012 FJX852012 FTT852012 GDP852012 GNL852012 GXH852012 HHD852012 HQZ852012 IAV852012 IKR852012 IUN852012 JEJ852012 JOF852012 JYB852012 KHX852012 KRT852012 LBP852012 LLL852012 LVH852012 MFD852012 MOZ852012 MYV852012 NIR852012 NSN852012 OCJ852012 OMF852012 OWB852012 PFX852012 PPT852012 PZP852012 QJL852012 QTH852012 RDD852012 RMZ852012 RWV852012 SGR852012 SQN852012 TAJ852012 TKF852012 TUB852012 UDX852012 UNT852012 UXP852012 VHL852012 VRH852012 WBD852012 WKZ852012 WUV852012 E917548 IJ917548 SF917548 ACB917548 ALX917548 AVT917548 BFP917548 BPL917548 BZH917548 CJD917548 CSZ917548 DCV917548 DMR917548 DWN917548 EGJ917548 EQF917548 FAB917548 FJX917548 FTT917548 GDP917548 GNL917548 GXH917548 HHD917548 HQZ917548 IAV917548 IKR917548 IUN917548 JEJ917548 JOF917548 JYB917548 KHX917548 KRT917548 LBP917548 LLL917548 LVH917548 MFD917548 MOZ917548 MYV917548 NIR917548 NSN917548 OCJ917548 OMF917548 OWB917548 PFX917548 PPT917548 PZP917548 QJL917548 QTH917548 RDD917548 RMZ917548 RWV917548 SGR917548 SQN917548 TAJ917548 TKF917548 TUB917548 UDX917548 UNT917548 UXP917548 VHL917548 VRH917548 WBD917548 WKZ917548 WUV917548 E983084 IJ983084 SF983084 ACB983084 ALX983084 AVT983084 BFP983084 BPL983084 BZH983084 CJD983084 CSZ983084 DCV983084 DMR983084 DWN983084 EGJ983084 EQF983084 FAB983084 FJX983084 FTT983084 GDP983084 GNL983084 GXH983084 HHD983084 HQZ983084 IAV983084 IKR983084 IUN983084 JEJ983084 JOF983084 JYB983084 KHX983084 KRT983084 LBP983084 LLL983084 LVH983084 MFD983084 MOZ983084 MYV983084 NIR983084 NSN983084 OCJ983084 OMF983084 OWB983084 PFX983084 PPT983084 PZP983084 QJL983084 QTH983084 RDD983084 RMZ983084 RWV983084 SGR983084 SQN983084 TAJ983084 TKF983084 TUB983084 UDX983084 UNT983084 UXP983084 VHL983084 VRH983084 WBD983084 WKZ983084 WUV983084 E65544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E131080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E196616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E262152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E327688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E393224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E458760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E524296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E589832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E655368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E720904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E786440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E851976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E917512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E983048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E65593 IJ65593 SF65593 ACB65593 ALX65593 AVT65593 BFP65593 BPL65593 BZH65593 CJD65593 CSZ65593 DCV65593 DMR65593 DWN65593 EGJ65593 EQF65593 FAB65593 FJX65593 FTT65593 GDP65593 GNL65593 GXH65593 HHD65593 HQZ65593 IAV65593 IKR65593 IUN65593 JEJ65593 JOF65593 JYB65593 KHX65593 KRT65593 LBP65593 LLL65593 LVH65593 MFD65593 MOZ65593 MYV65593 NIR65593 NSN65593 OCJ65593 OMF65593 OWB65593 PFX65593 PPT65593 PZP65593 QJL65593 QTH65593 RDD65593 RMZ65593 RWV65593 SGR65593 SQN65593 TAJ65593 TKF65593 TUB65593 UDX65593 UNT65593 UXP65593 VHL65593 VRH65593 WBD65593 WKZ65593 WUV65593 E131129 IJ131129 SF131129 ACB131129 ALX131129 AVT131129 BFP131129 BPL131129 BZH131129 CJD131129 CSZ131129 DCV131129 DMR131129 DWN131129 EGJ131129 EQF131129 FAB131129 FJX131129 FTT131129 GDP131129 GNL131129 GXH131129 HHD131129 HQZ131129 IAV131129 IKR131129 IUN131129 JEJ131129 JOF131129 JYB131129 KHX131129 KRT131129 LBP131129 LLL131129 LVH131129 MFD131129 MOZ131129 MYV131129 NIR131129 NSN131129 OCJ131129 OMF131129 OWB131129 PFX131129 PPT131129 PZP131129 QJL131129 QTH131129 RDD131129 RMZ131129 RWV131129 SGR131129 SQN131129 TAJ131129 TKF131129 TUB131129 UDX131129 UNT131129 UXP131129 VHL131129 VRH131129 WBD131129 WKZ131129 WUV131129 E196665 IJ196665 SF196665 ACB196665 ALX196665 AVT196665 BFP196665 BPL196665 BZH196665 CJD196665 CSZ196665 DCV196665 DMR196665 DWN196665 EGJ196665 EQF196665 FAB196665 FJX196665 FTT196665 GDP196665 GNL196665 GXH196665 HHD196665 HQZ196665 IAV196665 IKR196665 IUN196665 JEJ196665 JOF196665 JYB196665 KHX196665 KRT196665 LBP196665 LLL196665 LVH196665 MFD196665 MOZ196665 MYV196665 NIR196665 NSN196665 OCJ196665 OMF196665 OWB196665 PFX196665 PPT196665 PZP196665 QJL196665 QTH196665 RDD196665 RMZ196665 RWV196665 SGR196665 SQN196665 TAJ196665 TKF196665 TUB196665 UDX196665 UNT196665 UXP196665 VHL196665 VRH196665 WBD196665 WKZ196665 WUV196665 E262201 IJ262201 SF262201 ACB262201 ALX262201 AVT262201 BFP262201 BPL262201 BZH262201 CJD262201 CSZ262201 DCV262201 DMR262201 DWN262201 EGJ262201 EQF262201 FAB262201 FJX262201 FTT262201 GDP262201 GNL262201 GXH262201 HHD262201 HQZ262201 IAV262201 IKR262201 IUN262201 JEJ262201 JOF262201 JYB262201 KHX262201 KRT262201 LBP262201 LLL262201 LVH262201 MFD262201 MOZ262201 MYV262201 NIR262201 NSN262201 OCJ262201 OMF262201 OWB262201 PFX262201 PPT262201 PZP262201 QJL262201 QTH262201 RDD262201 RMZ262201 RWV262201 SGR262201 SQN262201 TAJ262201 TKF262201 TUB262201 UDX262201 UNT262201 UXP262201 VHL262201 VRH262201 WBD262201 WKZ262201 WUV262201 E327737 IJ327737 SF327737 ACB327737 ALX327737 AVT327737 BFP327737 BPL327737 BZH327737 CJD327737 CSZ327737 DCV327737 DMR327737 DWN327737 EGJ327737 EQF327737 FAB327737 FJX327737 FTT327737 GDP327737 GNL327737 GXH327737 HHD327737 HQZ327737 IAV327737 IKR327737 IUN327737 JEJ327737 JOF327737 JYB327737 KHX327737 KRT327737 LBP327737 LLL327737 LVH327737 MFD327737 MOZ327737 MYV327737 NIR327737 NSN327737 OCJ327737 OMF327737 OWB327737 PFX327737 PPT327737 PZP327737 QJL327737 QTH327737 RDD327737 RMZ327737 RWV327737 SGR327737 SQN327737 TAJ327737 TKF327737 TUB327737 UDX327737 UNT327737 UXP327737 VHL327737 VRH327737 WBD327737 WKZ327737 WUV327737 E393273 IJ393273 SF393273 ACB393273 ALX393273 AVT393273 BFP393273 BPL393273 BZH393273 CJD393273 CSZ393273 DCV393273 DMR393273 DWN393273 EGJ393273 EQF393273 FAB393273 FJX393273 FTT393273 GDP393273 GNL393273 GXH393273 HHD393273 HQZ393273 IAV393273 IKR393273 IUN393273 JEJ393273 JOF393273 JYB393273 KHX393273 KRT393273 LBP393273 LLL393273 LVH393273 MFD393273 MOZ393273 MYV393273 NIR393273 NSN393273 OCJ393273 OMF393273 OWB393273 PFX393273 PPT393273 PZP393273 QJL393273 QTH393273 RDD393273 RMZ393273 RWV393273 SGR393273 SQN393273 TAJ393273 TKF393273 TUB393273 UDX393273 UNT393273 UXP393273 VHL393273 VRH393273 WBD393273 WKZ393273 WUV393273 E458809 IJ458809 SF458809 ACB458809 ALX458809 AVT458809 BFP458809 BPL458809 BZH458809 CJD458809 CSZ458809 DCV458809 DMR458809 DWN458809 EGJ458809 EQF458809 FAB458809 FJX458809 FTT458809 GDP458809 GNL458809 GXH458809 HHD458809 HQZ458809 IAV458809 IKR458809 IUN458809 JEJ458809 JOF458809 JYB458809 KHX458809 KRT458809 LBP458809 LLL458809 LVH458809 MFD458809 MOZ458809 MYV458809 NIR458809 NSN458809 OCJ458809 OMF458809 OWB458809 PFX458809 PPT458809 PZP458809 QJL458809 QTH458809 RDD458809 RMZ458809 RWV458809 SGR458809 SQN458809 TAJ458809 TKF458809 TUB458809 UDX458809 UNT458809 UXP458809 VHL458809 VRH458809 WBD458809 WKZ458809 WUV458809 E524345 IJ524345 SF524345 ACB524345 ALX524345 AVT524345 BFP524345 BPL524345 BZH524345 CJD524345 CSZ524345 DCV524345 DMR524345 DWN524345 EGJ524345 EQF524345 FAB524345 FJX524345 FTT524345 GDP524345 GNL524345 GXH524345 HHD524345 HQZ524345 IAV524345 IKR524345 IUN524345 JEJ524345 JOF524345 JYB524345 KHX524345 KRT524345 LBP524345 LLL524345 LVH524345 MFD524345 MOZ524345 MYV524345 NIR524345 NSN524345 OCJ524345 OMF524345 OWB524345 PFX524345 PPT524345 PZP524345 QJL524345 QTH524345 RDD524345 RMZ524345 RWV524345 SGR524345 SQN524345 TAJ524345 TKF524345 TUB524345 UDX524345 UNT524345 UXP524345 VHL524345 VRH524345 WBD524345 WKZ524345 WUV524345 E589881 IJ589881 SF589881 ACB589881 ALX589881 AVT589881 BFP589881 BPL589881 BZH589881 CJD589881 CSZ589881 DCV589881 DMR589881 DWN589881 EGJ589881 EQF589881 FAB589881 FJX589881 FTT589881 GDP589881 GNL589881 GXH589881 HHD589881 HQZ589881 IAV589881 IKR589881 IUN589881 JEJ589881 JOF589881 JYB589881 KHX589881 KRT589881 LBP589881 LLL589881 LVH589881 MFD589881 MOZ589881 MYV589881 NIR589881 NSN589881 OCJ589881 OMF589881 OWB589881 PFX589881 PPT589881 PZP589881 QJL589881 QTH589881 RDD589881 RMZ589881 RWV589881 SGR589881 SQN589881 TAJ589881 TKF589881 TUB589881 UDX589881 UNT589881 UXP589881 VHL589881 VRH589881 WBD589881 WKZ589881 WUV589881 E655417 IJ655417 SF655417 ACB655417 ALX655417 AVT655417 BFP655417 BPL655417 BZH655417 CJD655417 CSZ655417 DCV655417 DMR655417 DWN655417 EGJ655417 EQF655417 FAB655417 FJX655417 FTT655417 GDP655417 GNL655417 GXH655417 HHD655417 HQZ655417 IAV655417 IKR655417 IUN655417 JEJ655417 JOF655417 JYB655417 KHX655417 KRT655417 LBP655417 LLL655417 LVH655417 MFD655417 MOZ655417 MYV655417 NIR655417 NSN655417 OCJ655417 OMF655417 OWB655417 PFX655417 PPT655417 PZP655417 QJL655417 QTH655417 RDD655417 RMZ655417 RWV655417 SGR655417 SQN655417 TAJ655417 TKF655417 TUB655417 UDX655417 UNT655417 UXP655417 VHL655417 VRH655417 WBD655417 WKZ655417 WUV655417 E720953 IJ720953 SF720953 ACB720953 ALX720953 AVT720953 BFP720953 BPL720953 BZH720953 CJD720953 CSZ720953 DCV720953 DMR720953 DWN720953 EGJ720953 EQF720953 FAB720953 FJX720953 FTT720953 GDP720953 GNL720953 GXH720953 HHD720953 HQZ720953 IAV720953 IKR720953 IUN720953 JEJ720953 JOF720953 JYB720953 KHX720953 KRT720953 LBP720953 LLL720953 LVH720953 MFD720953 MOZ720953 MYV720953 NIR720953 NSN720953 OCJ720953 OMF720953 OWB720953 PFX720953 PPT720953 PZP720953 QJL720953 QTH720953 RDD720953 RMZ720953 RWV720953 SGR720953 SQN720953 TAJ720953 TKF720953 TUB720953 UDX720953 UNT720953 UXP720953 VHL720953 VRH720953 WBD720953 WKZ720953 WUV720953 E786489 IJ786489 SF786489 ACB786489 ALX786489 AVT786489 BFP786489 BPL786489 BZH786489 CJD786489 CSZ786489 DCV786489 DMR786489 DWN786489 EGJ786489 EQF786489 FAB786489 FJX786489 FTT786489 GDP786489 GNL786489 GXH786489 HHD786489 HQZ786489 IAV786489 IKR786489 IUN786489 JEJ786489 JOF786489 JYB786489 KHX786489 KRT786489 LBP786489 LLL786489 LVH786489 MFD786489 MOZ786489 MYV786489 NIR786489 NSN786489 OCJ786489 OMF786489 OWB786489 PFX786489 PPT786489 PZP786489 QJL786489 QTH786489 RDD786489 RMZ786489 RWV786489 SGR786489 SQN786489 TAJ786489 TKF786489 TUB786489 UDX786489 UNT786489 UXP786489 VHL786489 VRH786489 WBD786489 WKZ786489 WUV786489 E852025 IJ852025 SF852025 ACB852025 ALX852025 AVT852025 BFP852025 BPL852025 BZH852025 CJD852025 CSZ852025 DCV852025 DMR852025 DWN852025 EGJ852025 EQF852025 FAB852025 FJX852025 FTT852025 GDP852025 GNL852025 GXH852025 HHD852025 HQZ852025 IAV852025 IKR852025 IUN852025 JEJ852025 JOF852025 JYB852025 KHX852025 KRT852025 LBP852025 LLL852025 LVH852025 MFD852025 MOZ852025 MYV852025 NIR852025 NSN852025 OCJ852025 OMF852025 OWB852025 PFX852025 PPT852025 PZP852025 QJL852025 QTH852025 RDD852025 RMZ852025 RWV852025 SGR852025 SQN852025 TAJ852025 TKF852025 TUB852025 UDX852025 UNT852025 UXP852025 VHL852025 VRH852025 WBD852025 WKZ852025 WUV852025 E917561 IJ917561 SF917561 ACB917561 ALX917561 AVT917561 BFP917561 BPL917561 BZH917561 CJD917561 CSZ917561 DCV917561 DMR917561 DWN917561 EGJ917561 EQF917561 FAB917561 FJX917561 FTT917561 GDP917561 GNL917561 GXH917561 HHD917561 HQZ917561 IAV917561 IKR917561 IUN917561 JEJ917561 JOF917561 JYB917561 KHX917561 KRT917561 LBP917561 LLL917561 LVH917561 MFD917561 MOZ917561 MYV917561 NIR917561 NSN917561 OCJ917561 OMF917561 OWB917561 PFX917561 PPT917561 PZP917561 QJL917561 QTH917561 RDD917561 RMZ917561 RWV917561 SGR917561 SQN917561 TAJ917561 TKF917561 TUB917561 UDX917561 UNT917561 UXP917561 VHL917561 VRH917561 WBD917561 WKZ917561 WUV917561 E983097 IJ983097 SF983097 ACB983097 ALX983097 AVT983097 BFP983097 BPL983097 BZH983097 CJD983097 CSZ983097 DCV983097 DMR983097 DWN983097 EGJ983097 EQF983097 FAB983097 FJX983097 FTT983097 GDP983097 GNL983097 GXH983097 HHD983097 HQZ983097 IAV983097 IKR983097 IUN983097 JEJ983097 JOF983097 JYB983097 KHX983097 KRT983097 LBP983097 LLL983097 LVH983097 MFD983097 MOZ983097 MYV983097 NIR983097 NSN983097 OCJ983097 OMF983097 OWB983097 PFX983097 PPT983097 PZP983097 QJL983097 QTH983097 RDD983097 RMZ983097 RWV983097 SGR983097 SQN983097 TAJ983097 TKF983097 TUB983097 UDX983097 UNT983097 UXP983097 VHL983097 VRH983097 WBD983097 WKZ983097 WUV983097 E65560 IJ65560 SF65560 ACB65560 ALX65560 AVT65560 BFP65560 BPL65560 BZH65560 CJD65560 CSZ65560 DCV65560 DMR65560 DWN65560 EGJ65560 EQF65560 FAB65560 FJX65560 FTT65560 GDP65560 GNL65560 GXH65560 HHD65560 HQZ65560 IAV65560 IKR65560 IUN65560 JEJ65560 JOF65560 JYB65560 KHX65560 KRT65560 LBP65560 LLL65560 LVH65560 MFD65560 MOZ65560 MYV65560 NIR65560 NSN65560 OCJ65560 OMF65560 OWB65560 PFX65560 PPT65560 PZP65560 QJL65560 QTH65560 RDD65560 RMZ65560 RWV65560 SGR65560 SQN65560 TAJ65560 TKF65560 TUB65560 UDX65560 UNT65560 UXP65560 VHL65560 VRH65560 WBD65560 WKZ65560 WUV65560 E131096 IJ131096 SF131096 ACB131096 ALX131096 AVT131096 BFP131096 BPL131096 BZH131096 CJD131096 CSZ131096 DCV131096 DMR131096 DWN131096 EGJ131096 EQF131096 FAB131096 FJX131096 FTT131096 GDP131096 GNL131096 GXH131096 HHD131096 HQZ131096 IAV131096 IKR131096 IUN131096 JEJ131096 JOF131096 JYB131096 KHX131096 KRT131096 LBP131096 LLL131096 LVH131096 MFD131096 MOZ131096 MYV131096 NIR131096 NSN131096 OCJ131096 OMF131096 OWB131096 PFX131096 PPT131096 PZP131096 QJL131096 QTH131096 RDD131096 RMZ131096 RWV131096 SGR131096 SQN131096 TAJ131096 TKF131096 TUB131096 UDX131096 UNT131096 UXP131096 VHL131096 VRH131096 WBD131096 WKZ131096 WUV131096 E196632 IJ196632 SF196632 ACB196632 ALX196632 AVT196632 BFP196632 BPL196632 BZH196632 CJD196632 CSZ196632 DCV196632 DMR196632 DWN196632 EGJ196632 EQF196632 FAB196632 FJX196632 FTT196632 GDP196632 GNL196632 GXH196632 HHD196632 HQZ196632 IAV196632 IKR196632 IUN196632 JEJ196632 JOF196632 JYB196632 KHX196632 KRT196632 LBP196632 LLL196632 LVH196632 MFD196632 MOZ196632 MYV196632 NIR196632 NSN196632 OCJ196632 OMF196632 OWB196632 PFX196632 PPT196632 PZP196632 QJL196632 QTH196632 RDD196632 RMZ196632 RWV196632 SGR196632 SQN196632 TAJ196632 TKF196632 TUB196632 UDX196632 UNT196632 UXP196632 VHL196632 VRH196632 WBD196632 WKZ196632 WUV196632 E262168 IJ262168 SF262168 ACB262168 ALX262168 AVT262168 BFP262168 BPL262168 BZH262168 CJD262168 CSZ262168 DCV262168 DMR262168 DWN262168 EGJ262168 EQF262168 FAB262168 FJX262168 FTT262168 GDP262168 GNL262168 GXH262168 HHD262168 HQZ262168 IAV262168 IKR262168 IUN262168 JEJ262168 JOF262168 JYB262168 KHX262168 KRT262168 LBP262168 LLL262168 LVH262168 MFD262168 MOZ262168 MYV262168 NIR262168 NSN262168 OCJ262168 OMF262168 OWB262168 PFX262168 PPT262168 PZP262168 QJL262168 QTH262168 RDD262168 RMZ262168 RWV262168 SGR262168 SQN262168 TAJ262168 TKF262168 TUB262168 UDX262168 UNT262168 UXP262168 VHL262168 VRH262168 WBD262168 WKZ262168 WUV262168 E327704 IJ327704 SF327704 ACB327704 ALX327704 AVT327704 BFP327704 BPL327704 BZH327704 CJD327704 CSZ327704 DCV327704 DMR327704 DWN327704 EGJ327704 EQF327704 FAB327704 FJX327704 FTT327704 GDP327704 GNL327704 GXH327704 HHD327704 HQZ327704 IAV327704 IKR327704 IUN327704 JEJ327704 JOF327704 JYB327704 KHX327704 KRT327704 LBP327704 LLL327704 LVH327704 MFD327704 MOZ327704 MYV327704 NIR327704 NSN327704 OCJ327704 OMF327704 OWB327704 PFX327704 PPT327704 PZP327704 QJL327704 QTH327704 RDD327704 RMZ327704 RWV327704 SGR327704 SQN327704 TAJ327704 TKF327704 TUB327704 UDX327704 UNT327704 UXP327704 VHL327704 VRH327704 WBD327704 WKZ327704 WUV327704 E393240 IJ393240 SF393240 ACB393240 ALX393240 AVT393240 BFP393240 BPL393240 BZH393240 CJD393240 CSZ393240 DCV393240 DMR393240 DWN393240 EGJ393240 EQF393240 FAB393240 FJX393240 FTT393240 GDP393240 GNL393240 GXH393240 HHD393240 HQZ393240 IAV393240 IKR393240 IUN393240 JEJ393240 JOF393240 JYB393240 KHX393240 KRT393240 LBP393240 LLL393240 LVH393240 MFD393240 MOZ393240 MYV393240 NIR393240 NSN393240 OCJ393240 OMF393240 OWB393240 PFX393240 PPT393240 PZP393240 QJL393240 QTH393240 RDD393240 RMZ393240 RWV393240 SGR393240 SQN393240 TAJ393240 TKF393240 TUB393240 UDX393240 UNT393240 UXP393240 VHL393240 VRH393240 WBD393240 WKZ393240 WUV393240 E458776 IJ458776 SF458776 ACB458776 ALX458776 AVT458776 BFP458776 BPL458776 BZH458776 CJD458776 CSZ458776 DCV458776 DMR458776 DWN458776 EGJ458776 EQF458776 FAB458776 FJX458776 FTT458776 GDP458776 GNL458776 GXH458776 HHD458776 HQZ458776 IAV458776 IKR458776 IUN458776 JEJ458776 JOF458776 JYB458776 KHX458776 KRT458776 LBP458776 LLL458776 LVH458776 MFD458776 MOZ458776 MYV458776 NIR458776 NSN458776 OCJ458776 OMF458776 OWB458776 PFX458776 PPT458776 PZP458776 QJL458776 QTH458776 RDD458776 RMZ458776 RWV458776 SGR458776 SQN458776 TAJ458776 TKF458776 TUB458776 UDX458776 UNT458776 UXP458776 VHL458776 VRH458776 WBD458776 WKZ458776 WUV458776 E524312 IJ524312 SF524312 ACB524312 ALX524312 AVT524312 BFP524312 BPL524312 BZH524312 CJD524312 CSZ524312 DCV524312 DMR524312 DWN524312 EGJ524312 EQF524312 FAB524312 FJX524312 FTT524312 GDP524312 GNL524312 GXH524312 HHD524312 HQZ524312 IAV524312 IKR524312 IUN524312 JEJ524312 JOF524312 JYB524312 KHX524312 KRT524312 LBP524312 LLL524312 LVH524312 MFD524312 MOZ524312 MYV524312 NIR524312 NSN524312 OCJ524312 OMF524312 OWB524312 PFX524312 PPT524312 PZP524312 QJL524312 QTH524312 RDD524312 RMZ524312 RWV524312 SGR524312 SQN524312 TAJ524312 TKF524312 TUB524312 UDX524312 UNT524312 UXP524312 VHL524312 VRH524312 WBD524312 WKZ524312 WUV524312 E589848 IJ589848 SF589848 ACB589848 ALX589848 AVT589848 BFP589848 BPL589848 BZH589848 CJD589848 CSZ589848 DCV589848 DMR589848 DWN589848 EGJ589848 EQF589848 FAB589848 FJX589848 FTT589848 GDP589848 GNL589848 GXH589848 HHD589848 HQZ589848 IAV589848 IKR589848 IUN589848 JEJ589848 JOF589848 JYB589848 KHX589848 KRT589848 LBP589848 LLL589848 LVH589848 MFD589848 MOZ589848 MYV589848 NIR589848 NSN589848 OCJ589848 OMF589848 OWB589848 PFX589848 PPT589848 PZP589848 QJL589848 QTH589848 RDD589848 RMZ589848 RWV589848 SGR589848 SQN589848 TAJ589848 TKF589848 TUB589848 UDX589848 UNT589848 UXP589848 VHL589848 VRH589848 WBD589848 WKZ589848 WUV589848 E655384 IJ655384 SF655384 ACB655384 ALX655384 AVT655384 BFP655384 BPL655384 BZH655384 CJD655384 CSZ655384 DCV655384 DMR655384 DWN655384 EGJ655384 EQF655384 FAB655384 FJX655384 FTT655384 GDP655384 GNL655384 GXH655384 HHD655384 HQZ655384 IAV655384 IKR655384 IUN655384 JEJ655384 JOF655384 JYB655384 KHX655384 KRT655384 LBP655384 LLL655384 LVH655384 MFD655384 MOZ655384 MYV655384 NIR655384 NSN655384 OCJ655384 OMF655384 OWB655384 PFX655384 PPT655384 PZP655384 QJL655384 QTH655384 RDD655384 RMZ655384 RWV655384 SGR655384 SQN655384 TAJ655384 TKF655384 TUB655384 UDX655384 UNT655384 UXP655384 VHL655384 VRH655384 WBD655384 WKZ655384 WUV655384 E720920 IJ720920 SF720920 ACB720920 ALX720920 AVT720920 BFP720920 BPL720920 BZH720920 CJD720920 CSZ720920 DCV720920 DMR720920 DWN720920 EGJ720920 EQF720920 FAB720920 FJX720920 FTT720920 GDP720920 GNL720920 GXH720920 HHD720920 HQZ720920 IAV720920 IKR720920 IUN720920 JEJ720920 JOF720920 JYB720920 KHX720920 KRT720920 LBP720920 LLL720920 LVH720920 MFD720920 MOZ720920 MYV720920 NIR720920 NSN720920 OCJ720920 OMF720920 OWB720920 PFX720920 PPT720920 PZP720920 QJL720920 QTH720920 RDD720920 RMZ720920 RWV720920 SGR720920 SQN720920 TAJ720920 TKF720920 TUB720920 UDX720920 UNT720920 UXP720920 VHL720920 VRH720920 WBD720920 WKZ720920 WUV720920 E786456 IJ786456 SF786456 ACB786456 ALX786456 AVT786456 BFP786456 BPL786456 BZH786456 CJD786456 CSZ786456 DCV786456 DMR786456 DWN786456 EGJ786456 EQF786456 FAB786456 FJX786456 FTT786456 GDP786456 GNL786456 GXH786456 HHD786456 HQZ786456 IAV786456 IKR786456 IUN786456 JEJ786456 JOF786456 JYB786456 KHX786456 KRT786456 LBP786456 LLL786456 LVH786456 MFD786456 MOZ786456 MYV786456 NIR786456 NSN786456 OCJ786456 OMF786456 OWB786456 PFX786456 PPT786456 PZP786456 QJL786456 QTH786456 RDD786456 RMZ786456 RWV786456 SGR786456 SQN786456 TAJ786456 TKF786456 TUB786456 UDX786456 UNT786456 UXP786456 VHL786456 VRH786456 WBD786456 WKZ786456 WUV786456 E851992 IJ851992 SF851992 ACB851992 ALX851992 AVT851992 BFP851992 BPL851992 BZH851992 CJD851992 CSZ851992 DCV851992 DMR851992 DWN851992 EGJ851992 EQF851992 FAB851992 FJX851992 FTT851992 GDP851992 GNL851992 GXH851992 HHD851992 HQZ851992 IAV851992 IKR851992 IUN851992 JEJ851992 JOF851992 JYB851992 KHX851992 KRT851992 LBP851992 LLL851992 LVH851992 MFD851992 MOZ851992 MYV851992 NIR851992 NSN851992 OCJ851992 OMF851992 OWB851992 PFX851992 PPT851992 PZP851992 QJL851992 QTH851992 RDD851992 RMZ851992 RWV851992 SGR851992 SQN851992 TAJ851992 TKF851992 TUB851992 UDX851992 UNT851992 UXP851992 VHL851992 VRH851992 WBD851992 WKZ851992 WUV851992 E917528 IJ917528 SF917528 ACB917528 ALX917528 AVT917528 BFP917528 BPL917528 BZH917528 CJD917528 CSZ917528 DCV917528 DMR917528 DWN917528 EGJ917528 EQF917528 FAB917528 FJX917528 FTT917528 GDP917528 GNL917528 GXH917528 HHD917528 HQZ917528 IAV917528 IKR917528 IUN917528 JEJ917528 JOF917528 JYB917528 KHX917528 KRT917528 LBP917528 LLL917528 LVH917528 MFD917528 MOZ917528 MYV917528 NIR917528 NSN917528 OCJ917528 OMF917528 OWB917528 PFX917528 PPT917528 PZP917528 QJL917528 QTH917528 RDD917528 RMZ917528 RWV917528 SGR917528 SQN917528 TAJ917528 TKF917528 TUB917528 UDX917528 UNT917528 UXP917528 VHL917528 VRH917528 WBD917528 WKZ917528 WUV917528 E983064 IJ983064 SF983064 ACB983064 ALX983064 AVT983064 BFP983064 BPL983064 BZH983064 CJD983064 CSZ983064 DCV983064 DMR983064 DWN983064 EGJ983064 EQF983064 FAB983064 FJX983064 FTT983064 GDP983064 GNL983064 GXH983064 HHD983064 HQZ983064 IAV983064 IKR983064 IUN983064 JEJ983064 JOF983064 JYB983064 KHX983064 KRT983064 LBP983064 LLL983064 LVH983064 MFD983064 MOZ983064 MYV983064 NIR983064 NSN983064 OCJ983064 OMF983064 OWB983064 PFX983064 PPT983064 PZP983064 QJL983064 QTH983064 RDD983064 RMZ983064 RWV983064 SGR983064 SQN983064 TAJ983064 TKF983064 TUB983064 UDX983064 UNT983064 UXP983064 VHL983064 VRH983064 WBD983064 WKZ983064 WUV983064 E115 IJ115 SF115 ACB115 ALX115 AVT115 BFP115 BPL115 BZH115 CJD115 CSZ115 DCV115 DMR115 DWN115 EGJ115 EQF115 FAB115 FJX115 FTT115 GDP115 GNL115 GXH115 HHD115 HQZ115 IAV115 IKR115 IUN115 JEJ115 JOF115 JYB115 KHX115 KRT115 LBP115 LLL115 LVH115 MFD115 MOZ115 MYV115 NIR115 NSN115 OCJ115 OMF115 OWB115 PFX115 PPT115 PZP115 QJL115 QTH115 RDD115 RMZ115 RWV115 SGR115 SQN115 TAJ115 TKF115 TUB115 UDX115 UNT115 UXP115 VHL115 VRH115 WBD115 WKZ115 WUV115 E65524 IJ65524 SF65524 ACB65524 ALX65524 AVT65524 BFP65524 BPL65524 BZH65524 CJD65524 CSZ65524 DCV65524 DMR65524 DWN65524 EGJ65524 EQF65524 FAB65524 FJX65524 FTT65524 GDP65524 GNL65524 GXH65524 HHD65524 HQZ65524 IAV65524 IKR65524 IUN65524 JEJ65524 JOF65524 JYB65524 KHX65524 KRT65524 LBP65524 LLL65524 LVH65524 MFD65524 MOZ65524 MYV65524 NIR65524 NSN65524 OCJ65524 OMF65524 OWB65524 PFX65524 PPT65524 PZP65524 QJL65524 QTH65524 RDD65524 RMZ65524 RWV65524 SGR65524 SQN65524 TAJ65524 TKF65524 TUB65524 UDX65524 UNT65524 UXP65524 VHL65524 VRH65524 WBD65524 WKZ65524 WUV65524 E131060 IJ131060 SF131060 ACB131060 ALX131060 AVT131060 BFP131060 BPL131060 BZH131060 CJD131060 CSZ131060 DCV131060 DMR131060 DWN131060 EGJ131060 EQF131060 FAB131060 FJX131060 FTT131060 GDP131060 GNL131060 GXH131060 HHD131060 HQZ131060 IAV131060 IKR131060 IUN131060 JEJ131060 JOF131060 JYB131060 KHX131060 KRT131060 LBP131060 LLL131060 LVH131060 MFD131060 MOZ131060 MYV131060 NIR131060 NSN131060 OCJ131060 OMF131060 OWB131060 PFX131060 PPT131060 PZP131060 QJL131060 QTH131060 RDD131060 RMZ131060 RWV131060 SGR131060 SQN131060 TAJ131060 TKF131060 TUB131060 UDX131060 UNT131060 UXP131060 VHL131060 VRH131060 WBD131060 WKZ131060 WUV131060 E196596 IJ196596 SF196596 ACB196596 ALX196596 AVT196596 BFP196596 BPL196596 BZH196596 CJD196596 CSZ196596 DCV196596 DMR196596 DWN196596 EGJ196596 EQF196596 FAB196596 FJX196596 FTT196596 GDP196596 GNL196596 GXH196596 HHD196596 HQZ196596 IAV196596 IKR196596 IUN196596 JEJ196596 JOF196596 JYB196596 KHX196596 KRT196596 LBP196596 LLL196596 LVH196596 MFD196596 MOZ196596 MYV196596 NIR196596 NSN196596 OCJ196596 OMF196596 OWB196596 PFX196596 PPT196596 PZP196596 QJL196596 QTH196596 RDD196596 RMZ196596 RWV196596 SGR196596 SQN196596 TAJ196596 TKF196596 TUB196596 UDX196596 UNT196596 UXP196596 VHL196596 VRH196596 WBD196596 WKZ196596 WUV196596 E262132 IJ262132 SF262132 ACB262132 ALX262132 AVT262132 BFP262132 BPL262132 BZH262132 CJD262132 CSZ262132 DCV262132 DMR262132 DWN262132 EGJ262132 EQF262132 FAB262132 FJX262132 FTT262132 GDP262132 GNL262132 GXH262132 HHD262132 HQZ262132 IAV262132 IKR262132 IUN262132 JEJ262132 JOF262132 JYB262132 KHX262132 KRT262132 LBP262132 LLL262132 LVH262132 MFD262132 MOZ262132 MYV262132 NIR262132 NSN262132 OCJ262132 OMF262132 OWB262132 PFX262132 PPT262132 PZP262132 QJL262132 QTH262132 RDD262132 RMZ262132 RWV262132 SGR262132 SQN262132 TAJ262132 TKF262132 TUB262132 UDX262132 UNT262132 UXP262132 VHL262132 VRH262132 WBD262132 WKZ262132 WUV262132 E327668 IJ327668 SF327668 ACB327668 ALX327668 AVT327668 BFP327668 BPL327668 BZH327668 CJD327668 CSZ327668 DCV327668 DMR327668 DWN327668 EGJ327668 EQF327668 FAB327668 FJX327668 FTT327668 GDP327668 GNL327668 GXH327668 HHD327668 HQZ327668 IAV327668 IKR327668 IUN327668 JEJ327668 JOF327668 JYB327668 KHX327668 KRT327668 LBP327668 LLL327668 LVH327668 MFD327668 MOZ327668 MYV327668 NIR327668 NSN327668 OCJ327668 OMF327668 OWB327668 PFX327668 PPT327668 PZP327668 QJL327668 QTH327668 RDD327668 RMZ327668 RWV327668 SGR327668 SQN327668 TAJ327668 TKF327668 TUB327668 UDX327668 UNT327668 UXP327668 VHL327668 VRH327668 WBD327668 WKZ327668 WUV327668 E393204 IJ393204 SF393204 ACB393204 ALX393204 AVT393204 BFP393204 BPL393204 BZH393204 CJD393204 CSZ393204 DCV393204 DMR393204 DWN393204 EGJ393204 EQF393204 FAB393204 FJX393204 FTT393204 GDP393204 GNL393204 GXH393204 HHD393204 HQZ393204 IAV393204 IKR393204 IUN393204 JEJ393204 JOF393204 JYB393204 KHX393204 KRT393204 LBP393204 LLL393204 LVH393204 MFD393204 MOZ393204 MYV393204 NIR393204 NSN393204 OCJ393204 OMF393204 OWB393204 PFX393204 PPT393204 PZP393204 QJL393204 QTH393204 RDD393204 RMZ393204 RWV393204 SGR393204 SQN393204 TAJ393204 TKF393204 TUB393204 UDX393204 UNT393204 UXP393204 VHL393204 VRH393204 WBD393204 WKZ393204 WUV393204 E458740 IJ458740 SF458740 ACB458740 ALX458740 AVT458740 BFP458740 BPL458740 BZH458740 CJD458740 CSZ458740 DCV458740 DMR458740 DWN458740 EGJ458740 EQF458740 FAB458740 FJX458740 FTT458740 GDP458740 GNL458740 GXH458740 HHD458740 HQZ458740 IAV458740 IKR458740 IUN458740 JEJ458740 JOF458740 JYB458740 KHX458740 KRT458740 LBP458740 LLL458740 LVH458740 MFD458740 MOZ458740 MYV458740 NIR458740 NSN458740 OCJ458740 OMF458740 OWB458740 PFX458740 PPT458740 PZP458740 QJL458740 QTH458740 RDD458740 RMZ458740 RWV458740 SGR458740 SQN458740 TAJ458740 TKF458740 TUB458740 UDX458740 UNT458740 UXP458740 VHL458740 VRH458740 WBD458740 WKZ458740 WUV458740 E524276 IJ524276 SF524276 ACB524276 ALX524276 AVT524276 BFP524276 BPL524276 BZH524276 CJD524276 CSZ524276 DCV524276 DMR524276 DWN524276 EGJ524276 EQF524276 FAB524276 FJX524276 FTT524276 GDP524276 GNL524276 GXH524276 HHD524276 HQZ524276 IAV524276 IKR524276 IUN524276 JEJ524276 JOF524276 JYB524276 KHX524276 KRT524276 LBP524276 LLL524276 LVH524276 MFD524276 MOZ524276 MYV524276 NIR524276 NSN524276 OCJ524276 OMF524276 OWB524276 PFX524276 PPT524276 PZP524276 QJL524276 QTH524276 RDD524276 RMZ524276 RWV524276 SGR524276 SQN524276 TAJ524276 TKF524276 TUB524276 UDX524276 UNT524276 UXP524276 VHL524276 VRH524276 WBD524276 WKZ524276 WUV524276 E589812 IJ589812 SF589812 ACB589812 ALX589812 AVT589812 BFP589812 BPL589812 BZH589812 CJD589812 CSZ589812 DCV589812 DMR589812 DWN589812 EGJ589812 EQF589812 FAB589812 FJX589812 FTT589812 GDP589812 GNL589812 GXH589812 HHD589812 HQZ589812 IAV589812 IKR589812 IUN589812 JEJ589812 JOF589812 JYB589812 KHX589812 KRT589812 LBP589812 LLL589812 LVH589812 MFD589812 MOZ589812 MYV589812 NIR589812 NSN589812 OCJ589812 OMF589812 OWB589812 PFX589812 PPT589812 PZP589812 QJL589812 QTH589812 RDD589812 RMZ589812 RWV589812 SGR589812 SQN589812 TAJ589812 TKF589812 TUB589812 UDX589812 UNT589812 UXP589812 VHL589812 VRH589812 WBD589812 WKZ589812 WUV589812 E655348 IJ655348 SF655348 ACB655348 ALX655348 AVT655348 BFP655348 BPL655348 BZH655348 CJD655348 CSZ655348 DCV655348 DMR655348 DWN655348 EGJ655348 EQF655348 FAB655348 FJX655348 FTT655348 GDP655348 GNL655348 GXH655348 HHD655348 HQZ655348 IAV655348 IKR655348 IUN655348 JEJ655348 JOF655348 JYB655348 KHX655348 KRT655348 LBP655348 LLL655348 LVH655348 MFD655348 MOZ655348 MYV655348 NIR655348 NSN655348 OCJ655348 OMF655348 OWB655348 PFX655348 PPT655348 PZP655348 QJL655348 QTH655348 RDD655348 RMZ655348 RWV655348 SGR655348 SQN655348 TAJ655348 TKF655348 TUB655348 UDX655348 UNT655348 UXP655348 VHL655348 VRH655348 WBD655348 WKZ655348 WUV655348 E720884 IJ720884 SF720884 ACB720884 ALX720884 AVT720884 BFP720884 BPL720884 BZH720884 CJD720884 CSZ720884 DCV720884 DMR720884 DWN720884 EGJ720884 EQF720884 FAB720884 FJX720884 FTT720884 GDP720884 GNL720884 GXH720884 HHD720884 HQZ720884 IAV720884 IKR720884 IUN720884 JEJ720884 JOF720884 JYB720884 KHX720884 KRT720884 LBP720884 LLL720884 LVH720884 MFD720884 MOZ720884 MYV720884 NIR720884 NSN720884 OCJ720884 OMF720884 OWB720884 PFX720884 PPT720884 PZP720884 QJL720884 QTH720884 RDD720884 RMZ720884 RWV720884 SGR720884 SQN720884 TAJ720884 TKF720884 TUB720884 UDX720884 UNT720884 UXP720884 VHL720884 VRH720884 WBD720884 WKZ720884 WUV720884 E786420 IJ786420 SF786420 ACB786420 ALX786420 AVT786420 BFP786420 BPL786420 BZH786420 CJD786420 CSZ786420 DCV786420 DMR786420 DWN786420 EGJ786420 EQF786420 FAB786420 FJX786420 FTT786420 GDP786420 GNL786420 GXH786420 HHD786420 HQZ786420 IAV786420 IKR786420 IUN786420 JEJ786420 JOF786420 JYB786420 KHX786420 KRT786420 LBP786420 LLL786420 LVH786420 MFD786420 MOZ786420 MYV786420 NIR786420 NSN786420 OCJ786420 OMF786420 OWB786420 PFX786420 PPT786420 PZP786420 QJL786420 QTH786420 RDD786420 RMZ786420 RWV786420 SGR786420 SQN786420 TAJ786420 TKF786420 TUB786420 UDX786420 UNT786420 UXP786420 VHL786420 VRH786420 WBD786420 WKZ786420 WUV786420 E851956 IJ851956 SF851956 ACB851956 ALX851956 AVT851956 BFP851956 BPL851956 BZH851956 CJD851956 CSZ851956 DCV851956 DMR851956 DWN851956 EGJ851956 EQF851956 FAB851956 FJX851956 FTT851956 GDP851956 GNL851956 GXH851956 HHD851956 HQZ851956 IAV851956 IKR851956 IUN851956 JEJ851956 JOF851956 JYB851956 KHX851956 KRT851956 LBP851956 LLL851956 LVH851956 MFD851956 MOZ851956 MYV851956 NIR851956 NSN851956 OCJ851956 OMF851956 OWB851956 PFX851956 PPT851956 PZP851956 QJL851956 QTH851956 RDD851956 RMZ851956 RWV851956 SGR851956 SQN851956 TAJ851956 TKF851956 TUB851956 UDX851956 UNT851956 UXP851956 VHL851956 VRH851956 WBD851956 WKZ851956 WUV851956 E917492 IJ917492 SF917492 ACB917492 ALX917492 AVT917492 BFP917492 BPL917492 BZH917492 CJD917492 CSZ917492 DCV917492 DMR917492 DWN917492 EGJ917492 EQF917492 FAB917492 FJX917492 FTT917492 GDP917492 GNL917492 GXH917492 HHD917492 HQZ917492 IAV917492 IKR917492 IUN917492 JEJ917492 JOF917492 JYB917492 KHX917492 KRT917492 LBP917492 LLL917492 LVH917492 MFD917492 MOZ917492 MYV917492 NIR917492 NSN917492 OCJ917492 OMF917492 OWB917492 PFX917492 PPT917492 PZP917492 QJL917492 QTH917492 RDD917492 RMZ917492 RWV917492 SGR917492 SQN917492 TAJ917492 TKF917492 TUB917492 UDX917492 UNT917492 UXP917492 VHL917492 VRH917492 WBD917492 WKZ917492 WUV917492 E983028 IJ983028 SF983028 ACB983028 ALX983028 AVT983028 BFP983028 BPL983028 BZH983028 CJD983028 CSZ983028 DCV983028 DMR983028 DWN983028 EGJ983028 EQF983028 FAB983028 FJX983028 FTT983028 GDP983028 GNL983028 GXH983028 HHD983028 HQZ983028 IAV983028 IKR983028 IUN983028 JEJ983028 JOF983028 JYB983028 KHX983028 KRT983028 LBP983028 LLL983028 LVH983028 MFD983028 MOZ983028 MYV983028 NIR983028 NSN983028 OCJ983028 OMF983028 OWB983028 PFX983028 PPT983028 PZP983028 QJL983028 QTH983028 RDD983028 RMZ983028 RWV983028 SGR983028 SQN983028 TAJ983028 TKF983028 TUB983028 UDX983028 UNT983028 UXP983028 VHL983028 VRH983028 WBD983028 WKZ983028 WUV983028 E102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E65511 IJ65511 SF65511 ACB65511 ALX65511 AVT65511 BFP65511 BPL65511 BZH65511 CJD65511 CSZ65511 DCV65511 DMR65511 DWN65511 EGJ65511 EQF65511 FAB65511 FJX65511 FTT65511 GDP65511 GNL65511 GXH65511 HHD65511 HQZ65511 IAV65511 IKR65511 IUN65511 JEJ65511 JOF65511 JYB65511 KHX65511 KRT65511 LBP65511 LLL65511 LVH65511 MFD65511 MOZ65511 MYV65511 NIR65511 NSN65511 OCJ65511 OMF65511 OWB65511 PFX65511 PPT65511 PZP65511 QJL65511 QTH65511 RDD65511 RMZ65511 RWV65511 SGR65511 SQN65511 TAJ65511 TKF65511 TUB65511 UDX65511 UNT65511 UXP65511 VHL65511 VRH65511 WBD65511 WKZ65511 WUV65511 E131047 IJ131047 SF131047 ACB131047 ALX131047 AVT131047 BFP131047 BPL131047 BZH131047 CJD131047 CSZ131047 DCV131047 DMR131047 DWN131047 EGJ131047 EQF131047 FAB131047 FJX131047 FTT131047 GDP131047 GNL131047 GXH131047 HHD131047 HQZ131047 IAV131047 IKR131047 IUN131047 JEJ131047 JOF131047 JYB131047 KHX131047 KRT131047 LBP131047 LLL131047 LVH131047 MFD131047 MOZ131047 MYV131047 NIR131047 NSN131047 OCJ131047 OMF131047 OWB131047 PFX131047 PPT131047 PZP131047 QJL131047 QTH131047 RDD131047 RMZ131047 RWV131047 SGR131047 SQN131047 TAJ131047 TKF131047 TUB131047 UDX131047 UNT131047 UXP131047 VHL131047 VRH131047 WBD131047 WKZ131047 WUV131047 E196583 IJ196583 SF196583 ACB196583 ALX196583 AVT196583 BFP196583 BPL196583 BZH196583 CJD196583 CSZ196583 DCV196583 DMR196583 DWN196583 EGJ196583 EQF196583 FAB196583 FJX196583 FTT196583 GDP196583 GNL196583 GXH196583 HHD196583 HQZ196583 IAV196583 IKR196583 IUN196583 JEJ196583 JOF196583 JYB196583 KHX196583 KRT196583 LBP196583 LLL196583 LVH196583 MFD196583 MOZ196583 MYV196583 NIR196583 NSN196583 OCJ196583 OMF196583 OWB196583 PFX196583 PPT196583 PZP196583 QJL196583 QTH196583 RDD196583 RMZ196583 RWV196583 SGR196583 SQN196583 TAJ196583 TKF196583 TUB196583 UDX196583 UNT196583 UXP196583 VHL196583 VRH196583 WBD196583 WKZ196583 WUV196583 E262119 IJ262119 SF262119 ACB262119 ALX262119 AVT262119 BFP262119 BPL262119 BZH262119 CJD262119 CSZ262119 DCV262119 DMR262119 DWN262119 EGJ262119 EQF262119 FAB262119 FJX262119 FTT262119 GDP262119 GNL262119 GXH262119 HHD262119 HQZ262119 IAV262119 IKR262119 IUN262119 JEJ262119 JOF262119 JYB262119 KHX262119 KRT262119 LBP262119 LLL262119 LVH262119 MFD262119 MOZ262119 MYV262119 NIR262119 NSN262119 OCJ262119 OMF262119 OWB262119 PFX262119 PPT262119 PZP262119 QJL262119 QTH262119 RDD262119 RMZ262119 RWV262119 SGR262119 SQN262119 TAJ262119 TKF262119 TUB262119 UDX262119 UNT262119 UXP262119 VHL262119 VRH262119 WBD262119 WKZ262119 WUV262119 E327655 IJ327655 SF327655 ACB327655 ALX327655 AVT327655 BFP327655 BPL327655 BZH327655 CJD327655 CSZ327655 DCV327655 DMR327655 DWN327655 EGJ327655 EQF327655 FAB327655 FJX327655 FTT327655 GDP327655 GNL327655 GXH327655 HHD327655 HQZ327655 IAV327655 IKR327655 IUN327655 JEJ327655 JOF327655 JYB327655 KHX327655 KRT327655 LBP327655 LLL327655 LVH327655 MFD327655 MOZ327655 MYV327655 NIR327655 NSN327655 OCJ327655 OMF327655 OWB327655 PFX327655 PPT327655 PZP327655 QJL327655 QTH327655 RDD327655 RMZ327655 RWV327655 SGR327655 SQN327655 TAJ327655 TKF327655 TUB327655 UDX327655 UNT327655 UXP327655 VHL327655 VRH327655 WBD327655 WKZ327655 WUV327655 E393191 IJ393191 SF393191 ACB393191 ALX393191 AVT393191 BFP393191 BPL393191 BZH393191 CJD393191 CSZ393191 DCV393191 DMR393191 DWN393191 EGJ393191 EQF393191 FAB393191 FJX393191 FTT393191 GDP393191 GNL393191 GXH393191 HHD393191 HQZ393191 IAV393191 IKR393191 IUN393191 JEJ393191 JOF393191 JYB393191 KHX393191 KRT393191 LBP393191 LLL393191 LVH393191 MFD393191 MOZ393191 MYV393191 NIR393191 NSN393191 OCJ393191 OMF393191 OWB393191 PFX393191 PPT393191 PZP393191 QJL393191 QTH393191 RDD393191 RMZ393191 RWV393191 SGR393191 SQN393191 TAJ393191 TKF393191 TUB393191 UDX393191 UNT393191 UXP393191 VHL393191 VRH393191 WBD393191 WKZ393191 WUV393191 E458727 IJ458727 SF458727 ACB458727 ALX458727 AVT458727 BFP458727 BPL458727 BZH458727 CJD458727 CSZ458727 DCV458727 DMR458727 DWN458727 EGJ458727 EQF458727 FAB458727 FJX458727 FTT458727 GDP458727 GNL458727 GXH458727 HHD458727 HQZ458727 IAV458727 IKR458727 IUN458727 JEJ458727 JOF458727 JYB458727 KHX458727 KRT458727 LBP458727 LLL458727 LVH458727 MFD458727 MOZ458727 MYV458727 NIR458727 NSN458727 OCJ458727 OMF458727 OWB458727 PFX458727 PPT458727 PZP458727 QJL458727 QTH458727 RDD458727 RMZ458727 RWV458727 SGR458727 SQN458727 TAJ458727 TKF458727 TUB458727 UDX458727 UNT458727 UXP458727 VHL458727 VRH458727 WBD458727 WKZ458727 WUV458727 E524263 IJ524263 SF524263 ACB524263 ALX524263 AVT524263 BFP524263 BPL524263 BZH524263 CJD524263 CSZ524263 DCV524263 DMR524263 DWN524263 EGJ524263 EQF524263 FAB524263 FJX524263 FTT524263 GDP524263 GNL524263 GXH524263 HHD524263 HQZ524263 IAV524263 IKR524263 IUN524263 JEJ524263 JOF524263 JYB524263 KHX524263 KRT524263 LBP524263 LLL524263 LVH524263 MFD524263 MOZ524263 MYV524263 NIR524263 NSN524263 OCJ524263 OMF524263 OWB524263 PFX524263 PPT524263 PZP524263 QJL524263 QTH524263 RDD524263 RMZ524263 RWV524263 SGR524263 SQN524263 TAJ524263 TKF524263 TUB524263 UDX524263 UNT524263 UXP524263 VHL524263 VRH524263 WBD524263 WKZ524263 WUV524263 E589799 IJ589799 SF589799 ACB589799 ALX589799 AVT589799 BFP589799 BPL589799 BZH589799 CJD589799 CSZ589799 DCV589799 DMR589799 DWN589799 EGJ589799 EQF589799 FAB589799 FJX589799 FTT589799 GDP589799 GNL589799 GXH589799 HHD589799 HQZ589799 IAV589799 IKR589799 IUN589799 JEJ589799 JOF589799 JYB589799 KHX589799 KRT589799 LBP589799 LLL589799 LVH589799 MFD589799 MOZ589799 MYV589799 NIR589799 NSN589799 OCJ589799 OMF589799 OWB589799 PFX589799 PPT589799 PZP589799 QJL589799 QTH589799 RDD589799 RMZ589799 RWV589799 SGR589799 SQN589799 TAJ589799 TKF589799 TUB589799 UDX589799 UNT589799 UXP589799 VHL589799 VRH589799 WBD589799 WKZ589799 WUV589799 E655335 IJ655335 SF655335 ACB655335 ALX655335 AVT655335 BFP655335 BPL655335 BZH655335 CJD655335 CSZ655335 DCV655335 DMR655335 DWN655335 EGJ655335 EQF655335 FAB655335 FJX655335 FTT655335 GDP655335 GNL655335 GXH655335 HHD655335 HQZ655335 IAV655335 IKR655335 IUN655335 JEJ655335 JOF655335 JYB655335 KHX655335 KRT655335 LBP655335 LLL655335 LVH655335 MFD655335 MOZ655335 MYV655335 NIR655335 NSN655335 OCJ655335 OMF655335 OWB655335 PFX655335 PPT655335 PZP655335 QJL655335 QTH655335 RDD655335 RMZ655335 RWV655335 SGR655335 SQN655335 TAJ655335 TKF655335 TUB655335 UDX655335 UNT655335 UXP655335 VHL655335 VRH655335 WBD655335 WKZ655335 WUV655335 E720871 IJ720871 SF720871 ACB720871 ALX720871 AVT720871 BFP720871 BPL720871 BZH720871 CJD720871 CSZ720871 DCV720871 DMR720871 DWN720871 EGJ720871 EQF720871 FAB720871 FJX720871 FTT720871 GDP720871 GNL720871 GXH720871 HHD720871 HQZ720871 IAV720871 IKR720871 IUN720871 JEJ720871 JOF720871 JYB720871 KHX720871 KRT720871 LBP720871 LLL720871 LVH720871 MFD720871 MOZ720871 MYV720871 NIR720871 NSN720871 OCJ720871 OMF720871 OWB720871 PFX720871 PPT720871 PZP720871 QJL720871 QTH720871 RDD720871 RMZ720871 RWV720871 SGR720871 SQN720871 TAJ720871 TKF720871 TUB720871 UDX720871 UNT720871 UXP720871 VHL720871 VRH720871 WBD720871 WKZ720871 WUV720871 E786407 IJ786407 SF786407 ACB786407 ALX786407 AVT786407 BFP786407 BPL786407 BZH786407 CJD786407 CSZ786407 DCV786407 DMR786407 DWN786407 EGJ786407 EQF786407 FAB786407 FJX786407 FTT786407 GDP786407 GNL786407 GXH786407 HHD786407 HQZ786407 IAV786407 IKR786407 IUN786407 JEJ786407 JOF786407 JYB786407 KHX786407 KRT786407 LBP786407 LLL786407 LVH786407 MFD786407 MOZ786407 MYV786407 NIR786407 NSN786407 OCJ786407 OMF786407 OWB786407 PFX786407 PPT786407 PZP786407 QJL786407 QTH786407 RDD786407 RMZ786407 RWV786407 SGR786407 SQN786407 TAJ786407 TKF786407 TUB786407 UDX786407 UNT786407 UXP786407 VHL786407 VRH786407 WBD786407 WKZ786407 WUV786407 E851943 IJ851943 SF851943 ACB851943 ALX851943 AVT851943 BFP851943 BPL851943 BZH851943 CJD851943 CSZ851943 DCV851943 DMR851943 DWN851943 EGJ851943 EQF851943 FAB851943 FJX851943 FTT851943 GDP851943 GNL851943 GXH851943 HHD851943 HQZ851943 IAV851943 IKR851943 IUN851943 JEJ851943 JOF851943 JYB851943 KHX851943 KRT851943 LBP851943 LLL851943 LVH851943 MFD851943 MOZ851943 MYV851943 NIR851943 NSN851943 OCJ851943 OMF851943 OWB851943 PFX851943 PPT851943 PZP851943 QJL851943 QTH851943 RDD851943 RMZ851943 RWV851943 SGR851943 SQN851943 TAJ851943 TKF851943 TUB851943 UDX851943 UNT851943 UXP851943 VHL851943 VRH851943 WBD851943 WKZ851943 WUV851943 E917479 IJ917479 SF917479 ACB917479 ALX917479 AVT917479 BFP917479 BPL917479 BZH917479 CJD917479 CSZ917479 DCV917479 DMR917479 DWN917479 EGJ917479 EQF917479 FAB917479 FJX917479 FTT917479 GDP917479 GNL917479 GXH917479 HHD917479 HQZ917479 IAV917479 IKR917479 IUN917479 JEJ917479 JOF917479 JYB917479 KHX917479 KRT917479 LBP917479 LLL917479 LVH917479 MFD917479 MOZ917479 MYV917479 NIR917479 NSN917479 OCJ917479 OMF917479 OWB917479 PFX917479 PPT917479 PZP917479 QJL917479 QTH917479 RDD917479 RMZ917479 RWV917479 SGR917479 SQN917479 TAJ917479 TKF917479 TUB917479 UDX917479 UNT917479 UXP917479 VHL917479 VRH917479 WBD917479 WKZ917479 WUV917479 E983015 IJ983015 SF983015 ACB983015 ALX983015 AVT983015 BFP983015 BPL983015 BZH983015 CJD983015 CSZ983015 DCV983015 DMR983015 DWN983015 EGJ983015 EQF983015 FAB983015 FJX983015 FTT983015 GDP983015 GNL983015 GXH983015 HHD983015 HQZ983015 IAV983015 IKR983015 IUN983015 JEJ983015 JOF983015 JYB983015 KHX983015 KRT983015 LBP983015 LLL983015 LVH983015 MFD983015 MOZ983015 MYV983015 NIR983015 NSN983015 OCJ983015 OMF983015 OWB983015 PFX983015 PPT983015 PZP983015 QJL983015 QTH983015 RDD983015 RMZ983015 RWV983015 SGR983015 SQN983015 TAJ983015 TKF983015 TUB983015 UDX983015 UNT983015 UXP983015 VHL983015 VRH983015 WBD983015 WKZ983015 WUV983015 G57:G58 IL57:IL58 SH57:SH58 ACD57:ACD58 ALZ57:ALZ58 AVV57:AVV58 BFR57:BFR58 BPN57:BPN58 BZJ57:BZJ58 CJF57:CJF58 CTB57:CTB58 DCX57:DCX58 DMT57:DMT58 DWP57:DWP58 EGL57:EGL58 EQH57:EQH58 FAD57:FAD58 FJZ57:FJZ58 FTV57:FTV58 GDR57:GDR58 GNN57:GNN58 GXJ57:GXJ58 HHF57:HHF58 HRB57:HRB58 IAX57:IAX58 IKT57:IKT58 IUP57:IUP58 JEL57:JEL58 JOH57:JOH58 JYD57:JYD58 KHZ57:KHZ58 KRV57:KRV58 LBR57:LBR58 LLN57:LLN58 LVJ57:LVJ58 MFF57:MFF58 MPB57:MPB58 MYX57:MYX58 NIT57:NIT58 NSP57:NSP58 OCL57:OCL58 OMH57:OMH58 OWD57:OWD58 PFZ57:PFZ58 PPV57:PPV58 PZR57:PZR58 QJN57:QJN58 QTJ57:QTJ58 RDF57:RDF58 RNB57:RNB58 RWX57:RWX58 SGT57:SGT58 SQP57:SQP58 TAL57:TAL58 TKH57:TKH58 TUD57:TUD58 UDZ57:UDZ58 UNV57:UNV58 UXR57:UXR58 VHN57:VHN58 VRJ57:VRJ58 WBF57:WBF58 WLB57:WLB58 WUX57:WUX58 G65393:G65394 IL65393:IL65394 SH65393:SH65394 ACD65393:ACD65394 ALZ65393:ALZ65394 AVV65393:AVV65394 BFR65393:BFR65394 BPN65393:BPN65394 BZJ65393:BZJ65394 CJF65393:CJF65394 CTB65393:CTB65394 DCX65393:DCX65394 DMT65393:DMT65394 DWP65393:DWP65394 EGL65393:EGL65394 EQH65393:EQH65394 FAD65393:FAD65394 FJZ65393:FJZ65394 FTV65393:FTV65394 GDR65393:GDR65394 GNN65393:GNN65394 GXJ65393:GXJ65394 HHF65393:HHF65394 HRB65393:HRB65394 IAX65393:IAX65394 IKT65393:IKT65394 IUP65393:IUP65394 JEL65393:JEL65394 JOH65393:JOH65394 JYD65393:JYD65394 KHZ65393:KHZ65394 KRV65393:KRV65394 LBR65393:LBR65394 LLN65393:LLN65394 LVJ65393:LVJ65394 MFF65393:MFF65394 MPB65393:MPB65394 MYX65393:MYX65394 NIT65393:NIT65394 NSP65393:NSP65394 OCL65393:OCL65394 OMH65393:OMH65394 OWD65393:OWD65394 PFZ65393:PFZ65394 PPV65393:PPV65394 PZR65393:PZR65394 QJN65393:QJN65394 QTJ65393:QTJ65394 RDF65393:RDF65394 RNB65393:RNB65394 RWX65393:RWX65394 SGT65393:SGT65394 SQP65393:SQP65394 TAL65393:TAL65394 TKH65393:TKH65394 TUD65393:TUD65394 UDZ65393:UDZ65394 UNV65393:UNV65394 UXR65393:UXR65394 VHN65393:VHN65394 VRJ65393:VRJ65394 WBF65393:WBF65394 WLB65393:WLB65394 WUX65393:WUX65394 G130929:G130930 IL130929:IL130930 SH130929:SH130930 ACD130929:ACD130930 ALZ130929:ALZ130930 AVV130929:AVV130930 BFR130929:BFR130930 BPN130929:BPN130930 BZJ130929:BZJ130930 CJF130929:CJF130930 CTB130929:CTB130930 DCX130929:DCX130930 DMT130929:DMT130930 DWP130929:DWP130930 EGL130929:EGL130930 EQH130929:EQH130930 FAD130929:FAD130930 FJZ130929:FJZ130930 FTV130929:FTV130930 GDR130929:GDR130930 GNN130929:GNN130930 GXJ130929:GXJ130930 HHF130929:HHF130930 HRB130929:HRB130930 IAX130929:IAX130930 IKT130929:IKT130930 IUP130929:IUP130930 JEL130929:JEL130930 JOH130929:JOH130930 JYD130929:JYD130930 KHZ130929:KHZ130930 KRV130929:KRV130930 LBR130929:LBR130930 LLN130929:LLN130930 LVJ130929:LVJ130930 MFF130929:MFF130930 MPB130929:MPB130930 MYX130929:MYX130930 NIT130929:NIT130930 NSP130929:NSP130930 OCL130929:OCL130930 OMH130929:OMH130930 OWD130929:OWD130930 PFZ130929:PFZ130930 PPV130929:PPV130930 PZR130929:PZR130930 QJN130929:QJN130930 QTJ130929:QTJ130930 RDF130929:RDF130930 RNB130929:RNB130930 RWX130929:RWX130930 SGT130929:SGT130930 SQP130929:SQP130930 TAL130929:TAL130930 TKH130929:TKH130930 TUD130929:TUD130930 UDZ130929:UDZ130930 UNV130929:UNV130930 UXR130929:UXR130930 VHN130929:VHN130930 VRJ130929:VRJ130930 WBF130929:WBF130930 WLB130929:WLB130930 WUX130929:WUX130930 G196465:G196466 IL196465:IL196466 SH196465:SH196466 ACD196465:ACD196466 ALZ196465:ALZ196466 AVV196465:AVV196466 BFR196465:BFR196466 BPN196465:BPN196466 BZJ196465:BZJ196466 CJF196465:CJF196466 CTB196465:CTB196466 DCX196465:DCX196466 DMT196465:DMT196466 DWP196465:DWP196466 EGL196465:EGL196466 EQH196465:EQH196466 FAD196465:FAD196466 FJZ196465:FJZ196466 FTV196465:FTV196466 GDR196465:GDR196466 GNN196465:GNN196466 GXJ196465:GXJ196466 HHF196465:HHF196466 HRB196465:HRB196466 IAX196465:IAX196466 IKT196465:IKT196466 IUP196465:IUP196466 JEL196465:JEL196466 JOH196465:JOH196466 JYD196465:JYD196466 KHZ196465:KHZ196466 KRV196465:KRV196466 LBR196465:LBR196466 LLN196465:LLN196466 LVJ196465:LVJ196466 MFF196465:MFF196466 MPB196465:MPB196466 MYX196465:MYX196466 NIT196465:NIT196466 NSP196465:NSP196466 OCL196465:OCL196466 OMH196465:OMH196466 OWD196465:OWD196466 PFZ196465:PFZ196466 PPV196465:PPV196466 PZR196465:PZR196466 QJN196465:QJN196466 QTJ196465:QTJ196466 RDF196465:RDF196466 RNB196465:RNB196466 RWX196465:RWX196466 SGT196465:SGT196466 SQP196465:SQP196466 TAL196465:TAL196466 TKH196465:TKH196466 TUD196465:TUD196466 UDZ196465:UDZ196466 UNV196465:UNV196466 UXR196465:UXR196466 VHN196465:VHN196466 VRJ196465:VRJ196466 WBF196465:WBF196466 WLB196465:WLB196466 WUX196465:WUX196466 G262001:G262002 IL262001:IL262002 SH262001:SH262002 ACD262001:ACD262002 ALZ262001:ALZ262002 AVV262001:AVV262002 BFR262001:BFR262002 BPN262001:BPN262002 BZJ262001:BZJ262002 CJF262001:CJF262002 CTB262001:CTB262002 DCX262001:DCX262002 DMT262001:DMT262002 DWP262001:DWP262002 EGL262001:EGL262002 EQH262001:EQH262002 FAD262001:FAD262002 FJZ262001:FJZ262002 FTV262001:FTV262002 GDR262001:GDR262002 GNN262001:GNN262002 GXJ262001:GXJ262002 HHF262001:HHF262002 HRB262001:HRB262002 IAX262001:IAX262002 IKT262001:IKT262002 IUP262001:IUP262002 JEL262001:JEL262002 JOH262001:JOH262002 JYD262001:JYD262002 KHZ262001:KHZ262002 KRV262001:KRV262002 LBR262001:LBR262002 LLN262001:LLN262002 LVJ262001:LVJ262002 MFF262001:MFF262002 MPB262001:MPB262002 MYX262001:MYX262002 NIT262001:NIT262002 NSP262001:NSP262002 OCL262001:OCL262002 OMH262001:OMH262002 OWD262001:OWD262002 PFZ262001:PFZ262002 PPV262001:PPV262002 PZR262001:PZR262002 QJN262001:QJN262002 QTJ262001:QTJ262002 RDF262001:RDF262002 RNB262001:RNB262002 RWX262001:RWX262002 SGT262001:SGT262002 SQP262001:SQP262002 TAL262001:TAL262002 TKH262001:TKH262002 TUD262001:TUD262002 UDZ262001:UDZ262002 UNV262001:UNV262002 UXR262001:UXR262002 VHN262001:VHN262002 VRJ262001:VRJ262002 WBF262001:WBF262002 WLB262001:WLB262002 WUX262001:WUX262002 G327537:G327538 IL327537:IL327538 SH327537:SH327538 ACD327537:ACD327538 ALZ327537:ALZ327538 AVV327537:AVV327538 BFR327537:BFR327538 BPN327537:BPN327538 BZJ327537:BZJ327538 CJF327537:CJF327538 CTB327537:CTB327538 DCX327537:DCX327538 DMT327537:DMT327538 DWP327537:DWP327538 EGL327537:EGL327538 EQH327537:EQH327538 FAD327537:FAD327538 FJZ327537:FJZ327538 FTV327537:FTV327538 GDR327537:GDR327538 GNN327537:GNN327538 GXJ327537:GXJ327538 HHF327537:HHF327538 HRB327537:HRB327538 IAX327537:IAX327538 IKT327537:IKT327538 IUP327537:IUP327538 JEL327537:JEL327538 JOH327537:JOH327538 JYD327537:JYD327538 KHZ327537:KHZ327538 KRV327537:KRV327538 LBR327537:LBR327538 LLN327537:LLN327538 LVJ327537:LVJ327538 MFF327537:MFF327538 MPB327537:MPB327538 MYX327537:MYX327538 NIT327537:NIT327538 NSP327537:NSP327538 OCL327537:OCL327538 OMH327537:OMH327538 OWD327537:OWD327538 PFZ327537:PFZ327538 PPV327537:PPV327538 PZR327537:PZR327538 QJN327537:QJN327538 QTJ327537:QTJ327538 RDF327537:RDF327538 RNB327537:RNB327538 RWX327537:RWX327538 SGT327537:SGT327538 SQP327537:SQP327538 TAL327537:TAL327538 TKH327537:TKH327538 TUD327537:TUD327538 UDZ327537:UDZ327538 UNV327537:UNV327538 UXR327537:UXR327538 VHN327537:VHN327538 VRJ327537:VRJ327538 WBF327537:WBF327538 WLB327537:WLB327538 WUX327537:WUX327538 G393073:G393074 IL393073:IL393074 SH393073:SH393074 ACD393073:ACD393074 ALZ393073:ALZ393074 AVV393073:AVV393074 BFR393073:BFR393074 BPN393073:BPN393074 BZJ393073:BZJ393074 CJF393073:CJF393074 CTB393073:CTB393074 DCX393073:DCX393074 DMT393073:DMT393074 DWP393073:DWP393074 EGL393073:EGL393074 EQH393073:EQH393074 FAD393073:FAD393074 FJZ393073:FJZ393074 FTV393073:FTV393074 GDR393073:GDR393074 GNN393073:GNN393074 GXJ393073:GXJ393074 HHF393073:HHF393074 HRB393073:HRB393074 IAX393073:IAX393074 IKT393073:IKT393074 IUP393073:IUP393074 JEL393073:JEL393074 JOH393073:JOH393074 JYD393073:JYD393074 KHZ393073:KHZ393074 KRV393073:KRV393074 LBR393073:LBR393074 LLN393073:LLN393074 LVJ393073:LVJ393074 MFF393073:MFF393074 MPB393073:MPB393074 MYX393073:MYX393074 NIT393073:NIT393074 NSP393073:NSP393074 OCL393073:OCL393074 OMH393073:OMH393074 OWD393073:OWD393074 PFZ393073:PFZ393074 PPV393073:PPV393074 PZR393073:PZR393074 QJN393073:QJN393074 QTJ393073:QTJ393074 RDF393073:RDF393074 RNB393073:RNB393074 RWX393073:RWX393074 SGT393073:SGT393074 SQP393073:SQP393074 TAL393073:TAL393074 TKH393073:TKH393074 TUD393073:TUD393074 UDZ393073:UDZ393074 UNV393073:UNV393074 UXR393073:UXR393074 VHN393073:VHN393074 VRJ393073:VRJ393074 WBF393073:WBF393074 WLB393073:WLB393074 WUX393073:WUX393074 G458609:G458610 IL458609:IL458610 SH458609:SH458610 ACD458609:ACD458610 ALZ458609:ALZ458610 AVV458609:AVV458610 BFR458609:BFR458610 BPN458609:BPN458610 BZJ458609:BZJ458610 CJF458609:CJF458610 CTB458609:CTB458610 DCX458609:DCX458610 DMT458609:DMT458610 DWP458609:DWP458610 EGL458609:EGL458610 EQH458609:EQH458610 FAD458609:FAD458610 FJZ458609:FJZ458610 FTV458609:FTV458610 GDR458609:GDR458610 GNN458609:GNN458610 GXJ458609:GXJ458610 HHF458609:HHF458610 HRB458609:HRB458610 IAX458609:IAX458610 IKT458609:IKT458610 IUP458609:IUP458610 JEL458609:JEL458610 JOH458609:JOH458610 JYD458609:JYD458610 KHZ458609:KHZ458610 KRV458609:KRV458610 LBR458609:LBR458610 LLN458609:LLN458610 LVJ458609:LVJ458610 MFF458609:MFF458610 MPB458609:MPB458610 MYX458609:MYX458610 NIT458609:NIT458610 NSP458609:NSP458610 OCL458609:OCL458610 OMH458609:OMH458610 OWD458609:OWD458610 PFZ458609:PFZ458610 PPV458609:PPV458610 PZR458609:PZR458610 QJN458609:QJN458610 QTJ458609:QTJ458610 RDF458609:RDF458610 RNB458609:RNB458610 RWX458609:RWX458610 SGT458609:SGT458610 SQP458609:SQP458610 TAL458609:TAL458610 TKH458609:TKH458610 TUD458609:TUD458610 UDZ458609:UDZ458610 UNV458609:UNV458610 UXR458609:UXR458610 VHN458609:VHN458610 VRJ458609:VRJ458610 WBF458609:WBF458610 WLB458609:WLB458610 WUX458609:WUX458610 G524145:G524146 IL524145:IL524146 SH524145:SH524146 ACD524145:ACD524146 ALZ524145:ALZ524146 AVV524145:AVV524146 BFR524145:BFR524146 BPN524145:BPN524146 BZJ524145:BZJ524146 CJF524145:CJF524146 CTB524145:CTB524146 DCX524145:DCX524146 DMT524145:DMT524146 DWP524145:DWP524146 EGL524145:EGL524146 EQH524145:EQH524146 FAD524145:FAD524146 FJZ524145:FJZ524146 FTV524145:FTV524146 GDR524145:GDR524146 GNN524145:GNN524146 GXJ524145:GXJ524146 HHF524145:HHF524146 HRB524145:HRB524146 IAX524145:IAX524146 IKT524145:IKT524146 IUP524145:IUP524146 JEL524145:JEL524146 JOH524145:JOH524146 JYD524145:JYD524146 KHZ524145:KHZ524146 KRV524145:KRV524146 LBR524145:LBR524146 LLN524145:LLN524146 LVJ524145:LVJ524146 MFF524145:MFF524146 MPB524145:MPB524146 MYX524145:MYX524146 NIT524145:NIT524146 NSP524145:NSP524146 OCL524145:OCL524146 OMH524145:OMH524146 OWD524145:OWD524146 PFZ524145:PFZ524146 PPV524145:PPV524146 PZR524145:PZR524146 QJN524145:QJN524146 QTJ524145:QTJ524146 RDF524145:RDF524146 RNB524145:RNB524146 RWX524145:RWX524146 SGT524145:SGT524146 SQP524145:SQP524146 TAL524145:TAL524146 TKH524145:TKH524146 TUD524145:TUD524146 UDZ524145:UDZ524146 UNV524145:UNV524146 UXR524145:UXR524146 VHN524145:VHN524146 VRJ524145:VRJ524146 WBF524145:WBF524146 WLB524145:WLB524146 WUX524145:WUX524146 G589681:G589682 IL589681:IL589682 SH589681:SH589682 ACD589681:ACD589682 ALZ589681:ALZ589682 AVV589681:AVV589682 BFR589681:BFR589682 BPN589681:BPN589682 BZJ589681:BZJ589682 CJF589681:CJF589682 CTB589681:CTB589682 DCX589681:DCX589682 DMT589681:DMT589682 DWP589681:DWP589682 EGL589681:EGL589682 EQH589681:EQH589682 FAD589681:FAD589682 FJZ589681:FJZ589682 FTV589681:FTV589682 GDR589681:GDR589682 GNN589681:GNN589682 GXJ589681:GXJ589682 HHF589681:HHF589682 HRB589681:HRB589682 IAX589681:IAX589682 IKT589681:IKT589682 IUP589681:IUP589682 JEL589681:JEL589682 JOH589681:JOH589682 JYD589681:JYD589682 KHZ589681:KHZ589682 KRV589681:KRV589682 LBR589681:LBR589682 LLN589681:LLN589682 LVJ589681:LVJ589682 MFF589681:MFF589682 MPB589681:MPB589682 MYX589681:MYX589682 NIT589681:NIT589682 NSP589681:NSP589682 OCL589681:OCL589682 OMH589681:OMH589682 OWD589681:OWD589682 PFZ589681:PFZ589682 PPV589681:PPV589682 PZR589681:PZR589682 QJN589681:QJN589682 QTJ589681:QTJ589682 RDF589681:RDF589682 RNB589681:RNB589682 RWX589681:RWX589682 SGT589681:SGT589682 SQP589681:SQP589682 TAL589681:TAL589682 TKH589681:TKH589682 TUD589681:TUD589682 UDZ589681:UDZ589682 UNV589681:UNV589682 UXR589681:UXR589682 VHN589681:VHN589682 VRJ589681:VRJ589682 WBF589681:WBF589682 WLB589681:WLB589682 WUX589681:WUX589682 G655217:G655218 IL655217:IL655218 SH655217:SH655218 ACD655217:ACD655218 ALZ655217:ALZ655218 AVV655217:AVV655218 BFR655217:BFR655218 BPN655217:BPN655218 BZJ655217:BZJ655218 CJF655217:CJF655218 CTB655217:CTB655218 DCX655217:DCX655218 DMT655217:DMT655218 DWP655217:DWP655218 EGL655217:EGL655218 EQH655217:EQH655218 FAD655217:FAD655218 FJZ655217:FJZ655218 FTV655217:FTV655218 GDR655217:GDR655218 GNN655217:GNN655218 GXJ655217:GXJ655218 HHF655217:HHF655218 HRB655217:HRB655218 IAX655217:IAX655218 IKT655217:IKT655218 IUP655217:IUP655218 JEL655217:JEL655218 JOH655217:JOH655218 JYD655217:JYD655218 KHZ655217:KHZ655218 KRV655217:KRV655218 LBR655217:LBR655218 LLN655217:LLN655218 LVJ655217:LVJ655218 MFF655217:MFF655218 MPB655217:MPB655218 MYX655217:MYX655218 NIT655217:NIT655218 NSP655217:NSP655218 OCL655217:OCL655218 OMH655217:OMH655218 OWD655217:OWD655218 PFZ655217:PFZ655218 PPV655217:PPV655218 PZR655217:PZR655218 QJN655217:QJN655218 QTJ655217:QTJ655218 RDF655217:RDF655218 RNB655217:RNB655218 RWX655217:RWX655218 SGT655217:SGT655218 SQP655217:SQP655218 TAL655217:TAL655218 TKH655217:TKH655218 TUD655217:TUD655218 UDZ655217:UDZ655218 UNV655217:UNV655218 UXR655217:UXR655218 VHN655217:VHN655218 VRJ655217:VRJ655218 WBF655217:WBF655218 WLB655217:WLB655218 WUX655217:WUX655218 G720753:G720754 IL720753:IL720754 SH720753:SH720754 ACD720753:ACD720754 ALZ720753:ALZ720754 AVV720753:AVV720754 BFR720753:BFR720754 BPN720753:BPN720754 BZJ720753:BZJ720754 CJF720753:CJF720754 CTB720753:CTB720754 DCX720753:DCX720754 DMT720753:DMT720754 DWP720753:DWP720754 EGL720753:EGL720754 EQH720753:EQH720754 FAD720753:FAD720754 FJZ720753:FJZ720754 FTV720753:FTV720754 GDR720753:GDR720754 GNN720753:GNN720754 GXJ720753:GXJ720754 HHF720753:HHF720754 HRB720753:HRB720754 IAX720753:IAX720754 IKT720753:IKT720754 IUP720753:IUP720754 JEL720753:JEL720754 JOH720753:JOH720754 JYD720753:JYD720754 KHZ720753:KHZ720754 KRV720753:KRV720754 LBR720753:LBR720754 LLN720753:LLN720754 LVJ720753:LVJ720754 MFF720753:MFF720754 MPB720753:MPB720754 MYX720753:MYX720754 NIT720753:NIT720754 NSP720753:NSP720754 OCL720753:OCL720754 OMH720753:OMH720754 OWD720753:OWD720754 PFZ720753:PFZ720754 PPV720753:PPV720754 PZR720753:PZR720754 QJN720753:QJN720754 QTJ720753:QTJ720754 RDF720753:RDF720754 RNB720753:RNB720754 RWX720753:RWX720754 SGT720753:SGT720754 SQP720753:SQP720754 TAL720753:TAL720754 TKH720753:TKH720754 TUD720753:TUD720754 UDZ720753:UDZ720754 UNV720753:UNV720754 UXR720753:UXR720754 VHN720753:VHN720754 VRJ720753:VRJ720754 WBF720753:WBF720754 WLB720753:WLB720754 WUX720753:WUX720754 G786289:G786290 IL786289:IL786290 SH786289:SH786290 ACD786289:ACD786290 ALZ786289:ALZ786290 AVV786289:AVV786290 BFR786289:BFR786290 BPN786289:BPN786290 BZJ786289:BZJ786290 CJF786289:CJF786290 CTB786289:CTB786290 DCX786289:DCX786290 DMT786289:DMT786290 DWP786289:DWP786290 EGL786289:EGL786290 EQH786289:EQH786290 FAD786289:FAD786290 FJZ786289:FJZ786290 FTV786289:FTV786290 GDR786289:GDR786290 GNN786289:GNN786290 GXJ786289:GXJ786290 HHF786289:HHF786290 HRB786289:HRB786290 IAX786289:IAX786290 IKT786289:IKT786290 IUP786289:IUP786290 JEL786289:JEL786290 JOH786289:JOH786290 JYD786289:JYD786290 KHZ786289:KHZ786290 KRV786289:KRV786290 LBR786289:LBR786290 LLN786289:LLN786290 LVJ786289:LVJ786290 MFF786289:MFF786290 MPB786289:MPB786290 MYX786289:MYX786290 NIT786289:NIT786290 NSP786289:NSP786290 OCL786289:OCL786290 OMH786289:OMH786290 OWD786289:OWD786290 PFZ786289:PFZ786290 PPV786289:PPV786290 PZR786289:PZR786290 QJN786289:QJN786290 QTJ786289:QTJ786290 RDF786289:RDF786290 RNB786289:RNB786290 RWX786289:RWX786290 SGT786289:SGT786290 SQP786289:SQP786290 TAL786289:TAL786290 TKH786289:TKH786290 TUD786289:TUD786290 UDZ786289:UDZ786290 UNV786289:UNV786290 UXR786289:UXR786290 VHN786289:VHN786290 VRJ786289:VRJ786290 WBF786289:WBF786290 WLB786289:WLB786290 WUX786289:WUX786290 G851825:G851826 IL851825:IL851826 SH851825:SH851826 ACD851825:ACD851826 ALZ851825:ALZ851826 AVV851825:AVV851826 BFR851825:BFR851826 BPN851825:BPN851826 BZJ851825:BZJ851826 CJF851825:CJF851826 CTB851825:CTB851826 DCX851825:DCX851826 DMT851825:DMT851826 DWP851825:DWP851826 EGL851825:EGL851826 EQH851825:EQH851826 FAD851825:FAD851826 FJZ851825:FJZ851826 FTV851825:FTV851826 GDR851825:GDR851826 GNN851825:GNN851826 GXJ851825:GXJ851826 HHF851825:HHF851826 HRB851825:HRB851826 IAX851825:IAX851826 IKT851825:IKT851826 IUP851825:IUP851826 JEL851825:JEL851826 JOH851825:JOH851826 JYD851825:JYD851826 KHZ851825:KHZ851826 KRV851825:KRV851826 LBR851825:LBR851826 LLN851825:LLN851826 LVJ851825:LVJ851826 MFF851825:MFF851826 MPB851825:MPB851826 MYX851825:MYX851826 NIT851825:NIT851826 NSP851825:NSP851826 OCL851825:OCL851826 OMH851825:OMH851826 OWD851825:OWD851826 PFZ851825:PFZ851826 PPV851825:PPV851826 PZR851825:PZR851826 QJN851825:QJN851826 QTJ851825:QTJ851826 RDF851825:RDF851826 RNB851825:RNB851826 RWX851825:RWX851826 SGT851825:SGT851826 SQP851825:SQP851826 TAL851825:TAL851826 TKH851825:TKH851826 TUD851825:TUD851826 UDZ851825:UDZ851826 UNV851825:UNV851826 UXR851825:UXR851826 VHN851825:VHN851826 VRJ851825:VRJ851826 WBF851825:WBF851826 WLB851825:WLB851826 WUX851825:WUX851826 G917361:G917362 IL917361:IL917362 SH917361:SH917362 ACD917361:ACD917362 ALZ917361:ALZ917362 AVV917361:AVV917362 BFR917361:BFR917362 BPN917361:BPN917362 BZJ917361:BZJ917362 CJF917361:CJF917362 CTB917361:CTB917362 DCX917361:DCX917362 DMT917361:DMT917362 DWP917361:DWP917362 EGL917361:EGL917362 EQH917361:EQH917362 FAD917361:FAD917362 FJZ917361:FJZ917362 FTV917361:FTV917362 GDR917361:GDR917362 GNN917361:GNN917362 GXJ917361:GXJ917362 HHF917361:HHF917362 HRB917361:HRB917362 IAX917361:IAX917362 IKT917361:IKT917362 IUP917361:IUP917362 JEL917361:JEL917362 JOH917361:JOH917362 JYD917361:JYD917362 KHZ917361:KHZ917362 KRV917361:KRV917362 LBR917361:LBR917362 LLN917361:LLN917362 LVJ917361:LVJ917362 MFF917361:MFF917362 MPB917361:MPB917362 MYX917361:MYX917362 NIT917361:NIT917362 NSP917361:NSP917362 OCL917361:OCL917362 OMH917361:OMH917362 OWD917361:OWD917362 PFZ917361:PFZ917362 PPV917361:PPV917362 PZR917361:PZR917362 QJN917361:QJN917362 QTJ917361:QTJ917362 RDF917361:RDF917362 RNB917361:RNB917362 RWX917361:RWX917362 SGT917361:SGT917362 SQP917361:SQP917362 TAL917361:TAL917362 TKH917361:TKH917362 TUD917361:TUD917362 UDZ917361:UDZ917362 UNV917361:UNV917362 UXR917361:UXR917362 VHN917361:VHN917362 VRJ917361:VRJ917362 WBF917361:WBF917362 WLB917361:WLB917362 WUX917361:WUX917362 G982897:G982898 IL982897:IL982898 SH982897:SH982898 ACD982897:ACD982898 ALZ982897:ALZ982898 AVV982897:AVV982898 BFR982897:BFR982898 BPN982897:BPN982898 BZJ982897:BZJ982898 CJF982897:CJF982898 CTB982897:CTB982898 DCX982897:DCX982898 DMT982897:DMT982898 DWP982897:DWP982898 EGL982897:EGL982898 EQH982897:EQH982898 FAD982897:FAD982898 FJZ982897:FJZ982898 FTV982897:FTV982898 GDR982897:GDR982898 GNN982897:GNN982898 GXJ982897:GXJ982898 HHF982897:HHF982898 HRB982897:HRB982898 IAX982897:IAX982898 IKT982897:IKT982898 IUP982897:IUP982898 JEL982897:JEL982898 JOH982897:JOH982898 JYD982897:JYD982898 KHZ982897:KHZ982898 KRV982897:KRV982898 LBR982897:LBR982898 LLN982897:LLN982898 LVJ982897:LVJ982898 MFF982897:MFF982898 MPB982897:MPB982898 MYX982897:MYX982898 NIT982897:NIT982898 NSP982897:NSP982898 OCL982897:OCL982898 OMH982897:OMH982898 OWD982897:OWD982898 PFZ982897:PFZ982898 PPV982897:PPV982898 PZR982897:PZR982898 QJN982897:QJN982898 QTJ982897:QTJ982898 RDF982897:RDF982898 RNB982897:RNB982898 RWX982897:RWX982898 SGT982897:SGT982898 SQP982897:SQP982898 TAL982897:TAL982898 TKH982897:TKH982898 TUD982897:TUD982898 UDZ982897:UDZ982898 UNV982897:UNV982898 UXR982897:UXR982898 VHN982897:VHN982898 VRJ982897:VRJ982898 WBF982897:WBF982898 WLB982897:WLB982898 WUX982897:WUX982898 D141:E145 II141:IJ145 SE141:SF145 ACA141:ACB145 ALW141:ALX145 AVS141:AVT145 BFO141:BFP145 BPK141:BPL145 BZG141:BZH145 CJC141:CJD145 CSY141:CSZ145 DCU141:DCV145 DMQ141:DMR145 DWM141:DWN145 EGI141:EGJ145 EQE141:EQF145 FAA141:FAB145 FJW141:FJX145 FTS141:FTT145 GDO141:GDP145 GNK141:GNL145 GXG141:GXH145 HHC141:HHD145 HQY141:HQZ145 IAU141:IAV145 IKQ141:IKR145 IUM141:IUN145 JEI141:JEJ145 JOE141:JOF145 JYA141:JYB145 KHW141:KHX145 KRS141:KRT145 LBO141:LBP145 LLK141:LLL145 LVG141:LVH145 MFC141:MFD145 MOY141:MOZ145 MYU141:MYV145 NIQ141:NIR145 NSM141:NSN145 OCI141:OCJ145 OME141:OMF145 OWA141:OWB145 PFW141:PFX145 PPS141:PPT145 PZO141:PZP145 QJK141:QJL145 QTG141:QTH145 RDC141:RDD145 RMY141:RMZ145 RWU141:RWV145 SGQ141:SGR145 SQM141:SQN145 TAI141:TAJ145 TKE141:TKF145 TUA141:TUB145 UDW141:UDX145 UNS141:UNT145 UXO141:UXP145 VHK141:VHL145 VRG141:VRH145 WBC141:WBD145 WKY141:WKZ145 WUU141:WUV145 D65677:E65681 II65677:IJ65681 SE65677:SF65681 ACA65677:ACB65681 ALW65677:ALX65681 AVS65677:AVT65681 BFO65677:BFP65681 BPK65677:BPL65681 BZG65677:BZH65681 CJC65677:CJD65681 CSY65677:CSZ65681 DCU65677:DCV65681 DMQ65677:DMR65681 DWM65677:DWN65681 EGI65677:EGJ65681 EQE65677:EQF65681 FAA65677:FAB65681 FJW65677:FJX65681 FTS65677:FTT65681 GDO65677:GDP65681 GNK65677:GNL65681 GXG65677:GXH65681 HHC65677:HHD65681 HQY65677:HQZ65681 IAU65677:IAV65681 IKQ65677:IKR65681 IUM65677:IUN65681 JEI65677:JEJ65681 JOE65677:JOF65681 JYA65677:JYB65681 KHW65677:KHX65681 KRS65677:KRT65681 LBO65677:LBP65681 LLK65677:LLL65681 LVG65677:LVH65681 MFC65677:MFD65681 MOY65677:MOZ65681 MYU65677:MYV65681 NIQ65677:NIR65681 NSM65677:NSN65681 OCI65677:OCJ65681 OME65677:OMF65681 OWA65677:OWB65681 PFW65677:PFX65681 PPS65677:PPT65681 PZO65677:PZP65681 QJK65677:QJL65681 QTG65677:QTH65681 RDC65677:RDD65681 RMY65677:RMZ65681 RWU65677:RWV65681 SGQ65677:SGR65681 SQM65677:SQN65681 TAI65677:TAJ65681 TKE65677:TKF65681 TUA65677:TUB65681 UDW65677:UDX65681 UNS65677:UNT65681 UXO65677:UXP65681 VHK65677:VHL65681 VRG65677:VRH65681 WBC65677:WBD65681 WKY65677:WKZ65681 WUU65677:WUV65681 D131213:E131217 II131213:IJ131217 SE131213:SF131217 ACA131213:ACB131217 ALW131213:ALX131217 AVS131213:AVT131217 BFO131213:BFP131217 BPK131213:BPL131217 BZG131213:BZH131217 CJC131213:CJD131217 CSY131213:CSZ131217 DCU131213:DCV131217 DMQ131213:DMR131217 DWM131213:DWN131217 EGI131213:EGJ131217 EQE131213:EQF131217 FAA131213:FAB131217 FJW131213:FJX131217 FTS131213:FTT131217 GDO131213:GDP131217 GNK131213:GNL131217 GXG131213:GXH131217 HHC131213:HHD131217 HQY131213:HQZ131217 IAU131213:IAV131217 IKQ131213:IKR131217 IUM131213:IUN131217 JEI131213:JEJ131217 JOE131213:JOF131217 JYA131213:JYB131217 KHW131213:KHX131217 KRS131213:KRT131217 LBO131213:LBP131217 LLK131213:LLL131217 LVG131213:LVH131217 MFC131213:MFD131217 MOY131213:MOZ131217 MYU131213:MYV131217 NIQ131213:NIR131217 NSM131213:NSN131217 OCI131213:OCJ131217 OME131213:OMF131217 OWA131213:OWB131217 PFW131213:PFX131217 PPS131213:PPT131217 PZO131213:PZP131217 QJK131213:QJL131217 QTG131213:QTH131217 RDC131213:RDD131217 RMY131213:RMZ131217 RWU131213:RWV131217 SGQ131213:SGR131217 SQM131213:SQN131217 TAI131213:TAJ131217 TKE131213:TKF131217 TUA131213:TUB131217 UDW131213:UDX131217 UNS131213:UNT131217 UXO131213:UXP131217 VHK131213:VHL131217 VRG131213:VRH131217 WBC131213:WBD131217 WKY131213:WKZ131217 WUU131213:WUV131217 D196749:E196753 II196749:IJ196753 SE196749:SF196753 ACA196749:ACB196753 ALW196749:ALX196753 AVS196749:AVT196753 BFO196749:BFP196753 BPK196749:BPL196753 BZG196749:BZH196753 CJC196749:CJD196753 CSY196749:CSZ196753 DCU196749:DCV196753 DMQ196749:DMR196753 DWM196749:DWN196753 EGI196749:EGJ196753 EQE196749:EQF196753 FAA196749:FAB196753 FJW196749:FJX196753 FTS196749:FTT196753 GDO196749:GDP196753 GNK196749:GNL196753 GXG196749:GXH196753 HHC196749:HHD196753 HQY196749:HQZ196753 IAU196749:IAV196753 IKQ196749:IKR196753 IUM196749:IUN196753 JEI196749:JEJ196753 JOE196749:JOF196753 JYA196749:JYB196753 KHW196749:KHX196753 KRS196749:KRT196753 LBO196749:LBP196753 LLK196749:LLL196753 LVG196749:LVH196753 MFC196749:MFD196753 MOY196749:MOZ196753 MYU196749:MYV196753 NIQ196749:NIR196753 NSM196749:NSN196753 OCI196749:OCJ196753 OME196749:OMF196753 OWA196749:OWB196753 PFW196749:PFX196753 PPS196749:PPT196753 PZO196749:PZP196753 QJK196749:QJL196753 QTG196749:QTH196753 RDC196749:RDD196753 RMY196749:RMZ196753 RWU196749:RWV196753 SGQ196749:SGR196753 SQM196749:SQN196753 TAI196749:TAJ196753 TKE196749:TKF196753 TUA196749:TUB196753 UDW196749:UDX196753 UNS196749:UNT196753 UXO196749:UXP196753 VHK196749:VHL196753 VRG196749:VRH196753 WBC196749:WBD196753 WKY196749:WKZ196753 WUU196749:WUV196753 D262285:E262289 II262285:IJ262289 SE262285:SF262289 ACA262285:ACB262289 ALW262285:ALX262289 AVS262285:AVT262289 BFO262285:BFP262289 BPK262285:BPL262289 BZG262285:BZH262289 CJC262285:CJD262289 CSY262285:CSZ262289 DCU262285:DCV262289 DMQ262285:DMR262289 DWM262285:DWN262289 EGI262285:EGJ262289 EQE262285:EQF262289 FAA262285:FAB262289 FJW262285:FJX262289 FTS262285:FTT262289 GDO262285:GDP262289 GNK262285:GNL262289 GXG262285:GXH262289 HHC262285:HHD262289 HQY262285:HQZ262289 IAU262285:IAV262289 IKQ262285:IKR262289 IUM262285:IUN262289 JEI262285:JEJ262289 JOE262285:JOF262289 JYA262285:JYB262289 KHW262285:KHX262289 KRS262285:KRT262289 LBO262285:LBP262289 LLK262285:LLL262289 LVG262285:LVH262289 MFC262285:MFD262289 MOY262285:MOZ262289 MYU262285:MYV262289 NIQ262285:NIR262289 NSM262285:NSN262289 OCI262285:OCJ262289 OME262285:OMF262289 OWA262285:OWB262289 PFW262285:PFX262289 PPS262285:PPT262289 PZO262285:PZP262289 QJK262285:QJL262289 QTG262285:QTH262289 RDC262285:RDD262289 RMY262285:RMZ262289 RWU262285:RWV262289 SGQ262285:SGR262289 SQM262285:SQN262289 TAI262285:TAJ262289 TKE262285:TKF262289 TUA262285:TUB262289 UDW262285:UDX262289 UNS262285:UNT262289 UXO262285:UXP262289 VHK262285:VHL262289 VRG262285:VRH262289 WBC262285:WBD262289 WKY262285:WKZ262289 WUU262285:WUV262289 D327821:E327825 II327821:IJ327825 SE327821:SF327825 ACA327821:ACB327825 ALW327821:ALX327825 AVS327821:AVT327825 BFO327821:BFP327825 BPK327821:BPL327825 BZG327821:BZH327825 CJC327821:CJD327825 CSY327821:CSZ327825 DCU327821:DCV327825 DMQ327821:DMR327825 DWM327821:DWN327825 EGI327821:EGJ327825 EQE327821:EQF327825 FAA327821:FAB327825 FJW327821:FJX327825 FTS327821:FTT327825 GDO327821:GDP327825 GNK327821:GNL327825 GXG327821:GXH327825 HHC327821:HHD327825 HQY327821:HQZ327825 IAU327821:IAV327825 IKQ327821:IKR327825 IUM327821:IUN327825 JEI327821:JEJ327825 JOE327821:JOF327825 JYA327821:JYB327825 KHW327821:KHX327825 KRS327821:KRT327825 LBO327821:LBP327825 LLK327821:LLL327825 LVG327821:LVH327825 MFC327821:MFD327825 MOY327821:MOZ327825 MYU327821:MYV327825 NIQ327821:NIR327825 NSM327821:NSN327825 OCI327821:OCJ327825 OME327821:OMF327825 OWA327821:OWB327825 PFW327821:PFX327825 PPS327821:PPT327825 PZO327821:PZP327825 QJK327821:QJL327825 QTG327821:QTH327825 RDC327821:RDD327825 RMY327821:RMZ327825 RWU327821:RWV327825 SGQ327821:SGR327825 SQM327821:SQN327825 TAI327821:TAJ327825 TKE327821:TKF327825 TUA327821:TUB327825 UDW327821:UDX327825 UNS327821:UNT327825 UXO327821:UXP327825 VHK327821:VHL327825 VRG327821:VRH327825 WBC327821:WBD327825 WKY327821:WKZ327825 WUU327821:WUV327825 D393357:E393361 II393357:IJ393361 SE393357:SF393361 ACA393357:ACB393361 ALW393357:ALX393361 AVS393357:AVT393361 BFO393357:BFP393361 BPK393357:BPL393361 BZG393357:BZH393361 CJC393357:CJD393361 CSY393357:CSZ393361 DCU393357:DCV393361 DMQ393357:DMR393361 DWM393357:DWN393361 EGI393357:EGJ393361 EQE393357:EQF393361 FAA393357:FAB393361 FJW393357:FJX393361 FTS393357:FTT393361 GDO393357:GDP393361 GNK393357:GNL393361 GXG393357:GXH393361 HHC393357:HHD393361 HQY393357:HQZ393361 IAU393357:IAV393361 IKQ393357:IKR393361 IUM393357:IUN393361 JEI393357:JEJ393361 JOE393357:JOF393361 JYA393357:JYB393361 KHW393357:KHX393361 KRS393357:KRT393361 LBO393357:LBP393361 LLK393357:LLL393361 LVG393357:LVH393361 MFC393357:MFD393361 MOY393357:MOZ393361 MYU393357:MYV393361 NIQ393357:NIR393361 NSM393357:NSN393361 OCI393357:OCJ393361 OME393357:OMF393361 OWA393357:OWB393361 PFW393357:PFX393361 PPS393357:PPT393361 PZO393357:PZP393361 QJK393357:QJL393361 QTG393357:QTH393361 RDC393357:RDD393361 RMY393357:RMZ393361 RWU393357:RWV393361 SGQ393357:SGR393361 SQM393357:SQN393361 TAI393357:TAJ393361 TKE393357:TKF393361 TUA393357:TUB393361 UDW393357:UDX393361 UNS393357:UNT393361 UXO393357:UXP393361 VHK393357:VHL393361 VRG393357:VRH393361 WBC393357:WBD393361 WKY393357:WKZ393361 WUU393357:WUV393361 D458893:E458897 II458893:IJ458897 SE458893:SF458897 ACA458893:ACB458897 ALW458893:ALX458897 AVS458893:AVT458897 BFO458893:BFP458897 BPK458893:BPL458897 BZG458893:BZH458897 CJC458893:CJD458897 CSY458893:CSZ458897 DCU458893:DCV458897 DMQ458893:DMR458897 DWM458893:DWN458897 EGI458893:EGJ458897 EQE458893:EQF458897 FAA458893:FAB458897 FJW458893:FJX458897 FTS458893:FTT458897 GDO458893:GDP458897 GNK458893:GNL458897 GXG458893:GXH458897 HHC458893:HHD458897 HQY458893:HQZ458897 IAU458893:IAV458897 IKQ458893:IKR458897 IUM458893:IUN458897 JEI458893:JEJ458897 JOE458893:JOF458897 JYA458893:JYB458897 KHW458893:KHX458897 KRS458893:KRT458897 LBO458893:LBP458897 LLK458893:LLL458897 LVG458893:LVH458897 MFC458893:MFD458897 MOY458893:MOZ458897 MYU458893:MYV458897 NIQ458893:NIR458897 NSM458893:NSN458897 OCI458893:OCJ458897 OME458893:OMF458897 OWA458893:OWB458897 PFW458893:PFX458897 PPS458893:PPT458897 PZO458893:PZP458897 QJK458893:QJL458897 QTG458893:QTH458897 RDC458893:RDD458897 RMY458893:RMZ458897 RWU458893:RWV458897 SGQ458893:SGR458897 SQM458893:SQN458897 TAI458893:TAJ458897 TKE458893:TKF458897 TUA458893:TUB458897 UDW458893:UDX458897 UNS458893:UNT458897 UXO458893:UXP458897 VHK458893:VHL458897 VRG458893:VRH458897 WBC458893:WBD458897 WKY458893:WKZ458897 WUU458893:WUV458897 D524429:E524433 II524429:IJ524433 SE524429:SF524433 ACA524429:ACB524433 ALW524429:ALX524433 AVS524429:AVT524433 BFO524429:BFP524433 BPK524429:BPL524433 BZG524429:BZH524433 CJC524429:CJD524433 CSY524429:CSZ524433 DCU524429:DCV524433 DMQ524429:DMR524433 DWM524429:DWN524433 EGI524429:EGJ524433 EQE524429:EQF524433 FAA524429:FAB524433 FJW524429:FJX524433 FTS524429:FTT524433 GDO524429:GDP524433 GNK524429:GNL524433 GXG524429:GXH524433 HHC524429:HHD524433 HQY524429:HQZ524433 IAU524429:IAV524433 IKQ524429:IKR524433 IUM524429:IUN524433 JEI524429:JEJ524433 JOE524429:JOF524433 JYA524429:JYB524433 KHW524429:KHX524433 KRS524429:KRT524433 LBO524429:LBP524433 LLK524429:LLL524433 LVG524429:LVH524433 MFC524429:MFD524433 MOY524429:MOZ524433 MYU524429:MYV524433 NIQ524429:NIR524433 NSM524429:NSN524433 OCI524429:OCJ524433 OME524429:OMF524433 OWA524429:OWB524433 PFW524429:PFX524433 PPS524429:PPT524433 PZO524429:PZP524433 QJK524429:QJL524433 QTG524429:QTH524433 RDC524429:RDD524433 RMY524429:RMZ524433 RWU524429:RWV524433 SGQ524429:SGR524433 SQM524429:SQN524433 TAI524429:TAJ524433 TKE524429:TKF524433 TUA524429:TUB524433 UDW524429:UDX524433 UNS524429:UNT524433 UXO524429:UXP524433 VHK524429:VHL524433 VRG524429:VRH524433 WBC524429:WBD524433 WKY524429:WKZ524433 WUU524429:WUV524433 D589965:E589969 II589965:IJ589969 SE589965:SF589969 ACA589965:ACB589969 ALW589965:ALX589969 AVS589965:AVT589969 BFO589965:BFP589969 BPK589965:BPL589969 BZG589965:BZH589969 CJC589965:CJD589969 CSY589965:CSZ589969 DCU589965:DCV589969 DMQ589965:DMR589969 DWM589965:DWN589969 EGI589965:EGJ589969 EQE589965:EQF589969 FAA589965:FAB589969 FJW589965:FJX589969 FTS589965:FTT589969 GDO589965:GDP589969 GNK589965:GNL589969 GXG589965:GXH589969 HHC589965:HHD589969 HQY589965:HQZ589969 IAU589965:IAV589969 IKQ589965:IKR589969 IUM589965:IUN589969 JEI589965:JEJ589969 JOE589965:JOF589969 JYA589965:JYB589969 KHW589965:KHX589969 KRS589965:KRT589969 LBO589965:LBP589969 LLK589965:LLL589969 LVG589965:LVH589969 MFC589965:MFD589969 MOY589965:MOZ589969 MYU589965:MYV589969 NIQ589965:NIR589969 NSM589965:NSN589969 OCI589965:OCJ589969 OME589965:OMF589969 OWA589965:OWB589969 PFW589965:PFX589969 PPS589965:PPT589969 PZO589965:PZP589969 QJK589965:QJL589969 QTG589965:QTH589969 RDC589965:RDD589969 RMY589965:RMZ589969 RWU589965:RWV589969 SGQ589965:SGR589969 SQM589965:SQN589969 TAI589965:TAJ589969 TKE589965:TKF589969 TUA589965:TUB589969 UDW589965:UDX589969 UNS589965:UNT589969 UXO589965:UXP589969 VHK589965:VHL589969 VRG589965:VRH589969 WBC589965:WBD589969 WKY589965:WKZ589969 WUU589965:WUV589969 D655501:E655505 II655501:IJ655505 SE655501:SF655505 ACA655501:ACB655505 ALW655501:ALX655505 AVS655501:AVT655505 BFO655501:BFP655505 BPK655501:BPL655505 BZG655501:BZH655505 CJC655501:CJD655505 CSY655501:CSZ655505 DCU655501:DCV655505 DMQ655501:DMR655505 DWM655501:DWN655505 EGI655501:EGJ655505 EQE655501:EQF655505 FAA655501:FAB655505 FJW655501:FJX655505 FTS655501:FTT655505 GDO655501:GDP655505 GNK655501:GNL655505 GXG655501:GXH655505 HHC655501:HHD655505 HQY655501:HQZ655505 IAU655501:IAV655505 IKQ655501:IKR655505 IUM655501:IUN655505 JEI655501:JEJ655505 JOE655501:JOF655505 JYA655501:JYB655505 KHW655501:KHX655505 KRS655501:KRT655505 LBO655501:LBP655505 LLK655501:LLL655505 LVG655501:LVH655505 MFC655501:MFD655505 MOY655501:MOZ655505 MYU655501:MYV655505 NIQ655501:NIR655505 NSM655501:NSN655505 OCI655501:OCJ655505 OME655501:OMF655505 OWA655501:OWB655505 PFW655501:PFX655505 PPS655501:PPT655505 PZO655501:PZP655505 QJK655501:QJL655505 QTG655501:QTH655505 RDC655501:RDD655505 RMY655501:RMZ655505 RWU655501:RWV655505 SGQ655501:SGR655505 SQM655501:SQN655505 TAI655501:TAJ655505 TKE655501:TKF655505 TUA655501:TUB655505 UDW655501:UDX655505 UNS655501:UNT655505 UXO655501:UXP655505 VHK655501:VHL655505 VRG655501:VRH655505 WBC655501:WBD655505 WKY655501:WKZ655505 WUU655501:WUV655505 D721037:E721041 II721037:IJ721041 SE721037:SF721041 ACA721037:ACB721041 ALW721037:ALX721041 AVS721037:AVT721041 BFO721037:BFP721041 BPK721037:BPL721041 BZG721037:BZH721041 CJC721037:CJD721041 CSY721037:CSZ721041 DCU721037:DCV721041 DMQ721037:DMR721041 DWM721037:DWN721041 EGI721037:EGJ721041 EQE721037:EQF721041 FAA721037:FAB721041 FJW721037:FJX721041 FTS721037:FTT721041 GDO721037:GDP721041 GNK721037:GNL721041 GXG721037:GXH721041 HHC721037:HHD721041 HQY721037:HQZ721041 IAU721037:IAV721041 IKQ721037:IKR721041 IUM721037:IUN721041 JEI721037:JEJ721041 JOE721037:JOF721041 JYA721037:JYB721041 KHW721037:KHX721041 KRS721037:KRT721041 LBO721037:LBP721041 LLK721037:LLL721041 LVG721037:LVH721041 MFC721037:MFD721041 MOY721037:MOZ721041 MYU721037:MYV721041 NIQ721037:NIR721041 NSM721037:NSN721041 OCI721037:OCJ721041 OME721037:OMF721041 OWA721037:OWB721041 PFW721037:PFX721041 PPS721037:PPT721041 PZO721037:PZP721041 QJK721037:QJL721041 QTG721037:QTH721041 RDC721037:RDD721041 RMY721037:RMZ721041 RWU721037:RWV721041 SGQ721037:SGR721041 SQM721037:SQN721041 TAI721037:TAJ721041 TKE721037:TKF721041 TUA721037:TUB721041 UDW721037:UDX721041 UNS721037:UNT721041 UXO721037:UXP721041 VHK721037:VHL721041 VRG721037:VRH721041 WBC721037:WBD721041 WKY721037:WKZ721041 WUU721037:WUV721041 D786573:E786577 II786573:IJ786577 SE786573:SF786577 ACA786573:ACB786577 ALW786573:ALX786577 AVS786573:AVT786577 BFO786573:BFP786577 BPK786573:BPL786577 BZG786573:BZH786577 CJC786573:CJD786577 CSY786573:CSZ786577 DCU786573:DCV786577 DMQ786573:DMR786577 DWM786573:DWN786577 EGI786573:EGJ786577 EQE786573:EQF786577 FAA786573:FAB786577 FJW786573:FJX786577 FTS786573:FTT786577 GDO786573:GDP786577 GNK786573:GNL786577 GXG786573:GXH786577 HHC786573:HHD786577 HQY786573:HQZ786577 IAU786573:IAV786577 IKQ786573:IKR786577 IUM786573:IUN786577 JEI786573:JEJ786577 JOE786573:JOF786577 JYA786573:JYB786577 KHW786573:KHX786577 KRS786573:KRT786577 LBO786573:LBP786577 LLK786573:LLL786577 LVG786573:LVH786577 MFC786573:MFD786577 MOY786573:MOZ786577 MYU786573:MYV786577 NIQ786573:NIR786577 NSM786573:NSN786577 OCI786573:OCJ786577 OME786573:OMF786577 OWA786573:OWB786577 PFW786573:PFX786577 PPS786573:PPT786577 PZO786573:PZP786577 QJK786573:QJL786577 QTG786573:QTH786577 RDC786573:RDD786577 RMY786573:RMZ786577 RWU786573:RWV786577 SGQ786573:SGR786577 SQM786573:SQN786577 TAI786573:TAJ786577 TKE786573:TKF786577 TUA786573:TUB786577 UDW786573:UDX786577 UNS786573:UNT786577 UXO786573:UXP786577 VHK786573:VHL786577 VRG786573:VRH786577 WBC786573:WBD786577 WKY786573:WKZ786577 WUU786573:WUV786577 D852109:E852113 II852109:IJ852113 SE852109:SF852113 ACA852109:ACB852113 ALW852109:ALX852113 AVS852109:AVT852113 BFO852109:BFP852113 BPK852109:BPL852113 BZG852109:BZH852113 CJC852109:CJD852113 CSY852109:CSZ852113 DCU852109:DCV852113 DMQ852109:DMR852113 DWM852109:DWN852113 EGI852109:EGJ852113 EQE852109:EQF852113 FAA852109:FAB852113 FJW852109:FJX852113 FTS852109:FTT852113 GDO852109:GDP852113 GNK852109:GNL852113 GXG852109:GXH852113 HHC852109:HHD852113 HQY852109:HQZ852113 IAU852109:IAV852113 IKQ852109:IKR852113 IUM852109:IUN852113 JEI852109:JEJ852113 JOE852109:JOF852113 JYA852109:JYB852113 KHW852109:KHX852113 KRS852109:KRT852113 LBO852109:LBP852113 LLK852109:LLL852113 LVG852109:LVH852113 MFC852109:MFD852113 MOY852109:MOZ852113 MYU852109:MYV852113 NIQ852109:NIR852113 NSM852109:NSN852113 OCI852109:OCJ852113 OME852109:OMF852113 OWA852109:OWB852113 PFW852109:PFX852113 PPS852109:PPT852113 PZO852109:PZP852113 QJK852109:QJL852113 QTG852109:QTH852113 RDC852109:RDD852113 RMY852109:RMZ852113 RWU852109:RWV852113 SGQ852109:SGR852113 SQM852109:SQN852113 TAI852109:TAJ852113 TKE852109:TKF852113 TUA852109:TUB852113 UDW852109:UDX852113 UNS852109:UNT852113 UXO852109:UXP852113 VHK852109:VHL852113 VRG852109:VRH852113 WBC852109:WBD852113 WKY852109:WKZ852113 WUU852109:WUV852113 D917645:E917649 II917645:IJ917649 SE917645:SF917649 ACA917645:ACB917649 ALW917645:ALX917649 AVS917645:AVT917649 BFO917645:BFP917649 BPK917645:BPL917649 BZG917645:BZH917649 CJC917645:CJD917649 CSY917645:CSZ917649 DCU917645:DCV917649 DMQ917645:DMR917649 DWM917645:DWN917649 EGI917645:EGJ917649 EQE917645:EQF917649 FAA917645:FAB917649 FJW917645:FJX917649 FTS917645:FTT917649 GDO917645:GDP917649 GNK917645:GNL917649 GXG917645:GXH917649 HHC917645:HHD917649 HQY917645:HQZ917649 IAU917645:IAV917649 IKQ917645:IKR917649 IUM917645:IUN917649 JEI917645:JEJ917649 JOE917645:JOF917649 JYA917645:JYB917649 KHW917645:KHX917649 KRS917645:KRT917649 LBO917645:LBP917649 LLK917645:LLL917649 LVG917645:LVH917649 MFC917645:MFD917649 MOY917645:MOZ917649 MYU917645:MYV917649 NIQ917645:NIR917649 NSM917645:NSN917649 OCI917645:OCJ917649 OME917645:OMF917649 OWA917645:OWB917649 PFW917645:PFX917649 PPS917645:PPT917649 PZO917645:PZP917649 QJK917645:QJL917649 QTG917645:QTH917649 RDC917645:RDD917649 RMY917645:RMZ917649 RWU917645:RWV917649 SGQ917645:SGR917649 SQM917645:SQN917649 TAI917645:TAJ917649 TKE917645:TKF917649 TUA917645:TUB917649 UDW917645:UDX917649 UNS917645:UNT917649 UXO917645:UXP917649 VHK917645:VHL917649 VRG917645:VRH917649 WBC917645:WBD917649 WKY917645:WKZ917649 WUU917645:WUV917649 D983181:E983185 II983181:IJ983185 SE983181:SF983185 ACA983181:ACB983185 ALW983181:ALX983185 AVS983181:AVT983185 BFO983181:BFP983185 BPK983181:BPL983185 BZG983181:BZH983185 CJC983181:CJD983185 CSY983181:CSZ983185 DCU983181:DCV983185 DMQ983181:DMR983185 DWM983181:DWN983185 EGI983181:EGJ983185 EQE983181:EQF983185 FAA983181:FAB983185 FJW983181:FJX983185 FTS983181:FTT983185 GDO983181:GDP983185 GNK983181:GNL983185 GXG983181:GXH983185 HHC983181:HHD983185 HQY983181:HQZ983185 IAU983181:IAV983185 IKQ983181:IKR983185 IUM983181:IUN983185 JEI983181:JEJ983185 JOE983181:JOF983185 JYA983181:JYB983185 KHW983181:KHX983185 KRS983181:KRT983185 LBO983181:LBP983185 LLK983181:LLL983185 LVG983181:LVH983185 MFC983181:MFD983185 MOY983181:MOZ983185 MYU983181:MYV983185 NIQ983181:NIR983185 NSM983181:NSN983185 OCI983181:OCJ983185 OME983181:OMF983185 OWA983181:OWB983185 PFW983181:PFX983185 PPS983181:PPT983185 PZO983181:PZP983185 QJK983181:QJL983185 QTG983181:QTH983185 RDC983181:RDD983185 RMY983181:RMZ983185 RWU983181:RWV983185 SGQ983181:SGR983185 SQM983181:SQN983185 TAI983181:TAJ983185 TKE983181:TKF983185 TUA983181:TUB983185 UDW983181:UDX983185 UNS983181:UNT983185 UXO983181:UXP983185 VHK983181:VHL983185 VRG983181:VRH983185 WBC983181:WBD983185 WKY983181:WKZ983185 WUU983181:WUV983185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SheetLayoutView="100" workbookViewId="0">
      <selection activeCell="F18" sqref="F18"/>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4" customWidth="1"/>
    <col min="8" max="9" width="0" style="148" hidden="1" customWidth="1"/>
    <col min="10" max="15" width="0" style="26" hidden="1" customWidth="1"/>
    <col min="16" max="16384" width="9.140625" style="26"/>
  </cols>
  <sheetData>
    <row r="1" spans="1:9" s="93" customFormat="1" ht="22.5" customHeight="1">
      <c r="A1" s="1210" t="str">
        <f>'Attach 3(JV)'!A1</f>
        <v>Specification No. :5002001938/CONSULTANCY GIVEN/DOM/A04-CC CS -5</v>
      </c>
      <c r="B1" s="1210"/>
      <c r="C1" s="1210"/>
      <c r="D1" s="1210"/>
      <c r="E1" s="652"/>
      <c r="F1" s="653"/>
      <c r="G1" s="630" t="str">
        <f>"Attachment-4 " &amp; 'Attach 3(JV)'!AV1</f>
        <v xml:space="preserve">Attachment-4 </v>
      </c>
      <c r="H1" s="148"/>
      <c r="I1" s="148"/>
    </row>
    <row r="3" spans="1:9" ht="81" customHeight="1">
      <c r="A3" s="907" t="str">
        <f>'Attach 3(JV)'!A3</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908"/>
      <c r="G3" s="908"/>
    </row>
    <row r="4" spans="1:9" ht="20.100000000000001" customHeight="1">
      <c r="A4" s="29"/>
      <c r="H4" s="157"/>
    </row>
    <row r="5" spans="1:9" ht="20.100000000000001" customHeight="1">
      <c r="A5" s="941" t="s">
        <v>357</v>
      </c>
      <c r="B5" s="941"/>
      <c r="C5" s="941"/>
      <c r="D5" s="941"/>
      <c r="E5" s="941"/>
      <c r="F5" s="941"/>
      <c r="G5" s="941"/>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947" t="str">
        <f>'Attach 3(JV)'!A8</f>
        <v/>
      </c>
      <c r="B8" s="947"/>
      <c r="C8" s="947"/>
      <c r="D8" s="947"/>
      <c r="F8" s="136" t="str">
        <f>'Attach 3(JV)'!E8</f>
        <v>Contract Services</v>
      </c>
      <c r="H8" s="158"/>
    </row>
    <row r="9" spans="1:9" ht="20.100000000000001" customHeight="1">
      <c r="A9" s="14" t="s">
        <v>350</v>
      </c>
      <c r="B9" s="1212">
        <f>'Attach 3(JV)'!B9</f>
        <v>0</v>
      </c>
      <c r="C9" s="1212"/>
      <c r="D9" s="1212"/>
      <c r="F9" s="136" t="str">
        <f>'Attach 3(JV)'!E9</f>
        <v>Power Grid Corporation of India Ltd.,</v>
      </c>
      <c r="H9" s="158"/>
    </row>
    <row r="10" spans="1:9" ht="20.100000000000001" customHeight="1">
      <c r="A10" s="14" t="s">
        <v>352</v>
      </c>
      <c r="B10" s="1212">
        <f>'Attach 3(JV)'!B10</f>
        <v>0</v>
      </c>
      <c r="C10" s="1212"/>
      <c r="D10" s="1212"/>
      <c r="F10" s="136" t="str">
        <f>'Attach 3(JV)'!E10</f>
        <v>"Saudamini", Plot No. 2, Sector 29</v>
      </c>
      <c r="H10" s="158"/>
    </row>
    <row r="11" spans="1:9" ht="20.100000000000001" customHeight="1">
      <c r="B11" s="1212">
        <f>'Attach 3(JV)'!B11</f>
        <v>0</v>
      </c>
      <c r="C11" s="1212"/>
      <c r="D11" s="1212"/>
      <c r="F11" s="136" t="str">
        <f>'Attach 3(JV)'!E11</f>
        <v>Gurgaon (Haryana) - 122001</v>
      </c>
    </row>
    <row r="12" spans="1:9" ht="20.100000000000001" customHeight="1">
      <c r="A12" s="33"/>
      <c r="B12" s="1212">
        <f>'Attach 3(JV)'!B12</f>
        <v>0</v>
      </c>
      <c r="C12" s="1212"/>
      <c r="D12" s="1212"/>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345</v>
      </c>
    </row>
    <row r="16" spans="1:9" ht="20.100000000000001" customHeight="1">
      <c r="A16" s="33"/>
    </row>
    <row r="17" spans="1:9" ht="50.1" customHeight="1">
      <c r="A17" s="1213" t="str">
        <f>"We hereby certify that equipment and materials to be supplied are produced in " &amp;H26 &amp; " eligible source " &amp; F26</f>
        <v>We hereby certify that equipment and materials to be supplied are produced in [Name of Countries],  eligible source country.</v>
      </c>
      <c r="B17" s="1213"/>
      <c r="C17" s="1213"/>
      <c r="D17" s="1213"/>
      <c r="E17" s="1213"/>
      <c r="F17" s="156" t="s">
        <v>182</v>
      </c>
      <c r="G17" s="156" t="s">
        <v>183</v>
      </c>
    </row>
    <row r="18" spans="1:9" ht="45" customHeight="1">
      <c r="A18" s="1211" t="str">
        <f>"We hereby certify that our company is incorporated and registered in " &amp;I26 &amp; " eligible source " &amp;G26</f>
        <v>We hereby certify that our company is incorporated and registered in [Name of Countries],  eligible source country.</v>
      </c>
      <c r="B18" s="1211"/>
      <c r="C18" s="1211"/>
      <c r="D18" s="1211"/>
      <c r="E18" s="1211"/>
      <c r="F18" s="162" t="s">
        <v>155</v>
      </c>
      <c r="G18" s="162" t="s">
        <v>155</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7" t="str">
        <f>'Attach 3(JV)'!E24</f>
        <v/>
      </c>
      <c r="F21" s="162"/>
      <c r="G21" s="162"/>
      <c r="H21" s="144" t="str">
        <f t="shared" si="0"/>
        <v/>
      </c>
      <c r="I21" s="144" t="str">
        <f t="shared" si="0"/>
        <v/>
      </c>
    </row>
    <row r="22" spans="1:9" ht="33" customHeight="1">
      <c r="A22" s="37" t="s">
        <v>8</v>
      </c>
      <c r="B22" s="267" t="str">
        <f>'Attach 3(JV)'!B25</f>
        <v/>
      </c>
      <c r="D22" s="38" t="s">
        <v>6</v>
      </c>
      <c r="E22" s="267"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8"/>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1"/>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2"/>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7"/>
  <headerFooter alignWithMargins="0">
    <oddFooter>&amp;R&amp;"Book Antiqua,Bold"&amp;8 Page &amp;P of &amp;N</oddFooter>
  </headerFooter>
  <drawing r:id="rId3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115" zoomScaleSheetLayoutView="115"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7"/>
    <col min="9" max="38" width="9.140625" style="218"/>
    <col min="39" max="16384" width="9.140625" style="26"/>
  </cols>
  <sheetData>
    <row r="1" spans="1:38" s="638" customFormat="1" ht="20.25" customHeight="1">
      <c r="A1" s="1216" t="str">
        <f>'Attach 3(JV)'!A1</f>
        <v>Specification No. :5002001938/CONSULTANCY GIVEN/DOM/A04-CC CS -5</v>
      </c>
      <c r="B1" s="1216"/>
      <c r="C1" s="1216"/>
      <c r="D1" s="654"/>
      <c r="E1" s="655" t="str">
        <f>"Attachment-4(A) "&amp; 'Attach 3(JV)'!AT1</f>
        <v xml:space="preserve">Attachment-4(A) </v>
      </c>
      <c r="F1" s="656"/>
      <c r="G1" s="656"/>
      <c r="H1" s="656"/>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row>
    <row r="2" spans="1:38" ht="11.1" customHeight="1"/>
    <row r="3" spans="1:38" ht="89.25" customHeight="1">
      <c r="A3" s="907" t="str">
        <f>'Attach 3(JV)'!A3</f>
        <v>Township Works Package-A for construction of Residential and Non-residential buildings including external infrastructural development in various substations of Assam state associated with NER Power System Improvement Project (Intra State: Assam).</v>
      </c>
      <c r="B3" s="908"/>
      <c r="C3" s="908"/>
      <c r="D3" s="908"/>
      <c r="E3" s="908"/>
      <c r="F3" s="219"/>
      <c r="G3" s="220"/>
      <c r="H3" s="219"/>
    </row>
    <row r="4" spans="1:38" ht="11.1" customHeight="1">
      <c r="A4" s="29"/>
      <c r="H4" s="221"/>
      <c r="I4" s="222"/>
    </row>
    <row r="5" spans="1:38" ht="20.100000000000001" customHeight="1">
      <c r="A5" s="941" t="s">
        <v>358</v>
      </c>
      <c r="B5" s="941"/>
      <c r="C5" s="941"/>
      <c r="D5" s="941"/>
      <c r="E5" s="941"/>
      <c r="F5" s="219"/>
      <c r="H5" s="221"/>
      <c r="I5" s="223"/>
    </row>
    <row r="6" spans="1:38" ht="11.1" customHeight="1">
      <c r="A6" s="33"/>
      <c r="H6" s="221"/>
      <c r="I6" s="223"/>
    </row>
    <row r="7" spans="1:38" ht="20.100000000000001" customHeight="1">
      <c r="A7" s="34" t="str">
        <f>'Attach 3(JV)'!A7</f>
        <v>Bidder’s Name and Address  :</v>
      </c>
      <c r="D7" s="16" t="str">
        <f>'Attach 3(JV)'!E7</f>
        <v>To:</v>
      </c>
      <c r="H7" s="221"/>
      <c r="I7" s="223"/>
    </row>
    <row r="8" spans="1:38" s="161" customFormat="1" ht="36" customHeight="1">
      <c r="A8" s="947" t="str">
        <f>'Attach 3(JV)'!A8</f>
        <v/>
      </c>
      <c r="B8" s="947"/>
      <c r="C8" s="947"/>
      <c r="D8" s="12" t="str">
        <f>'Attach 3(JV)'!E8</f>
        <v>Contract Services</v>
      </c>
      <c r="E8" s="33"/>
      <c r="F8" s="224"/>
      <c r="G8" s="224"/>
      <c r="H8" s="225"/>
      <c r="I8" s="226"/>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row>
    <row r="9" spans="1:38" ht="20.100000000000001" customHeight="1">
      <c r="A9" s="14" t="s">
        <v>350</v>
      </c>
      <c r="B9" s="1212">
        <f>'Attach 3(JV)'!B9</f>
        <v>0</v>
      </c>
      <c r="C9" s="1212"/>
      <c r="D9" s="12" t="str">
        <f>'Attach 3(JV)'!E9</f>
        <v>Power Grid Corporation of India Ltd.,</v>
      </c>
      <c r="H9" s="221"/>
      <c r="I9" s="223"/>
    </row>
    <row r="10" spans="1:38" ht="20.100000000000001" customHeight="1">
      <c r="A10" s="14" t="s">
        <v>352</v>
      </c>
      <c r="B10" s="1212">
        <f>'Attach 3(JV)'!B10</f>
        <v>0</v>
      </c>
      <c r="C10" s="1212"/>
      <c r="D10" s="12" t="str">
        <f>'Attach 3(JV)'!E10</f>
        <v>"Saudamini", Plot No. 2, Sector 29</v>
      </c>
      <c r="H10" s="221"/>
      <c r="I10" s="223"/>
    </row>
    <row r="11" spans="1:38" ht="20.100000000000001" customHeight="1">
      <c r="B11" s="1212">
        <f>'Attach 3(JV)'!B11</f>
        <v>0</v>
      </c>
      <c r="C11" s="1212"/>
      <c r="D11" s="12" t="str">
        <f>'Attach 3(JV)'!E11</f>
        <v>Gurgaon (Haryana) - 122001</v>
      </c>
    </row>
    <row r="12" spans="1:38" ht="15" customHeight="1">
      <c r="A12" s="33"/>
      <c r="B12" s="1212">
        <f>'Attach 3(JV)'!B12</f>
        <v>0</v>
      </c>
      <c r="C12" s="1212"/>
      <c r="D12" s="12"/>
    </row>
    <row r="13" spans="1:38" ht="20.100000000000001" customHeight="1">
      <c r="A13" s="30" t="s">
        <v>345</v>
      </c>
      <c r="D13" s="43"/>
    </row>
    <row r="14" spans="1:38" ht="79.5" customHeight="1">
      <c r="A14" s="1215" t="s">
        <v>359</v>
      </c>
      <c r="B14" s="1215"/>
      <c r="C14" s="1215"/>
      <c r="D14" s="1215"/>
      <c r="E14" s="1215"/>
    </row>
    <row r="15" spans="1:38" ht="20.100000000000001" customHeight="1">
      <c r="A15" s="138" t="s">
        <v>365</v>
      </c>
      <c r="B15" s="138" t="s">
        <v>366</v>
      </c>
      <c r="C15" s="138" t="s">
        <v>367</v>
      </c>
      <c r="D15" s="138" t="s">
        <v>346</v>
      </c>
      <c r="E15" s="138" t="s">
        <v>347</v>
      </c>
    </row>
    <row r="16" spans="1:38" ht="20.100000000000001" customHeight="1">
      <c r="A16" s="139">
        <v>1</v>
      </c>
      <c r="B16" s="269"/>
      <c r="C16" s="269"/>
      <c r="D16" s="269"/>
      <c r="E16" s="269"/>
    </row>
    <row r="17" spans="1:38" ht="20.100000000000001" customHeight="1">
      <c r="A17" s="140">
        <v>2</v>
      </c>
      <c r="B17" s="270"/>
      <c r="C17" s="270"/>
      <c r="D17" s="270"/>
      <c r="E17" s="270"/>
    </row>
    <row r="18" spans="1:38" ht="20.100000000000001" customHeight="1">
      <c r="A18" s="140">
        <v>3</v>
      </c>
      <c r="B18" s="270"/>
      <c r="C18" s="270"/>
      <c r="D18" s="270"/>
      <c r="E18" s="270"/>
    </row>
    <row r="19" spans="1:38" ht="20.100000000000001" customHeight="1">
      <c r="A19" s="140">
        <v>4</v>
      </c>
      <c r="B19" s="270"/>
      <c r="C19" s="270"/>
      <c r="D19" s="270"/>
      <c r="E19" s="270"/>
    </row>
    <row r="20" spans="1:38" ht="19.5" customHeight="1">
      <c r="A20" s="141">
        <v>5</v>
      </c>
      <c r="B20" s="271"/>
      <c r="C20" s="271"/>
      <c r="D20" s="271"/>
      <c r="E20" s="271"/>
    </row>
    <row r="21" spans="1:38" ht="15" customHeight="1">
      <c r="A21" s="26"/>
      <c r="B21" s="26"/>
      <c r="C21" s="26"/>
      <c r="D21" s="26"/>
      <c r="E21" s="26"/>
    </row>
    <row r="22" spans="1:38" ht="62.25" customHeight="1">
      <c r="A22" s="1215" t="s">
        <v>360</v>
      </c>
      <c r="B22" s="1215"/>
      <c r="C22" s="1215"/>
      <c r="D22" s="1215"/>
      <c r="E22" s="1215"/>
    </row>
    <row r="23" spans="1:38" s="132" customFormat="1" ht="15.95" customHeight="1">
      <c r="A23" s="97"/>
      <c r="B23" s="97"/>
      <c r="C23" s="97"/>
      <c r="D23" s="97"/>
      <c r="E23" s="97"/>
      <c r="F23" s="301"/>
      <c r="G23" s="301"/>
      <c r="H23" s="301"/>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row>
    <row r="24" spans="1:38" ht="23.1" customHeight="1">
      <c r="C24" s="38"/>
    </row>
    <row r="25" spans="1:38" ht="23.1" customHeight="1">
      <c r="A25" s="37" t="s">
        <v>7</v>
      </c>
      <c r="B25" s="66" t="str">
        <f>'Attach 3(JV)'!B24</f>
        <v>--</v>
      </c>
      <c r="C25" s="38" t="s">
        <v>5</v>
      </c>
      <c r="D25" s="1214" t="str">
        <f>'Attach 3(JV)'!E24</f>
        <v/>
      </c>
      <c r="E25" s="1214"/>
    </row>
    <row r="26" spans="1:38" ht="23.1" customHeight="1">
      <c r="A26" s="37" t="s">
        <v>8</v>
      </c>
      <c r="B26" s="267"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5"/>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8"/>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2"/>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9"/>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2"/>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3"/>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34"/>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7"/>
  <headerFooter alignWithMargins="0">
    <oddFooter>&amp;R&amp;"Book Antiqua,Bold"&amp;8 Page &amp;P of &amp;N</oddFooter>
  </headerFooter>
  <drawing r:id="rId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Samrat Jain {Samrat Jain}</cp:lastModifiedBy>
  <cp:lastPrinted>2020-01-01T10:53:58Z</cp:lastPrinted>
  <dcterms:created xsi:type="dcterms:W3CDTF">2010-09-27T08:09:01Z</dcterms:created>
  <dcterms:modified xsi:type="dcterms:W3CDTF">2021-10-27T10:55:10Z</dcterms:modified>
  <cp:contentStatus/>
</cp:coreProperties>
</file>