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60002074\OneDrive - Power Grid Corporation of India Limited\Desktop\15_C K KAMAT\01-RTM\08-Package-II Communication System for PDD Ladakh\Re-tender\03-BD\"/>
    </mc:Choice>
  </mc:AlternateContent>
  <xr:revisionPtr revIDLastSave="0" documentId="13_ncr:1_{B94F8653-99E6-483B-A365-9328697E4A88}" xr6:coauthVersionLast="47" xr6:coauthVersionMax="47" xr10:uidLastSave="{00000000-0000-0000-0000-000000000000}"/>
  <workbookProtection workbookAlgorithmName="SHA-512" workbookHashValue="4v7kmu4unMZ9Y70Z6ATXRUH+Q3qFpRrT6UOFPdakiJ6QimCt8ag/geITJ1i0qX6iN2DffuDV37kI1K7MYB/wfg==" workbookSaltValue="6mC89165nKiThum9MZ/yuw==" workbookSpinCount="100000" lockStructure="1"/>
  <bookViews>
    <workbookView xWindow="-120" yWindow="-120" windowWidth="29040" windowHeight="15720" tabRatio="759" firstSheet="1" activeTab="16" xr2:uid="{00000000-000D-0000-FFFF-FFFF00000000}"/>
  </bookViews>
  <sheets>
    <sheet name="Basic" sheetId="1" state="hidden" r:id="rId1"/>
    <sheet name="Cover" sheetId="2" r:id="rId2"/>
    <sheet name="Instructions" sheetId="3" r:id="rId3"/>
    <sheet name="Names of Bidder" sheetId="4" r:id="rId4"/>
    <sheet name="Sch-1" sheetId="5" r:id="rId5"/>
    <sheet name="Sch-2" sheetId="6" r:id="rId6"/>
    <sheet name="Sch-3 " sheetId="7" r:id="rId7"/>
    <sheet name="Sch-4" sheetId="8" r:id="rId8"/>
    <sheet name="Sch-4b" sheetId="9" state="hidden" r:id="rId9"/>
    <sheet name="Sch-5 Dis" sheetId="10" state="hidden" r:id="rId10"/>
    <sheet name="Sch-5" sheetId="11" r:id="rId11"/>
    <sheet name="Sch-6(buy-back)" sheetId="12" r:id="rId12"/>
    <sheet name="Sch-7" sheetId="13" r:id="rId13"/>
    <sheet name="Sch-7 After Discount" sheetId="14" r:id="rId14"/>
    <sheet name="Sch-8" sheetId="15" r:id="rId15"/>
    <sheet name="Discount" sheetId="16" r:id="rId16"/>
    <sheet name="Bid Form 2nd Envelope" sheetId="17" r:id="rId17"/>
  </sheets>
  <externalReferences>
    <externalReference r:id="rId18"/>
  </externalReferences>
  <definedNames>
    <definedName name="\A" localSheetId="11">#REF!</definedName>
    <definedName name="\A">#REF!</definedName>
    <definedName name="\B" localSheetId="11">#REF!</definedName>
    <definedName name="\B">#REF!</definedName>
    <definedName name="\C" localSheetId="11">#REF!</definedName>
    <definedName name="\C">#REF!</definedName>
    <definedName name="\M" localSheetId="11">#REF!</definedName>
    <definedName name="\M">#REF!</definedName>
    <definedName name="\N" localSheetId="11">#REF!</definedName>
    <definedName name="\N">#REF!</definedName>
    <definedName name="\P" localSheetId="11">#REF!</definedName>
    <definedName name="\P">#REF!</definedName>
    <definedName name="\R" localSheetId="11">#REF!</definedName>
    <definedName name="\R">#REF!</definedName>
    <definedName name="\U" localSheetId="11">#REF!</definedName>
    <definedName name="\U">#REF!</definedName>
    <definedName name="\V" localSheetId="11">#REF!</definedName>
    <definedName name="\V">#REF!</definedName>
    <definedName name="_xlnm._FilterDatabase" localSheetId="4" hidden="1">'Sch-1'!$A$18:$AY$45</definedName>
    <definedName name="_xlnm._FilterDatabase" localSheetId="5" hidden="1">'Sch-2'!$G$46:$J$47</definedName>
    <definedName name="_xlnm._FilterDatabase" localSheetId="6" hidden="1">'Sch-3 '!$A$18:$BB$25</definedName>
    <definedName name="_xlnm._FilterDatabase" localSheetId="8" hidden="1">'Sch-4b'!$A$17:$AD$17</definedName>
    <definedName name="_xlnm._FilterDatabase" localSheetId="11" hidden="1">'Sch-6(buy-back)'!$A$17:$AD$17</definedName>
    <definedName name="ab" localSheetId="11">#REF!</definedName>
    <definedName name="ab">#REF!</definedName>
    <definedName name="logo1">"Picture 7"</definedName>
    <definedName name="_xlnm.Print_Area" localSheetId="16">'Bid Form 2nd Envelope'!$A$1:$F$61</definedName>
    <definedName name="_xlnm.Print_Area" localSheetId="1">Cover!$A$1:$F$15</definedName>
    <definedName name="_xlnm.Print_Area" localSheetId="15">Discount!$A$2:$G$43</definedName>
    <definedName name="_xlnm.Print_Area" localSheetId="2">Instructions!$A$1:$C$50</definedName>
    <definedName name="_xlnm.Print_Area" localSheetId="3">'Names of Bidder'!$A$1:$F$33</definedName>
    <definedName name="_xlnm.Print_Area" localSheetId="4">'Sch-1'!$A$1:$O$56</definedName>
    <definedName name="_xlnm.Print_Area" localSheetId="5">'Sch-2'!$A$1:$K$56</definedName>
    <definedName name="_xlnm.Print_Area" localSheetId="6">'Sch-3 '!$A$1:$Q$33</definedName>
    <definedName name="_xlnm.Print_Area" localSheetId="7">'Sch-4'!$A$1:$Q$41</definedName>
    <definedName name="_xlnm.Print_Area" localSheetId="8">'Sch-4b'!$A$1:$Q$43</definedName>
    <definedName name="_xlnm.Print_Area" localSheetId="10">'Sch-5'!$A$1:$E$26</definedName>
    <definedName name="_xlnm.Print_Area" localSheetId="9">'Sch-5 Dis'!$A$1:$E$26</definedName>
    <definedName name="_xlnm.Print_Area" localSheetId="11">'Sch-6(buy-back)'!$A$1:$Q$32</definedName>
    <definedName name="_xlnm.Print_Area" localSheetId="12">'Sch-7'!$A$1:$D$35</definedName>
    <definedName name="_xlnm.Print_Area" localSheetId="13">'Sch-7 After Discount'!$A$1:$D$35</definedName>
    <definedName name="_xlnm.Print_Area" localSheetId="14">'Sch-8'!$A$1:$N$27</definedName>
    <definedName name="_xlnm.Print_Titles" localSheetId="4">'Sch-1'!$15:$17</definedName>
    <definedName name="_xlnm.Print_Titles" localSheetId="5">'Sch-2'!$15:$17</definedName>
    <definedName name="_xlnm.Print_Titles" localSheetId="6">'Sch-3 '!$13:$17</definedName>
    <definedName name="_xlnm.Print_Titles" localSheetId="10">'Sch-5'!$3:$13</definedName>
    <definedName name="_xlnm.Print_Titles" localSheetId="9">'Sch-5 Dis'!$3:$13</definedName>
    <definedName name="_xlnm.Print_Titles" localSheetId="12">'Sch-7'!$3:$13</definedName>
    <definedName name="_xlnm.Print_Titles" localSheetId="13">'Sch-7 After Discount'!$3:$13</definedName>
    <definedName name="_xlnm.Print_Titles" localSheetId="14">'Sch-8'!$14:$14</definedName>
    <definedName name="_xlnm.Recorder" localSheetId="11">#REF!</definedName>
    <definedName name="_xlnm.Recorder">#REF!</definedName>
    <definedName name="TEST" localSheetId="11">#REF!</definedName>
    <definedName name="TEST">#REF!</definedName>
    <definedName name="Z_01ACF2E1_8E61_4459_ABC1_B6C183DEED61_.wvu.PrintArea" localSheetId="16" hidden="1">'Bid Form 2nd Envelope'!$A$1:$F$62</definedName>
    <definedName name="Z_01ACF2E1_8E61_4459_ABC1_B6C183DEED61_.wvu.PrintArea" localSheetId="3" hidden="1">'Names of Bidder'!$A$1:$D$31</definedName>
    <definedName name="Z_01ACF2E1_8E61_4459_ABC1_B6C183DEED61_.wvu.PrintArea" localSheetId="4" hidden="1">'Sch-1'!$A$1:$O$57</definedName>
    <definedName name="Z_01ACF2E1_8E61_4459_ABC1_B6C183DEED61_.wvu.PrintArea" localSheetId="5" hidden="1">'Sch-2'!$A$1:$J$46</definedName>
    <definedName name="Z_01ACF2E1_8E61_4459_ABC1_B6C183DEED61_.wvu.PrintArea" localSheetId="6" hidden="1">'Sch-3 '!$A$1:$P$26</definedName>
    <definedName name="Z_01ACF2E1_8E61_4459_ABC1_B6C183DEED61_.wvu.PrintArea" localSheetId="7" hidden="1">'Sch-4'!$A$1:$Q$41</definedName>
    <definedName name="Z_01ACF2E1_8E61_4459_ABC1_B6C183DEED61_.wvu.PrintArea" localSheetId="8" hidden="1">'Sch-4b'!$A$1:$Q$43</definedName>
    <definedName name="Z_01ACF2E1_8E61_4459_ABC1_B6C183DEED61_.wvu.PrintArea" localSheetId="10" hidden="1">'Sch-5'!$A$1:$E$27</definedName>
    <definedName name="Z_01ACF2E1_8E61_4459_ABC1_B6C183DEED61_.wvu.PrintArea" localSheetId="9" hidden="1">'Sch-5 Dis'!$A$1:$E$27</definedName>
    <definedName name="Z_01ACF2E1_8E61_4459_ABC1_B6C183DEED61_.wvu.PrintArea" localSheetId="11" hidden="1">'Sch-6(buy-back)'!$A$1:$Q$32</definedName>
    <definedName name="Z_01ACF2E1_8E61_4459_ABC1_B6C183DEED61_.wvu.PrintArea" localSheetId="12" hidden="1">'Sch-7'!$A$1:$D$37</definedName>
    <definedName name="Z_01ACF2E1_8E61_4459_ABC1_B6C183DEED61_.wvu.PrintArea" localSheetId="13" hidden="1">'Sch-7 After Discount'!$A$1:$D$37</definedName>
    <definedName name="Z_01ACF2E1_8E61_4459_ABC1_B6C183DEED61_.wvu.PrintArea" localSheetId="14" hidden="1">'Sch-8'!$A$1:$M$27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0" hidden="1">'Sch-5'!$3:$13</definedName>
    <definedName name="Z_01ACF2E1_8E61_4459_ABC1_B6C183DEED61_.wvu.PrintTitles" localSheetId="9" hidden="1">'Sch-5 Dis'!$3:$13</definedName>
    <definedName name="Z_01ACF2E1_8E61_4459_ABC1_B6C183DEED61_.wvu.PrintTitles" localSheetId="12" hidden="1">'Sch-7'!$3:$13</definedName>
    <definedName name="Z_01ACF2E1_8E61_4459_ABC1_B6C183DEED61_.wvu.PrintTitles" localSheetId="13" hidden="1">'Sch-7 After Discount'!$3:$13</definedName>
    <definedName name="Z_01ACF2E1_8E61_4459_ABC1_B6C183DEED61_.wvu.PrintTitles" localSheetId="14" hidden="1">'Sch-8'!$14:$14</definedName>
    <definedName name="Z_0D897A0D_14C5_4BD1_B11A_C8754685A103_.wvu.Cols" localSheetId="16" hidden="1">'Bid Form 2nd Envelope'!$G:$AN</definedName>
    <definedName name="Z_0D897A0D_14C5_4BD1_B11A_C8754685A103_.wvu.Cols" localSheetId="15" hidden="1">Discount!$H:$L</definedName>
    <definedName name="Z_0D897A0D_14C5_4BD1_B11A_C8754685A103_.wvu.Cols" localSheetId="3" hidden="1">'Names of Bidder'!$J:$Z</definedName>
    <definedName name="Z_0D897A0D_14C5_4BD1_B11A_C8754685A103_.wvu.Cols" localSheetId="4" hidden="1">'Sch-1'!$P:$U,'Sch-1'!$AD:$AH</definedName>
    <definedName name="Z_0D897A0D_14C5_4BD1_B11A_C8754685A103_.wvu.Cols" localSheetId="5" hidden="1">'Sch-2'!$K:$N</definedName>
    <definedName name="Z_0D897A0D_14C5_4BD1_B11A_C8754685A103_.wvu.Cols" localSheetId="6" hidden="1">'Sch-3 '!$R:$U,'Sch-3 '!$AK:$AP</definedName>
    <definedName name="Z_0D897A0D_14C5_4BD1_B11A_C8754685A103_.wvu.Cols" localSheetId="7" hidden="1">'Sch-4'!$R:$U</definedName>
    <definedName name="Z_0D897A0D_14C5_4BD1_B11A_C8754685A103_.wvu.Cols" localSheetId="8" hidden="1">'Sch-4b'!$R:$T</definedName>
    <definedName name="Z_0D897A0D_14C5_4BD1_B11A_C8754685A103_.wvu.Cols" localSheetId="10" hidden="1">'Sch-5'!$I:$P</definedName>
    <definedName name="Z_0D897A0D_14C5_4BD1_B11A_C8754685A103_.wvu.Cols" localSheetId="11" hidden="1">'Sch-6(buy-back)'!$Q:$T</definedName>
    <definedName name="Z_0D897A0D_14C5_4BD1_B11A_C8754685A103_.wvu.Cols" localSheetId="14" hidden="1">'Sch-8'!$P:$R,'Sch-8'!$AG:$AM</definedName>
    <definedName name="Z_0D897A0D_14C5_4BD1_B11A_C8754685A103_.wvu.FilterData" localSheetId="4" hidden="1">'Sch-1'!$A$17:$AZ$45</definedName>
    <definedName name="Z_0D897A0D_14C5_4BD1_B11A_C8754685A103_.wvu.FilterData" localSheetId="5" hidden="1">'Sch-2'!$G$46:$J$47</definedName>
    <definedName name="Z_0D897A0D_14C5_4BD1_B11A_C8754685A103_.wvu.FilterData" localSheetId="6" hidden="1">'Sch-3 '!$A$18:$BB$25</definedName>
    <definedName name="Z_0D897A0D_14C5_4BD1_B11A_C8754685A103_.wvu.FilterData" localSheetId="8" hidden="1">'Sch-4b'!$A$17:$AD$17</definedName>
    <definedName name="Z_0D897A0D_14C5_4BD1_B11A_C8754685A103_.wvu.FilterData" localSheetId="11" hidden="1">'Sch-6(buy-back)'!$A$17:$AD$17</definedName>
    <definedName name="Z_0D897A0D_14C5_4BD1_B11A_C8754685A103_.wvu.PrintArea" localSheetId="16" hidden="1">'Bid Form 2nd Envelope'!$A$1:$F$61</definedName>
    <definedName name="Z_0D897A0D_14C5_4BD1_B11A_C8754685A103_.wvu.PrintArea" localSheetId="1" hidden="1">Cover!$A$1:$F$15</definedName>
    <definedName name="Z_0D897A0D_14C5_4BD1_B11A_C8754685A103_.wvu.PrintArea" localSheetId="15" hidden="1">Discount!$A$2:$G$43</definedName>
    <definedName name="Z_0D897A0D_14C5_4BD1_B11A_C8754685A103_.wvu.PrintArea" localSheetId="2" hidden="1">Instructions!$A$1:$C$50</definedName>
    <definedName name="Z_0D897A0D_14C5_4BD1_B11A_C8754685A103_.wvu.PrintArea" localSheetId="3" hidden="1">'Names of Bidder'!$A$1:$F$33</definedName>
    <definedName name="Z_0D897A0D_14C5_4BD1_B11A_C8754685A103_.wvu.PrintArea" localSheetId="4" hidden="1">'Sch-1'!$A$1:$O$56</definedName>
    <definedName name="Z_0D897A0D_14C5_4BD1_B11A_C8754685A103_.wvu.PrintArea" localSheetId="5" hidden="1">'Sch-2'!$A$1:$K$56</definedName>
    <definedName name="Z_0D897A0D_14C5_4BD1_B11A_C8754685A103_.wvu.PrintArea" localSheetId="6" hidden="1">'Sch-3 '!$A$1:$Q$33</definedName>
    <definedName name="Z_0D897A0D_14C5_4BD1_B11A_C8754685A103_.wvu.PrintArea" localSheetId="7" hidden="1">'Sch-4'!$A$1:$Q$41</definedName>
    <definedName name="Z_0D897A0D_14C5_4BD1_B11A_C8754685A103_.wvu.PrintArea" localSheetId="8" hidden="1">'Sch-4b'!$A$1:$Q$43</definedName>
    <definedName name="Z_0D897A0D_14C5_4BD1_B11A_C8754685A103_.wvu.PrintArea" localSheetId="10" hidden="1">'Sch-5'!$A$1:$E$26</definedName>
    <definedName name="Z_0D897A0D_14C5_4BD1_B11A_C8754685A103_.wvu.PrintArea" localSheetId="9" hidden="1">'Sch-5 Dis'!$A$1:$E$26</definedName>
    <definedName name="Z_0D897A0D_14C5_4BD1_B11A_C8754685A103_.wvu.PrintArea" localSheetId="11" hidden="1">'Sch-6(buy-back)'!$A$1:$Q$32</definedName>
    <definedName name="Z_0D897A0D_14C5_4BD1_B11A_C8754685A103_.wvu.PrintArea" localSheetId="12" hidden="1">'Sch-7'!$A$1:$D$35</definedName>
    <definedName name="Z_0D897A0D_14C5_4BD1_B11A_C8754685A103_.wvu.PrintArea" localSheetId="13" hidden="1">'Sch-7 After Discount'!$A$1:$D$35</definedName>
    <definedName name="Z_0D897A0D_14C5_4BD1_B11A_C8754685A103_.wvu.PrintArea" localSheetId="14" hidden="1">'Sch-8'!$A$1:$N$27</definedName>
    <definedName name="Z_0D897A0D_14C5_4BD1_B11A_C8754685A103_.wvu.PrintTitles" localSheetId="4" hidden="1">'Sch-1'!$15:$17</definedName>
    <definedName name="Z_0D897A0D_14C5_4BD1_B11A_C8754685A103_.wvu.PrintTitles" localSheetId="5" hidden="1">'Sch-2'!$15:$17</definedName>
    <definedName name="Z_0D897A0D_14C5_4BD1_B11A_C8754685A103_.wvu.PrintTitles" localSheetId="6" hidden="1">'Sch-3 '!$13:$17</definedName>
    <definedName name="Z_0D897A0D_14C5_4BD1_B11A_C8754685A103_.wvu.PrintTitles" localSheetId="10" hidden="1">'Sch-5'!$3:$13</definedName>
    <definedName name="Z_0D897A0D_14C5_4BD1_B11A_C8754685A103_.wvu.PrintTitles" localSheetId="9" hidden="1">'Sch-5 Dis'!$3:$13</definedName>
    <definedName name="Z_0D897A0D_14C5_4BD1_B11A_C8754685A103_.wvu.PrintTitles" localSheetId="12" hidden="1">'Sch-7'!$3:$13</definedName>
    <definedName name="Z_0D897A0D_14C5_4BD1_B11A_C8754685A103_.wvu.PrintTitles" localSheetId="13" hidden="1">'Sch-7 After Discount'!$3:$13</definedName>
    <definedName name="Z_0D897A0D_14C5_4BD1_B11A_C8754685A103_.wvu.PrintTitles" localSheetId="14" hidden="1">'Sch-8'!$14:$14</definedName>
    <definedName name="Z_0D897A0D_14C5_4BD1_B11A_C8754685A103_.wvu.Rows" localSheetId="1" hidden="1">Cover!$7:$7</definedName>
    <definedName name="Z_0D897A0D_14C5_4BD1_B11A_C8754685A103_.wvu.Rows" localSheetId="15" hidden="1">Discount!$32:$34</definedName>
    <definedName name="Z_0D897A0D_14C5_4BD1_B11A_C8754685A103_.wvu.Rows" localSheetId="3" hidden="1">'Names of Bidder'!$7:$7,'Names of Bidder'!$14:$23,'Names of Bidder'!$27:$30</definedName>
    <definedName name="Z_0D897A0D_14C5_4BD1_B11A_C8754685A103_.wvu.Rows" localSheetId="5" hidden="1">'Sch-2'!$48:$50</definedName>
    <definedName name="Z_0D897A0D_14C5_4BD1_B11A_C8754685A103_.wvu.Rows" localSheetId="12" hidden="1">'Sch-7'!$33:$33</definedName>
    <definedName name="Z_0D897A0D_14C5_4BD1_B11A_C8754685A103_.wvu.Rows" localSheetId="13" hidden="1">'Sch-7 After Discount'!$30:$30</definedName>
    <definedName name="Z_0D897A0D_14C5_4BD1_B11A_C8754685A103_.wvu.Rows" localSheetId="14" hidden="1">'Sch-8'!$17:$18,'Sch-8'!$100:$218</definedName>
    <definedName name="Z_0E784DF4_DCB0_4594_B697_9BB3E5A34D91_.wvu.Cols" localSheetId="16" hidden="1">'Bid Form 2nd Envelope'!$Y:$AN</definedName>
    <definedName name="Z_0E784DF4_DCB0_4594_B697_9BB3E5A34D91_.wvu.Cols" localSheetId="15"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'Sch-4'!$R:$S</definedName>
    <definedName name="Z_0E784DF4_DCB0_4594_B697_9BB3E5A34D91_.wvu.Cols" localSheetId="8" hidden="1">'Sch-4b'!$R:$S</definedName>
    <definedName name="Z_0E784DF4_DCB0_4594_B697_9BB3E5A34D91_.wvu.Cols" localSheetId="10" hidden="1">'Sch-5'!$I:$P</definedName>
    <definedName name="Z_0E784DF4_DCB0_4594_B697_9BB3E5A34D91_.wvu.Cols" localSheetId="11" hidden="1">'Sch-6(buy-back)'!$R:$S</definedName>
    <definedName name="Z_0E784DF4_DCB0_4594_B697_9BB3E5A34D91_.wvu.Cols" localSheetId="14" hidden="1">'Sch-8'!$P:$R,'Sch-8'!$AG:$AM</definedName>
    <definedName name="Z_0E784DF4_DCB0_4594_B697_9BB3E5A34D91_.wvu.FilterData" localSheetId="4" hidden="1">'Sch-1'!$A$46:$AZ$48</definedName>
    <definedName name="Z_0E784DF4_DCB0_4594_B697_9BB3E5A34D91_.wvu.FilterData" localSheetId="5" hidden="1">'Sch-2'!$G$46:$J$47</definedName>
    <definedName name="Z_0E784DF4_DCB0_4594_B697_9BB3E5A34D91_.wvu.FilterData" localSheetId="6" hidden="1">'Sch-3 '!$A$26:$BB$27</definedName>
    <definedName name="Z_0E784DF4_DCB0_4594_B697_9BB3E5A34D91_.wvu.PrintArea" localSheetId="16" hidden="1">'Bid Form 2nd Envelope'!$A$1:$F$62</definedName>
    <definedName name="Z_0E784DF4_DCB0_4594_B697_9BB3E5A34D91_.wvu.PrintArea" localSheetId="1" hidden="1">Cover!$A$1:$H$15</definedName>
    <definedName name="Z_0E784DF4_DCB0_4594_B697_9BB3E5A34D91_.wvu.PrintArea" localSheetId="15" hidden="1">Discount!$A$2:$G$43</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'Sch-1'!$A$1:$O$56</definedName>
    <definedName name="Z_0E784DF4_DCB0_4594_B697_9BB3E5A34D91_.wvu.PrintArea" localSheetId="5" hidden="1">'Sch-2'!$A$1:$J$56</definedName>
    <definedName name="Z_0E784DF4_DCB0_4594_B697_9BB3E5A34D91_.wvu.PrintArea" localSheetId="6" hidden="1">'Sch-3 '!$A$1:$Q$33</definedName>
    <definedName name="Z_0E784DF4_DCB0_4594_B697_9BB3E5A34D91_.wvu.PrintArea" localSheetId="7" hidden="1">'Sch-4'!$A$1:$Q$41</definedName>
    <definedName name="Z_0E784DF4_DCB0_4594_B697_9BB3E5A34D91_.wvu.PrintArea" localSheetId="8" hidden="1">'Sch-4b'!$A$1:$Q$43</definedName>
    <definedName name="Z_0E784DF4_DCB0_4594_B697_9BB3E5A34D91_.wvu.PrintArea" localSheetId="10" hidden="1">'Sch-5'!$A$1:$E$26</definedName>
    <definedName name="Z_0E784DF4_DCB0_4594_B697_9BB3E5A34D91_.wvu.PrintArea" localSheetId="9" hidden="1">'Sch-5 Dis'!$A$1:$E$26</definedName>
    <definedName name="Z_0E784DF4_DCB0_4594_B697_9BB3E5A34D91_.wvu.PrintArea" localSheetId="11" hidden="1">'Sch-6(buy-back)'!$A$1:$Q$32</definedName>
    <definedName name="Z_0E784DF4_DCB0_4594_B697_9BB3E5A34D91_.wvu.PrintArea" localSheetId="12" hidden="1">'Sch-7'!$A$1:$D$35</definedName>
    <definedName name="Z_0E784DF4_DCB0_4594_B697_9BB3E5A34D91_.wvu.PrintArea" localSheetId="13" hidden="1">'Sch-7 After Discount'!$A$1:$D$35</definedName>
    <definedName name="Z_0E784DF4_DCB0_4594_B697_9BB3E5A34D91_.wvu.PrintArea" localSheetId="14" hidden="1">'Sch-8'!$A$1:$N$27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0" hidden="1">'Sch-5'!$3:$13</definedName>
    <definedName name="Z_0E784DF4_DCB0_4594_B697_9BB3E5A34D91_.wvu.PrintTitles" localSheetId="9" hidden="1">'Sch-5 Dis'!$3:$13</definedName>
    <definedName name="Z_0E784DF4_DCB0_4594_B697_9BB3E5A34D91_.wvu.PrintTitles" localSheetId="12" hidden="1">'Sch-7'!$3:$13</definedName>
    <definedName name="Z_0E784DF4_DCB0_4594_B697_9BB3E5A34D91_.wvu.PrintTitles" localSheetId="13" hidden="1">'Sch-7 After Discount'!$3:$13</definedName>
    <definedName name="Z_0E784DF4_DCB0_4594_B697_9BB3E5A34D91_.wvu.PrintTitles" localSheetId="14" hidden="1">'Sch-8'!$14:$14</definedName>
    <definedName name="Z_0E784DF4_DCB0_4594_B697_9BB3E5A34D91_.wvu.Rows" localSheetId="1" hidden="1">Cover!$7:$7</definedName>
    <definedName name="Z_0E784DF4_DCB0_4594_B697_9BB3E5A34D91_.wvu.Rows" localSheetId="15"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4" hidden="1">'Sch-8'!$17:$18,'Sch-8'!$100:$218</definedName>
    <definedName name="Z_12CD1B5E_A60A_4336_BE5B_8500E8354FE1_.wvu.Cols" localSheetId="16" hidden="1">'Bid Form 2nd Envelope'!$Y:$AN</definedName>
    <definedName name="Z_12CD1B5E_A60A_4336_BE5B_8500E8354FE1_.wvu.Cols" localSheetId="15"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'Sch-4'!$R:$W</definedName>
    <definedName name="Z_12CD1B5E_A60A_4336_BE5B_8500E8354FE1_.wvu.Cols" localSheetId="8" hidden="1">'Sch-4b'!$R:$T</definedName>
    <definedName name="Z_12CD1B5E_A60A_4336_BE5B_8500E8354FE1_.wvu.Cols" localSheetId="10" hidden="1">'Sch-5'!$I:$P</definedName>
    <definedName name="Z_12CD1B5E_A60A_4336_BE5B_8500E8354FE1_.wvu.Cols" localSheetId="11" hidden="1">'Sch-6(buy-back)'!$R:$T</definedName>
    <definedName name="Z_12CD1B5E_A60A_4336_BE5B_8500E8354FE1_.wvu.Cols" localSheetId="14" hidden="1">'Sch-8'!$P:$R,'Sch-8'!$AG:$AM</definedName>
    <definedName name="Z_12CD1B5E_A60A_4336_BE5B_8500E8354FE1_.wvu.FilterData" localSheetId="4" hidden="1">'Sch-1'!$A$46:$AZ$48</definedName>
    <definedName name="Z_12CD1B5E_A60A_4336_BE5B_8500E8354FE1_.wvu.FilterData" localSheetId="5" hidden="1">'Sch-2'!$G$46:$J$47</definedName>
    <definedName name="Z_12CD1B5E_A60A_4336_BE5B_8500E8354FE1_.wvu.FilterData" localSheetId="6" hidden="1">'Sch-3 '!$A$26:$BB$27</definedName>
    <definedName name="Z_12CD1B5E_A60A_4336_BE5B_8500E8354FE1_.wvu.PrintArea" localSheetId="16" hidden="1">'Bid Form 2nd Envelope'!$A$1:$F$61</definedName>
    <definedName name="Z_12CD1B5E_A60A_4336_BE5B_8500E8354FE1_.wvu.PrintArea" localSheetId="1" hidden="1">Cover!$A$1:$F$15</definedName>
    <definedName name="Z_12CD1B5E_A60A_4336_BE5B_8500E8354FE1_.wvu.PrintArea" localSheetId="15" hidden="1">Discount!$A$2:$G$43</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'Sch-1'!$A$1:$O$56</definedName>
    <definedName name="Z_12CD1B5E_A60A_4336_BE5B_8500E8354FE1_.wvu.PrintArea" localSheetId="5" hidden="1">'Sch-2'!$A$1:$K$56</definedName>
    <definedName name="Z_12CD1B5E_A60A_4336_BE5B_8500E8354FE1_.wvu.PrintArea" localSheetId="6" hidden="1">'Sch-3 '!$A$1:$Q$33</definedName>
    <definedName name="Z_12CD1B5E_A60A_4336_BE5B_8500E8354FE1_.wvu.PrintArea" localSheetId="7" hidden="1">'Sch-4'!$A$1:$Q$41</definedName>
    <definedName name="Z_12CD1B5E_A60A_4336_BE5B_8500E8354FE1_.wvu.PrintArea" localSheetId="8" hidden="1">'Sch-4b'!$A$1:$Q$43</definedName>
    <definedName name="Z_12CD1B5E_A60A_4336_BE5B_8500E8354FE1_.wvu.PrintArea" localSheetId="10" hidden="1">'Sch-5'!$A$1:$E$26</definedName>
    <definedName name="Z_12CD1B5E_A60A_4336_BE5B_8500E8354FE1_.wvu.PrintArea" localSheetId="9" hidden="1">'Sch-5 Dis'!$A$1:$E$26</definedName>
    <definedName name="Z_12CD1B5E_A60A_4336_BE5B_8500E8354FE1_.wvu.PrintArea" localSheetId="11" hidden="1">'Sch-6(buy-back)'!$A$1:$Q$32</definedName>
    <definedName name="Z_12CD1B5E_A60A_4336_BE5B_8500E8354FE1_.wvu.PrintArea" localSheetId="12" hidden="1">'Sch-7'!$A$1:$D$35</definedName>
    <definedName name="Z_12CD1B5E_A60A_4336_BE5B_8500E8354FE1_.wvu.PrintArea" localSheetId="13" hidden="1">'Sch-7 After Discount'!$A$1:$D$35</definedName>
    <definedName name="Z_12CD1B5E_A60A_4336_BE5B_8500E8354FE1_.wvu.PrintArea" localSheetId="14" hidden="1">'Sch-8'!$A$1:$N$27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0" hidden="1">'Sch-5'!$3:$13</definedName>
    <definedName name="Z_12CD1B5E_A60A_4336_BE5B_8500E8354FE1_.wvu.PrintTitles" localSheetId="9" hidden="1">'Sch-5 Dis'!$3:$13</definedName>
    <definedName name="Z_12CD1B5E_A60A_4336_BE5B_8500E8354FE1_.wvu.PrintTitles" localSheetId="12" hidden="1">'Sch-7'!$3:$13</definedName>
    <definedName name="Z_12CD1B5E_A60A_4336_BE5B_8500E8354FE1_.wvu.PrintTitles" localSheetId="13" hidden="1">'Sch-7 After Discount'!$3:$13</definedName>
    <definedName name="Z_12CD1B5E_A60A_4336_BE5B_8500E8354FE1_.wvu.PrintTitles" localSheetId="14" hidden="1">'Sch-8'!$14:$14</definedName>
    <definedName name="Z_12CD1B5E_A60A_4336_BE5B_8500E8354FE1_.wvu.Rows" localSheetId="1" hidden="1">Cover!$7:$7</definedName>
    <definedName name="Z_12CD1B5E_A60A_4336_BE5B_8500E8354FE1_.wvu.Rows" localSheetId="15" hidden="1">Discount!$32:$34</definedName>
    <definedName name="Z_12CD1B5E_A60A_4336_BE5B_8500E8354FE1_.wvu.Rows" localSheetId="3" hidden="1">'Names of Bidder'!$7:$7,'Names of Bidder'!$14:$23,'Names of Bidder'!$27:$30</definedName>
    <definedName name="Z_12CD1B5E_A60A_4336_BE5B_8500E8354FE1_.wvu.Rows" localSheetId="12" hidden="1">'Sch-7'!$33:$33</definedName>
    <definedName name="Z_12CD1B5E_A60A_4336_BE5B_8500E8354FE1_.wvu.Rows" localSheetId="14" hidden="1">'Sch-8'!$17:$18,'Sch-8'!$100:$218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0" hidden="1">'Sch-5'!$I:$P</definedName>
    <definedName name="Z_14D7F02E_BCCA_4517_ABC7_537FF4AEB67A_.wvu.Cols" localSheetId="9" hidden="1">'Sch-5 Dis'!$I:$P</definedName>
    <definedName name="Z_14D7F02E_BCCA_4517_ABC7_537FF4AEB67A_.wvu.Cols" localSheetId="14" hidden="1">'Sch-8'!$AG:$AM</definedName>
    <definedName name="Z_14D7F02E_BCCA_4517_ABC7_537FF4AEB67A_.wvu.FilterData" localSheetId="4" hidden="1">'Sch-1'!$A$46:$O$51</definedName>
    <definedName name="Z_14D7F02E_BCCA_4517_ABC7_537FF4AEB67A_.wvu.FilterData" localSheetId="6" hidden="1">'Sch-3 '!$A$16:$P$27</definedName>
    <definedName name="Z_14D7F02E_BCCA_4517_ABC7_537FF4AEB67A_.wvu.PrintArea" localSheetId="16" hidden="1">'Bid Form 2nd Envelope'!$A$1:$F$62</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'Sch-1'!$A$1:$O$57</definedName>
    <definedName name="Z_14D7F02E_BCCA_4517_ABC7_537FF4AEB67A_.wvu.PrintArea" localSheetId="5" hidden="1">'Sch-2'!$A$1:$J$55</definedName>
    <definedName name="Z_14D7F02E_BCCA_4517_ABC7_537FF4AEB67A_.wvu.PrintArea" localSheetId="6" hidden="1">'Sch-3 '!$A$1:$P$34</definedName>
    <definedName name="Z_14D7F02E_BCCA_4517_ABC7_537FF4AEB67A_.wvu.PrintArea" localSheetId="7" hidden="1">'Sch-4'!$A$1:$Q$41</definedName>
    <definedName name="Z_14D7F02E_BCCA_4517_ABC7_537FF4AEB67A_.wvu.PrintArea" localSheetId="8" hidden="1">'Sch-4b'!$A$1:$Q$43</definedName>
    <definedName name="Z_14D7F02E_BCCA_4517_ABC7_537FF4AEB67A_.wvu.PrintArea" localSheetId="10" hidden="1">'Sch-5'!$A$1:$E$26</definedName>
    <definedName name="Z_14D7F02E_BCCA_4517_ABC7_537FF4AEB67A_.wvu.PrintArea" localSheetId="9" hidden="1">'Sch-5 Dis'!$A$1:$E$26</definedName>
    <definedName name="Z_14D7F02E_BCCA_4517_ABC7_537FF4AEB67A_.wvu.PrintArea" localSheetId="11" hidden="1">'Sch-6(buy-back)'!$A$1:$Q$32</definedName>
    <definedName name="Z_14D7F02E_BCCA_4517_ABC7_537FF4AEB67A_.wvu.PrintArea" localSheetId="12" hidden="1">'Sch-7'!$A$1:$D$36</definedName>
    <definedName name="Z_14D7F02E_BCCA_4517_ABC7_537FF4AEB67A_.wvu.PrintArea" localSheetId="13" hidden="1">'Sch-7 After Discount'!$A$1:$D$36</definedName>
    <definedName name="Z_14D7F02E_BCCA_4517_ABC7_537FF4AEB67A_.wvu.PrintArea" localSheetId="14" hidden="1">'Sch-8'!$A$1:$M$27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0" hidden="1">'Sch-5'!$3:$13</definedName>
    <definedName name="Z_14D7F02E_BCCA_4517_ABC7_537FF4AEB67A_.wvu.PrintTitles" localSheetId="9" hidden="1">'Sch-5 Dis'!$3:$13</definedName>
    <definedName name="Z_14D7F02E_BCCA_4517_ABC7_537FF4AEB67A_.wvu.PrintTitles" localSheetId="12" hidden="1">'Sch-7'!$3:$13</definedName>
    <definedName name="Z_14D7F02E_BCCA_4517_ABC7_537FF4AEB67A_.wvu.PrintTitles" localSheetId="13" hidden="1">'Sch-7 After Discount'!$3:$13</definedName>
    <definedName name="Z_14D7F02E_BCCA_4517_ABC7_537FF4AEB67A_.wvu.PrintTitles" localSheetId="14" hidden="1">'Sch-8'!$14:$14</definedName>
    <definedName name="Z_14D7F02E_BCCA_4517_ABC7_537FF4AEB67A_.wvu.Rows" localSheetId="6" hidden="1">'Sch-3 '!#REF!</definedName>
    <definedName name="Z_14D7F02E_BCCA_4517_ABC7_537FF4AEB67A_.wvu.Rows" localSheetId="14" hidden="1">'Sch-8'!$100:$218</definedName>
    <definedName name="Z_223BC0FC_814D_40F0_9795_CE82A16FF3A5_.wvu.Cols" localSheetId="15"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0" hidden="1">'Sch-5'!$I:$P</definedName>
    <definedName name="Z_223BC0FC_814D_40F0_9795_CE82A16FF3A5_.wvu.Cols" localSheetId="14" hidden="1">'Sch-8'!$O:$O,'Sch-8'!$AG:$AM</definedName>
    <definedName name="Z_223BC0FC_814D_40F0_9795_CE82A16FF3A5_.wvu.FilterData" localSheetId="4" hidden="1">'Sch-1'!#REF!</definedName>
    <definedName name="Z_223BC0FC_814D_40F0_9795_CE82A16FF3A5_.wvu.FilterData" localSheetId="5" hidden="1">'Sch-2'!$G$46:$J$47</definedName>
    <definedName name="Z_223BC0FC_814D_40F0_9795_CE82A16FF3A5_.wvu.FilterData" localSheetId="6" hidden="1">'Sch-3 '!$A$26:$P$27</definedName>
    <definedName name="Z_223BC0FC_814D_40F0_9795_CE82A16FF3A5_.wvu.PrintArea" localSheetId="16" hidden="1">'Bid Form 2nd Envelope'!$A$1:$F$62</definedName>
    <definedName name="Z_223BC0FC_814D_40F0_9795_CE82A16FF3A5_.wvu.PrintArea" localSheetId="15" hidden="1">Discount!$A$2:$G$43</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'Sch-1'!$A$1:$O$56</definedName>
    <definedName name="Z_223BC0FC_814D_40F0_9795_CE82A16FF3A5_.wvu.PrintArea" localSheetId="5" hidden="1">'Sch-2'!$A$1:$J$54</definedName>
    <definedName name="Z_223BC0FC_814D_40F0_9795_CE82A16FF3A5_.wvu.PrintArea" localSheetId="6" hidden="1">'Sch-3 '!$A$1:$P$33</definedName>
    <definedName name="Z_223BC0FC_814D_40F0_9795_CE82A16FF3A5_.wvu.PrintArea" localSheetId="7" hidden="1">'Sch-4'!$A$1:$Q$41</definedName>
    <definedName name="Z_223BC0FC_814D_40F0_9795_CE82A16FF3A5_.wvu.PrintArea" localSheetId="8" hidden="1">'Sch-4b'!$A$1:$Q$43</definedName>
    <definedName name="Z_223BC0FC_814D_40F0_9795_CE82A16FF3A5_.wvu.PrintArea" localSheetId="10" hidden="1">'Sch-5'!$A$1:$E$26</definedName>
    <definedName name="Z_223BC0FC_814D_40F0_9795_CE82A16FF3A5_.wvu.PrintArea" localSheetId="9" hidden="1">'Sch-5 Dis'!$A$1:$E$26</definedName>
    <definedName name="Z_223BC0FC_814D_40F0_9795_CE82A16FF3A5_.wvu.PrintArea" localSheetId="11" hidden="1">'Sch-6(buy-back)'!$A$1:$Q$32</definedName>
    <definedName name="Z_223BC0FC_814D_40F0_9795_CE82A16FF3A5_.wvu.PrintArea" localSheetId="12" hidden="1">'Sch-7'!$A$1:$D$35</definedName>
    <definedName name="Z_223BC0FC_814D_40F0_9795_CE82A16FF3A5_.wvu.PrintArea" localSheetId="13" hidden="1">'Sch-7 After Discount'!$A$1:$D$35</definedName>
    <definedName name="Z_223BC0FC_814D_40F0_9795_CE82A16FF3A5_.wvu.PrintArea" localSheetId="14" hidden="1">'Sch-8'!$A$1:$M$27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0" hidden="1">'Sch-5'!$3:$13</definedName>
    <definedName name="Z_223BC0FC_814D_40F0_9795_CE82A16FF3A5_.wvu.PrintTitles" localSheetId="9" hidden="1">'Sch-5 Dis'!$3:$13</definedName>
    <definedName name="Z_223BC0FC_814D_40F0_9795_CE82A16FF3A5_.wvu.PrintTitles" localSheetId="12" hidden="1">'Sch-7'!$3:$13</definedName>
    <definedName name="Z_223BC0FC_814D_40F0_9795_CE82A16FF3A5_.wvu.PrintTitles" localSheetId="13" hidden="1">'Sch-7 After Discount'!$3:$13</definedName>
    <definedName name="Z_223BC0FC_814D_40F0_9795_CE82A16FF3A5_.wvu.PrintTitles" localSheetId="14" hidden="1">'Sch-8'!$14:$14</definedName>
    <definedName name="Z_223BC0FC_814D_40F0_9795_CE82A16FF3A5_.wvu.Rows" localSheetId="1" hidden="1">Cover!$7:$7</definedName>
    <definedName name="Z_223BC0FC_814D_40F0_9795_CE82A16FF3A5_.wvu.Rows" localSheetId="15"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4" hidden="1">'Sch-8'!$24:$24,'Sch-8'!$100:$218</definedName>
    <definedName name="Z_27A45B7A_04F2_4516_B80B_5ED0825D4ED3_.wvu.Cols" localSheetId="15"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0" hidden="1">'Sch-5'!$I:$P</definedName>
    <definedName name="Z_27A45B7A_04F2_4516_B80B_5ED0825D4ED3_.wvu.Cols" localSheetId="9" hidden="1">'Sch-5 Dis'!$I:$P</definedName>
    <definedName name="Z_27A45B7A_04F2_4516_B80B_5ED0825D4ED3_.wvu.Cols" localSheetId="14" hidden="1">'Sch-8'!$O:$O,'Sch-8'!$AG:$AM</definedName>
    <definedName name="Z_27A45B7A_04F2_4516_B80B_5ED0825D4ED3_.wvu.FilterData" localSheetId="4" hidden="1">'Sch-1'!#REF!</definedName>
    <definedName name="Z_27A45B7A_04F2_4516_B80B_5ED0825D4ED3_.wvu.FilterData" localSheetId="5" hidden="1">'Sch-2'!$G$46:$J$47</definedName>
    <definedName name="Z_27A45B7A_04F2_4516_B80B_5ED0825D4ED3_.wvu.FilterData" localSheetId="6" hidden="1">'Sch-3 '!$A$26:$P$27</definedName>
    <definedName name="Z_27A45B7A_04F2_4516_B80B_5ED0825D4ED3_.wvu.PrintArea" localSheetId="16" hidden="1">'Bid Form 2nd Envelope'!$A$1:$F$62</definedName>
    <definedName name="Z_27A45B7A_04F2_4516_B80B_5ED0825D4ED3_.wvu.PrintArea" localSheetId="15" hidden="1">Discount!$A$2:$G$43</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'Sch-1'!$A$1:$O$57</definedName>
    <definedName name="Z_27A45B7A_04F2_4516_B80B_5ED0825D4ED3_.wvu.PrintArea" localSheetId="5" hidden="1">'Sch-2'!$A$1:$J$55</definedName>
    <definedName name="Z_27A45B7A_04F2_4516_B80B_5ED0825D4ED3_.wvu.PrintArea" localSheetId="6" hidden="1">'Sch-3 '!$A$1:$P$34</definedName>
    <definedName name="Z_27A45B7A_04F2_4516_B80B_5ED0825D4ED3_.wvu.PrintArea" localSheetId="7" hidden="1">'Sch-4'!$A$1:$Q$41</definedName>
    <definedName name="Z_27A45B7A_04F2_4516_B80B_5ED0825D4ED3_.wvu.PrintArea" localSheetId="8" hidden="1">'Sch-4b'!$A$1:$Q$43</definedName>
    <definedName name="Z_27A45B7A_04F2_4516_B80B_5ED0825D4ED3_.wvu.PrintArea" localSheetId="10" hidden="1">'Sch-5'!$A$1:$E$26</definedName>
    <definedName name="Z_27A45B7A_04F2_4516_B80B_5ED0825D4ED3_.wvu.PrintArea" localSheetId="9" hidden="1">'Sch-5 Dis'!$A$1:$E$26</definedName>
    <definedName name="Z_27A45B7A_04F2_4516_B80B_5ED0825D4ED3_.wvu.PrintArea" localSheetId="11" hidden="1">'Sch-6(buy-back)'!$A$1:$Q$32</definedName>
    <definedName name="Z_27A45B7A_04F2_4516_B80B_5ED0825D4ED3_.wvu.PrintArea" localSheetId="12" hidden="1">'Sch-7'!$A$1:$D$36</definedName>
    <definedName name="Z_27A45B7A_04F2_4516_B80B_5ED0825D4ED3_.wvu.PrintArea" localSheetId="13" hidden="1">'Sch-7 After Discount'!$A$1:$D$36</definedName>
    <definedName name="Z_27A45B7A_04F2_4516_B80B_5ED0825D4ED3_.wvu.PrintArea" localSheetId="14" hidden="1">'Sch-8'!$A$1:$M$27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0" hidden="1">'Sch-5'!$3:$13</definedName>
    <definedName name="Z_27A45B7A_04F2_4516_B80B_5ED0825D4ED3_.wvu.PrintTitles" localSheetId="9" hidden="1">'Sch-5 Dis'!$3:$13</definedName>
    <definedName name="Z_27A45B7A_04F2_4516_B80B_5ED0825D4ED3_.wvu.PrintTitles" localSheetId="12" hidden="1">'Sch-7'!$3:$13</definedName>
    <definedName name="Z_27A45B7A_04F2_4516_B80B_5ED0825D4ED3_.wvu.PrintTitles" localSheetId="13" hidden="1">'Sch-7 After Discount'!$3:$13</definedName>
    <definedName name="Z_27A45B7A_04F2_4516_B80B_5ED0825D4ED3_.wvu.PrintTitles" localSheetId="14" hidden="1">'Sch-8'!$14:$14</definedName>
    <definedName name="Z_27A45B7A_04F2_4516_B80B_5ED0825D4ED3_.wvu.Rows" localSheetId="1" hidden="1">Cover!$7:$7</definedName>
    <definedName name="Z_27A45B7A_04F2_4516_B80B_5ED0825D4ED3_.wvu.Rows" localSheetId="15" hidden="1">Discount!#REF!</definedName>
    <definedName name="Z_27A45B7A_04F2_4516_B80B_5ED0825D4ED3_.wvu.Rows" localSheetId="14" hidden="1">'Sch-8'!$100:$218</definedName>
    <definedName name="Z_2B5B6511_F071_4C6C_8CE7_AD89764673F9_.wvu.Cols" localSheetId="16" hidden="1">'Bid Form 2nd Envelope'!$Y:$AN</definedName>
    <definedName name="Z_2B5B6511_F071_4C6C_8CE7_AD89764673F9_.wvu.Cols" localSheetId="15"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'Sch-4'!$R:$W</definedName>
    <definedName name="Z_2B5B6511_F071_4C6C_8CE7_AD89764673F9_.wvu.Cols" localSheetId="8" hidden="1">'Sch-4b'!$R:$T</definedName>
    <definedName name="Z_2B5B6511_F071_4C6C_8CE7_AD89764673F9_.wvu.Cols" localSheetId="10" hidden="1">'Sch-5'!$I:$P</definedName>
    <definedName name="Z_2B5B6511_F071_4C6C_8CE7_AD89764673F9_.wvu.Cols" localSheetId="11" hidden="1">'Sch-6(buy-back)'!$R:$T</definedName>
    <definedName name="Z_2B5B6511_F071_4C6C_8CE7_AD89764673F9_.wvu.Cols" localSheetId="14" hidden="1">'Sch-8'!$P:$R,'Sch-8'!$AG:$AM</definedName>
    <definedName name="Z_2B5B6511_F071_4C6C_8CE7_AD89764673F9_.wvu.FilterData" localSheetId="4" hidden="1">'Sch-1'!$A$46:$AZ$48</definedName>
    <definedName name="Z_2B5B6511_F071_4C6C_8CE7_AD89764673F9_.wvu.FilterData" localSheetId="5" hidden="1">'Sch-2'!$G$46:$J$47</definedName>
    <definedName name="Z_2B5B6511_F071_4C6C_8CE7_AD89764673F9_.wvu.FilterData" localSheetId="6" hidden="1">'Sch-3 '!$A$26:$BB$27</definedName>
    <definedName name="Z_2B5B6511_F071_4C6C_8CE7_AD89764673F9_.wvu.PrintArea" localSheetId="16" hidden="1">'Bid Form 2nd Envelope'!$A$1:$F$61</definedName>
    <definedName name="Z_2B5B6511_F071_4C6C_8CE7_AD89764673F9_.wvu.PrintArea" localSheetId="1" hidden="1">Cover!$A$1:$F$15</definedName>
    <definedName name="Z_2B5B6511_F071_4C6C_8CE7_AD89764673F9_.wvu.PrintArea" localSheetId="15" hidden="1">Discount!$A$2:$G$43</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'Sch-1'!$A$1:$O$56</definedName>
    <definedName name="Z_2B5B6511_F071_4C6C_8CE7_AD89764673F9_.wvu.PrintArea" localSheetId="5" hidden="1">'Sch-2'!$A$1:$K$56</definedName>
    <definedName name="Z_2B5B6511_F071_4C6C_8CE7_AD89764673F9_.wvu.PrintArea" localSheetId="6" hidden="1">'Sch-3 '!$A$1:$Q$33</definedName>
    <definedName name="Z_2B5B6511_F071_4C6C_8CE7_AD89764673F9_.wvu.PrintArea" localSheetId="7" hidden="1">'Sch-4'!$A$1:$Q$41</definedName>
    <definedName name="Z_2B5B6511_F071_4C6C_8CE7_AD89764673F9_.wvu.PrintArea" localSheetId="8" hidden="1">'Sch-4b'!$A$1:$Q$43</definedName>
    <definedName name="Z_2B5B6511_F071_4C6C_8CE7_AD89764673F9_.wvu.PrintArea" localSheetId="10" hidden="1">'Sch-5'!$A$1:$E$26</definedName>
    <definedName name="Z_2B5B6511_F071_4C6C_8CE7_AD89764673F9_.wvu.PrintArea" localSheetId="9" hidden="1">'Sch-5 Dis'!$A$1:$E$26</definedName>
    <definedName name="Z_2B5B6511_F071_4C6C_8CE7_AD89764673F9_.wvu.PrintArea" localSheetId="11" hidden="1">'Sch-6(buy-back)'!$A$1:$Q$32</definedName>
    <definedName name="Z_2B5B6511_F071_4C6C_8CE7_AD89764673F9_.wvu.PrintArea" localSheetId="12" hidden="1">'Sch-7'!$A$1:$D$35</definedName>
    <definedName name="Z_2B5B6511_F071_4C6C_8CE7_AD89764673F9_.wvu.PrintArea" localSheetId="13" hidden="1">'Sch-7 After Discount'!$A$1:$D$35</definedName>
    <definedName name="Z_2B5B6511_F071_4C6C_8CE7_AD89764673F9_.wvu.PrintArea" localSheetId="14" hidden="1">'Sch-8'!$A$1:$N$27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0" hidden="1">'Sch-5'!$3:$13</definedName>
    <definedName name="Z_2B5B6511_F071_4C6C_8CE7_AD89764673F9_.wvu.PrintTitles" localSheetId="9" hidden="1">'Sch-5 Dis'!$3:$13</definedName>
    <definedName name="Z_2B5B6511_F071_4C6C_8CE7_AD89764673F9_.wvu.PrintTitles" localSheetId="12" hidden="1">'Sch-7'!$3:$13</definedName>
    <definedName name="Z_2B5B6511_F071_4C6C_8CE7_AD89764673F9_.wvu.PrintTitles" localSheetId="13" hidden="1">'Sch-7 After Discount'!$3:$13</definedName>
    <definedName name="Z_2B5B6511_F071_4C6C_8CE7_AD89764673F9_.wvu.PrintTitles" localSheetId="14" hidden="1">'Sch-8'!$14:$14</definedName>
    <definedName name="Z_2B5B6511_F071_4C6C_8CE7_AD89764673F9_.wvu.Rows" localSheetId="1" hidden="1">Cover!$7:$7</definedName>
    <definedName name="Z_2B5B6511_F071_4C6C_8CE7_AD89764673F9_.wvu.Rows" localSheetId="15" hidden="1">Discount!$32:$34</definedName>
    <definedName name="Z_2B5B6511_F071_4C6C_8CE7_AD89764673F9_.wvu.Rows" localSheetId="3" hidden="1">'Names of Bidder'!$7:$7,'Names of Bidder'!$14:$23,'Names of Bidder'!$27:$30</definedName>
    <definedName name="Z_2B5B6511_F071_4C6C_8CE7_AD89764673F9_.wvu.Rows" localSheetId="12" hidden="1">'Sch-7'!$33:$33</definedName>
    <definedName name="Z_2B5B6511_F071_4C6C_8CE7_AD89764673F9_.wvu.Rows" localSheetId="14" hidden="1">'Sch-8'!$17:$18,'Sch-8'!$100:$218</definedName>
    <definedName name="Z_302D9D75_0757_45DA_AFBF_614F08F1401B_.wvu.Cols" localSheetId="16" hidden="1">'Bid Form 2nd Envelope'!$G:$AL</definedName>
    <definedName name="Z_302D9D75_0757_45DA_AFBF_614F08F1401B_.wvu.Cols" localSheetId="15"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'Sch-4'!$R:$U</definedName>
    <definedName name="Z_302D9D75_0757_45DA_AFBF_614F08F1401B_.wvu.Cols" localSheetId="8" hidden="1">'Sch-4b'!$R:$T</definedName>
    <definedName name="Z_302D9D75_0757_45DA_AFBF_614F08F1401B_.wvu.Cols" localSheetId="10" hidden="1">'Sch-5'!$I:$P</definedName>
    <definedName name="Z_302D9D75_0757_45DA_AFBF_614F08F1401B_.wvu.Cols" localSheetId="11" hidden="1">'Sch-6(buy-back)'!$R:$T</definedName>
    <definedName name="Z_302D9D75_0757_45DA_AFBF_614F08F1401B_.wvu.Cols" localSheetId="14" hidden="1">'Sch-8'!$P:$R,'Sch-8'!$AG:$AM</definedName>
    <definedName name="Z_302D9D75_0757_45DA_AFBF_614F08F1401B_.wvu.FilterData" localSheetId="4" hidden="1">'Sch-1'!$A$18:$AY$45</definedName>
    <definedName name="Z_302D9D75_0757_45DA_AFBF_614F08F1401B_.wvu.FilterData" localSheetId="5" hidden="1">'Sch-2'!$G$46:$J$47</definedName>
    <definedName name="Z_302D9D75_0757_45DA_AFBF_614F08F1401B_.wvu.FilterData" localSheetId="6" hidden="1">'Sch-3 '!$A$26:$BB$27</definedName>
    <definedName name="Z_302D9D75_0757_45DA_AFBF_614F08F1401B_.wvu.PrintArea" localSheetId="16" hidden="1">'Bid Form 2nd Envelope'!$A$1:$F$61</definedName>
    <definedName name="Z_302D9D75_0757_45DA_AFBF_614F08F1401B_.wvu.PrintArea" localSheetId="1" hidden="1">Cover!$A$1:$F$15</definedName>
    <definedName name="Z_302D9D75_0757_45DA_AFBF_614F08F1401B_.wvu.PrintArea" localSheetId="15" hidden="1">Discount!$A$2:$G$43</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'Sch-1'!$A$1:$O$56</definedName>
    <definedName name="Z_302D9D75_0757_45DA_AFBF_614F08F1401B_.wvu.PrintArea" localSheetId="5" hidden="1">'Sch-2'!$A$1:$K$56</definedName>
    <definedName name="Z_302D9D75_0757_45DA_AFBF_614F08F1401B_.wvu.PrintArea" localSheetId="6" hidden="1">'Sch-3 '!$A$1:$Q$33</definedName>
    <definedName name="Z_302D9D75_0757_45DA_AFBF_614F08F1401B_.wvu.PrintArea" localSheetId="7" hidden="1">'Sch-4'!$A$1:$Q$41</definedName>
    <definedName name="Z_302D9D75_0757_45DA_AFBF_614F08F1401B_.wvu.PrintArea" localSheetId="8" hidden="1">'Sch-4b'!$A$1:$Q$43</definedName>
    <definedName name="Z_302D9D75_0757_45DA_AFBF_614F08F1401B_.wvu.PrintArea" localSheetId="10" hidden="1">'Sch-5'!$A$1:$E$26</definedName>
    <definedName name="Z_302D9D75_0757_45DA_AFBF_614F08F1401B_.wvu.PrintArea" localSheetId="9" hidden="1">'Sch-5 Dis'!$A$1:$E$26</definedName>
    <definedName name="Z_302D9D75_0757_45DA_AFBF_614F08F1401B_.wvu.PrintArea" localSheetId="11" hidden="1">'Sch-6(buy-back)'!$A$1:$Q$32</definedName>
    <definedName name="Z_302D9D75_0757_45DA_AFBF_614F08F1401B_.wvu.PrintArea" localSheetId="12" hidden="1">'Sch-7'!$A$1:$D$35</definedName>
    <definedName name="Z_302D9D75_0757_45DA_AFBF_614F08F1401B_.wvu.PrintArea" localSheetId="13" hidden="1">'Sch-7 After Discount'!$A$1:$D$35</definedName>
    <definedName name="Z_302D9D75_0757_45DA_AFBF_614F08F1401B_.wvu.PrintArea" localSheetId="14" hidden="1">'Sch-8'!$A$1:$N$27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0" hidden="1">'Sch-5'!$3:$13</definedName>
    <definedName name="Z_302D9D75_0757_45DA_AFBF_614F08F1401B_.wvu.PrintTitles" localSheetId="9" hidden="1">'Sch-5 Dis'!$3:$13</definedName>
    <definedName name="Z_302D9D75_0757_45DA_AFBF_614F08F1401B_.wvu.PrintTitles" localSheetId="12" hidden="1">'Sch-7'!$3:$13</definedName>
    <definedName name="Z_302D9D75_0757_45DA_AFBF_614F08F1401B_.wvu.PrintTitles" localSheetId="13" hidden="1">'Sch-7 After Discount'!$3:$13</definedName>
    <definedName name="Z_302D9D75_0757_45DA_AFBF_614F08F1401B_.wvu.PrintTitles" localSheetId="14" hidden="1">'Sch-8'!$14:$14</definedName>
    <definedName name="Z_302D9D75_0757_45DA_AFBF_614F08F1401B_.wvu.Rows" localSheetId="1" hidden="1">Cover!$7:$7</definedName>
    <definedName name="Z_302D9D75_0757_45DA_AFBF_614F08F1401B_.wvu.Rows" localSheetId="15" hidden="1">Discount!$32:$34</definedName>
    <definedName name="Z_302D9D75_0757_45DA_AFBF_614F08F1401B_.wvu.Rows" localSheetId="3" hidden="1">'Names of Bidder'!$7:$7,'Names of Bidder'!$14:$23,'Names of Bidder'!$27:$30</definedName>
    <definedName name="Z_302D9D75_0757_45DA_AFBF_614F08F1401B_.wvu.Rows" localSheetId="12" hidden="1">'Sch-7'!$33:$33</definedName>
    <definedName name="Z_302D9D75_0757_45DA_AFBF_614F08F1401B_.wvu.Rows" localSheetId="14" hidden="1">'Sch-8'!$17:$18,'Sch-8'!$100:$218</definedName>
    <definedName name="Z_49037B54_2990_41F2_A98D_615EDAEEEC02_.wvu.Cols" localSheetId="16" hidden="1">'Bid Form 2nd Envelope'!$Y:$AN</definedName>
    <definedName name="Z_49037B54_2990_41F2_A98D_615EDAEEEC02_.wvu.Cols" localSheetId="15"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'Sch-4'!$R:$W</definedName>
    <definedName name="Z_49037B54_2990_41F2_A98D_615EDAEEEC02_.wvu.Cols" localSheetId="8" hidden="1">'Sch-4b'!$R:$S</definedName>
    <definedName name="Z_49037B54_2990_41F2_A98D_615EDAEEEC02_.wvu.Cols" localSheetId="10" hidden="1">'Sch-5'!$I:$P</definedName>
    <definedName name="Z_49037B54_2990_41F2_A98D_615EDAEEEC02_.wvu.Cols" localSheetId="11" hidden="1">'Sch-6(buy-back)'!$R:$S</definedName>
    <definedName name="Z_49037B54_2990_41F2_A98D_615EDAEEEC02_.wvu.Cols" localSheetId="14" hidden="1">'Sch-8'!$P:$R,'Sch-8'!$AG:$AM</definedName>
    <definedName name="Z_49037B54_2990_41F2_A98D_615EDAEEEC02_.wvu.FilterData" localSheetId="4" hidden="1">'Sch-1'!$A$46:$AZ$48</definedName>
    <definedName name="Z_49037B54_2990_41F2_A98D_615EDAEEEC02_.wvu.FilterData" localSheetId="5" hidden="1">'Sch-2'!$G$46:$J$47</definedName>
    <definedName name="Z_49037B54_2990_41F2_A98D_615EDAEEEC02_.wvu.FilterData" localSheetId="6" hidden="1">'Sch-3 '!$A$26:$BB$27</definedName>
    <definedName name="Z_49037B54_2990_41F2_A98D_615EDAEEEC02_.wvu.PrintArea" localSheetId="16" hidden="1">'Bid Form 2nd Envelope'!$A$1:$F$61</definedName>
    <definedName name="Z_49037B54_2990_41F2_A98D_615EDAEEEC02_.wvu.PrintArea" localSheetId="1" hidden="1">Cover!$A$1:$H$15</definedName>
    <definedName name="Z_49037B54_2990_41F2_A98D_615EDAEEEC02_.wvu.PrintArea" localSheetId="15" hidden="1">Discount!$A$2:$G$43</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'Sch-1'!$A$1:$O$56</definedName>
    <definedName name="Z_49037B54_2990_41F2_A98D_615EDAEEEC02_.wvu.PrintArea" localSheetId="5" hidden="1">'Sch-2'!$A$1:$J$56</definedName>
    <definedName name="Z_49037B54_2990_41F2_A98D_615EDAEEEC02_.wvu.PrintArea" localSheetId="6" hidden="1">'Sch-3 '!$A$1:$Q$33</definedName>
    <definedName name="Z_49037B54_2990_41F2_A98D_615EDAEEEC02_.wvu.PrintArea" localSheetId="7" hidden="1">'Sch-4'!$A$1:$Q$41</definedName>
    <definedName name="Z_49037B54_2990_41F2_A98D_615EDAEEEC02_.wvu.PrintArea" localSheetId="8" hidden="1">'Sch-4b'!$A$1:$Q$43</definedName>
    <definedName name="Z_49037B54_2990_41F2_A98D_615EDAEEEC02_.wvu.PrintArea" localSheetId="10" hidden="1">'Sch-5'!$A$1:$E$26</definedName>
    <definedName name="Z_49037B54_2990_41F2_A98D_615EDAEEEC02_.wvu.PrintArea" localSheetId="9" hidden="1">'Sch-5 Dis'!$A$1:$E$26</definedName>
    <definedName name="Z_49037B54_2990_41F2_A98D_615EDAEEEC02_.wvu.PrintArea" localSheetId="11" hidden="1">'Sch-6(buy-back)'!$A$1:$Q$32</definedName>
    <definedName name="Z_49037B54_2990_41F2_A98D_615EDAEEEC02_.wvu.PrintArea" localSheetId="12" hidden="1">'Sch-7'!$A$1:$D$35</definedName>
    <definedName name="Z_49037B54_2990_41F2_A98D_615EDAEEEC02_.wvu.PrintArea" localSheetId="13" hidden="1">'Sch-7 After Discount'!$A$1:$D$35</definedName>
    <definedName name="Z_49037B54_2990_41F2_A98D_615EDAEEEC02_.wvu.PrintArea" localSheetId="14" hidden="1">'Sch-8'!$A$1:$N$27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0" hidden="1">'Sch-5'!$3:$13</definedName>
    <definedName name="Z_49037B54_2990_41F2_A98D_615EDAEEEC02_.wvu.PrintTitles" localSheetId="9" hidden="1">'Sch-5 Dis'!$3:$13</definedName>
    <definedName name="Z_49037B54_2990_41F2_A98D_615EDAEEEC02_.wvu.PrintTitles" localSheetId="12" hidden="1">'Sch-7'!$3:$13</definedName>
    <definedName name="Z_49037B54_2990_41F2_A98D_615EDAEEEC02_.wvu.PrintTitles" localSheetId="13" hidden="1">'Sch-7 After Discount'!$3:$13</definedName>
    <definedName name="Z_49037B54_2990_41F2_A98D_615EDAEEEC02_.wvu.PrintTitles" localSheetId="14" hidden="1">'Sch-8'!$14:$14</definedName>
    <definedName name="Z_49037B54_2990_41F2_A98D_615EDAEEEC02_.wvu.Rows" localSheetId="1" hidden="1">Cover!$7:$7</definedName>
    <definedName name="Z_49037B54_2990_41F2_A98D_615EDAEEEC02_.wvu.Rows" localSheetId="15" hidden="1">Discount!$32:$34</definedName>
    <definedName name="Z_49037B54_2990_41F2_A98D_615EDAEEEC02_.wvu.Rows" localSheetId="3" hidden="1">'Names of Bidder'!$27:$30</definedName>
    <definedName name="Z_49037B54_2990_41F2_A98D_615EDAEEEC02_.wvu.Rows" localSheetId="4" hidden="1">'Sch-1'!#REF!,'Sch-1'!#REF!</definedName>
    <definedName name="Z_49037B54_2990_41F2_A98D_615EDAEEEC02_.wvu.Rows" localSheetId="5" hidden="1">'Sch-2'!#REF!</definedName>
    <definedName name="Z_49037B54_2990_41F2_A98D_615EDAEEEC02_.wvu.Rows" localSheetId="14" hidden="1">'Sch-8'!$17:$18,'Sch-8'!$100:$218</definedName>
    <definedName name="Z_498493C3_769C_4143_9114_C68CD1D40B11_.wvu.Cols" localSheetId="16" hidden="1">'Bid Form 2nd Envelope'!$Y:$AN</definedName>
    <definedName name="Z_498493C3_769C_4143_9114_C68CD1D40B11_.wvu.Cols" localSheetId="15"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'Sch-4'!$R:$S</definedName>
    <definedName name="Z_498493C3_769C_4143_9114_C68CD1D40B11_.wvu.Cols" localSheetId="8" hidden="1">'Sch-4b'!$R:$S</definedName>
    <definedName name="Z_498493C3_769C_4143_9114_C68CD1D40B11_.wvu.Cols" localSheetId="10" hidden="1">'Sch-5'!$I:$P</definedName>
    <definedName name="Z_498493C3_769C_4143_9114_C68CD1D40B11_.wvu.Cols" localSheetId="11" hidden="1">'Sch-6(buy-back)'!$R:$S</definedName>
    <definedName name="Z_498493C3_769C_4143_9114_C68CD1D40B11_.wvu.Cols" localSheetId="14" hidden="1">'Sch-8'!$P:$R,'Sch-8'!$AG:$AM</definedName>
    <definedName name="Z_498493C3_769C_4143_9114_C68CD1D40B11_.wvu.FilterData" localSheetId="4" hidden="1">'Sch-1'!$A$46:$AZ$48</definedName>
    <definedName name="Z_498493C3_769C_4143_9114_C68CD1D40B11_.wvu.FilterData" localSheetId="5" hidden="1">'Sch-2'!$G$46:$J$47</definedName>
    <definedName name="Z_498493C3_769C_4143_9114_C68CD1D40B11_.wvu.FilterData" localSheetId="6" hidden="1">'Sch-3 '!$A$26:$BB$27</definedName>
    <definedName name="Z_498493C3_769C_4143_9114_C68CD1D40B11_.wvu.PrintArea" localSheetId="16" hidden="1">'Bid Form 2nd Envelope'!$A$1:$F$62</definedName>
    <definedName name="Z_498493C3_769C_4143_9114_C68CD1D40B11_.wvu.PrintArea" localSheetId="1" hidden="1">Cover!$A$1:$H$15</definedName>
    <definedName name="Z_498493C3_769C_4143_9114_C68CD1D40B11_.wvu.PrintArea" localSheetId="15" hidden="1">Discount!$A$2:$G$43</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'Sch-1'!$A$1:$O$56</definedName>
    <definedName name="Z_498493C3_769C_4143_9114_C68CD1D40B11_.wvu.PrintArea" localSheetId="5" hidden="1">'Sch-2'!$A$1:$J$56</definedName>
    <definedName name="Z_498493C3_769C_4143_9114_C68CD1D40B11_.wvu.PrintArea" localSheetId="6" hidden="1">'Sch-3 '!$A$1:$Q$33</definedName>
    <definedName name="Z_498493C3_769C_4143_9114_C68CD1D40B11_.wvu.PrintArea" localSheetId="7" hidden="1">'Sch-4'!$A$1:$Q$41</definedName>
    <definedName name="Z_498493C3_769C_4143_9114_C68CD1D40B11_.wvu.PrintArea" localSheetId="8" hidden="1">'Sch-4b'!$A$1:$Q$43</definedName>
    <definedName name="Z_498493C3_769C_4143_9114_C68CD1D40B11_.wvu.PrintArea" localSheetId="10" hidden="1">'Sch-5'!$A$1:$E$26</definedName>
    <definedName name="Z_498493C3_769C_4143_9114_C68CD1D40B11_.wvu.PrintArea" localSheetId="9" hidden="1">'Sch-5 Dis'!$A$1:$E$26</definedName>
    <definedName name="Z_498493C3_769C_4143_9114_C68CD1D40B11_.wvu.PrintArea" localSheetId="11" hidden="1">'Sch-6(buy-back)'!$A$1:$Q$32</definedName>
    <definedName name="Z_498493C3_769C_4143_9114_C68CD1D40B11_.wvu.PrintArea" localSheetId="12" hidden="1">'Sch-7'!$A$1:$D$35</definedName>
    <definedName name="Z_498493C3_769C_4143_9114_C68CD1D40B11_.wvu.PrintArea" localSheetId="13" hidden="1">'Sch-7 After Discount'!$A$1:$D$35</definedName>
    <definedName name="Z_498493C3_769C_4143_9114_C68CD1D40B11_.wvu.PrintArea" localSheetId="14" hidden="1">'Sch-8'!$A$1:$N$27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0" hidden="1">'Sch-5'!$3:$13</definedName>
    <definedName name="Z_498493C3_769C_4143_9114_C68CD1D40B11_.wvu.PrintTitles" localSheetId="9" hidden="1">'Sch-5 Dis'!$3:$13</definedName>
    <definedName name="Z_498493C3_769C_4143_9114_C68CD1D40B11_.wvu.PrintTitles" localSheetId="12" hidden="1">'Sch-7'!$3:$13</definedName>
    <definedName name="Z_498493C3_769C_4143_9114_C68CD1D40B11_.wvu.PrintTitles" localSheetId="13" hidden="1">'Sch-7 After Discount'!$3:$13</definedName>
    <definedName name="Z_498493C3_769C_4143_9114_C68CD1D40B11_.wvu.PrintTitles" localSheetId="14" hidden="1">'Sch-8'!$14:$14</definedName>
    <definedName name="Z_498493C3_769C_4143_9114_C68CD1D40B11_.wvu.Rows" localSheetId="1" hidden="1">Cover!$7:$7</definedName>
    <definedName name="Z_498493C3_769C_4143_9114_C68CD1D40B11_.wvu.Rows" localSheetId="15"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4" hidden="1">'Sch-8'!$17:$18,'Sch-8'!$100:$218</definedName>
    <definedName name="Z_4AA1107B_A795_4744_B566_827168772C7A_.wvu.Cols" localSheetId="15"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0" hidden="1">'Sch-5'!$I:$P</definedName>
    <definedName name="Z_4AA1107B_A795_4744_B566_827168772C7A_.wvu.Cols" localSheetId="14" hidden="1">'Sch-8'!$O:$O,'Sch-8'!$AG:$AM</definedName>
    <definedName name="Z_4AA1107B_A795_4744_B566_827168772C7A_.wvu.FilterData" localSheetId="4" hidden="1">'Sch-1'!#REF!</definedName>
    <definedName name="Z_4AA1107B_A795_4744_B566_827168772C7A_.wvu.FilterData" localSheetId="5" hidden="1">'Sch-2'!$G$46:$J$47</definedName>
    <definedName name="Z_4AA1107B_A795_4744_B566_827168772C7A_.wvu.FilterData" localSheetId="6" hidden="1">'Sch-3 '!$A$26:$P$27</definedName>
    <definedName name="Z_4AA1107B_A795_4744_B566_827168772C7A_.wvu.PrintArea" localSheetId="16" hidden="1">'Bid Form 2nd Envelope'!$A$1:$F$62</definedName>
    <definedName name="Z_4AA1107B_A795_4744_B566_827168772C7A_.wvu.PrintArea" localSheetId="15" hidden="1">Discount!$A$2:$G$43</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'Sch-1'!$A$1:$O$56</definedName>
    <definedName name="Z_4AA1107B_A795_4744_B566_827168772C7A_.wvu.PrintArea" localSheetId="5" hidden="1">'Sch-2'!$A$1:$J$54</definedName>
    <definedName name="Z_4AA1107B_A795_4744_B566_827168772C7A_.wvu.PrintArea" localSheetId="6" hidden="1">'Sch-3 '!$A$1:$P$33</definedName>
    <definedName name="Z_4AA1107B_A795_4744_B566_827168772C7A_.wvu.PrintArea" localSheetId="7" hidden="1">'Sch-4'!$A$1:$Q$41</definedName>
    <definedName name="Z_4AA1107B_A795_4744_B566_827168772C7A_.wvu.PrintArea" localSheetId="8" hidden="1">'Sch-4b'!$A$1:$Q$43</definedName>
    <definedName name="Z_4AA1107B_A795_4744_B566_827168772C7A_.wvu.PrintArea" localSheetId="10" hidden="1">'Sch-5'!$A$1:$E$26</definedName>
    <definedName name="Z_4AA1107B_A795_4744_B566_827168772C7A_.wvu.PrintArea" localSheetId="9" hidden="1">'Sch-5 Dis'!$A$1:$E$26</definedName>
    <definedName name="Z_4AA1107B_A795_4744_B566_827168772C7A_.wvu.PrintArea" localSheetId="11" hidden="1">'Sch-6(buy-back)'!$A$1:$Q$32</definedName>
    <definedName name="Z_4AA1107B_A795_4744_B566_827168772C7A_.wvu.PrintArea" localSheetId="12" hidden="1">'Sch-7'!$A$1:$D$35</definedName>
    <definedName name="Z_4AA1107B_A795_4744_B566_827168772C7A_.wvu.PrintArea" localSheetId="13" hidden="1">'Sch-7 After Discount'!$A$1:$D$35</definedName>
    <definedName name="Z_4AA1107B_A795_4744_B566_827168772C7A_.wvu.PrintArea" localSheetId="14" hidden="1">'Sch-8'!$A$1:$M$27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0" hidden="1">'Sch-5'!$3:$13</definedName>
    <definedName name="Z_4AA1107B_A795_4744_B566_827168772C7A_.wvu.PrintTitles" localSheetId="9" hidden="1">'Sch-5 Dis'!$3:$13</definedName>
    <definedName name="Z_4AA1107B_A795_4744_B566_827168772C7A_.wvu.PrintTitles" localSheetId="12" hidden="1">'Sch-7'!$3:$13</definedName>
    <definedName name="Z_4AA1107B_A795_4744_B566_827168772C7A_.wvu.PrintTitles" localSheetId="13" hidden="1">'Sch-7 After Discount'!$3:$13</definedName>
    <definedName name="Z_4AA1107B_A795_4744_B566_827168772C7A_.wvu.PrintTitles" localSheetId="14" hidden="1">'Sch-8'!$14:$14</definedName>
    <definedName name="Z_4AA1107B_A795_4744_B566_827168772C7A_.wvu.Rows" localSheetId="1" hidden="1">Cover!$7:$7</definedName>
    <definedName name="Z_4AA1107B_A795_4744_B566_827168772C7A_.wvu.Rows" localSheetId="15" hidden="1">Discount!$32:$34</definedName>
    <definedName name="Z_4AA1107B_A795_4744_B566_827168772C7A_.wvu.Rows" localSheetId="5" hidden="1">'Sch-2'!#REF!,'Sch-2'!#REF!</definedName>
    <definedName name="Z_4AA1107B_A795_4744_B566_827168772C7A_.wvu.Rows" localSheetId="14" hidden="1">'Sch-8'!$24:$24,'Sch-8'!$100:$218</definedName>
    <definedName name="Z_4F65FF32_EC61_4022_A399_2986D7B6B8B3_.wvu.Cols" localSheetId="16"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0" hidden="1">'Sch-5'!$I:$P</definedName>
    <definedName name="Z_4F65FF32_EC61_4022_A399_2986D7B6B8B3_.wvu.Cols" localSheetId="9" hidden="1">'Sch-5 Dis'!$I:$P</definedName>
    <definedName name="Z_4F65FF32_EC61_4022_A399_2986D7B6B8B3_.wvu.Cols" localSheetId="14" hidden="1">'Sch-8'!$AG:$AM</definedName>
    <definedName name="Z_4F65FF32_EC61_4022_A399_2986D7B6B8B3_.wvu.PrintArea" localSheetId="16" hidden="1">'Bid Form 2nd Envelope'!$A$1:$F$62</definedName>
    <definedName name="Z_4F65FF32_EC61_4022_A399_2986D7B6B8B3_.wvu.PrintArea" localSheetId="15" hidden="1">Discount!$A$2:$G$41</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'Sch-1'!$A$1:$O$57</definedName>
    <definedName name="Z_4F65FF32_EC61_4022_A399_2986D7B6B8B3_.wvu.PrintArea" localSheetId="5" hidden="1">'Sch-2'!$A$1:$J$46</definedName>
    <definedName name="Z_4F65FF32_EC61_4022_A399_2986D7B6B8B3_.wvu.PrintArea" localSheetId="6" hidden="1">'Sch-3 '!$A$1:$P$26</definedName>
    <definedName name="Z_4F65FF32_EC61_4022_A399_2986D7B6B8B3_.wvu.PrintArea" localSheetId="7" hidden="1">'Sch-4'!$A$1:$Q$41</definedName>
    <definedName name="Z_4F65FF32_EC61_4022_A399_2986D7B6B8B3_.wvu.PrintArea" localSheetId="8" hidden="1">'Sch-4b'!$A$1:$Q$43</definedName>
    <definedName name="Z_4F65FF32_EC61_4022_A399_2986D7B6B8B3_.wvu.PrintArea" localSheetId="10" hidden="1">'Sch-5'!$A$1:$E$26</definedName>
    <definedName name="Z_4F65FF32_EC61_4022_A399_2986D7B6B8B3_.wvu.PrintArea" localSheetId="9" hidden="1">'Sch-5 Dis'!$A$1:$E$26</definedName>
    <definedName name="Z_4F65FF32_EC61_4022_A399_2986D7B6B8B3_.wvu.PrintArea" localSheetId="11" hidden="1">'Sch-6(buy-back)'!$A$1:$Q$32</definedName>
    <definedName name="Z_4F65FF32_EC61_4022_A399_2986D7B6B8B3_.wvu.PrintArea" localSheetId="12" hidden="1">'Sch-7'!$A$1:$D$36</definedName>
    <definedName name="Z_4F65FF32_EC61_4022_A399_2986D7B6B8B3_.wvu.PrintArea" localSheetId="13" hidden="1">'Sch-7 After Discount'!$A$1:$D$36</definedName>
    <definedName name="Z_4F65FF32_EC61_4022_A399_2986D7B6B8B3_.wvu.PrintArea" localSheetId="14" hidden="1">'Sch-8'!$A$1:$M$27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0" hidden="1">'Sch-5'!$3:$13</definedName>
    <definedName name="Z_4F65FF32_EC61_4022_A399_2986D7B6B8B3_.wvu.PrintTitles" localSheetId="9" hidden="1">'Sch-5 Dis'!$3:$13</definedName>
    <definedName name="Z_4F65FF32_EC61_4022_A399_2986D7B6B8B3_.wvu.PrintTitles" localSheetId="12" hidden="1">'Sch-7'!$3:$13</definedName>
    <definedName name="Z_4F65FF32_EC61_4022_A399_2986D7B6B8B3_.wvu.PrintTitles" localSheetId="13" hidden="1">'Sch-7 After Discount'!$3:$13</definedName>
    <definedName name="Z_4F65FF32_EC61_4022_A399_2986D7B6B8B3_.wvu.PrintTitles" localSheetId="14" hidden="1">'Sch-8'!$14:$14</definedName>
    <definedName name="Z_4F65FF32_EC61_4022_A399_2986D7B6B8B3_.wvu.Rows" localSheetId="4" hidden="1">'Sch-1'!$82:$148</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4" hidden="1">'Sch-8'!$100:$218</definedName>
    <definedName name="Z_58D82F59_8CF6_455F_B9F4_081499FDF243_.wvu.Cols" localSheetId="15" hidden="1">Discount!$H:$L</definedName>
    <definedName name="Z_58D82F59_8CF6_455F_B9F4_081499FDF243_.wvu.PrintArea" localSheetId="15" hidden="1">Discount!$A$2:$G$43</definedName>
    <definedName name="Z_58D82F59_8CF6_455F_B9F4_081499FDF243_.wvu.Rows" localSheetId="15" hidden="1">Discount!$20:$20,Discount!$27:$27</definedName>
    <definedName name="Z_696D9240_6693_44E8_B9A4_2BFADD101EE2_.wvu.Cols" localSheetId="15" hidden="1">Discount!$H:$L</definedName>
    <definedName name="Z_696D9240_6693_44E8_B9A4_2BFADD101EE2_.wvu.PrintArea" localSheetId="15" hidden="1">Discount!$A$2:$G$43</definedName>
    <definedName name="Z_696D9240_6693_44E8_B9A4_2BFADD101EE2_.wvu.Rows" localSheetId="15" hidden="1">Discount!$20:$20,Discount!$27:$27</definedName>
    <definedName name="Z_7487ED9F_BBED_4B2A_9631_22F1A430946B_.wvu.Cols" localSheetId="15"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0" hidden="1">'Sch-5'!$I:$P</definedName>
    <definedName name="Z_7487ED9F_BBED_4B2A_9631_22F1A430946B_.wvu.Cols" localSheetId="14" hidden="1">'Sch-8'!$O:$O,'Sch-8'!$AG:$AM</definedName>
    <definedName name="Z_7487ED9F_BBED_4B2A_9631_22F1A430946B_.wvu.FilterData" localSheetId="4" hidden="1">'Sch-1'!#REF!</definedName>
    <definedName name="Z_7487ED9F_BBED_4B2A_9631_22F1A430946B_.wvu.FilterData" localSheetId="5" hidden="1">'Sch-2'!$G$46:$J$47</definedName>
    <definedName name="Z_7487ED9F_BBED_4B2A_9631_22F1A430946B_.wvu.FilterData" localSheetId="6" hidden="1">'Sch-3 '!$A$26:$P$27</definedName>
    <definedName name="Z_7487ED9F_BBED_4B2A_9631_22F1A430946B_.wvu.PrintArea" localSheetId="16" hidden="1">'Bid Form 2nd Envelope'!$A$1:$F$62</definedName>
    <definedName name="Z_7487ED9F_BBED_4B2A_9631_22F1A430946B_.wvu.PrintArea" localSheetId="15" hidden="1">Discount!$A$2:$G$43</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'Sch-1'!$A$1:$O$56</definedName>
    <definedName name="Z_7487ED9F_BBED_4B2A_9631_22F1A430946B_.wvu.PrintArea" localSheetId="5" hidden="1">'Sch-2'!$A$1:$J$54</definedName>
    <definedName name="Z_7487ED9F_BBED_4B2A_9631_22F1A430946B_.wvu.PrintArea" localSheetId="6" hidden="1">'Sch-3 '!$A$1:$P$33</definedName>
    <definedName name="Z_7487ED9F_BBED_4B2A_9631_22F1A430946B_.wvu.PrintArea" localSheetId="7" hidden="1">'Sch-4'!$A$1:$Q$41</definedName>
    <definedName name="Z_7487ED9F_BBED_4B2A_9631_22F1A430946B_.wvu.PrintArea" localSheetId="8" hidden="1">'Sch-4b'!$A$1:$Q$43</definedName>
    <definedName name="Z_7487ED9F_BBED_4B2A_9631_22F1A430946B_.wvu.PrintArea" localSheetId="10" hidden="1">'Sch-5'!$A$1:$E$26</definedName>
    <definedName name="Z_7487ED9F_BBED_4B2A_9631_22F1A430946B_.wvu.PrintArea" localSheetId="9" hidden="1">'Sch-5 Dis'!$A$1:$E$26</definedName>
    <definedName name="Z_7487ED9F_BBED_4B2A_9631_22F1A430946B_.wvu.PrintArea" localSheetId="11" hidden="1">'Sch-6(buy-back)'!$A$1:$Q$32</definedName>
    <definedName name="Z_7487ED9F_BBED_4B2A_9631_22F1A430946B_.wvu.PrintArea" localSheetId="12" hidden="1">'Sch-7'!$A$1:$D$35</definedName>
    <definedName name="Z_7487ED9F_BBED_4B2A_9631_22F1A430946B_.wvu.PrintArea" localSheetId="13" hidden="1">'Sch-7 After Discount'!$A$1:$D$35</definedName>
    <definedName name="Z_7487ED9F_BBED_4B2A_9631_22F1A430946B_.wvu.PrintArea" localSheetId="14" hidden="1">'Sch-8'!$A$1:$M$27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0" hidden="1">'Sch-5'!$3:$13</definedName>
    <definedName name="Z_7487ED9F_BBED_4B2A_9631_22F1A430946B_.wvu.PrintTitles" localSheetId="9" hidden="1">'Sch-5 Dis'!$3:$13</definedName>
    <definedName name="Z_7487ED9F_BBED_4B2A_9631_22F1A430946B_.wvu.PrintTitles" localSheetId="12" hidden="1">'Sch-7'!$3:$13</definedName>
    <definedName name="Z_7487ED9F_BBED_4B2A_9631_22F1A430946B_.wvu.PrintTitles" localSheetId="13" hidden="1">'Sch-7 After Discount'!$3:$13</definedName>
    <definedName name="Z_7487ED9F_BBED_4B2A_9631_22F1A430946B_.wvu.PrintTitles" localSheetId="14" hidden="1">'Sch-8'!$14:$14</definedName>
    <definedName name="Z_7487ED9F_BBED_4B2A_9631_22F1A430946B_.wvu.Rows" localSheetId="1" hidden="1">Cover!$7:$7</definedName>
    <definedName name="Z_7487ED9F_BBED_4B2A_9631_22F1A430946B_.wvu.Rows" localSheetId="15" hidden="1">Discount!$32:$34</definedName>
    <definedName name="Z_7487ED9F_BBED_4B2A_9631_22F1A430946B_.wvu.Rows" localSheetId="5" hidden="1">'Sch-2'!#REF!,'Sch-2'!#REF!</definedName>
    <definedName name="Z_7487ED9F_BBED_4B2A_9631_22F1A430946B_.wvu.Rows" localSheetId="14" hidden="1">'Sch-8'!$24:$24,'Sch-8'!$100:$218</definedName>
    <definedName name="Z_7B2C193D_327B_40D6_809F_9A3DFB75744C_.wvu.Cols" localSheetId="16" hidden="1">'Bid Form 2nd Envelope'!$G:$AN</definedName>
    <definedName name="Z_7B2C193D_327B_40D6_809F_9A3DFB75744C_.wvu.Cols" localSheetId="15" hidden="1">Discount!$H:$L</definedName>
    <definedName name="Z_7B2C193D_327B_40D6_809F_9A3DFB75744C_.wvu.Cols" localSheetId="3" hidden="1">'Names of Bidder'!$H:$P</definedName>
    <definedName name="Z_7B2C193D_327B_40D6_809F_9A3DFB75744C_.wvu.Cols" localSheetId="4" hidden="1">'Sch-1'!$P:$U,'Sch-1'!$AD:$AH</definedName>
    <definedName name="Z_7B2C193D_327B_40D6_809F_9A3DFB75744C_.wvu.Cols" localSheetId="5" hidden="1">'Sch-2'!$K:$N</definedName>
    <definedName name="Z_7B2C193D_327B_40D6_809F_9A3DFB75744C_.wvu.Cols" localSheetId="6" hidden="1">'Sch-3 '!$R:$U,'Sch-3 '!$AK:$AP</definedName>
    <definedName name="Z_7B2C193D_327B_40D6_809F_9A3DFB75744C_.wvu.Cols" localSheetId="7" hidden="1">'Sch-4'!$R:$U</definedName>
    <definedName name="Z_7B2C193D_327B_40D6_809F_9A3DFB75744C_.wvu.Cols" localSheetId="8" hidden="1">'Sch-4b'!$R:$T</definedName>
    <definedName name="Z_7B2C193D_327B_40D6_809F_9A3DFB75744C_.wvu.Cols" localSheetId="10" hidden="1">'Sch-5'!$I:$P</definedName>
    <definedName name="Z_7B2C193D_327B_40D6_809F_9A3DFB75744C_.wvu.Cols" localSheetId="11" hidden="1">'Sch-6(buy-back)'!$I:$I,'Sch-6(buy-back)'!$K:$K,'Sch-6(buy-back)'!$Q:$T</definedName>
    <definedName name="Z_7B2C193D_327B_40D6_809F_9A3DFB75744C_.wvu.Cols" localSheetId="14" hidden="1">'Sch-8'!$P:$R,'Sch-8'!$AG:$AM</definedName>
    <definedName name="Z_7B2C193D_327B_40D6_809F_9A3DFB75744C_.wvu.FilterData" localSheetId="4" hidden="1">'Sch-1'!$A$18:$AY$45</definedName>
    <definedName name="Z_7B2C193D_327B_40D6_809F_9A3DFB75744C_.wvu.FilterData" localSheetId="5" hidden="1">'Sch-2'!$G$46:$J$47</definedName>
    <definedName name="Z_7B2C193D_327B_40D6_809F_9A3DFB75744C_.wvu.FilterData" localSheetId="6" hidden="1">'Sch-3 '!$A$18:$BB$25</definedName>
    <definedName name="Z_7B2C193D_327B_40D6_809F_9A3DFB75744C_.wvu.FilterData" localSheetId="8" hidden="1">'Sch-4b'!$A$17:$AD$17</definedName>
    <definedName name="Z_7B2C193D_327B_40D6_809F_9A3DFB75744C_.wvu.FilterData" localSheetId="11" hidden="1">'Sch-6(buy-back)'!$A$17:$AD$17</definedName>
    <definedName name="Z_7B2C193D_327B_40D6_809F_9A3DFB75744C_.wvu.PrintArea" localSheetId="16" hidden="1">'Bid Form 2nd Envelope'!$A$1:$F$61</definedName>
    <definedName name="Z_7B2C193D_327B_40D6_809F_9A3DFB75744C_.wvu.PrintArea" localSheetId="1" hidden="1">Cover!$A$1:$F$15</definedName>
    <definedName name="Z_7B2C193D_327B_40D6_809F_9A3DFB75744C_.wvu.PrintArea" localSheetId="15" hidden="1">Discount!$A$2:$G$43</definedName>
    <definedName name="Z_7B2C193D_327B_40D6_809F_9A3DFB75744C_.wvu.PrintArea" localSheetId="2" hidden="1">Instructions!$A$1:$C$50</definedName>
    <definedName name="Z_7B2C193D_327B_40D6_809F_9A3DFB75744C_.wvu.PrintArea" localSheetId="3" hidden="1">'Names of Bidder'!$A$1:$F$33</definedName>
    <definedName name="Z_7B2C193D_327B_40D6_809F_9A3DFB75744C_.wvu.PrintArea" localSheetId="4" hidden="1">'Sch-1'!$A$1:$O$56</definedName>
    <definedName name="Z_7B2C193D_327B_40D6_809F_9A3DFB75744C_.wvu.PrintArea" localSheetId="5" hidden="1">'Sch-2'!$A$1:$K$56</definedName>
    <definedName name="Z_7B2C193D_327B_40D6_809F_9A3DFB75744C_.wvu.PrintArea" localSheetId="6" hidden="1">'Sch-3 '!$A$1:$Q$33</definedName>
    <definedName name="Z_7B2C193D_327B_40D6_809F_9A3DFB75744C_.wvu.PrintArea" localSheetId="7" hidden="1">'Sch-4'!$A$1:$Q$41</definedName>
    <definedName name="Z_7B2C193D_327B_40D6_809F_9A3DFB75744C_.wvu.PrintArea" localSheetId="8" hidden="1">'Sch-4b'!$A$1:$Q$43</definedName>
    <definedName name="Z_7B2C193D_327B_40D6_809F_9A3DFB75744C_.wvu.PrintArea" localSheetId="10" hidden="1">'Sch-5'!$A$1:$E$26</definedName>
    <definedName name="Z_7B2C193D_327B_40D6_809F_9A3DFB75744C_.wvu.PrintArea" localSheetId="9" hidden="1">'Sch-5 Dis'!$A$1:$E$26</definedName>
    <definedName name="Z_7B2C193D_327B_40D6_809F_9A3DFB75744C_.wvu.PrintArea" localSheetId="11" hidden="1">'Sch-6(buy-back)'!$A$1:$Q$32</definedName>
    <definedName name="Z_7B2C193D_327B_40D6_809F_9A3DFB75744C_.wvu.PrintArea" localSheetId="12" hidden="1">'Sch-7'!$A$1:$D$35</definedName>
    <definedName name="Z_7B2C193D_327B_40D6_809F_9A3DFB75744C_.wvu.PrintArea" localSheetId="13" hidden="1">'Sch-7 After Discount'!$A$1:$D$35</definedName>
    <definedName name="Z_7B2C193D_327B_40D6_809F_9A3DFB75744C_.wvu.PrintArea" localSheetId="14" hidden="1">'Sch-8'!$A$1:$N$27</definedName>
    <definedName name="Z_7B2C193D_327B_40D6_809F_9A3DFB75744C_.wvu.PrintTitles" localSheetId="4" hidden="1">'Sch-1'!$15:$17</definedName>
    <definedName name="Z_7B2C193D_327B_40D6_809F_9A3DFB75744C_.wvu.PrintTitles" localSheetId="5" hidden="1">'Sch-2'!$15:$17</definedName>
    <definedName name="Z_7B2C193D_327B_40D6_809F_9A3DFB75744C_.wvu.PrintTitles" localSheetId="6" hidden="1">'Sch-3 '!$13:$17</definedName>
    <definedName name="Z_7B2C193D_327B_40D6_809F_9A3DFB75744C_.wvu.PrintTitles" localSheetId="10" hidden="1">'Sch-5'!$3:$13</definedName>
    <definedName name="Z_7B2C193D_327B_40D6_809F_9A3DFB75744C_.wvu.PrintTitles" localSheetId="9" hidden="1">'Sch-5 Dis'!$3:$13</definedName>
    <definedName name="Z_7B2C193D_327B_40D6_809F_9A3DFB75744C_.wvu.PrintTitles" localSheetId="12" hidden="1">'Sch-7'!$3:$13</definedName>
    <definedName name="Z_7B2C193D_327B_40D6_809F_9A3DFB75744C_.wvu.PrintTitles" localSheetId="13" hidden="1">'Sch-7 After Discount'!$3:$13</definedName>
    <definedName name="Z_7B2C193D_327B_40D6_809F_9A3DFB75744C_.wvu.PrintTitles" localSheetId="14" hidden="1">'Sch-8'!$14:$14</definedName>
    <definedName name="Z_7B2C193D_327B_40D6_809F_9A3DFB75744C_.wvu.Rows" localSheetId="1" hidden="1">Cover!$7:$7</definedName>
    <definedName name="Z_7B2C193D_327B_40D6_809F_9A3DFB75744C_.wvu.Rows" localSheetId="15" hidden="1">Discount!$32:$34</definedName>
    <definedName name="Z_7B2C193D_327B_40D6_809F_9A3DFB75744C_.wvu.Rows" localSheetId="3" hidden="1">'Names of Bidder'!$27:$30</definedName>
    <definedName name="Z_7B2C193D_327B_40D6_809F_9A3DFB75744C_.wvu.Rows" localSheetId="5" hidden="1">'Sch-2'!$48:$50</definedName>
    <definedName name="Z_7B2C193D_327B_40D6_809F_9A3DFB75744C_.wvu.Rows" localSheetId="11" hidden="1">'Sch-6(buy-back)'!$21:$21</definedName>
    <definedName name="Z_7B2C193D_327B_40D6_809F_9A3DFB75744C_.wvu.Rows" localSheetId="12" hidden="1">'Sch-7'!$33:$33</definedName>
    <definedName name="Z_7B2C193D_327B_40D6_809F_9A3DFB75744C_.wvu.Rows" localSheetId="13" hidden="1">'Sch-7 After Discount'!$30:$30</definedName>
    <definedName name="Z_7B2C193D_327B_40D6_809F_9A3DFB75744C_.wvu.Rows" localSheetId="14" hidden="1">'Sch-8'!$17:$18,'Sch-8'!$100:$218</definedName>
    <definedName name="Z_8E2BD47E_9D90_4E85_B636_9331A76FA1A9_.wvu.Cols" localSheetId="16" hidden="1">'Bid Form 2nd Envelope'!$Y:$AN</definedName>
    <definedName name="Z_8E2BD47E_9D90_4E85_B636_9331A76FA1A9_.wvu.Cols" localSheetId="15"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'Sch-4'!$R:$W</definedName>
    <definedName name="Z_8E2BD47E_9D90_4E85_B636_9331A76FA1A9_.wvu.Cols" localSheetId="8" hidden="1">'Sch-4b'!$R:$T</definedName>
    <definedName name="Z_8E2BD47E_9D90_4E85_B636_9331A76FA1A9_.wvu.Cols" localSheetId="10" hidden="1">'Sch-5'!$I:$P</definedName>
    <definedName name="Z_8E2BD47E_9D90_4E85_B636_9331A76FA1A9_.wvu.Cols" localSheetId="11" hidden="1">'Sch-6(buy-back)'!$R:$T</definedName>
    <definedName name="Z_8E2BD47E_9D90_4E85_B636_9331A76FA1A9_.wvu.Cols" localSheetId="14" hidden="1">'Sch-8'!$P:$R,'Sch-8'!$AG:$AM</definedName>
    <definedName name="Z_8E2BD47E_9D90_4E85_B636_9331A76FA1A9_.wvu.FilterData" localSheetId="4" hidden="1">'Sch-1'!$A$46:$AZ$48</definedName>
    <definedName name="Z_8E2BD47E_9D90_4E85_B636_9331A76FA1A9_.wvu.FilterData" localSheetId="5" hidden="1">'Sch-2'!$G$46:$J$47</definedName>
    <definedName name="Z_8E2BD47E_9D90_4E85_B636_9331A76FA1A9_.wvu.FilterData" localSheetId="6" hidden="1">'Sch-3 '!$A$26:$BB$27</definedName>
    <definedName name="Z_8E2BD47E_9D90_4E85_B636_9331A76FA1A9_.wvu.PrintArea" localSheetId="16" hidden="1">'Bid Form 2nd Envelope'!$A$1:$F$61</definedName>
    <definedName name="Z_8E2BD47E_9D90_4E85_B636_9331A76FA1A9_.wvu.PrintArea" localSheetId="1" hidden="1">Cover!$A$1:$F$15</definedName>
    <definedName name="Z_8E2BD47E_9D90_4E85_B636_9331A76FA1A9_.wvu.PrintArea" localSheetId="15" hidden="1">Discount!$A$2:$G$43</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'Sch-1'!$A$1:$O$56</definedName>
    <definedName name="Z_8E2BD47E_9D90_4E85_B636_9331A76FA1A9_.wvu.PrintArea" localSheetId="5" hidden="1">'Sch-2'!$A$1:$K$56</definedName>
    <definedName name="Z_8E2BD47E_9D90_4E85_B636_9331A76FA1A9_.wvu.PrintArea" localSheetId="6" hidden="1">'Sch-3 '!$A$1:$Q$33</definedName>
    <definedName name="Z_8E2BD47E_9D90_4E85_B636_9331A76FA1A9_.wvu.PrintArea" localSheetId="7" hidden="1">'Sch-4'!$A$1:$Q$41</definedName>
    <definedName name="Z_8E2BD47E_9D90_4E85_B636_9331A76FA1A9_.wvu.PrintArea" localSheetId="8" hidden="1">'Sch-4b'!$A$1:$Q$43</definedName>
    <definedName name="Z_8E2BD47E_9D90_4E85_B636_9331A76FA1A9_.wvu.PrintArea" localSheetId="10" hidden="1">'Sch-5'!$A$1:$E$26</definedName>
    <definedName name="Z_8E2BD47E_9D90_4E85_B636_9331A76FA1A9_.wvu.PrintArea" localSheetId="9" hidden="1">'Sch-5 Dis'!$A$1:$E$26</definedName>
    <definedName name="Z_8E2BD47E_9D90_4E85_B636_9331A76FA1A9_.wvu.PrintArea" localSheetId="11" hidden="1">'Sch-6(buy-back)'!$A$1:$Q$32</definedName>
    <definedName name="Z_8E2BD47E_9D90_4E85_B636_9331A76FA1A9_.wvu.PrintArea" localSheetId="12" hidden="1">'Sch-7'!$A$1:$D$35</definedName>
    <definedName name="Z_8E2BD47E_9D90_4E85_B636_9331A76FA1A9_.wvu.PrintArea" localSheetId="13" hidden="1">'Sch-7 After Discount'!$A$1:$D$35</definedName>
    <definedName name="Z_8E2BD47E_9D90_4E85_B636_9331A76FA1A9_.wvu.PrintArea" localSheetId="14" hidden="1">'Sch-8'!$A$1:$N$27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0" hidden="1">'Sch-5'!$3:$13</definedName>
    <definedName name="Z_8E2BD47E_9D90_4E85_B636_9331A76FA1A9_.wvu.PrintTitles" localSheetId="9" hidden="1">'Sch-5 Dis'!$3:$13</definedName>
    <definedName name="Z_8E2BD47E_9D90_4E85_B636_9331A76FA1A9_.wvu.PrintTitles" localSheetId="12" hidden="1">'Sch-7'!$3:$13</definedName>
    <definedName name="Z_8E2BD47E_9D90_4E85_B636_9331A76FA1A9_.wvu.PrintTitles" localSheetId="13" hidden="1">'Sch-7 After Discount'!$3:$13</definedName>
    <definedName name="Z_8E2BD47E_9D90_4E85_B636_9331A76FA1A9_.wvu.PrintTitles" localSheetId="14" hidden="1">'Sch-8'!$14:$14</definedName>
    <definedName name="Z_8E2BD47E_9D90_4E85_B636_9331A76FA1A9_.wvu.Rows" localSheetId="1" hidden="1">Cover!$7:$7</definedName>
    <definedName name="Z_8E2BD47E_9D90_4E85_B636_9331A76FA1A9_.wvu.Rows" localSheetId="15" hidden="1">Discount!$32:$34</definedName>
    <definedName name="Z_8E2BD47E_9D90_4E85_B636_9331A76FA1A9_.wvu.Rows" localSheetId="3" hidden="1">'Names of Bidder'!$7:$7,'Names of Bidder'!$14:$23,'Names of Bidder'!$27:$30</definedName>
    <definedName name="Z_8E2BD47E_9D90_4E85_B636_9331A76FA1A9_.wvu.Rows" localSheetId="12" hidden="1">'Sch-7'!$33:$33</definedName>
    <definedName name="Z_8E2BD47E_9D90_4E85_B636_9331A76FA1A9_.wvu.Rows" localSheetId="14" hidden="1">'Sch-8'!$17:$18,'Sch-8'!$100:$218</definedName>
    <definedName name="Z_A7DBDDEF_9245_44C6_9EBF_032DB6E1C0A2_.wvu.Cols" localSheetId="15"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0" hidden="1">'Sch-5'!$I:$P</definedName>
    <definedName name="Z_A7DBDDEF_9245_44C6_9EBF_032DB6E1C0A2_.wvu.Cols" localSheetId="14" hidden="1">'Sch-8'!$O:$O,'Sch-8'!$AG:$AM</definedName>
    <definedName name="Z_A7DBDDEF_9245_44C6_9EBF_032DB6E1C0A2_.wvu.FilterData" localSheetId="4" hidden="1">'Sch-1'!#REF!</definedName>
    <definedName name="Z_A7DBDDEF_9245_44C6_9EBF_032DB6E1C0A2_.wvu.FilterData" localSheetId="5" hidden="1">'Sch-2'!$G$46:$J$47</definedName>
    <definedName name="Z_A7DBDDEF_9245_44C6_9EBF_032DB6E1C0A2_.wvu.FilterData" localSheetId="6" hidden="1">'Sch-3 '!$A$26:$P$27</definedName>
    <definedName name="Z_A7DBDDEF_9245_44C6_9EBF_032DB6E1C0A2_.wvu.PrintArea" localSheetId="16" hidden="1">'Bid Form 2nd Envelope'!$A$1:$F$62</definedName>
    <definedName name="Z_A7DBDDEF_9245_44C6_9EBF_032DB6E1C0A2_.wvu.PrintArea" localSheetId="15" hidden="1">Discount!$A$2:$G$43</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'Sch-1'!$A$1:$O$56</definedName>
    <definedName name="Z_A7DBDDEF_9245_44C6_9EBF_032DB6E1C0A2_.wvu.PrintArea" localSheetId="5" hidden="1">'Sch-2'!$A$1:$J$54</definedName>
    <definedName name="Z_A7DBDDEF_9245_44C6_9EBF_032DB6E1C0A2_.wvu.PrintArea" localSheetId="6" hidden="1">'Sch-3 '!$A$1:$P$33</definedName>
    <definedName name="Z_A7DBDDEF_9245_44C6_9EBF_032DB6E1C0A2_.wvu.PrintArea" localSheetId="7" hidden="1">'Sch-4'!$A$1:$Q$41</definedName>
    <definedName name="Z_A7DBDDEF_9245_44C6_9EBF_032DB6E1C0A2_.wvu.PrintArea" localSheetId="8" hidden="1">'Sch-4b'!$A$1:$Q$43</definedName>
    <definedName name="Z_A7DBDDEF_9245_44C6_9EBF_032DB6E1C0A2_.wvu.PrintArea" localSheetId="10" hidden="1">'Sch-5'!$A$1:$E$26</definedName>
    <definedName name="Z_A7DBDDEF_9245_44C6_9EBF_032DB6E1C0A2_.wvu.PrintArea" localSheetId="9" hidden="1">'Sch-5 Dis'!$A$1:$E$26</definedName>
    <definedName name="Z_A7DBDDEF_9245_44C6_9EBF_032DB6E1C0A2_.wvu.PrintArea" localSheetId="11" hidden="1">'Sch-6(buy-back)'!$A$1:$Q$32</definedName>
    <definedName name="Z_A7DBDDEF_9245_44C6_9EBF_032DB6E1C0A2_.wvu.PrintArea" localSheetId="12" hidden="1">'Sch-7'!$A$1:$D$35</definedName>
    <definedName name="Z_A7DBDDEF_9245_44C6_9EBF_032DB6E1C0A2_.wvu.PrintArea" localSheetId="13" hidden="1">'Sch-7 After Discount'!$A$1:$D$35</definedName>
    <definedName name="Z_A7DBDDEF_9245_44C6_9EBF_032DB6E1C0A2_.wvu.PrintArea" localSheetId="14" hidden="1">'Sch-8'!$A$1:$M$27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0" hidden="1">'Sch-5'!$3:$13</definedName>
    <definedName name="Z_A7DBDDEF_9245_44C6_9EBF_032DB6E1C0A2_.wvu.PrintTitles" localSheetId="9" hidden="1">'Sch-5 Dis'!$3:$13</definedName>
    <definedName name="Z_A7DBDDEF_9245_44C6_9EBF_032DB6E1C0A2_.wvu.PrintTitles" localSheetId="12" hidden="1">'Sch-7'!$3:$13</definedName>
    <definedName name="Z_A7DBDDEF_9245_44C6_9EBF_032DB6E1C0A2_.wvu.PrintTitles" localSheetId="13" hidden="1">'Sch-7 After Discount'!$3:$13</definedName>
    <definedName name="Z_A7DBDDEF_9245_44C6_9EBF_032DB6E1C0A2_.wvu.PrintTitles" localSheetId="14" hidden="1">'Sch-8'!$14:$14</definedName>
    <definedName name="Z_A7DBDDEF_9245_44C6_9EBF_032DB6E1C0A2_.wvu.Rows" localSheetId="1" hidden="1">Cover!$7:$7</definedName>
    <definedName name="Z_A7DBDDEF_9245_44C6_9EBF_032DB6E1C0A2_.wvu.Rows" localSheetId="15"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4" hidden="1">'Sch-8'!$24:$24,'Sch-8'!$100:$218</definedName>
    <definedName name="Z_B23AD343_29DA_4CE0_BD10_47BF44F3782F_.wvu.Cols" localSheetId="15"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0" hidden="1">'Sch-5'!$I:$P</definedName>
    <definedName name="Z_B23AD343_29DA_4CE0_BD10_47BF44F3782F_.wvu.Cols" localSheetId="14" hidden="1">'Sch-8'!$O:$O,'Sch-8'!$AG:$AM</definedName>
    <definedName name="Z_B23AD343_29DA_4CE0_BD10_47BF44F3782F_.wvu.FilterData" localSheetId="4" hidden="1">'Sch-1'!#REF!</definedName>
    <definedName name="Z_B23AD343_29DA_4CE0_BD10_47BF44F3782F_.wvu.FilterData" localSheetId="5" hidden="1">'Sch-2'!$G$46:$J$47</definedName>
    <definedName name="Z_B23AD343_29DA_4CE0_BD10_47BF44F3782F_.wvu.FilterData" localSheetId="6" hidden="1">'Sch-3 '!$A$26:$P$27</definedName>
    <definedName name="Z_B23AD343_29DA_4CE0_BD10_47BF44F3782F_.wvu.PrintArea" localSheetId="16" hidden="1">'Bid Form 2nd Envelope'!$A$1:$F$62</definedName>
    <definedName name="Z_B23AD343_29DA_4CE0_BD10_47BF44F3782F_.wvu.PrintArea" localSheetId="15" hidden="1">Discount!$A$2:$G$43</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'Sch-1'!$A$1:$O$56</definedName>
    <definedName name="Z_B23AD343_29DA_4CE0_BD10_47BF44F3782F_.wvu.PrintArea" localSheetId="5" hidden="1">'Sch-2'!$A$1:$J$54</definedName>
    <definedName name="Z_B23AD343_29DA_4CE0_BD10_47BF44F3782F_.wvu.PrintArea" localSheetId="6" hidden="1">'Sch-3 '!$A$1:$P$33</definedName>
    <definedName name="Z_B23AD343_29DA_4CE0_BD10_47BF44F3782F_.wvu.PrintArea" localSheetId="7" hidden="1">'Sch-4'!$A$1:$Q$41</definedName>
    <definedName name="Z_B23AD343_29DA_4CE0_BD10_47BF44F3782F_.wvu.PrintArea" localSheetId="8" hidden="1">'Sch-4b'!$A$1:$Q$43</definedName>
    <definedName name="Z_B23AD343_29DA_4CE0_BD10_47BF44F3782F_.wvu.PrintArea" localSheetId="10" hidden="1">'Sch-5'!$A$1:$E$26</definedName>
    <definedName name="Z_B23AD343_29DA_4CE0_BD10_47BF44F3782F_.wvu.PrintArea" localSheetId="9" hidden="1">'Sch-5 Dis'!$A$1:$E$26</definedName>
    <definedName name="Z_B23AD343_29DA_4CE0_BD10_47BF44F3782F_.wvu.PrintArea" localSheetId="11" hidden="1">'Sch-6(buy-back)'!$A$1:$Q$32</definedName>
    <definedName name="Z_B23AD343_29DA_4CE0_BD10_47BF44F3782F_.wvu.PrintArea" localSheetId="12" hidden="1">'Sch-7'!$A$1:$D$36</definedName>
    <definedName name="Z_B23AD343_29DA_4CE0_BD10_47BF44F3782F_.wvu.PrintArea" localSheetId="13" hidden="1">'Sch-7 After Discount'!$A$1:$D$36</definedName>
    <definedName name="Z_B23AD343_29DA_4CE0_BD10_47BF44F3782F_.wvu.PrintArea" localSheetId="14" hidden="1">'Sch-8'!$A$1:$M$27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0" hidden="1">'Sch-5'!$3:$13</definedName>
    <definedName name="Z_B23AD343_29DA_4CE0_BD10_47BF44F3782F_.wvu.PrintTitles" localSheetId="9" hidden="1">'Sch-5 Dis'!$3:$13</definedName>
    <definedName name="Z_B23AD343_29DA_4CE0_BD10_47BF44F3782F_.wvu.PrintTitles" localSheetId="12" hidden="1">'Sch-7'!$3:$13</definedName>
    <definedName name="Z_B23AD343_29DA_4CE0_BD10_47BF44F3782F_.wvu.PrintTitles" localSheetId="13" hidden="1">'Sch-7 After Discount'!$3:$13</definedName>
    <definedName name="Z_B23AD343_29DA_4CE0_BD10_47BF44F3782F_.wvu.PrintTitles" localSheetId="14" hidden="1">'Sch-8'!$14:$14</definedName>
    <definedName name="Z_B23AD343_29DA_4CE0_BD10_47BF44F3782F_.wvu.Rows" localSheetId="1" hidden="1">Cover!$7:$7</definedName>
    <definedName name="Z_B23AD343_29DA_4CE0_BD10_47BF44F3782F_.wvu.Rows" localSheetId="15" hidden="1">Discount!$32:$34</definedName>
    <definedName name="Z_B23AD343_29DA_4CE0_BD10_47BF44F3782F_.wvu.Rows" localSheetId="5" hidden="1">'Sch-2'!#REF!</definedName>
    <definedName name="Z_B23AD343_29DA_4CE0_BD10_47BF44F3782F_.wvu.Rows" localSheetId="14" hidden="1">'Sch-8'!$24:$24,'Sch-8'!$100:$218</definedName>
    <definedName name="Z_B3CE7B10_A914_4559_A6DA_AED8C22AFD6D_.wvu.Cols" localSheetId="15"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0" hidden="1">'Sch-5'!$I:$P</definedName>
    <definedName name="Z_B3CE7B10_A914_4559_A6DA_AED8C22AFD6D_.wvu.Cols" localSheetId="14" hidden="1">'Sch-8'!$O:$O,'Sch-8'!$AG:$AM</definedName>
    <definedName name="Z_B3CE7B10_A914_4559_A6DA_AED8C22AFD6D_.wvu.FilterData" localSheetId="4" hidden="1">'Sch-1'!#REF!</definedName>
    <definedName name="Z_B3CE7B10_A914_4559_A6DA_AED8C22AFD6D_.wvu.FilterData" localSheetId="5" hidden="1">'Sch-2'!$G$46:$J$47</definedName>
    <definedName name="Z_B3CE7B10_A914_4559_A6DA_AED8C22AFD6D_.wvu.FilterData" localSheetId="6" hidden="1">'Sch-3 '!$A$26:$P$27</definedName>
    <definedName name="Z_B3CE7B10_A914_4559_A6DA_AED8C22AFD6D_.wvu.PrintArea" localSheetId="16" hidden="1">'Bid Form 2nd Envelope'!$A$1:$F$62</definedName>
    <definedName name="Z_B3CE7B10_A914_4559_A6DA_AED8C22AFD6D_.wvu.PrintArea" localSheetId="15" hidden="1">Discount!$A$2:$G$43</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'Sch-1'!$A$1:$O$56</definedName>
    <definedName name="Z_B3CE7B10_A914_4559_A6DA_AED8C22AFD6D_.wvu.PrintArea" localSheetId="5" hidden="1">'Sch-2'!$A$1:$J$54</definedName>
    <definedName name="Z_B3CE7B10_A914_4559_A6DA_AED8C22AFD6D_.wvu.PrintArea" localSheetId="6" hidden="1">'Sch-3 '!$A$1:$P$33</definedName>
    <definedName name="Z_B3CE7B10_A914_4559_A6DA_AED8C22AFD6D_.wvu.PrintArea" localSheetId="7" hidden="1">'Sch-4'!$A$1:$Q$41</definedName>
    <definedName name="Z_B3CE7B10_A914_4559_A6DA_AED8C22AFD6D_.wvu.PrintArea" localSheetId="8" hidden="1">'Sch-4b'!$A$1:$Q$43</definedName>
    <definedName name="Z_B3CE7B10_A914_4559_A6DA_AED8C22AFD6D_.wvu.PrintArea" localSheetId="10" hidden="1">'Sch-5'!$A$1:$E$26</definedName>
    <definedName name="Z_B3CE7B10_A914_4559_A6DA_AED8C22AFD6D_.wvu.PrintArea" localSheetId="9" hidden="1">'Sch-5 Dis'!$A$1:$E$26</definedName>
    <definedName name="Z_B3CE7B10_A914_4559_A6DA_AED8C22AFD6D_.wvu.PrintArea" localSheetId="11" hidden="1">'Sch-6(buy-back)'!$A$1:$Q$32</definedName>
    <definedName name="Z_B3CE7B10_A914_4559_A6DA_AED8C22AFD6D_.wvu.PrintArea" localSheetId="12" hidden="1">'Sch-7'!$A$1:$D$35</definedName>
    <definedName name="Z_B3CE7B10_A914_4559_A6DA_AED8C22AFD6D_.wvu.PrintArea" localSheetId="13" hidden="1">'Sch-7 After Discount'!$A$1:$D$35</definedName>
    <definedName name="Z_B3CE7B10_A914_4559_A6DA_AED8C22AFD6D_.wvu.PrintArea" localSheetId="14" hidden="1">'Sch-8'!$A$1:$M$27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0" hidden="1">'Sch-5'!$3:$13</definedName>
    <definedName name="Z_B3CE7B10_A914_4559_A6DA_AED8C22AFD6D_.wvu.PrintTitles" localSheetId="9" hidden="1">'Sch-5 Dis'!$3:$13</definedName>
    <definedName name="Z_B3CE7B10_A914_4559_A6DA_AED8C22AFD6D_.wvu.PrintTitles" localSheetId="12" hidden="1">'Sch-7'!$3:$13</definedName>
    <definedName name="Z_B3CE7B10_A914_4559_A6DA_AED8C22AFD6D_.wvu.PrintTitles" localSheetId="13" hidden="1">'Sch-7 After Discount'!$3:$13</definedName>
    <definedName name="Z_B3CE7B10_A914_4559_A6DA_AED8C22AFD6D_.wvu.PrintTitles" localSheetId="14" hidden="1">'Sch-8'!$14:$14</definedName>
    <definedName name="Z_B3CE7B10_A914_4559_A6DA_AED8C22AFD6D_.wvu.Rows" localSheetId="1" hidden="1">Cover!$7:$7</definedName>
    <definedName name="Z_B3CE7B10_A914_4559_A6DA_AED8C22AFD6D_.wvu.Rows" localSheetId="15" hidden="1">Discount!$32:$34</definedName>
    <definedName name="Z_B3CE7B10_A914_4559_A6DA_AED8C22AFD6D_.wvu.Rows" localSheetId="5" hidden="1">'Sch-2'!#REF!</definedName>
    <definedName name="Z_B3CE7B10_A914_4559_A6DA_AED8C22AFD6D_.wvu.Rows" localSheetId="14" hidden="1">'Sch-8'!$24:$24,'Sch-8'!$100:$218</definedName>
    <definedName name="Z_B835C05C_B615_4DCB_982D_4519616B3CD8_.wvu.Cols" localSheetId="15"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0" hidden="1">'Sch-5'!$I:$P</definedName>
    <definedName name="Z_B835C05C_B615_4DCB_982D_4519616B3CD8_.wvu.Cols" localSheetId="14" hidden="1">'Sch-8'!$O:$O,'Sch-8'!$AG:$AM</definedName>
    <definedName name="Z_B835C05C_B615_4DCB_982D_4519616B3CD8_.wvu.FilterData" localSheetId="4" hidden="1">'Sch-1'!$A$46:$AZ$48</definedName>
    <definedName name="Z_B835C05C_B615_4DCB_982D_4519616B3CD8_.wvu.FilterData" localSheetId="5" hidden="1">'Sch-2'!$G$46:$J$47</definedName>
    <definedName name="Z_B835C05C_B615_4DCB_982D_4519616B3CD8_.wvu.FilterData" localSheetId="6" hidden="1">'Sch-3 '!$A$26:$BB$27</definedName>
    <definedName name="Z_B835C05C_B615_4DCB_982D_4519616B3CD8_.wvu.PrintArea" localSheetId="16" hidden="1">'Bid Form 2nd Envelope'!$A$1:$F$62</definedName>
    <definedName name="Z_B835C05C_B615_4DCB_982D_4519616B3CD8_.wvu.PrintArea" localSheetId="15" hidden="1">Discount!$A$2:$G$43</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'Sch-1'!$A$1:$O$56</definedName>
    <definedName name="Z_B835C05C_B615_4DCB_982D_4519616B3CD8_.wvu.PrintArea" localSheetId="5" hidden="1">'Sch-2'!$A$1:$J$54</definedName>
    <definedName name="Z_B835C05C_B615_4DCB_982D_4519616B3CD8_.wvu.PrintArea" localSheetId="6" hidden="1">'Sch-3 '!$A$1:$P$33</definedName>
    <definedName name="Z_B835C05C_B615_4DCB_982D_4519616B3CD8_.wvu.PrintArea" localSheetId="7" hidden="1">'Sch-4'!$A$1:$Q$41</definedName>
    <definedName name="Z_B835C05C_B615_4DCB_982D_4519616B3CD8_.wvu.PrintArea" localSheetId="8" hidden="1">'Sch-4b'!$A$1:$Q$43</definedName>
    <definedName name="Z_B835C05C_B615_4DCB_982D_4519616B3CD8_.wvu.PrintArea" localSheetId="10" hidden="1">'Sch-5'!$A$1:$E$26</definedName>
    <definedName name="Z_B835C05C_B615_4DCB_982D_4519616B3CD8_.wvu.PrintArea" localSheetId="9" hidden="1">'Sch-5 Dis'!$A$1:$E$26</definedName>
    <definedName name="Z_B835C05C_B615_4DCB_982D_4519616B3CD8_.wvu.PrintArea" localSheetId="11" hidden="1">'Sch-6(buy-back)'!$A$1:$Q$32</definedName>
    <definedName name="Z_B835C05C_B615_4DCB_982D_4519616B3CD8_.wvu.PrintArea" localSheetId="12" hidden="1">'Sch-7'!$A$1:$D$35</definedName>
    <definedName name="Z_B835C05C_B615_4DCB_982D_4519616B3CD8_.wvu.PrintArea" localSheetId="13" hidden="1">'Sch-7 After Discount'!$A$1:$D$35</definedName>
    <definedName name="Z_B835C05C_B615_4DCB_982D_4519616B3CD8_.wvu.PrintArea" localSheetId="14" hidden="1">'Sch-8'!$A$1:$M$27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0" hidden="1">'Sch-5'!$3:$13</definedName>
    <definedName name="Z_B835C05C_B615_4DCB_982D_4519616B3CD8_.wvu.PrintTitles" localSheetId="9" hidden="1">'Sch-5 Dis'!$3:$13</definedName>
    <definedName name="Z_B835C05C_B615_4DCB_982D_4519616B3CD8_.wvu.PrintTitles" localSheetId="12" hidden="1">'Sch-7'!$3:$13</definedName>
    <definedName name="Z_B835C05C_B615_4DCB_982D_4519616B3CD8_.wvu.PrintTitles" localSheetId="13" hidden="1">'Sch-7 After Discount'!$3:$13</definedName>
    <definedName name="Z_B835C05C_B615_4DCB_982D_4519616B3CD8_.wvu.PrintTitles" localSheetId="14" hidden="1">'Sch-8'!$14:$14</definedName>
    <definedName name="Z_B835C05C_B615_4DCB_982D_4519616B3CD8_.wvu.Rows" localSheetId="1" hidden="1">Cover!$7:$7</definedName>
    <definedName name="Z_B835C05C_B615_4DCB_982D_4519616B3CD8_.wvu.Rows" localSheetId="15"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4" hidden="1">'Sch-8'!$24:$24,'Sch-8'!#REF!,'Sch-8'!$100:$218</definedName>
    <definedName name="Z_C431BC99_7569_44AB_83F6_AB73BDED3783_.wvu.Cols" localSheetId="15"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0" hidden="1">'Sch-5'!$I:$P</definedName>
    <definedName name="Z_C431BC99_7569_44AB_83F6_AB73BDED3783_.wvu.Cols" localSheetId="14" hidden="1">'Sch-8'!$O:$O,'Sch-8'!$AG:$AM</definedName>
    <definedName name="Z_C431BC99_7569_44AB_83F6_AB73BDED3783_.wvu.FilterData" localSheetId="4" hidden="1">'Sch-1'!$A$46:$AZ$48</definedName>
    <definedName name="Z_C431BC99_7569_44AB_83F6_AB73BDED3783_.wvu.FilterData" localSheetId="5" hidden="1">'Sch-2'!$G$46:$J$47</definedName>
    <definedName name="Z_C431BC99_7569_44AB_83F6_AB73BDED3783_.wvu.FilterData" localSheetId="6" hidden="1">'Sch-3 '!$A$26:$BB$27</definedName>
    <definedName name="Z_C431BC99_7569_44AB_83F6_AB73BDED3783_.wvu.PrintArea" localSheetId="16" hidden="1">'Bid Form 2nd Envelope'!$A$1:$F$62</definedName>
    <definedName name="Z_C431BC99_7569_44AB_83F6_AB73BDED3783_.wvu.PrintArea" localSheetId="15" hidden="1">Discount!$A$2:$G$43</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'Sch-1'!$A$1:$O$56</definedName>
    <definedName name="Z_C431BC99_7569_44AB_83F6_AB73BDED3783_.wvu.PrintArea" localSheetId="5" hidden="1">'Sch-2'!$A$1:$J$54</definedName>
    <definedName name="Z_C431BC99_7569_44AB_83F6_AB73BDED3783_.wvu.PrintArea" localSheetId="6" hidden="1">'Sch-3 '!$A$1:$P$33</definedName>
    <definedName name="Z_C431BC99_7569_44AB_83F6_AB73BDED3783_.wvu.PrintArea" localSheetId="7" hidden="1">'Sch-4'!$A$1:$Q$41</definedName>
    <definedName name="Z_C431BC99_7569_44AB_83F6_AB73BDED3783_.wvu.PrintArea" localSheetId="8" hidden="1">'Sch-4b'!$A$1:$Q$43</definedName>
    <definedName name="Z_C431BC99_7569_44AB_83F6_AB73BDED3783_.wvu.PrintArea" localSheetId="10" hidden="1">'Sch-5'!$A$1:$E$26</definedName>
    <definedName name="Z_C431BC99_7569_44AB_83F6_AB73BDED3783_.wvu.PrintArea" localSheetId="9" hidden="1">'Sch-5 Dis'!$A$1:$E$26</definedName>
    <definedName name="Z_C431BC99_7569_44AB_83F6_AB73BDED3783_.wvu.PrintArea" localSheetId="11" hidden="1">'Sch-6(buy-back)'!$A$1:$Q$32</definedName>
    <definedName name="Z_C431BC99_7569_44AB_83F6_AB73BDED3783_.wvu.PrintArea" localSheetId="12" hidden="1">'Sch-7'!$A$1:$D$35</definedName>
    <definedName name="Z_C431BC99_7569_44AB_83F6_AB73BDED3783_.wvu.PrintArea" localSheetId="13" hidden="1">'Sch-7 After Discount'!$A$1:$D$35</definedName>
    <definedName name="Z_C431BC99_7569_44AB_83F6_AB73BDED3783_.wvu.PrintArea" localSheetId="14" hidden="1">'Sch-8'!$A$1:$M$27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0" hidden="1">'Sch-5'!$3:$13</definedName>
    <definedName name="Z_C431BC99_7569_44AB_83F6_AB73BDED3783_.wvu.PrintTitles" localSheetId="9" hidden="1">'Sch-5 Dis'!$3:$13</definedName>
    <definedName name="Z_C431BC99_7569_44AB_83F6_AB73BDED3783_.wvu.PrintTitles" localSheetId="12" hidden="1">'Sch-7'!$3:$13</definedName>
    <definedName name="Z_C431BC99_7569_44AB_83F6_AB73BDED3783_.wvu.PrintTitles" localSheetId="13" hidden="1">'Sch-7 After Discount'!$3:$13</definedName>
    <definedName name="Z_C431BC99_7569_44AB_83F6_AB73BDED3783_.wvu.PrintTitles" localSheetId="14" hidden="1">'Sch-8'!$14:$14</definedName>
    <definedName name="Z_C431BC99_7569_44AB_83F6_AB73BDED3783_.wvu.Rows" localSheetId="1" hidden="1">Cover!$7:$7</definedName>
    <definedName name="Z_C431BC99_7569_44AB_83F6_AB73BDED3783_.wvu.Rows" localSheetId="15"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4" hidden="1">'Sch-8'!$24:$24,'Sch-8'!#REF!,'Sch-8'!$100:$218</definedName>
    <definedName name="Z_C6A7FFED_91EB_41DF_A944_2BFB2D792481_.wvu.Cols" localSheetId="16" hidden="1">'Bid Form 2nd Envelope'!$G:$AL</definedName>
    <definedName name="Z_C6A7FFED_91EB_41DF_A944_2BFB2D792481_.wvu.Cols" localSheetId="15"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'Sch-4'!$R:$U</definedName>
    <definedName name="Z_C6A7FFED_91EB_41DF_A944_2BFB2D792481_.wvu.Cols" localSheetId="8" hidden="1">'Sch-4b'!$R:$T</definedName>
    <definedName name="Z_C6A7FFED_91EB_41DF_A944_2BFB2D792481_.wvu.Cols" localSheetId="10" hidden="1">'Sch-5'!$I:$P</definedName>
    <definedName name="Z_C6A7FFED_91EB_41DF_A944_2BFB2D792481_.wvu.Cols" localSheetId="11" hidden="1">'Sch-6(buy-back)'!$R:$T</definedName>
    <definedName name="Z_C6A7FFED_91EB_41DF_A944_2BFB2D792481_.wvu.Cols" localSheetId="14" hidden="1">'Sch-8'!$P:$R,'Sch-8'!$AG:$AM</definedName>
    <definedName name="Z_C6A7FFED_91EB_41DF_A944_2BFB2D792481_.wvu.FilterData" localSheetId="4" hidden="1">'Sch-1'!$A$18:$AY$45</definedName>
    <definedName name="Z_C6A7FFED_91EB_41DF_A944_2BFB2D792481_.wvu.FilterData" localSheetId="5" hidden="1">'Sch-2'!$G$46:$J$47</definedName>
    <definedName name="Z_C6A7FFED_91EB_41DF_A944_2BFB2D792481_.wvu.FilterData" localSheetId="6" hidden="1">'Sch-3 '!$A$26:$BB$27</definedName>
    <definedName name="Z_C6A7FFED_91EB_41DF_A944_2BFB2D792481_.wvu.PrintArea" localSheetId="16" hidden="1">'Bid Form 2nd Envelope'!$A$1:$F$61</definedName>
    <definedName name="Z_C6A7FFED_91EB_41DF_A944_2BFB2D792481_.wvu.PrintArea" localSheetId="1" hidden="1">Cover!$A$1:$F$15</definedName>
    <definedName name="Z_C6A7FFED_91EB_41DF_A944_2BFB2D792481_.wvu.PrintArea" localSheetId="15" hidden="1">Discount!$A$2:$G$43</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'Sch-1'!$A$1:$O$56</definedName>
    <definedName name="Z_C6A7FFED_91EB_41DF_A944_2BFB2D792481_.wvu.PrintArea" localSheetId="5" hidden="1">'Sch-2'!$A$1:$K$56</definedName>
    <definedName name="Z_C6A7FFED_91EB_41DF_A944_2BFB2D792481_.wvu.PrintArea" localSheetId="6" hidden="1">'Sch-3 '!$A$1:$Q$33</definedName>
    <definedName name="Z_C6A7FFED_91EB_41DF_A944_2BFB2D792481_.wvu.PrintArea" localSheetId="7" hidden="1">'Sch-4'!$A$1:$Q$41</definedName>
    <definedName name="Z_C6A7FFED_91EB_41DF_A944_2BFB2D792481_.wvu.PrintArea" localSheetId="8" hidden="1">'Sch-4b'!$A$1:$Q$43</definedName>
    <definedName name="Z_C6A7FFED_91EB_41DF_A944_2BFB2D792481_.wvu.PrintArea" localSheetId="10" hidden="1">'Sch-5'!$A$1:$E$26</definedName>
    <definedName name="Z_C6A7FFED_91EB_41DF_A944_2BFB2D792481_.wvu.PrintArea" localSheetId="9" hidden="1">'Sch-5 Dis'!$A$1:$E$26</definedName>
    <definedName name="Z_C6A7FFED_91EB_41DF_A944_2BFB2D792481_.wvu.PrintArea" localSheetId="11" hidden="1">'Sch-6(buy-back)'!$A$1:$Q$32</definedName>
    <definedName name="Z_C6A7FFED_91EB_41DF_A944_2BFB2D792481_.wvu.PrintArea" localSheetId="12" hidden="1">'Sch-7'!$A$1:$D$35</definedName>
    <definedName name="Z_C6A7FFED_91EB_41DF_A944_2BFB2D792481_.wvu.PrintArea" localSheetId="13" hidden="1">'Sch-7 After Discount'!$A$1:$D$35</definedName>
    <definedName name="Z_C6A7FFED_91EB_41DF_A944_2BFB2D792481_.wvu.PrintArea" localSheetId="14" hidden="1">'Sch-8'!$A$1:$N$27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0" hidden="1">'Sch-5'!$3:$13</definedName>
    <definedName name="Z_C6A7FFED_91EB_41DF_A944_2BFB2D792481_.wvu.PrintTitles" localSheetId="9" hidden="1">'Sch-5 Dis'!$3:$13</definedName>
    <definedName name="Z_C6A7FFED_91EB_41DF_A944_2BFB2D792481_.wvu.PrintTitles" localSheetId="12" hidden="1">'Sch-7'!$3:$13</definedName>
    <definedName name="Z_C6A7FFED_91EB_41DF_A944_2BFB2D792481_.wvu.PrintTitles" localSheetId="13" hidden="1">'Sch-7 After Discount'!$3:$13</definedName>
    <definedName name="Z_C6A7FFED_91EB_41DF_A944_2BFB2D792481_.wvu.PrintTitles" localSheetId="14" hidden="1">'Sch-8'!$14:$14</definedName>
    <definedName name="Z_C6A7FFED_91EB_41DF_A944_2BFB2D792481_.wvu.Rows" localSheetId="1" hidden="1">Cover!$7:$7</definedName>
    <definedName name="Z_C6A7FFED_91EB_41DF_A944_2BFB2D792481_.wvu.Rows" localSheetId="15" hidden="1">Discount!$32:$34</definedName>
    <definedName name="Z_C6A7FFED_91EB_41DF_A944_2BFB2D792481_.wvu.Rows" localSheetId="3" hidden="1">'Names of Bidder'!$7:$7,'Names of Bidder'!$14:$23,'Names of Bidder'!$27:$30</definedName>
    <definedName name="Z_C6A7FFED_91EB_41DF_A944_2BFB2D792481_.wvu.Rows" localSheetId="12" hidden="1">'Sch-7'!$33:$33</definedName>
    <definedName name="Z_C6A7FFED_91EB_41DF_A944_2BFB2D792481_.wvu.Rows" localSheetId="14" hidden="1">'Sch-8'!$17:$18,'Sch-8'!$100:$218</definedName>
    <definedName name="Z_D0757F9E_DF41_4B40_A5E5_F4F8FDD8D61D_.wvu.Cols" localSheetId="15"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0" hidden="1">'Sch-5'!$I:$P</definedName>
    <definedName name="Z_D0757F9E_DF41_4B40_A5E5_F4F8FDD8D61D_.wvu.Cols" localSheetId="14" hidden="1">'Sch-8'!$O:$O,'Sch-8'!$AG:$AM</definedName>
    <definedName name="Z_D0757F9E_DF41_4B40_A5E5_F4F8FDD8D61D_.wvu.FilterData" localSheetId="4" hidden="1">'Sch-1'!#REF!</definedName>
    <definedName name="Z_D0757F9E_DF41_4B40_A5E5_F4F8FDD8D61D_.wvu.FilterData" localSheetId="5" hidden="1">'Sch-2'!$G$46:$J$47</definedName>
    <definedName name="Z_D0757F9E_DF41_4B40_A5E5_F4F8FDD8D61D_.wvu.FilterData" localSheetId="6" hidden="1">'Sch-3 '!$A$26:$P$27</definedName>
    <definedName name="Z_D0757F9E_DF41_4B40_A5E5_F4F8FDD8D61D_.wvu.PrintArea" localSheetId="16" hidden="1">'Bid Form 2nd Envelope'!$A$1:$F$62</definedName>
    <definedName name="Z_D0757F9E_DF41_4B40_A5E5_F4F8FDD8D61D_.wvu.PrintArea" localSheetId="15" hidden="1">Discount!$A$2:$G$43</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'Sch-1'!$A$1:$O$56</definedName>
    <definedName name="Z_D0757F9E_DF41_4B40_A5E5_F4F8FDD8D61D_.wvu.PrintArea" localSheetId="5" hidden="1">'Sch-2'!$A$1:$J$54</definedName>
    <definedName name="Z_D0757F9E_DF41_4B40_A5E5_F4F8FDD8D61D_.wvu.PrintArea" localSheetId="6" hidden="1">'Sch-3 '!$A$1:$P$33</definedName>
    <definedName name="Z_D0757F9E_DF41_4B40_A5E5_F4F8FDD8D61D_.wvu.PrintArea" localSheetId="7" hidden="1">'Sch-4'!$A$1:$Q$41</definedName>
    <definedName name="Z_D0757F9E_DF41_4B40_A5E5_F4F8FDD8D61D_.wvu.PrintArea" localSheetId="8" hidden="1">'Sch-4b'!$A$1:$Q$43</definedName>
    <definedName name="Z_D0757F9E_DF41_4B40_A5E5_F4F8FDD8D61D_.wvu.PrintArea" localSheetId="10" hidden="1">'Sch-5'!$A$1:$E$26</definedName>
    <definedName name="Z_D0757F9E_DF41_4B40_A5E5_F4F8FDD8D61D_.wvu.PrintArea" localSheetId="9" hidden="1">'Sch-5 Dis'!$A$1:$E$26</definedName>
    <definedName name="Z_D0757F9E_DF41_4B40_A5E5_F4F8FDD8D61D_.wvu.PrintArea" localSheetId="11" hidden="1">'Sch-6(buy-back)'!$A$1:$Q$32</definedName>
    <definedName name="Z_D0757F9E_DF41_4B40_A5E5_F4F8FDD8D61D_.wvu.PrintArea" localSheetId="12" hidden="1">'Sch-7'!$A$1:$D$35</definedName>
    <definedName name="Z_D0757F9E_DF41_4B40_A5E5_F4F8FDD8D61D_.wvu.PrintArea" localSheetId="13" hidden="1">'Sch-7 After Discount'!$A$1:$D$35</definedName>
    <definedName name="Z_D0757F9E_DF41_4B40_A5E5_F4F8FDD8D61D_.wvu.PrintArea" localSheetId="14" hidden="1">'Sch-8'!$A$1:$M$27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0" hidden="1">'Sch-5'!$3:$13</definedName>
    <definedName name="Z_D0757F9E_DF41_4B40_A5E5_F4F8FDD8D61D_.wvu.PrintTitles" localSheetId="9" hidden="1">'Sch-5 Dis'!$3:$13</definedName>
    <definedName name="Z_D0757F9E_DF41_4B40_A5E5_F4F8FDD8D61D_.wvu.PrintTitles" localSheetId="12" hidden="1">'Sch-7'!$3:$13</definedName>
    <definedName name="Z_D0757F9E_DF41_4B40_A5E5_F4F8FDD8D61D_.wvu.PrintTitles" localSheetId="13" hidden="1">'Sch-7 After Discount'!$3:$13</definedName>
    <definedName name="Z_D0757F9E_DF41_4B40_A5E5_F4F8FDD8D61D_.wvu.PrintTitles" localSheetId="14" hidden="1">'Sch-8'!$14:$14</definedName>
    <definedName name="Z_D0757F9E_DF41_4B40_A5E5_F4F8FDD8D61D_.wvu.Rows" localSheetId="1" hidden="1">Cover!$7:$7</definedName>
    <definedName name="Z_D0757F9E_DF41_4B40_A5E5_F4F8FDD8D61D_.wvu.Rows" localSheetId="15" hidden="1">Discount!$32:$34</definedName>
    <definedName name="Z_D0757F9E_DF41_4B40_A5E5_F4F8FDD8D61D_.wvu.Rows" localSheetId="5" hidden="1">'Sch-2'!#REF!</definedName>
    <definedName name="Z_D0757F9E_DF41_4B40_A5E5_F4F8FDD8D61D_.wvu.Rows" localSheetId="14" hidden="1">'Sch-8'!$24:$24,'Sch-8'!$100:$218</definedName>
    <definedName name="Z_D53177B2_31EC_4222_B97A_A37DCFD9E45B_.wvu.Cols" localSheetId="15"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0" hidden="1">'Sch-5'!$I:$P</definedName>
    <definedName name="Z_D53177B2_31EC_4222_B97A_A37DCFD9E45B_.wvu.Cols" localSheetId="14" hidden="1">'Sch-8'!$O:$O,'Sch-8'!$AG:$AM</definedName>
    <definedName name="Z_D53177B2_31EC_4222_B97A_A37DCFD9E45B_.wvu.FilterData" localSheetId="4" hidden="1">'Sch-1'!#REF!</definedName>
    <definedName name="Z_D53177B2_31EC_4222_B97A_A37DCFD9E45B_.wvu.FilterData" localSheetId="5" hidden="1">'Sch-2'!$G$46:$J$47</definedName>
    <definedName name="Z_D53177B2_31EC_4222_B97A_A37DCFD9E45B_.wvu.FilterData" localSheetId="6" hidden="1">'Sch-3 '!$A$26:$P$27</definedName>
    <definedName name="Z_D53177B2_31EC_4222_B97A_A37DCFD9E45B_.wvu.PrintArea" localSheetId="16" hidden="1">'Bid Form 2nd Envelope'!$A$1:$F$62</definedName>
    <definedName name="Z_D53177B2_31EC_4222_B97A_A37DCFD9E45B_.wvu.PrintArea" localSheetId="15" hidden="1">Discount!$A$2:$G$43</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'Sch-1'!$A$1:$O$56</definedName>
    <definedName name="Z_D53177B2_31EC_4222_B97A_A37DCFD9E45B_.wvu.PrintArea" localSheetId="5" hidden="1">'Sch-2'!$A$1:$J$54</definedName>
    <definedName name="Z_D53177B2_31EC_4222_B97A_A37DCFD9E45B_.wvu.PrintArea" localSheetId="6" hidden="1">'Sch-3 '!$A$1:$P$33</definedName>
    <definedName name="Z_D53177B2_31EC_4222_B97A_A37DCFD9E45B_.wvu.PrintArea" localSheetId="7" hidden="1">'Sch-4'!$A$1:$Q$41</definedName>
    <definedName name="Z_D53177B2_31EC_4222_B97A_A37DCFD9E45B_.wvu.PrintArea" localSheetId="8" hidden="1">'Sch-4b'!$A$1:$Q$43</definedName>
    <definedName name="Z_D53177B2_31EC_4222_B97A_A37DCFD9E45B_.wvu.PrintArea" localSheetId="10" hidden="1">'Sch-5'!$A$1:$E$26</definedName>
    <definedName name="Z_D53177B2_31EC_4222_B97A_A37DCFD9E45B_.wvu.PrintArea" localSheetId="9" hidden="1">'Sch-5 Dis'!$A$1:$E$26</definedName>
    <definedName name="Z_D53177B2_31EC_4222_B97A_A37DCFD9E45B_.wvu.PrintArea" localSheetId="11" hidden="1">'Sch-6(buy-back)'!$A$1:$Q$32</definedName>
    <definedName name="Z_D53177B2_31EC_4222_B97A_A37DCFD9E45B_.wvu.PrintArea" localSheetId="12" hidden="1">'Sch-7'!$A$1:$D$35</definedName>
    <definedName name="Z_D53177B2_31EC_4222_B97A_A37DCFD9E45B_.wvu.PrintArea" localSheetId="13" hidden="1">'Sch-7 After Discount'!$A$1:$D$35</definedName>
    <definedName name="Z_D53177B2_31EC_4222_B97A_A37DCFD9E45B_.wvu.PrintArea" localSheetId="14" hidden="1">'Sch-8'!$A$1:$M$27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0" hidden="1">'Sch-5'!$3:$13</definedName>
    <definedName name="Z_D53177B2_31EC_4222_B97A_A37DCFD9E45B_.wvu.PrintTitles" localSheetId="9" hidden="1">'Sch-5 Dis'!$3:$13</definedName>
    <definedName name="Z_D53177B2_31EC_4222_B97A_A37DCFD9E45B_.wvu.PrintTitles" localSheetId="12" hidden="1">'Sch-7'!$3:$13</definedName>
    <definedName name="Z_D53177B2_31EC_4222_B97A_A37DCFD9E45B_.wvu.PrintTitles" localSheetId="13" hidden="1">'Sch-7 After Discount'!$3:$13</definedName>
    <definedName name="Z_D53177B2_31EC_4222_B97A_A37DCFD9E45B_.wvu.PrintTitles" localSheetId="14" hidden="1">'Sch-8'!$14:$14</definedName>
    <definedName name="Z_D53177B2_31EC_4222_B97A_A37DCFD9E45B_.wvu.Rows" localSheetId="1" hidden="1">Cover!$7:$7</definedName>
    <definedName name="Z_D53177B2_31EC_4222_B97A_A37DCFD9E45B_.wvu.Rows" localSheetId="15"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4" hidden="1">'Sch-8'!$24:$24,'Sch-8'!$100:$218</definedName>
    <definedName name="Z_E31EEC54_5F58_47EA_99FC_C1E22AF5375A_.wvu.Cols" localSheetId="16" hidden="1">'Bid Form 2nd Envelope'!$Y:$AN</definedName>
    <definedName name="Z_E31EEC54_5F58_47EA_99FC_C1E22AF5375A_.wvu.Cols" localSheetId="15"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'Sch-4'!$R:$S</definedName>
    <definedName name="Z_E31EEC54_5F58_47EA_99FC_C1E22AF5375A_.wvu.Cols" localSheetId="8" hidden="1">'Sch-4b'!$R:$S</definedName>
    <definedName name="Z_E31EEC54_5F58_47EA_99FC_C1E22AF5375A_.wvu.Cols" localSheetId="10" hidden="1">'Sch-5'!$I:$P</definedName>
    <definedName name="Z_E31EEC54_5F58_47EA_99FC_C1E22AF5375A_.wvu.Cols" localSheetId="11" hidden="1">'Sch-6(buy-back)'!$R:$S</definedName>
    <definedName name="Z_E31EEC54_5F58_47EA_99FC_C1E22AF5375A_.wvu.Cols" localSheetId="14" hidden="1">'Sch-8'!$P:$R,'Sch-8'!$AG:$AM</definedName>
    <definedName name="Z_E31EEC54_5F58_47EA_99FC_C1E22AF5375A_.wvu.FilterData" localSheetId="4" hidden="1">'Sch-1'!$A$46:$AZ$48</definedName>
    <definedName name="Z_E31EEC54_5F58_47EA_99FC_C1E22AF5375A_.wvu.FilterData" localSheetId="5" hidden="1">'Sch-2'!$G$46:$J$47</definedName>
    <definedName name="Z_E31EEC54_5F58_47EA_99FC_C1E22AF5375A_.wvu.FilterData" localSheetId="6" hidden="1">'Sch-3 '!$A$26:$BB$27</definedName>
    <definedName name="Z_E31EEC54_5F58_47EA_99FC_C1E22AF5375A_.wvu.PrintArea" localSheetId="16" hidden="1">'Bid Form 2nd Envelope'!$A$1:$F$62</definedName>
    <definedName name="Z_E31EEC54_5F58_47EA_99FC_C1E22AF5375A_.wvu.PrintArea" localSheetId="1" hidden="1">Cover!$A$1:$H$15</definedName>
    <definedName name="Z_E31EEC54_5F58_47EA_99FC_C1E22AF5375A_.wvu.PrintArea" localSheetId="15" hidden="1">Discount!$A$2:$G$43</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'Sch-1'!$A$1:$O$56</definedName>
    <definedName name="Z_E31EEC54_5F58_47EA_99FC_C1E22AF5375A_.wvu.PrintArea" localSheetId="5" hidden="1">'Sch-2'!$A$1:$J$56</definedName>
    <definedName name="Z_E31EEC54_5F58_47EA_99FC_C1E22AF5375A_.wvu.PrintArea" localSheetId="6" hidden="1">'Sch-3 '!$A$1:$Q$33</definedName>
    <definedName name="Z_E31EEC54_5F58_47EA_99FC_C1E22AF5375A_.wvu.PrintArea" localSheetId="7" hidden="1">'Sch-4'!$A$1:$Q$41</definedName>
    <definedName name="Z_E31EEC54_5F58_47EA_99FC_C1E22AF5375A_.wvu.PrintArea" localSheetId="8" hidden="1">'Sch-4b'!$A$1:$Q$43</definedName>
    <definedName name="Z_E31EEC54_5F58_47EA_99FC_C1E22AF5375A_.wvu.PrintArea" localSheetId="10" hidden="1">'Sch-5'!$A$1:$E$26</definedName>
    <definedName name="Z_E31EEC54_5F58_47EA_99FC_C1E22AF5375A_.wvu.PrintArea" localSheetId="9" hidden="1">'Sch-5 Dis'!$A$1:$E$26</definedName>
    <definedName name="Z_E31EEC54_5F58_47EA_99FC_C1E22AF5375A_.wvu.PrintArea" localSheetId="11" hidden="1">'Sch-6(buy-back)'!$A$1:$Q$32</definedName>
    <definedName name="Z_E31EEC54_5F58_47EA_99FC_C1E22AF5375A_.wvu.PrintArea" localSheetId="12" hidden="1">'Sch-7'!$A$1:$D$35</definedName>
    <definedName name="Z_E31EEC54_5F58_47EA_99FC_C1E22AF5375A_.wvu.PrintArea" localSheetId="13" hidden="1">'Sch-7 After Discount'!$A$1:$D$35</definedName>
    <definedName name="Z_E31EEC54_5F58_47EA_99FC_C1E22AF5375A_.wvu.PrintArea" localSheetId="14" hidden="1">'Sch-8'!$A$1:$N$27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0" hidden="1">'Sch-5'!$3:$13</definedName>
    <definedName name="Z_E31EEC54_5F58_47EA_99FC_C1E22AF5375A_.wvu.PrintTitles" localSheetId="9" hidden="1">'Sch-5 Dis'!$3:$13</definedName>
    <definedName name="Z_E31EEC54_5F58_47EA_99FC_C1E22AF5375A_.wvu.PrintTitles" localSheetId="12" hidden="1">'Sch-7'!$3:$13</definedName>
    <definedName name="Z_E31EEC54_5F58_47EA_99FC_C1E22AF5375A_.wvu.PrintTitles" localSheetId="13" hidden="1">'Sch-7 After Discount'!$3:$13</definedName>
    <definedName name="Z_E31EEC54_5F58_47EA_99FC_C1E22AF5375A_.wvu.PrintTitles" localSheetId="14" hidden="1">'Sch-8'!$14:$14</definedName>
    <definedName name="Z_E31EEC54_5F58_47EA_99FC_C1E22AF5375A_.wvu.Rows" localSheetId="1" hidden="1">Cover!$7:$7</definedName>
    <definedName name="Z_E31EEC54_5F58_47EA_99FC_C1E22AF5375A_.wvu.Rows" localSheetId="15"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4" hidden="1">'Sch-8'!$17:$18,'Sch-8'!$100:$218</definedName>
    <definedName name="Z_E97134B6_5E8D_4951_8DA0_73D065532361_.wvu.Cols" localSheetId="15"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0" hidden="1">'Sch-5'!$I:$P</definedName>
    <definedName name="Z_E97134B6_5E8D_4951_8DA0_73D065532361_.wvu.Cols" localSheetId="14" hidden="1">'Sch-8'!$O:$O,'Sch-8'!$AG:$AM</definedName>
    <definedName name="Z_E97134B6_5E8D_4951_8DA0_73D065532361_.wvu.FilterData" localSheetId="4" hidden="1">'Sch-1'!#REF!</definedName>
    <definedName name="Z_E97134B6_5E8D_4951_8DA0_73D065532361_.wvu.FilterData" localSheetId="5" hidden="1">'Sch-2'!$G$46:$J$47</definedName>
    <definedName name="Z_E97134B6_5E8D_4951_8DA0_73D065532361_.wvu.FilterData" localSheetId="6" hidden="1">'Sch-3 '!$A$26:$P$27</definedName>
    <definedName name="Z_E97134B6_5E8D_4951_8DA0_73D065532361_.wvu.PrintArea" localSheetId="16" hidden="1">'Bid Form 2nd Envelope'!$A$1:$F$62</definedName>
    <definedName name="Z_E97134B6_5E8D_4951_8DA0_73D065532361_.wvu.PrintArea" localSheetId="15" hidden="1">Discount!$A$2:$G$43</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'Sch-1'!$A$1:$O$56</definedName>
    <definedName name="Z_E97134B6_5E8D_4951_8DA0_73D065532361_.wvu.PrintArea" localSheetId="5" hidden="1">'Sch-2'!$A$1:$J$54</definedName>
    <definedName name="Z_E97134B6_5E8D_4951_8DA0_73D065532361_.wvu.PrintArea" localSheetId="6" hidden="1">'Sch-3 '!$A$1:$P$33</definedName>
    <definedName name="Z_E97134B6_5E8D_4951_8DA0_73D065532361_.wvu.PrintArea" localSheetId="7" hidden="1">'Sch-4'!$A$1:$Q$41</definedName>
    <definedName name="Z_E97134B6_5E8D_4951_8DA0_73D065532361_.wvu.PrintArea" localSheetId="8" hidden="1">'Sch-4b'!$A$1:$Q$43</definedName>
    <definedName name="Z_E97134B6_5E8D_4951_8DA0_73D065532361_.wvu.PrintArea" localSheetId="10" hidden="1">'Sch-5'!$A$1:$E$26</definedName>
    <definedName name="Z_E97134B6_5E8D_4951_8DA0_73D065532361_.wvu.PrintArea" localSheetId="9" hidden="1">'Sch-5 Dis'!$A$1:$E$26</definedName>
    <definedName name="Z_E97134B6_5E8D_4951_8DA0_73D065532361_.wvu.PrintArea" localSheetId="11" hidden="1">'Sch-6(buy-back)'!$A$1:$Q$32</definedName>
    <definedName name="Z_E97134B6_5E8D_4951_8DA0_73D065532361_.wvu.PrintArea" localSheetId="12" hidden="1">'Sch-7'!$A$1:$D$35</definedName>
    <definedName name="Z_E97134B6_5E8D_4951_8DA0_73D065532361_.wvu.PrintArea" localSheetId="13" hidden="1">'Sch-7 After Discount'!$A$1:$D$35</definedName>
    <definedName name="Z_E97134B6_5E8D_4951_8DA0_73D065532361_.wvu.PrintArea" localSheetId="14" hidden="1">'Sch-8'!$A$1:$M$27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0" hidden="1">'Sch-5'!$3:$13</definedName>
    <definedName name="Z_E97134B6_5E8D_4951_8DA0_73D065532361_.wvu.PrintTitles" localSheetId="9" hidden="1">'Sch-5 Dis'!$3:$13</definedName>
    <definedName name="Z_E97134B6_5E8D_4951_8DA0_73D065532361_.wvu.PrintTitles" localSheetId="12" hidden="1">'Sch-7'!$3:$13</definedName>
    <definedName name="Z_E97134B6_5E8D_4951_8DA0_73D065532361_.wvu.PrintTitles" localSheetId="13" hidden="1">'Sch-7 After Discount'!$3:$13</definedName>
    <definedName name="Z_E97134B6_5E8D_4951_8DA0_73D065532361_.wvu.PrintTitles" localSheetId="14" hidden="1">'Sch-8'!$14:$14</definedName>
    <definedName name="Z_E97134B6_5E8D_4951_8DA0_73D065532361_.wvu.Rows" localSheetId="1" hidden="1">Cover!$7:$7</definedName>
    <definedName name="Z_E97134B6_5E8D_4951_8DA0_73D065532361_.wvu.Rows" localSheetId="15"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4" hidden="1">'Sch-8'!$24:$24,'Sch-8'!$100:$218</definedName>
    <definedName name="Z_E9F4E142_7D26_464D_BECA_4F3806DB1FE1_.wvu.Cols" localSheetId="15"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0" hidden="1">'Sch-5'!$I:$P</definedName>
    <definedName name="Z_E9F4E142_7D26_464D_BECA_4F3806DB1FE1_.wvu.Cols" localSheetId="14" hidden="1">'Sch-8'!$O:$O,'Sch-8'!$AG:$AM</definedName>
    <definedName name="Z_E9F4E142_7D26_464D_BECA_4F3806DB1FE1_.wvu.FilterData" localSheetId="4" hidden="1">'Sch-1'!#REF!</definedName>
    <definedName name="Z_E9F4E142_7D26_464D_BECA_4F3806DB1FE1_.wvu.FilterData" localSheetId="5" hidden="1">'Sch-2'!$G$46:$J$47</definedName>
    <definedName name="Z_E9F4E142_7D26_464D_BECA_4F3806DB1FE1_.wvu.FilterData" localSheetId="6" hidden="1">'Sch-3 '!$A$26:$P$27</definedName>
    <definedName name="Z_E9F4E142_7D26_464D_BECA_4F3806DB1FE1_.wvu.PrintArea" localSheetId="16" hidden="1">'Bid Form 2nd Envelope'!$A$1:$F$62</definedName>
    <definedName name="Z_E9F4E142_7D26_464D_BECA_4F3806DB1FE1_.wvu.PrintArea" localSheetId="15" hidden="1">Discount!$A$2:$G$43</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'Sch-1'!$A$1:$O$56</definedName>
    <definedName name="Z_E9F4E142_7D26_464D_BECA_4F3806DB1FE1_.wvu.PrintArea" localSheetId="5" hidden="1">'Sch-2'!$A$1:$J$54</definedName>
    <definedName name="Z_E9F4E142_7D26_464D_BECA_4F3806DB1FE1_.wvu.PrintArea" localSheetId="6" hidden="1">'Sch-3 '!$A$1:$P$33</definedName>
    <definedName name="Z_E9F4E142_7D26_464D_BECA_4F3806DB1FE1_.wvu.PrintArea" localSheetId="7" hidden="1">'Sch-4'!$A$1:$Q$41</definedName>
    <definedName name="Z_E9F4E142_7D26_464D_BECA_4F3806DB1FE1_.wvu.PrintArea" localSheetId="8" hidden="1">'Sch-4b'!$A$1:$Q$43</definedName>
    <definedName name="Z_E9F4E142_7D26_464D_BECA_4F3806DB1FE1_.wvu.PrintArea" localSheetId="10" hidden="1">'Sch-5'!$A$1:$E$26</definedName>
    <definedName name="Z_E9F4E142_7D26_464D_BECA_4F3806DB1FE1_.wvu.PrintArea" localSheetId="9" hidden="1">'Sch-5 Dis'!$A$1:$E$26</definedName>
    <definedName name="Z_E9F4E142_7D26_464D_BECA_4F3806DB1FE1_.wvu.PrintArea" localSheetId="11" hidden="1">'Sch-6(buy-back)'!$A$1:$Q$32</definedName>
    <definedName name="Z_E9F4E142_7D26_464D_BECA_4F3806DB1FE1_.wvu.PrintArea" localSheetId="12" hidden="1">'Sch-7'!$A$1:$D$36</definedName>
    <definedName name="Z_E9F4E142_7D26_464D_BECA_4F3806DB1FE1_.wvu.PrintArea" localSheetId="13" hidden="1">'Sch-7 After Discount'!$A$1:$D$36</definedName>
    <definedName name="Z_E9F4E142_7D26_464D_BECA_4F3806DB1FE1_.wvu.PrintArea" localSheetId="14" hidden="1">'Sch-8'!$A$1:$M$27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0" hidden="1">'Sch-5'!$3:$13</definedName>
    <definedName name="Z_E9F4E142_7D26_464D_BECA_4F3806DB1FE1_.wvu.PrintTitles" localSheetId="9" hidden="1">'Sch-5 Dis'!$3:$13</definedName>
    <definedName name="Z_E9F4E142_7D26_464D_BECA_4F3806DB1FE1_.wvu.PrintTitles" localSheetId="12" hidden="1">'Sch-7'!$3:$13</definedName>
    <definedName name="Z_E9F4E142_7D26_464D_BECA_4F3806DB1FE1_.wvu.PrintTitles" localSheetId="13" hidden="1">'Sch-7 After Discount'!$3:$13</definedName>
    <definedName name="Z_E9F4E142_7D26_464D_BECA_4F3806DB1FE1_.wvu.PrintTitles" localSheetId="14" hidden="1">'Sch-8'!$14:$14</definedName>
    <definedName name="Z_E9F4E142_7D26_464D_BECA_4F3806DB1FE1_.wvu.Rows" localSheetId="1" hidden="1">Cover!$7:$7</definedName>
    <definedName name="Z_E9F4E142_7D26_464D_BECA_4F3806DB1FE1_.wvu.Rows" localSheetId="15" hidden="1">Discount!$32:$34</definedName>
    <definedName name="Z_E9F4E142_7D26_464D_BECA_4F3806DB1FE1_.wvu.Rows" localSheetId="5" hidden="1">'Sch-2'!#REF!</definedName>
    <definedName name="Z_E9F4E142_7D26_464D_BECA_4F3806DB1FE1_.wvu.Rows" localSheetId="14" hidden="1">'Sch-8'!$24:$24,'Sch-8'!$100:$218</definedName>
    <definedName name="Z_ECE9294F_C910_4036_88BC_B1F2176FB06B_.wvu.Cols" localSheetId="15"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0" hidden="1">'Sch-5'!$I:$P</definedName>
    <definedName name="Z_ECE9294F_C910_4036_88BC_B1F2176FB06B_.wvu.Cols" localSheetId="14" hidden="1">'Sch-8'!$O:$O,'Sch-8'!$AG:$AM</definedName>
    <definedName name="Z_ECE9294F_C910_4036_88BC_B1F2176FB06B_.wvu.FilterData" localSheetId="4" hidden="1">'Sch-1'!#REF!</definedName>
    <definedName name="Z_ECE9294F_C910_4036_88BC_B1F2176FB06B_.wvu.FilterData" localSheetId="5" hidden="1">'Sch-2'!$G$46:$J$47</definedName>
    <definedName name="Z_ECE9294F_C910_4036_88BC_B1F2176FB06B_.wvu.FilterData" localSheetId="6" hidden="1">'Sch-3 '!$A$26:$P$27</definedName>
    <definedName name="Z_ECE9294F_C910_4036_88BC_B1F2176FB06B_.wvu.PrintArea" localSheetId="16" hidden="1">'Bid Form 2nd Envelope'!$A$1:$F$62</definedName>
    <definedName name="Z_ECE9294F_C910_4036_88BC_B1F2176FB06B_.wvu.PrintArea" localSheetId="15" hidden="1">Discount!$A$2:$G$43</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'Sch-1'!$A$1:$O$56</definedName>
    <definedName name="Z_ECE9294F_C910_4036_88BC_B1F2176FB06B_.wvu.PrintArea" localSheetId="5" hidden="1">'Sch-2'!$A$1:$J$54</definedName>
    <definedName name="Z_ECE9294F_C910_4036_88BC_B1F2176FB06B_.wvu.PrintArea" localSheetId="6" hidden="1">'Sch-3 '!$A$1:$P$33</definedName>
    <definedName name="Z_ECE9294F_C910_4036_88BC_B1F2176FB06B_.wvu.PrintArea" localSheetId="7" hidden="1">'Sch-4'!$A$1:$Q$41</definedName>
    <definedName name="Z_ECE9294F_C910_4036_88BC_B1F2176FB06B_.wvu.PrintArea" localSheetId="8" hidden="1">'Sch-4b'!$A$1:$Q$43</definedName>
    <definedName name="Z_ECE9294F_C910_4036_88BC_B1F2176FB06B_.wvu.PrintArea" localSheetId="10" hidden="1">'Sch-5'!$A$1:$E$26</definedName>
    <definedName name="Z_ECE9294F_C910_4036_88BC_B1F2176FB06B_.wvu.PrintArea" localSheetId="9" hidden="1">'Sch-5 Dis'!$A$1:$E$26</definedName>
    <definedName name="Z_ECE9294F_C910_4036_88BC_B1F2176FB06B_.wvu.PrintArea" localSheetId="11" hidden="1">'Sch-6(buy-back)'!$A$1:$Q$32</definedName>
    <definedName name="Z_ECE9294F_C910_4036_88BC_B1F2176FB06B_.wvu.PrintArea" localSheetId="12" hidden="1">'Sch-7'!$A$1:$D$36</definedName>
    <definedName name="Z_ECE9294F_C910_4036_88BC_B1F2176FB06B_.wvu.PrintArea" localSheetId="13" hidden="1">'Sch-7 After Discount'!$A$1:$D$36</definedName>
    <definedName name="Z_ECE9294F_C910_4036_88BC_B1F2176FB06B_.wvu.PrintArea" localSheetId="14" hidden="1">'Sch-8'!$A$1:$M$27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0" hidden="1">'Sch-5'!$3:$13</definedName>
    <definedName name="Z_ECE9294F_C910_4036_88BC_B1F2176FB06B_.wvu.PrintTitles" localSheetId="9" hidden="1">'Sch-5 Dis'!$3:$13</definedName>
    <definedName name="Z_ECE9294F_C910_4036_88BC_B1F2176FB06B_.wvu.PrintTitles" localSheetId="12" hidden="1">'Sch-7'!$3:$13</definedName>
    <definedName name="Z_ECE9294F_C910_4036_88BC_B1F2176FB06B_.wvu.PrintTitles" localSheetId="13" hidden="1">'Sch-7 After Discount'!$3:$13</definedName>
    <definedName name="Z_ECE9294F_C910_4036_88BC_B1F2176FB06B_.wvu.PrintTitles" localSheetId="14" hidden="1">'Sch-8'!$14:$14</definedName>
    <definedName name="Z_ECE9294F_C910_4036_88BC_B1F2176FB06B_.wvu.Rows" localSheetId="1" hidden="1">Cover!$7:$7</definedName>
    <definedName name="Z_ECE9294F_C910_4036_88BC_B1F2176FB06B_.wvu.Rows" localSheetId="15"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4" hidden="1">'Sch-8'!$24:$24,'Sch-8'!$100:$218</definedName>
    <definedName name="Z_EE46BCD1_F715_4FA9_A5FC_1B125AD601E0_.wvu.Cols" localSheetId="15"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0" hidden="1">'Sch-5'!$I:$P</definedName>
    <definedName name="Z_EE46BCD1_F715_4FA9_A5FC_1B125AD601E0_.wvu.Cols" localSheetId="14" hidden="1">'Sch-8'!$O:$O,'Sch-8'!$AG:$AM</definedName>
    <definedName name="Z_EE46BCD1_F715_4FA9_A5FC_1B125AD601E0_.wvu.FilterData" localSheetId="4" hidden="1">'Sch-1'!#REF!</definedName>
    <definedName name="Z_EE46BCD1_F715_4FA9_A5FC_1B125AD601E0_.wvu.FilterData" localSheetId="5" hidden="1">'Sch-2'!$G$46:$J$47</definedName>
    <definedName name="Z_EE46BCD1_F715_4FA9_A5FC_1B125AD601E0_.wvu.FilterData" localSheetId="6" hidden="1">'Sch-3 '!$A$26:$P$27</definedName>
    <definedName name="Z_EE46BCD1_F715_4FA9_A5FC_1B125AD601E0_.wvu.PrintArea" localSheetId="16" hidden="1">'Bid Form 2nd Envelope'!$A$1:$F$62</definedName>
    <definedName name="Z_EE46BCD1_F715_4FA9_A5FC_1B125AD601E0_.wvu.PrintArea" localSheetId="15" hidden="1">Discount!$A$2:$G$43</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'Sch-1'!$A$1:$O$56</definedName>
    <definedName name="Z_EE46BCD1_F715_4FA9_A5FC_1B125AD601E0_.wvu.PrintArea" localSheetId="5" hidden="1">'Sch-2'!$A$1:$J$54</definedName>
    <definedName name="Z_EE46BCD1_F715_4FA9_A5FC_1B125AD601E0_.wvu.PrintArea" localSheetId="6" hidden="1">'Sch-3 '!$A$1:$P$33</definedName>
    <definedName name="Z_EE46BCD1_F715_4FA9_A5FC_1B125AD601E0_.wvu.PrintArea" localSheetId="7" hidden="1">'Sch-4'!$A$1:$Q$41</definedName>
    <definedName name="Z_EE46BCD1_F715_4FA9_A5FC_1B125AD601E0_.wvu.PrintArea" localSheetId="8" hidden="1">'Sch-4b'!$A$1:$Q$43</definedName>
    <definedName name="Z_EE46BCD1_F715_4FA9_A5FC_1B125AD601E0_.wvu.PrintArea" localSheetId="10" hidden="1">'Sch-5'!$A$1:$E$26</definedName>
    <definedName name="Z_EE46BCD1_F715_4FA9_A5FC_1B125AD601E0_.wvu.PrintArea" localSheetId="9" hidden="1">'Sch-5 Dis'!$A$1:$E$26</definedName>
    <definedName name="Z_EE46BCD1_F715_4FA9_A5FC_1B125AD601E0_.wvu.PrintArea" localSheetId="11" hidden="1">'Sch-6(buy-back)'!$A$1:$Q$32</definedName>
    <definedName name="Z_EE46BCD1_F715_4FA9_A5FC_1B125AD601E0_.wvu.PrintArea" localSheetId="12" hidden="1">'Sch-7'!$A$1:$D$35</definedName>
    <definedName name="Z_EE46BCD1_F715_4FA9_A5FC_1B125AD601E0_.wvu.PrintArea" localSheetId="13" hidden="1">'Sch-7 After Discount'!$A$1:$D$35</definedName>
    <definedName name="Z_EE46BCD1_F715_4FA9_A5FC_1B125AD601E0_.wvu.PrintArea" localSheetId="14" hidden="1">'Sch-8'!$A$1:$M$27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0" hidden="1">'Sch-5'!$3:$13</definedName>
    <definedName name="Z_EE46BCD1_F715_4FA9_A5FC_1B125AD601E0_.wvu.PrintTitles" localSheetId="9" hidden="1">'Sch-5 Dis'!$3:$13</definedName>
    <definedName name="Z_EE46BCD1_F715_4FA9_A5FC_1B125AD601E0_.wvu.PrintTitles" localSheetId="12" hidden="1">'Sch-7'!$3:$13</definedName>
    <definedName name="Z_EE46BCD1_F715_4FA9_A5FC_1B125AD601E0_.wvu.PrintTitles" localSheetId="13" hidden="1">'Sch-7 After Discount'!$3:$13</definedName>
    <definedName name="Z_EE46BCD1_F715_4FA9_A5FC_1B125AD601E0_.wvu.PrintTitles" localSheetId="14" hidden="1">'Sch-8'!$14:$14</definedName>
    <definedName name="Z_EE46BCD1_F715_4FA9_A5FC_1B125AD601E0_.wvu.Rows" localSheetId="1" hidden="1">Cover!$7:$7</definedName>
    <definedName name="Z_EE46BCD1_F715_4FA9_A5FC_1B125AD601E0_.wvu.Rows" localSheetId="15" hidden="1">Discount!$32:$34</definedName>
    <definedName name="Z_EE46BCD1_F715_4FA9_A5FC_1B125AD601E0_.wvu.Rows" localSheetId="5" hidden="1">'Sch-2'!#REF!</definedName>
    <definedName name="Z_EE46BCD1_F715_4FA9_A5FC_1B125AD601E0_.wvu.Rows" localSheetId="14" hidden="1">'Sch-8'!$24:$24,'Sch-8'!$100:$218</definedName>
  </definedNames>
  <calcPr calcId="191029"/>
  <customWorkbookViews>
    <customWorkbookView name="Ram Lal {Ram Lal} - Personal View" guid="{7B2C193D-327B-40D6-809F-9A3DFB75744C}" mergeInterval="0" personalView="1" maximized="1" xWindow="-8" yWindow="-8" windowWidth="1936" windowHeight="1056" tabRatio="759" activeSheetId="2"/>
    <customWorkbookView name="Sandeep Panwar {संदीप पंवार} - Personal View" guid="{0D897A0D-14C5-4BD1-B11A-C8754685A103}" mergeInterval="0" personalView="1" maximized="1" xWindow="-8" yWindow="-8" windowWidth="1936" windowHeight="1056" tabRatio="759" activeSheetId="17"/>
    <customWorkbookView name="60001714 - Personal View" guid="{302D9D75-0757-45DA-AFBF-614F08F1401B}" mergeInterval="0" personalView="1" maximized="1" xWindow="-8" yWindow="-8" windowWidth="1936" windowHeight="1056" activeSheetId="13"/>
    <customWorkbookView name="Umesh Kumar Yadav {उमेश कुमार यादव} - Personal View" guid="{C6A7FFED-91EB-41DF-A944-2BFB2D792481}"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6" l="1"/>
  <c r="A23" i="6"/>
  <c r="A25" i="6"/>
  <c r="A27" i="6"/>
  <c r="A29" i="6"/>
  <c r="A31" i="6"/>
  <c r="A33" i="6"/>
  <c r="A35" i="6"/>
  <c r="A37" i="6"/>
  <c r="A39" i="6"/>
  <c r="A41" i="6"/>
  <c r="A43" i="6"/>
  <c r="A45" i="6"/>
  <c r="J45" i="6" l="1"/>
  <c r="K45" i="6"/>
  <c r="J44" i="6"/>
  <c r="K44" i="6"/>
  <c r="J43" i="6"/>
  <c r="K43" i="6"/>
  <c r="J42" i="6"/>
  <c r="K42" i="6"/>
  <c r="J41" i="6"/>
  <c r="K41" i="6"/>
  <c r="J40" i="6"/>
  <c r="K40" i="6"/>
  <c r="J39" i="6"/>
  <c r="K39" i="6"/>
  <c r="J38" i="6"/>
  <c r="K38" i="6"/>
  <c r="J37" i="6"/>
  <c r="K37" i="6"/>
  <c r="J36" i="6"/>
  <c r="K36" i="6"/>
  <c r="J35" i="6"/>
  <c r="K35" i="6"/>
  <c r="J34" i="6"/>
  <c r="K34" i="6"/>
  <c r="J33" i="6"/>
  <c r="K33" i="6"/>
  <c r="J32" i="6"/>
  <c r="K32" i="6"/>
  <c r="J31" i="6"/>
  <c r="K31" i="6"/>
  <c r="J30" i="6"/>
  <c r="K30" i="6"/>
  <c r="J29" i="6"/>
  <c r="K29" i="6"/>
  <c r="J28" i="6"/>
  <c r="K28" i="6"/>
  <c r="J27" i="6"/>
  <c r="K27" i="6"/>
  <c r="J26" i="6"/>
  <c r="K26" i="6"/>
  <c r="J25" i="6"/>
  <c r="K25" i="6"/>
  <c r="J24" i="6"/>
  <c r="K24" i="6"/>
  <c r="J23" i="6"/>
  <c r="K23" i="6"/>
  <c r="J22" i="6"/>
  <c r="K22" i="6"/>
  <c r="J21" i="6"/>
  <c r="K21" i="6"/>
  <c r="J20" i="6"/>
  <c r="K20" i="6"/>
  <c r="J19" i="6"/>
  <c r="A19" i="6"/>
  <c r="A3" i="5"/>
  <c r="P38" i="5"/>
  <c r="T38" i="5" s="1"/>
  <c r="N38" i="5"/>
  <c r="Q38" i="5" s="1"/>
  <c r="R38" i="5" s="1"/>
  <c r="O38" i="5" s="1"/>
  <c r="N47" i="5"/>
  <c r="B18" i="6" l="1"/>
  <c r="A7" i="15"/>
  <c r="A7" i="14"/>
  <c r="A7" i="13"/>
  <c r="A7" i="12"/>
  <c r="A7" i="11"/>
  <c r="A7" i="9"/>
  <c r="A7" i="8"/>
  <c r="A7" i="7"/>
  <c r="P18" i="12" l="1"/>
  <c r="P33" i="9"/>
  <c r="R33" i="9" s="1"/>
  <c r="S33" i="9" s="1"/>
  <c r="Q33" i="9" s="1"/>
  <c r="P32" i="9"/>
  <c r="R32" i="9" s="1"/>
  <c r="S32" i="9" s="1"/>
  <c r="Q32" i="9" s="1"/>
  <c r="A21" i="9"/>
  <c r="A23" i="9" s="1"/>
  <c r="A24" i="9" s="1"/>
  <c r="A26" i="9" s="1"/>
  <c r="A27" i="9" s="1"/>
  <c r="A29" i="9" s="1"/>
  <c r="A30" i="9" s="1"/>
  <c r="A32" i="9" s="1"/>
  <c r="A33" i="9" s="1"/>
  <c r="P30" i="9"/>
  <c r="R30" i="9" s="1"/>
  <c r="S30" i="9" s="1"/>
  <c r="Q30" i="9" s="1"/>
  <c r="P29" i="9"/>
  <c r="R29" i="9" s="1"/>
  <c r="S29" i="9" s="1"/>
  <c r="Q29" i="9" s="1"/>
  <c r="P27" i="9"/>
  <c r="R27" i="9" s="1"/>
  <c r="S27" i="9" s="1"/>
  <c r="Q27" i="9" s="1"/>
  <c r="P26" i="9"/>
  <c r="R26" i="9" s="1"/>
  <c r="S26" i="9" s="1"/>
  <c r="Q26" i="9" s="1"/>
  <c r="P24" i="9"/>
  <c r="R24" i="9" s="1"/>
  <c r="S24" i="9" s="1"/>
  <c r="Q24" i="9" s="1"/>
  <c r="P23" i="9"/>
  <c r="R23" i="9" s="1"/>
  <c r="S23" i="9" s="1"/>
  <c r="Q23" i="9" s="1"/>
  <c r="P21" i="9"/>
  <c r="R21" i="9" s="1"/>
  <c r="S21" i="9" s="1"/>
  <c r="Q21" i="9" s="1"/>
  <c r="T27" i="8"/>
  <c r="P27" i="8"/>
  <c r="R27" i="8" s="1"/>
  <c r="S27" i="8" s="1"/>
  <c r="Q27" i="8" s="1"/>
  <c r="T25" i="8"/>
  <c r="P25" i="8"/>
  <c r="R25" i="8" s="1"/>
  <c r="S25" i="8" s="1"/>
  <c r="Q25" i="8" s="1"/>
  <c r="T23" i="8"/>
  <c r="P23" i="8"/>
  <c r="R23" i="8" s="1"/>
  <c r="S23" i="8" s="1"/>
  <c r="Q23" i="8" s="1"/>
  <c r="T29" i="8"/>
  <c r="P29" i="8"/>
  <c r="R29" i="8" s="1"/>
  <c r="S29" i="8" s="1"/>
  <c r="Q29" i="8" s="1"/>
  <c r="P20" i="12" l="1"/>
  <c r="R18" i="12"/>
  <c r="S18" i="12" s="1"/>
  <c r="Q18" i="12" s="1"/>
  <c r="P11" i="12" l="1"/>
  <c r="P10" i="12"/>
  <c r="P9" i="12"/>
  <c r="P8" i="12"/>
  <c r="P7" i="12"/>
  <c r="S20" i="12" l="1"/>
  <c r="Q21" i="12"/>
  <c r="D28" i="13"/>
  <c r="D28" i="14" l="1"/>
  <c r="P20" i="9"/>
  <c r="R20" i="9" s="1"/>
  <c r="S20" i="9" s="1"/>
  <c r="Q20" i="9" s="1"/>
  <c r="T25" i="7"/>
  <c r="P25" i="7"/>
  <c r="R25" i="7" s="1"/>
  <c r="S25" i="7" s="1"/>
  <c r="Q25" i="7" s="1"/>
  <c r="T24" i="7"/>
  <c r="P24" i="7"/>
  <c r="R24" i="7" s="1"/>
  <c r="S24" i="7" s="1"/>
  <c r="Q24" i="7" s="1"/>
  <c r="T23" i="7"/>
  <c r="P23" i="7"/>
  <c r="R23" i="7" s="1"/>
  <c r="S23" i="7" s="1"/>
  <c r="Q23" i="7" s="1"/>
  <c r="T22" i="7"/>
  <c r="P22" i="7"/>
  <c r="R22" i="7" s="1"/>
  <c r="S22" i="7" s="1"/>
  <c r="Q22" i="7" s="1"/>
  <c r="T21" i="7"/>
  <c r="P21" i="7"/>
  <c r="R21" i="7" s="1"/>
  <c r="S21" i="7" s="1"/>
  <c r="Q21" i="7" s="1"/>
  <c r="T20" i="7"/>
  <c r="P20" i="7"/>
  <c r="R20" i="7" s="1"/>
  <c r="S20" i="7" s="1"/>
  <c r="Q20" i="7" s="1"/>
  <c r="T19" i="7"/>
  <c r="P19" i="7"/>
  <c r="K19" i="6"/>
  <c r="P45" i="5"/>
  <c r="T45" i="5" s="1"/>
  <c r="N45" i="5"/>
  <c r="Q45" i="5" s="1"/>
  <c r="R45" i="5" s="1"/>
  <c r="O45" i="5" s="1"/>
  <c r="P44" i="5"/>
  <c r="T44" i="5" s="1"/>
  <c r="N44" i="5"/>
  <c r="Q44" i="5" s="1"/>
  <c r="R44" i="5" s="1"/>
  <c r="O44" i="5" s="1"/>
  <c r="P43" i="5"/>
  <c r="T43" i="5" s="1"/>
  <c r="N43" i="5"/>
  <c r="Q43" i="5" s="1"/>
  <c r="R43" i="5" s="1"/>
  <c r="O43" i="5" s="1"/>
  <c r="P42" i="5"/>
  <c r="T42" i="5" s="1"/>
  <c r="N42" i="5"/>
  <c r="Q42" i="5" s="1"/>
  <c r="R42" i="5" s="1"/>
  <c r="O42" i="5" s="1"/>
  <c r="P41" i="5"/>
  <c r="T41" i="5" s="1"/>
  <c r="N41" i="5"/>
  <c r="Q41" i="5" s="1"/>
  <c r="R41" i="5" s="1"/>
  <c r="O41" i="5" s="1"/>
  <c r="P40" i="5"/>
  <c r="T40" i="5" s="1"/>
  <c r="N40" i="5"/>
  <c r="Q40" i="5" s="1"/>
  <c r="R40" i="5" s="1"/>
  <c r="O40" i="5" s="1"/>
  <c r="P39" i="5"/>
  <c r="T39" i="5" s="1"/>
  <c r="N39" i="5"/>
  <c r="Q39" i="5" s="1"/>
  <c r="R39" i="5" s="1"/>
  <c r="O39" i="5" s="1"/>
  <c r="P37" i="5"/>
  <c r="T37" i="5" s="1"/>
  <c r="N37" i="5"/>
  <c r="Q37" i="5" s="1"/>
  <c r="R37" i="5" s="1"/>
  <c r="O37" i="5" s="1"/>
  <c r="P36" i="5"/>
  <c r="T36" i="5" s="1"/>
  <c r="N36" i="5"/>
  <c r="Q36" i="5" s="1"/>
  <c r="R36" i="5" s="1"/>
  <c r="O36" i="5" s="1"/>
  <c r="P35" i="5"/>
  <c r="T35" i="5" s="1"/>
  <c r="N35" i="5"/>
  <c r="Q35" i="5" s="1"/>
  <c r="R35" i="5" s="1"/>
  <c r="O35" i="5" s="1"/>
  <c r="P34" i="5"/>
  <c r="T34" i="5" s="1"/>
  <c r="N34" i="5"/>
  <c r="Q34" i="5" s="1"/>
  <c r="R34" i="5" s="1"/>
  <c r="O34" i="5" s="1"/>
  <c r="P33" i="5"/>
  <c r="T33" i="5" s="1"/>
  <c r="N33" i="5"/>
  <c r="Q33" i="5" s="1"/>
  <c r="R33" i="5" s="1"/>
  <c r="O33" i="5" s="1"/>
  <c r="P32" i="5"/>
  <c r="T32" i="5" s="1"/>
  <c r="N32" i="5"/>
  <c r="Q32" i="5" s="1"/>
  <c r="R32" i="5" s="1"/>
  <c r="O32" i="5" s="1"/>
  <c r="P31" i="5"/>
  <c r="T31" i="5" s="1"/>
  <c r="N31" i="5"/>
  <c r="Q31" i="5" s="1"/>
  <c r="R31" i="5" s="1"/>
  <c r="O31" i="5" s="1"/>
  <c r="P30" i="5"/>
  <c r="T30" i="5" s="1"/>
  <c r="N30" i="5"/>
  <c r="Q30" i="5" s="1"/>
  <c r="R30" i="5" s="1"/>
  <c r="O30" i="5" s="1"/>
  <c r="P29" i="5"/>
  <c r="T29" i="5" s="1"/>
  <c r="N29" i="5"/>
  <c r="Q29" i="5" s="1"/>
  <c r="R29" i="5" s="1"/>
  <c r="O29" i="5" s="1"/>
  <c r="P28" i="5"/>
  <c r="T28" i="5" s="1"/>
  <c r="N28" i="5"/>
  <c r="Q28" i="5" s="1"/>
  <c r="R28" i="5" s="1"/>
  <c r="O28" i="5" s="1"/>
  <c r="P27" i="5"/>
  <c r="T27" i="5" s="1"/>
  <c r="N27" i="5"/>
  <c r="Q27" i="5" s="1"/>
  <c r="R27" i="5" s="1"/>
  <c r="O27" i="5" s="1"/>
  <c r="P26" i="5"/>
  <c r="T26" i="5" s="1"/>
  <c r="N26" i="5"/>
  <c r="Q26" i="5" s="1"/>
  <c r="R26" i="5" s="1"/>
  <c r="O26" i="5" s="1"/>
  <c r="P25" i="5"/>
  <c r="T25" i="5" s="1"/>
  <c r="N25" i="5"/>
  <c r="Q25" i="5" s="1"/>
  <c r="R25" i="5" s="1"/>
  <c r="O25" i="5" s="1"/>
  <c r="P24" i="5"/>
  <c r="T24" i="5" s="1"/>
  <c r="N24" i="5"/>
  <c r="Q24" i="5" s="1"/>
  <c r="R24" i="5" s="1"/>
  <c r="O24" i="5" s="1"/>
  <c r="P23" i="5"/>
  <c r="T23" i="5" s="1"/>
  <c r="N23" i="5"/>
  <c r="Q23" i="5" s="1"/>
  <c r="R23" i="5" s="1"/>
  <c r="O23" i="5" s="1"/>
  <c r="P22" i="5"/>
  <c r="T22" i="5" s="1"/>
  <c r="N22" i="5"/>
  <c r="Q22" i="5" s="1"/>
  <c r="R22" i="5" s="1"/>
  <c r="O22" i="5" s="1"/>
  <c r="P21" i="5"/>
  <c r="T21" i="5" s="1"/>
  <c r="N21" i="5"/>
  <c r="Q21" i="5" s="1"/>
  <c r="R21" i="5" s="1"/>
  <c r="O21" i="5" s="1"/>
  <c r="P20" i="5"/>
  <c r="T20" i="5" s="1"/>
  <c r="N20" i="5"/>
  <c r="Q20" i="5" s="1"/>
  <c r="R20" i="5" s="1"/>
  <c r="O20" i="5" s="1"/>
  <c r="P19" i="5"/>
  <c r="T19" i="5" s="1"/>
  <c r="N19" i="5"/>
  <c r="R19" i="7" l="1"/>
  <c r="S19" i="7" s="1"/>
  <c r="Q19" i="7" s="1"/>
  <c r="Q28" i="7" s="1"/>
  <c r="P27" i="7"/>
  <c r="J47" i="6"/>
  <c r="Q19" i="5"/>
  <c r="R19" i="5" s="1"/>
  <c r="O19" i="5" s="1"/>
  <c r="N49" i="5" s="1"/>
  <c r="N46" i="5"/>
  <c r="N48" i="5" s="1"/>
  <c r="D25" i="10"/>
  <c r="B25" i="10"/>
  <c r="D24" i="10"/>
  <c r="B24" i="10"/>
  <c r="D11" i="10"/>
  <c r="B11" i="10"/>
  <c r="D10" i="10"/>
  <c r="B10" i="10"/>
  <c r="D9" i="10"/>
  <c r="B9" i="10"/>
  <c r="D8" i="10"/>
  <c r="B8" i="10"/>
  <c r="D7" i="10"/>
  <c r="A7" i="10"/>
  <c r="A6" i="10"/>
  <c r="A3" i="10"/>
  <c r="A1" i="10"/>
  <c r="M56" i="5"/>
  <c r="J54" i="6" s="1"/>
  <c r="O33" i="7" s="1"/>
  <c r="O30" i="12" s="1"/>
  <c r="M55" i="5"/>
  <c r="D24" i="11" s="1"/>
  <c r="D34" i="13" s="1"/>
  <c r="D34" i="14" s="1"/>
  <c r="N25" i="15" s="1"/>
  <c r="F41" i="16" s="1"/>
  <c r="F47" i="17" s="1"/>
  <c r="B55" i="5"/>
  <c r="B54" i="5"/>
  <c r="C11" i="5"/>
  <c r="C12" i="6" s="1"/>
  <c r="C11" i="7" s="1"/>
  <c r="B11" i="8" s="1"/>
  <c r="C10" i="5"/>
  <c r="C11" i="6" s="1"/>
  <c r="C10" i="7" s="1"/>
  <c r="B10" i="8" s="1"/>
  <c r="C9" i="5"/>
  <c r="C10" i="6" s="1"/>
  <c r="C9" i="7" s="1"/>
  <c r="B9" i="8" s="1"/>
  <c r="C8" i="5"/>
  <c r="C9" i="6" s="1"/>
  <c r="C8" i="7" s="1"/>
  <c r="B8" i="8" s="1"/>
  <c r="A1" i="4"/>
  <c r="B3" i="2"/>
  <c r="B2" i="2"/>
  <c r="A60" i="17"/>
  <c r="F45" i="17"/>
  <c r="A13" i="17"/>
  <c r="A12" i="17"/>
  <c r="A11" i="17"/>
  <c r="A10" i="17"/>
  <c r="A9" i="17"/>
  <c r="B6" i="17"/>
  <c r="AG7" i="17" s="1"/>
  <c r="AG8" i="17" s="1"/>
  <c r="Z2" i="17"/>
  <c r="Z1" i="17"/>
  <c r="G39" i="16"/>
  <c r="I30" i="16"/>
  <c r="H30" i="16"/>
  <c r="I29" i="16"/>
  <c r="I28" i="16"/>
  <c r="I27" i="16"/>
  <c r="I26" i="16"/>
  <c r="I25" i="16"/>
  <c r="H23" i="16"/>
  <c r="I23" i="16" s="1"/>
  <c r="I16" i="16"/>
  <c r="J218" i="15"/>
  <c r="I218" i="15"/>
  <c r="J217" i="15"/>
  <c r="I217" i="15"/>
  <c r="J216" i="15"/>
  <c r="I216" i="15"/>
  <c r="J215" i="15"/>
  <c r="I215" i="15"/>
  <c r="A215" i="15"/>
  <c r="J214" i="15"/>
  <c r="I214" i="15"/>
  <c r="A214" i="15"/>
  <c r="J213" i="15"/>
  <c r="I213" i="15"/>
  <c r="A213" i="15"/>
  <c r="J212" i="15"/>
  <c r="I212" i="15"/>
  <c r="A212" i="15"/>
  <c r="I211" i="15"/>
  <c r="A211" i="15"/>
  <c r="J210" i="15"/>
  <c r="I210" i="15"/>
  <c r="A210" i="15"/>
  <c r="J209" i="15"/>
  <c r="I209" i="15"/>
  <c r="A209" i="15"/>
  <c r="J208" i="15"/>
  <c r="I208" i="15"/>
  <c r="A208" i="15"/>
  <c r="J207" i="15"/>
  <c r="I207" i="15"/>
  <c r="A207" i="15"/>
  <c r="I206" i="15"/>
  <c r="A206" i="15"/>
  <c r="J205" i="15"/>
  <c r="I205" i="15"/>
  <c r="J204" i="15"/>
  <c r="I204" i="15"/>
  <c r="A204" i="15"/>
  <c r="J203" i="15"/>
  <c r="I203" i="15"/>
  <c r="A203" i="15"/>
  <c r="J202" i="15"/>
  <c r="I202" i="15"/>
  <c r="A202" i="15"/>
  <c r="J201" i="15"/>
  <c r="I201" i="15"/>
  <c r="A201" i="15"/>
  <c r="J200" i="15"/>
  <c r="I200" i="15"/>
  <c r="A200" i="15"/>
  <c r="J199" i="15"/>
  <c r="I199" i="15"/>
  <c r="A199" i="15"/>
  <c r="I198" i="15"/>
  <c r="A198" i="15"/>
  <c r="J197" i="15"/>
  <c r="I197" i="15"/>
  <c r="J196" i="15"/>
  <c r="I196" i="15"/>
  <c r="A196" i="15"/>
  <c r="J195" i="15"/>
  <c r="I195" i="15"/>
  <c r="A195" i="15"/>
  <c r="I194" i="15"/>
  <c r="A194" i="15"/>
  <c r="J193" i="15"/>
  <c r="I193" i="15"/>
  <c r="J192" i="15"/>
  <c r="I192" i="15"/>
  <c r="A192" i="15"/>
  <c r="J191" i="15"/>
  <c r="I191" i="15"/>
  <c r="A191" i="15"/>
  <c r="J190" i="15"/>
  <c r="I190" i="15"/>
  <c r="A190" i="15"/>
  <c r="I189" i="15"/>
  <c r="A189" i="15"/>
  <c r="J188" i="15"/>
  <c r="I188" i="15"/>
  <c r="J187" i="15"/>
  <c r="I187" i="15"/>
  <c r="A187" i="15"/>
  <c r="J186" i="15"/>
  <c r="I186" i="15"/>
  <c r="A186" i="15"/>
  <c r="J185" i="15"/>
  <c r="I185" i="15"/>
  <c r="A185" i="15"/>
  <c r="I184" i="15"/>
  <c r="A184" i="15"/>
  <c r="J183" i="15"/>
  <c r="I183" i="15"/>
  <c r="J182" i="15"/>
  <c r="I182" i="15"/>
  <c r="A182" i="15"/>
  <c r="J181" i="15"/>
  <c r="I181" i="15"/>
  <c r="A181" i="15"/>
  <c r="J180" i="15"/>
  <c r="I180" i="15"/>
  <c r="A180" i="15"/>
  <c r="J179" i="15"/>
  <c r="I179" i="15"/>
  <c r="A179" i="15"/>
  <c r="J178" i="15"/>
  <c r="I178" i="15"/>
  <c r="A178" i="15"/>
  <c r="J177" i="15"/>
  <c r="I177" i="15"/>
  <c r="A177" i="15"/>
  <c r="J176" i="15"/>
  <c r="I176" i="15"/>
  <c r="A176" i="15"/>
  <c r="J175" i="15"/>
  <c r="I175" i="15"/>
  <c r="A175" i="15"/>
  <c r="J174" i="15"/>
  <c r="I174" i="15"/>
  <c r="A174" i="15"/>
  <c r="I173" i="15"/>
  <c r="A173" i="15"/>
  <c r="J172" i="15"/>
  <c r="I172" i="15"/>
  <c r="J171" i="15"/>
  <c r="I171" i="15"/>
  <c r="A171" i="15"/>
  <c r="J170" i="15"/>
  <c r="I170" i="15"/>
  <c r="A170" i="15"/>
  <c r="J169" i="15"/>
  <c r="I169" i="15"/>
  <c r="A169" i="15"/>
  <c r="J168" i="15"/>
  <c r="I168" i="15"/>
  <c r="A168" i="15"/>
  <c r="J167" i="15"/>
  <c r="I167" i="15"/>
  <c r="A167" i="15"/>
  <c r="J166" i="15"/>
  <c r="I166" i="15"/>
  <c r="A166" i="15"/>
  <c r="I165" i="15"/>
  <c r="A165" i="15"/>
  <c r="J164" i="15"/>
  <c r="I164" i="15"/>
  <c r="J163" i="15"/>
  <c r="I163" i="15"/>
  <c r="A163" i="15"/>
  <c r="J162" i="15"/>
  <c r="I162" i="15"/>
  <c r="A162" i="15"/>
  <c r="J161" i="15"/>
  <c r="I161" i="15"/>
  <c r="A161" i="15"/>
  <c r="J160" i="15"/>
  <c r="I160" i="15"/>
  <c r="A160" i="15"/>
  <c r="J159" i="15"/>
  <c r="I159" i="15"/>
  <c r="A159" i="15"/>
  <c r="I158" i="15"/>
  <c r="A158" i="15"/>
  <c r="I157" i="15"/>
  <c r="A157" i="15"/>
  <c r="J156" i="15"/>
  <c r="I156" i="15"/>
  <c r="J155" i="15"/>
  <c r="I155" i="15"/>
  <c r="J154" i="15"/>
  <c r="I154" i="15"/>
  <c r="A154" i="15"/>
  <c r="J153" i="15"/>
  <c r="I153" i="15"/>
  <c r="A153" i="15"/>
  <c r="J152" i="15"/>
  <c r="I152" i="15"/>
  <c r="A152" i="15"/>
  <c r="I151" i="15"/>
  <c r="A151" i="15"/>
  <c r="I150" i="15"/>
  <c r="A150" i="15"/>
  <c r="J148" i="15"/>
  <c r="I148" i="15"/>
  <c r="J147" i="15"/>
  <c r="I147" i="15"/>
  <c r="J146" i="15"/>
  <c r="I146" i="15"/>
  <c r="A146" i="15"/>
  <c r="J145" i="15"/>
  <c r="I145" i="15"/>
  <c r="A145" i="15"/>
  <c r="J144" i="15"/>
  <c r="I144" i="15"/>
  <c r="A144" i="15"/>
  <c r="J143" i="15"/>
  <c r="I143" i="15"/>
  <c r="A143" i="15"/>
  <c r="I142" i="15"/>
  <c r="A142" i="15"/>
  <c r="J141" i="15"/>
  <c r="I141" i="15"/>
  <c r="J140" i="15"/>
  <c r="I140" i="15"/>
  <c r="A140" i="15"/>
  <c r="J139" i="15"/>
  <c r="I139" i="15"/>
  <c r="A139" i="15"/>
  <c r="J138" i="15"/>
  <c r="I138" i="15"/>
  <c r="A138" i="15"/>
  <c r="I137" i="15"/>
  <c r="A137" i="15"/>
  <c r="J136" i="15"/>
  <c r="I136" i="15"/>
  <c r="J135" i="15"/>
  <c r="I135" i="15"/>
  <c r="A135" i="15"/>
  <c r="J134" i="15"/>
  <c r="I134" i="15"/>
  <c r="A134" i="15"/>
  <c r="J133" i="15"/>
  <c r="I133" i="15"/>
  <c r="A133" i="15"/>
  <c r="I132" i="15"/>
  <c r="A132" i="15"/>
  <c r="J131" i="15"/>
  <c r="I131" i="15"/>
  <c r="J130" i="15"/>
  <c r="I130" i="15"/>
  <c r="A130" i="15"/>
  <c r="J129" i="15"/>
  <c r="I129" i="15"/>
  <c r="A129" i="15"/>
  <c r="J128" i="15"/>
  <c r="I128" i="15"/>
  <c r="A128" i="15"/>
  <c r="J127" i="15"/>
  <c r="I127" i="15"/>
  <c r="A127" i="15"/>
  <c r="I126" i="15"/>
  <c r="A126" i="15"/>
  <c r="J125" i="15"/>
  <c r="I125" i="15"/>
  <c r="J124" i="15"/>
  <c r="I124" i="15"/>
  <c r="A124" i="15"/>
  <c r="J123" i="15"/>
  <c r="I123" i="15"/>
  <c r="A123" i="15"/>
  <c r="J122" i="15"/>
  <c r="I122" i="15"/>
  <c r="A122" i="15"/>
  <c r="J121" i="15"/>
  <c r="I121" i="15"/>
  <c r="A121" i="15"/>
  <c r="I120" i="15"/>
  <c r="A120" i="15"/>
  <c r="I119" i="15"/>
  <c r="A119" i="15"/>
  <c r="I118" i="15"/>
  <c r="A118" i="15"/>
  <c r="J117" i="15"/>
  <c r="I117" i="15"/>
  <c r="J116" i="15"/>
  <c r="I116" i="15"/>
  <c r="A116" i="15"/>
  <c r="J115" i="15"/>
  <c r="I115" i="15"/>
  <c r="A115" i="15"/>
  <c r="I114" i="15"/>
  <c r="A114" i="15"/>
  <c r="J113" i="15"/>
  <c r="I113" i="15"/>
  <c r="A113" i="15"/>
  <c r="J112" i="15"/>
  <c r="I112" i="15"/>
  <c r="A112" i="15"/>
  <c r="J110" i="15"/>
  <c r="J109" i="15"/>
  <c r="J108" i="15"/>
  <c r="A108" i="15"/>
  <c r="J107" i="15"/>
  <c r="A107" i="15"/>
  <c r="J106" i="15"/>
  <c r="I106" i="15"/>
  <c r="J103" i="15"/>
  <c r="I103" i="15"/>
  <c r="A103" i="15"/>
  <c r="J102" i="15"/>
  <c r="I102" i="15"/>
  <c r="J26" i="15"/>
  <c r="J25" i="15"/>
  <c r="M18" i="15"/>
  <c r="M17" i="15"/>
  <c r="Q17" i="15" s="1"/>
  <c r="R17" i="15" s="1"/>
  <c r="N17" i="15" s="1"/>
  <c r="K11" i="15"/>
  <c r="I11" i="15"/>
  <c r="I110" i="15" s="1"/>
  <c r="AI10" i="15"/>
  <c r="K10" i="15"/>
  <c r="I10" i="15"/>
  <c r="I109" i="15" s="1"/>
  <c r="K9" i="15"/>
  <c r="I9" i="15"/>
  <c r="I108" i="15" s="1"/>
  <c r="K8" i="15"/>
  <c r="I8" i="15"/>
  <c r="I107" i="15" s="1"/>
  <c r="K7" i="15"/>
  <c r="A106" i="15"/>
  <c r="AI6" i="15"/>
  <c r="AI5" i="15"/>
  <c r="AI4" i="15"/>
  <c r="AI3" i="15"/>
  <c r="D11" i="14"/>
  <c r="B11" i="14"/>
  <c r="D10" i="14"/>
  <c r="B10" i="14"/>
  <c r="D9" i="14"/>
  <c r="B9" i="14"/>
  <c r="D8" i="14"/>
  <c r="B8" i="14"/>
  <c r="D7" i="14"/>
  <c r="D11" i="13"/>
  <c r="B11" i="13"/>
  <c r="D10" i="13"/>
  <c r="B10" i="13"/>
  <c r="D9" i="13"/>
  <c r="B9" i="13"/>
  <c r="D8" i="13"/>
  <c r="B8" i="13"/>
  <c r="D7" i="13"/>
  <c r="O17" i="11"/>
  <c r="K17" i="11"/>
  <c r="I17" i="11"/>
  <c r="M17" i="11" s="1"/>
  <c r="O16" i="11"/>
  <c r="K16" i="11"/>
  <c r="O14" i="11"/>
  <c r="K14" i="11"/>
  <c r="K18" i="11" s="1"/>
  <c r="D11" i="11"/>
  <c r="D10" i="11"/>
  <c r="D9" i="11"/>
  <c r="D8" i="11"/>
  <c r="D7" i="11"/>
  <c r="P11" i="9"/>
  <c r="P10" i="9"/>
  <c r="P9" i="9"/>
  <c r="P8" i="9"/>
  <c r="P7" i="9"/>
  <c r="T33" i="8"/>
  <c r="T34" i="8" s="1"/>
  <c r="T31" i="8"/>
  <c r="P31" i="8"/>
  <c r="R31" i="8" s="1"/>
  <c r="S31" i="8" s="1"/>
  <c r="Q31" i="8" s="1"/>
  <c r="P11" i="8"/>
  <c r="P10" i="8"/>
  <c r="P9" i="8"/>
  <c r="P8" i="8"/>
  <c r="P7" i="8"/>
  <c r="M11" i="7"/>
  <c r="AM10" i="7"/>
  <c r="M10" i="7"/>
  <c r="M9" i="7"/>
  <c r="M8" i="7"/>
  <c r="M7" i="7"/>
  <c r="AM6" i="7"/>
  <c r="AM5" i="7"/>
  <c r="AM4" i="7"/>
  <c r="AM3" i="7"/>
  <c r="I11" i="6"/>
  <c r="I10" i="6"/>
  <c r="I9" i="6"/>
  <c r="I8" i="6"/>
  <c r="C8" i="6"/>
  <c r="I7" i="6"/>
  <c r="G32" i="4"/>
  <c r="A15" i="4"/>
  <c r="A14" i="4"/>
  <c r="A10" i="4"/>
  <c r="A9" i="4"/>
  <c r="A6" i="5" s="1"/>
  <c r="A7" i="4"/>
  <c r="K6" i="4"/>
  <c r="AJ8" i="5"/>
  <c r="AJ2" i="5"/>
  <c r="AJ1" i="5"/>
  <c r="A6" i="6" l="1"/>
  <c r="A6" i="12"/>
  <c r="A6" i="7"/>
  <c r="A6" i="8"/>
  <c r="A6" i="15"/>
  <c r="A105" i="15" s="1"/>
  <c r="A6" i="11"/>
  <c r="A6" i="13"/>
  <c r="A6" i="14"/>
  <c r="A6" i="9"/>
  <c r="Q18" i="15"/>
  <c r="R18" i="15" s="1"/>
  <c r="N18" i="15" s="1"/>
  <c r="N21" i="15" s="1"/>
  <c r="D26" i="13"/>
  <c r="B10" i="9"/>
  <c r="B10" i="11" s="1"/>
  <c r="B10" i="12"/>
  <c r="B9" i="9"/>
  <c r="B9" i="11" s="1"/>
  <c r="B9" i="12"/>
  <c r="B11" i="9"/>
  <c r="B11" i="11" s="1"/>
  <c r="B11" i="12"/>
  <c r="B53" i="6"/>
  <c r="D32" i="7" s="1"/>
  <c r="B30" i="12"/>
  <c r="B52" i="6"/>
  <c r="B29" i="12"/>
  <c r="B8" i="9"/>
  <c r="B8" i="11" s="1"/>
  <c r="B8" i="12"/>
  <c r="A1" i="6"/>
  <c r="A1" i="12"/>
  <c r="A2" i="16"/>
  <c r="A1" i="11"/>
  <c r="A1" i="15"/>
  <c r="A100" i="15" s="1"/>
  <c r="A1" i="7"/>
  <c r="A1" i="17"/>
  <c r="A1" i="13"/>
  <c r="A1" i="8"/>
  <c r="A1" i="9"/>
  <c r="A1" i="14"/>
  <c r="A3" i="6"/>
  <c r="A3" i="12"/>
  <c r="A3" i="15"/>
  <c r="A102" i="15" s="1"/>
  <c r="A3" i="13"/>
  <c r="A3" i="9"/>
  <c r="A3" i="7"/>
  <c r="A3" i="14"/>
  <c r="A3" i="11"/>
  <c r="C12" i="16"/>
  <c r="C15" i="17"/>
  <c r="A3" i="8"/>
  <c r="Q36" i="9"/>
  <c r="P35" i="9"/>
  <c r="H29" i="16" s="1"/>
  <c r="D14" i="13"/>
  <c r="Q34" i="8"/>
  <c r="AG6" i="17"/>
  <c r="B40" i="9"/>
  <c r="A1" i="5"/>
  <c r="B24" i="11"/>
  <c r="B34" i="13" s="1"/>
  <c r="B34" i="14" s="1"/>
  <c r="E25" i="15" s="1"/>
  <c r="C41" i="16" s="1"/>
  <c r="B47" i="17" s="1"/>
  <c r="O41" i="9"/>
  <c r="O39" i="8"/>
  <c r="AI7" i="15"/>
  <c r="M20" i="15"/>
  <c r="A2" i="4"/>
  <c r="J53" i="6"/>
  <c r="O32" i="7" s="1"/>
  <c r="O29" i="12" s="1"/>
  <c r="B41" i="9"/>
  <c r="B25" i="11"/>
  <c r="B35" i="13" s="1"/>
  <c r="B35" i="14" s="1"/>
  <c r="E26" i="15" s="1"/>
  <c r="C42" i="16" s="1"/>
  <c r="B48" i="17" s="1"/>
  <c r="O18" i="11"/>
  <c r="B38" i="8"/>
  <c r="AM7" i="7"/>
  <c r="B39" i="8"/>
  <c r="D25" i="11"/>
  <c r="D35" i="13" s="1"/>
  <c r="D35" i="14" s="1"/>
  <c r="N26" i="15" s="1"/>
  <c r="F42" i="16" s="1"/>
  <c r="F48" i="17" s="1"/>
  <c r="D31" i="7"/>
  <c r="K47" i="6"/>
  <c r="S33" i="8"/>
  <c r="T46" i="5"/>
  <c r="AG9" i="17"/>
  <c r="P33" i="8"/>
  <c r="T27" i="7"/>
  <c r="T28" i="7" s="1"/>
  <c r="P46" i="5"/>
  <c r="B42" i="17" l="1"/>
  <c r="D17" i="11"/>
  <c r="D15" i="11"/>
  <c r="D22" i="13"/>
  <c r="S27" i="7"/>
  <c r="H22" i="16"/>
  <c r="I22" i="16" s="1"/>
  <c r="H18" i="16"/>
  <c r="I18" i="16" s="1"/>
  <c r="H25" i="16"/>
  <c r="O40" i="9"/>
  <c r="O38" i="8"/>
  <c r="S35" i="9"/>
  <c r="D20" i="13"/>
  <c r="H28" i="16"/>
  <c r="H21" i="16"/>
  <c r="I21" i="16" s="1"/>
  <c r="H27" i="16"/>
  <c r="D18" i="13"/>
  <c r="H20" i="16"/>
  <c r="I20" i="16" s="1"/>
  <c r="H16" i="16"/>
  <c r="H15" i="16"/>
  <c r="I15" i="16" s="1"/>
  <c r="D16" i="13"/>
  <c r="H19" i="16"/>
  <c r="I19" i="16" s="1"/>
  <c r="H26" i="16"/>
  <c r="AE1" i="5"/>
  <c r="AE2" i="5" s="1"/>
  <c r="D18" i="11" l="1"/>
  <c r="D24" i="13"/>
  <c r="D30" i="13" s="1"/>
  <c r="D31" i="13" s="1"/>
  <c r="K22" i="16"/>
  <c r="D22" i="14" s="1"/>
  <c r="K18" i="16"/>
  <c r="K21" i="16"/>
  <c r="D20" i="14" s="1"/>
  <c r="K23" i="16"/>
  <c r="K20" i="16"/>
  <c r="K19" i="16"/>
  <c r="D16" i="14" s="1"/>
  <c r="D18" i="14" l="1"/>
  <c r="D16" i="10"/>
  <c r="D14" i="14"/>
  <c r="D14" i="10"/>
  <c r="D18" i="10" l="1"/>
  <c r="D24" i="14" s="1"/>
  <c r="D30" i="14" l="1"/>
  <c r="D31" i="14" s="1"/>
  <c r="AB17" i="17" s="1"/>
  <c r="B17" i="17" s="1"/>
</calcChain>
</file>

<file path=xl/sharedStrings.xml><?xml version="1.0" encoding="utf-8"?>
<sst xmlns="http://schemas.openxmlformats.org/spreadsheetml/2006/main" count="974" uniqueCount="438">
  <si>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</si>
  <si>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</si>
  <si>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</si>
  <si>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</si>
  <si>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</si>
  <si>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</si>
  <si>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</si>
  <si>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</si>
  <si>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</si>
  <si>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</si>
  <si>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</si>
  <si>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</si>
  <si>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</si>
  <si>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</si>
  <si>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</si>
  <si>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</si>
  <si>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</si>
  <si>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</si>
  <si>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</si>
  <si>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</si>
  <si>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</si>
  <si>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</si>
  <si>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</si>
  <si>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</si>
  <si>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</si>
  <si>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</si>
  <si>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</si>
  <si>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</si>
  <si>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</si>
  <si>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</si>
  <si>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</si>
  <si>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</si>
  <si>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</si>
  <si>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I</t>
  </si>
  <si>
    <t xml:space="preserve">EA </t>
  </si>
  <si>
    <t>II</t>
  </si>
  <si>
    <t xml:space="preserve">Total Ex-works Price </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</si>
  <si>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</si>
  <si>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</si>
  <si>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</si>
  <si>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</si>
  <si>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</si>
  <si>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</si>
  <si>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</si>
  <si>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</si>
  <si>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</si>
  <si>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</si>
  <si>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ORIGINAL</t>
  </si>
  <si>
    <t>Price Schedules</t>
  </si>
  <si>
    <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</si>
  <si>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</si>
  <si>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</si>
  <si>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</si>
  <si>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</si>
  <si>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</si>
  <si>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</si>
  <si>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</si>
  <si>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</si>
  <si>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</si>
  <si>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</si>
  <si>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</si>
  <si>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</si>
  <si>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</si>
  <si>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</si>
  <si>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</si>
  <si>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</si>
  <si>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</si>
  <si>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</si>
  <si>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</si>
  <si>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</si>
  <si>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</si>
  <si>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</si>
  <si>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</si>
  <si>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</si>
  <si>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</si>
  <si>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</si>
  <si>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</si>
  <si>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</si>
  <si>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</si>
  <si>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</si>
  <si>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</si>
  <si>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</si>
  <si>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</si>
  <si>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</si>
  <si>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</si>
  <si>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</si>
  <si>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</si>
  <si>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</si>
  <si>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</si>
  <si>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</si>
  <si>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</si>
  <si>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</si>
  <si>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</si>
  <si>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</si>
  <si>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</si>
  <si>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</si>
  <si>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</si>
  <si>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</si>
  <si>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</si>
  <si>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</si>
  <si>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</si>
  <si>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</si>
  <si>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</si>
  <si>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</si>
  <si>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</si>
  <si>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</si>
  <si>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</si>
  <si>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</si>
  <si>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</si>
  <si>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</si>
  <si>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</si>
  <si>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</si>
  <si>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</si>
  <si>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</si>
  <si>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</si>
  <si>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</si>
  <si>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</si>
  <si>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</si>
  <si>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</si>
  <si>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</si>
  <si>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</si>
  <si>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</si>
  <si>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</si>
  <si>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</si>
  <si>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</si>
  <si>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</si>
  <si>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</si>
  <si>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</si>
  <si>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</si>
  <si>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</si>
  <si>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</si>
  <si>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</si>
  <si>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</si>
  <si>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</si>
  <si>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</si>
  <si>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</si>
  <si>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</si>
  <si>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</si>
  <si>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</si>
  <si>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</si>
  <si>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</si>
  <si>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</si>
  <si>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</si>
  <si>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</si>
  <si>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</si>
  <si>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</si>
  <si>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</si>
  <si>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</si>
  <si>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</si>
  <si>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</si>
  <si>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</si>
  <si>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</si>
  <si>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Total Training Charges</t>
  </si>
  <si>
    <t>Maintenance Charges during &amp; after Defect Liability Period</t>
  </si>
  <si>
    <t>Unit Maintenance Charges excluding GST</t>
  </si>
  <si>
    <t>Total Maintenance  Charges excluding GST</t>
  </si>
  <si>
    <t>Total Maintenance Charges during and after Defect Liabilty Period</t>
  </si>
  <si>
    <t>Schedule - 5</t>
  </si>
  <si>
    <t>(SUMMARY OF TAXES &amp; DUTIES APPLICABLE ON PLANT &amp; EQUIPMENT)</t>
  </si>
  <si>
    <t>Name     :</t>
  </si>
  <si>
    <t>Address :</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</si>
  <si>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</si>
  <si>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</si>
  <si>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</si>
  <si>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</si>
  <si>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</si>
  <si>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</si>
  <si>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</si>
  <si>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</si>
  <si>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</si>
  <si>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</si>
  <si>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</si>
  <si>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</si>
  <si>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(Schedule-3), Training to be imparted in India (Schedule-4a) and Maintenance Charges during and after Defect Liabilty Period (Schedule-4b)</t>
  </si>
  <si>
    <t xml:space="preserve">GRAND TOTAL [1+2] </t>
  </si>
  <si>
    <t>Grand Total after Discount</t>
  </si>
  <si>
    <t>Grand Total after MPD</t>
  </si>
  <si>
    <t xml:space="preserve">Date         : </t>
  </si>
  <si>
    <t>Place        :</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</si>
  <si>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</si>
  <si>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</si>
  <si>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</si>
  <si>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</si>
  <si>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</si>
  <si>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</si>
  <si>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</si>
  <si>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</si>
  <si>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</si>
  <si>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</si>
  <si>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</si>
  <si>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</si>
  <si>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</si>
  <si>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</si>
  <si>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</si>
  <si>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</si>
  <si>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r>
      <t xml:space="preserve">Type Test Charges 
</t>
    </r>
    <r>
      <rPr>
        <sz val="10"/>
        <rFont val="Book Antiqua"/>
        <family val="1"/>
      </rPr>
      <t>[Total of this Schedule is included in Schedule - 1 above.]</t>
    </r>
  </si>
  <si>
    <t>Schedule 7</t>
  </si>
  <si>
    <t>As per lum-sum on Sch-7</t>
  </si>
  <si>
    <t>As per Percent on Sch-7</t>
  </si>
  <si>
    <t>Multipackage Discount</t>
  </si>
  <si>
    <t>Type tests Charges:</t>
  </si>
  <si>
    <t>SL. NO.</t>
  </si>
  <si>
    <t>Line Item No</t>
  </si>
  <si>
    <t>Code</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</si>
  <si>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</si>
  <si>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</si>
  <si>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</si>
  <si>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</si>
  <si>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</si>
  <si>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</si>
  <si>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</si>
  <si>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</si>
  <si>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</si>
  <si>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</si>
  <si>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</si>
  <si>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</si>
  <si>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</si>
  <si>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</si>
  <si>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</si>
  <si>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</si>
  <si>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</si>
  <si>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</si>
  <si>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</si>
  <si>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</si>
  <si>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</si>
  <si>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</si>
  <si>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</si>
  <si>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</si>
  <si>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</si>
  <si>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</si>
  <si>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</si>
  <si>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</si>
  <si>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</si>
  <si>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</si>
  <si>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</si>
  <si>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 during and after DLP</t>
  </si>
  <si>
    <t>Schedule-4b : Maintenance Charges</t>
  </si>
  <si>
    <t>Schedule-7 : Type Test Charges</t>
  </si>
  <si>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</si>
  <si>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</si>
  <si>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</si>
  <si>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</si>
  <si>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</si>
  <si>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</si>
  <si>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</si>
  <si>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</si>
  <si>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</si>
  <si>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</si>
  <si>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</si>
  <si>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</si>
  <si>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</si>
  <si>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</si>
  <si>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</si>
  <si>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</si>
  <si>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</si>
  <si>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</si>
  <si>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</si>
  <si>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</si>
  <si>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</si>
  <si>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</si>
  <si>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</si>
  <si>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</si>
  <si>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</si>
  <si>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</si>
  <si>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</si>
  <si>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</si>
  <si>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</si>
  <si>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</si>
  <si>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</si>
  <si>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</si>
  <si>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</si>
  <si>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</si>
  <si>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</si>
  <si>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</si>
  <si>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</si>
  <si>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</si>
  <si>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</si>
  <si>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</si>
  <si>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</si>
  <si>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</si>
  <si>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</si>
  <si>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</si>
  <si>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</si>
  <si>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Training charges for training to be imparted.</t>
  </si>
  <si>
    <t>Schedule 4b</t>
  </si>
  <si>
    <t>Maintenance Charges during &amp; after Defect Liability Period.</t>
  </si>
  <si>
    <t>Schedule 5</t>
  </si>
  <si>
    <t>Taxes and Duties not included in Schedule 1</t>
  </si>
  <si>
    <t>Schedule 6</t>
  </si>
  <si>
    <t>Break-up of Type Test Charges for Type Tests to be conducted (NOT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</si>
  <si>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</si>
  <si>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</si>
  <si>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</si>
  <si>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</si>
  <si>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</si>
  <si>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</si>
  <si>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</si>
  <si>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</si>
  <si>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</si>
  <si>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</si>
  <si>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</si>
  <si>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</si>
  <si>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</si>
  <si>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</si>
  <si>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</si>
  <si>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</si>
  <si>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</si>
  <si>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total price quoted by us without Taxes &amp; Duties.</t>
    </r>
    <r>
      <rPr>
        <sz val="11"/>
        <rFont val="Book Antiqua"/>
        <family val="1"/>
      </rPr>
      <t xml:space="preserve"> [The discount shall be applicable on all the items of all the Schdules i.e. Sch-1 (without type test charges), Sch-2 , Sch-3, Sch-4a, Sch-4b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</si>
  <si>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</si>
  <si>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Package Name:</t>
  </si>
  <si>
    <t>Spec no.</t>
  </si>
  <si>
    <t>SUMMARY OF TAXES &amp; DUTIES APPLICABLE ON GOODS</t>
  </si>
  <si>
    <t>Printed name</t>
  </si>
  <si>
    <t>Buy-back Charges (Scrap value):</t>
  </si>
  <si>
    <t>+</t>
  </si>
  <si>
    <t>Buyer (Bidder/Contractor) of the scrap material shall be liable to pay extra towards GST, TCS (Tax Collected at Source) as per Income Tax Act and other applicable taxes if any,  as per actual,  as per tax invoice raised by the employer.</t>
  </si>
  <si>
    <t>Scrap Value (excluding GST and other applicable taxes if any) shall be considered solely for bid evaluation purpose to arrive at the net evaluated price of the Bidder/Contractor.</t>
  </si>
  <si>
    <t>However, bidders shall not be allowed to change the Scrap value [as quoted by bidder in Schedule-6 {Buy Back Charges(Scrap value)} which after correction, if any, shall be indicated in the template calculation sheet provided during the e-Reverse Auction] during e-Reverse Auction.</t>
  </si>
  <si>
    <t>Total Buy-back Charges (Excl. GST)</t>
  </si>
  <si>
    <t>Unit  Charges excluding GST</t>
  </si>
  <si>
    <t>Total   Charges excluding GST</t>
  </si>
  <si>
    <t xml:space="preserve">Note : </t>
  </si>
  <si>
    <t>(All Prices are in Indian Rupees.)</t>
  </si>
  <si>
    <t>Schedule - 6 (buy-back)</t>
  </si>
  <si>
    <t>Whether HSN in column '8’ is confirmed. If not  indicate applicable the HSN +</t>
  </si>
  <si>
    <t>Whether  rate of GST in column ‘10’ is confirmed. If not  indicate applicable rate of GST +</t>
  </si>
  <si>
    <t>Schedule 8</t>
  </si>
  <si>
    <t>Whether HSN in column ‘5’ is confirmed. If not  indicate applicable the HSN code *</t>
  </si>
  <si>
    <t>Whether  rate of GST in column ‘7’ is confirmed. If not  indicate applicable rate of GST *</t>
  </si>
  <si>
    <t>7</t>
  </si>
  <si>
    <t>TOTAL SCHEDULE NO. 8</t>
  </si>
  <si>
    <t>TOTAL SCHEDULE NO. 6</t>
  </si>
  <si>
    <t>GRAND TOTAL [1+2+3+4+5-7]</t>
  </si>
  <si>
    <t xml:space="preserve">Buy-back Charges (Scrap value)
</t>
  </si>
  <si>
    <t>Buy-back Charges (Scrap value)</t>
  </si>
  <si>
    <t>Schedule - 7</t>
  </si>
  <si>
    <t>Schedule - 7 After Discount</t>
  </si>
  <si>
    <t>Included</t>
  </si>
  <si>
    <t>But-back charges (scrap value)</t>
  </si>
  <si>
    <t>Grand Summary [Schedule 1to 6]</t>
  </si>
  <si>
    <t>24 FIBRE (DWSM) OPGW FIBRE OPTIC CABLE</t>
  </si>
  <si>
    <t xml:space="preserve">KM </t>
  </si>
  <si>
    <t>SET</t>
  </si>
  <si>
    <t>Vibration Damper for 24 fibre OPGW</t>
  </si>
  <si>
    <t>Joint Box for 24 fibre OPGW</t>
  </si>
  <si>
    <t>OPGW Fibre Optic Distribution Panel (FODP): Indoor Type: 96F</t>
  </si>
  <si>
    <t>Fibre Optic Distribution Panel (FODP): Indoor Type: FC Coupling and mounted on ETSI 19" rack or slimline rack: Type 2  (96 Fibre)</t>
  </si>
  <si>
    <t>Installation of Joint box above ground (Including Splicing &amp; Testing) : 24 fibres</t>
  </si>
  <si>
    <t>Installation of 24Fibre (DWSM) OPGW Cable alongwith associated Hardware fittings &amp; vibration dampers in  Live-line condition</t>
  </si>
  <si>
    <t>Installation of 24Fibre (DWSM) OPGW Cable alongwith associated Hardware fittings &amp; vibration dampers in Off-line condition</t>
  </si>
  <si>
    <t>Maintenance Charges for Communication system during warranty period</t>
  </si>
  <si>
    <t>JHR</t>
  </si>
  <si>
    <t>Maintenance Charges for Communication system after warranty period</t>
  </si>
  <si>
    <t xml:space="preserve">Comm Equipment Supply &amp; Erection                     </t>
  </si>
  <si>
    <t>Training for communication Equipments</t>
  </si>
  <si>
    <t>MND</t>
  </si>
  <si>
    <t>Total Type Test charges as per Schedule-8</t>
  </si>
  <si>
    <t xml:space="preserve">1. Details of Earthwire and OPGW to be dismantled from existing  transmission lines of various voltage levels  are given in Appendix A of Technical Specification </t>
  </si>
  <si>
    <t>2. Earth wire quantity on one peak  is generally in the range of 101% of route length of the line.</t>
  </si>
  <si>
    <t xml:space="preserve">Schedule-6 {Buy Back Charges} </t>
  </si>
  <si>
    <t>Schedule - 4b (Rev-01)</t>
  </si>
  <si>
    <t>Suspension clamp assembly for 24 fibreOPGW</t>
  </si>
  <si>
    <t>TENSION ASSEMBLY - DEAD END FOR 24 FIBEROPGW</t>
  </si>
  <si>
    <t>TENSION  FITTINGS ASSEMBLY FOR 24F OPGWINCLUDING ALL ACCESSORIES FORJOINT BOX(SPLICING) LOCATION</t>
  </si>
  <si>
    <t>TENSION ASSEMBLY - DOUBLE TENSION PASSTHROUGH ASSEMBLY FOR 24 FIBEROPGW</t>
  </si>
  <si>
    <t>TENSION  FITTINGS ASSEMBLY ON SUSPENSIONTOWER FOR 24F OPGW INCLUDINGALLACCESSORIES AT JOINT BOX (SPLICING)LOCATION</t>
  </si>
  <si>
    <t>Down Lead clamp Assembly for 24 fibreOPGW</t>
  </si>
  <si>
    <t xml:space="preserve">AMC-Tele eqpt                           </t>
  </si>
  <si>
    <t xml:space="preserve">OPGW and FOTE                    </t>
  </si>
  <si>
    <t xml:space="preserve">Training-Tele eqpt                      </t>
  </si>
  <si>
    <t>14 = 12 x 13</t>
  </si>
  <si>
    <t>400 kV Jallandhar (PG) – Kurukshetra (PG)</t>
  </si>
  <si>
    <t>400 kV Agra –Ballabhgarh (OPGW replacement)</t>
  </si>
  <si>
    <t>400 kV Kishenpur –Wagoora except LILO portion at New Wanpoh (OPGW replacement)</t>
  </si>
  <si>
    <t>Redundant communication System for Bhinmal (PG) and Kankroli (PG)</t>
  </si>
  <si>
    <t>LILO of 400kV Jallandhar-Kurukshetra at Dhanansu S/s (State Sector)</t>
  </si>
  <si>
    <t>e</t>
  </si>
  <si>
    <t>f</t>
  </si>
  <si>
    <t>g</t>
  </si>
  <si>
    <t>h</t>
  </si>
  <si>
    <t>Total GST on Installation Services (identified in Schedule 3)</t>
  </si>
  <si>
    <t>Rate of GST applicable (in %)</t>
  </si>
  <si>
    <t>Schedule 4</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</si>
  <si>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</si>
  <si>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Package- II (a): OPGW works for PDD Ladakh associated with Establishment of SLDC cum REMC for UT of Ladakh under consultancy services to PDD, Ladakh</t>
  </si>
  <si>
    <t>Specification No: CC/NT/W-TELE/DOM/A06/24/05146</t>
  </si>
  <si>
    <t>Package-II(a): OPGW</t>
  </si>
  <si>
    <t>Fill up only green shaded cells in Sch-1, Sch-2, Sch-3, Sch-5, Sch-6 and Bid Form 2nd Envelope.</t>
  </si>
  <si>
    <t>All the cells in Sch-5 &amp; Sch-7 are auto filled, therefore no cell is required to be filled up there.</t>
  </si>
  <si>
    <t xml:space="preserve">OPGW BOQ       </t>
  </si>
  <si>
    <t>01430</t>
  </si>
  <si>
    <t xml:space="preserve">OPGW Supply BOQ                         </t>
  </si>
  <si>
    <t>01440</t>
  </si>
  <si>
    <t>01450</t>
  </si>
  <si>
    <t>01460</t>
  </si>
  <si>
    <t>01470</t>
  </si>
  <si>
    <t>01480</t>
  </si>
  <si>
    <t>01490</t>
  </si>
  <si>
    <t>01500</t>
  </si>
  <si>
    <t>01510</t>
  </si>
  <si>
    <t>01520</t>
  </si>
  <si>
    <t>01530</t>
  </si>
  <si>
    <t>01540</t>
  </si>
  <si>
    <t xml:space="preserve">OPGW Mandatory Spares                   </t>
  </si>
  <si>
    <t>01550</t>
  </si>
  <si>
    <t>01560</t>
  </si>
  <si>
    <t>01570</t>
  </si>
  <si>
    <t>01580</t>
  </si>
  <si>
    <t>01590</t>
  </si>
  <si>
    <t>01600</t>
  </si>
  <si>
    <t>01610</t>
  </si>
  <si>
    <t>01620</t>
  </si>
  <si>
    <t>01630</t>
  </si>
  <si>
    <t>01650</t>
  </si>
  <si>
    <t xml:space="preserve">ADSS Supply BOQ                         </t>
  </si>
  <si>
    <t>01660</t>
  </si>
  <si>
    <t>01670</t>
  </si>
  <si>
    <t>01680</t>
  </si>
  <si>
    <t xml:space="preserve">ADSS Mandatory Spares                   </t>
  </si>
  <si>
    <t>01690</t>
  </si>
  <si>
    <t>01700</t>
  </si>
  <si>
    <t>24F (DWSM) APPROACH FIBRE OPTIC CABLE  INCLUDING ALL INSTALLATIONHARDWARE SET</t>
  </si>
  <si>
    <t>24 FIBRE ADSS</t>
  </si>
  <si>
    <t>INSTALLATION HARDWARE SET FOR 24F ARIEL (ADSS) FIBRE OPTIC CABLINGINCLUDING ALL CABLE FITTINGS &amp; ACCESSORIES EXCEPT JOINT BOX.</t>
  </si>
  <si>
    <t>01640</t>
  </si>
  <si>
    <t>0030</t>
  </si>
  <si>
    <t>0000000010</t>
  </si>
  <si>
    <t xml:space="preserve">OPGW Services                           </t>
  </si>
  <si>
    <t>0000000020</t>
  </si>
  <si>
    <t>0000000030</t>
  </si>
  <si>
    <t>0000000040</t>
  </si>
  <si>
    <t>0000000050</t>
  </si>
  <si>
    <t>01710</t>
  </si>
  <si>
    <t>0060</t>
  </si>
  <si>
    <t xml:space="preserve">ADSS Services                           </t>
  </si>
  <si>
    <t>Fibre Optic Approach cabling: Including installation hardware like ties/clips/cleats, conduits, ducts, supports, fittings,accessories etc.: 24 Fibre</t>
  </si>
  <si>
    <t>Installation of 24F (DWSM) Aerial (ADSS) Fibre Optic Cable  including all hardware fittings &amp; accessories except joint box.</t>
  </si>
  <si>
    <t>Dismantled Scrap Earthwire along with its hardware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</si>
</sst>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00%"/>
    <numFmt numFmtId="166" formatCode="[$-409]dd\-mmm\-yy;@"/>
    <numFmt numFmtId="167" formatCode="0.0"/>
    <numFmt numFmtId="168" formatCode="_(* #,##0_);_(* \(#,##0\);_(* \-??_);_(@_)"/>
    <numFmt numFmtId="169" formatCode="_(* #,##0.00_);_(* \(#,##0.00\);_(* \-??_);_(@_)"/>
    <numFmt numFmtId="170" formatCode="0.00_)"/>
    <numFmt numFmtId="171" formatCode="_(* #,##0_);_(* \(#,##0\);_(* &quot;-&quot;??_);_(@_)"/>
    <numFmt numFmtId="172" formatCode="&quot; &quot;@"/>
    <numFmt numFmtId="173" formatCode="0.000"/>
    <numFmt numFmtId="174" formatCode="_(* #,##0.0_);_(* \(#,##0.0\);_(* \-??_);_(@_)"/>
    <numFmt numFmtId="175" formatCode="0.0000000000%"/>
  </numFmts>
  <fonts count="60"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sz val="12"/>
      <color theme="1"/>
      <name val="Book Antiqua"/>
      <family val="1"/>
    </font>
    <font>
      <b/>
      <sz val="18"/>
      <name val="Book Antiqua"/>
      <family val="1"/>
    </font>
    <font>
      <sz val="12"/>
      <name val="Calibri"/>
      <family val="2"/>
      <scheme val="minor"/>
    </font>
  </fonts>
  <fills count="18">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
      <patternFill patternType="solid">
        <fgColor theme="2" tint="-9.9978637043366805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16">
    <xf numFmtId="0" fontId="0" fillId="0" borderId="0"/>
    <xf numFmtId="164"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20" fillId="0" borderId="0"/>
    <xf numFmtId="0" fontId="1" fillId="0" borderId="0"/>
    <xf numFmtId="0" fontId="1" fillId="0" borderId="0"/>
  </cellStyleXfs>
  <cellXfs count="1046">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3" fillId="0" borderId="1" xfId="0" applyFont="1" applyBorder="1" applyAlignment="1">
      <alignment horizontal="righ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5"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4" fillId="5" borderId="0" xfId="0" applyFont="1" applyFill="1" applyAlignment="1">
      <alignment horizontal="left" vertical="top" wrapText="1"/>
    </xf>
    <xf numFmtId="0" fontId="5" fillId="5" borderId="0" xfId="0" applyFont="1" applyFill="1" applyAlignment="1">
      <alignment horizontal="center" vertical="top" wrapText="1"/>
    </xf>
    <xf numFmtId="0" fontId="5" fillId="5" borderId="0" xfId="0" applyFont="1" applyFill="1" applyAlignment="1">
      <alignment vertical="top" wrapText="1"/>
    </xf>
    <xf numFmtId="0" fontId="5" fillId="5"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horizontal="center" vertical="top"/>
    </xf>
    <xf numFmtId="15" fontId="3" fillId="5" borderId="0" xfId="0" applyNumberFormat="1"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3" borderId="2" xfId="0" applyFont="1" applyFill="1" applyBorder="1" applyAlignment="1">
      <alignment horizontal="center" vertical="top" wrapText="1"/>
    </xf>
    <xf numFmtId="10" fontId="2" fillId="3" borderId="2" xfId="0" applyNumberFormat="1" applyFont="1" applyFill="1" applyBorder="1" applyAlignment="1">
      <alignment horizontal="center" vertical="top" wrapText="1"/>
    </xf>
    <xf numFmtId="0" fontId="2" fillId="3" borderId="2" xfId="0" applyFont="1" applyFill="1" applyBorder="1" applyAlignment="1">
      <alignment vertical="top" wrapText="1"/>
    </xf>
    <xf numFmtId="0" fontId="2" fillId="3" borderId="2" xfId="0" applyFont="1" applyFill="1" applyBorder="1" applyAlignment="1">
      <alignment horizontal="center" vertical="top"/>
    </xf>
    <xf numFmtId="0" fontId="2" fillId="0" borderId="0" xfId="0" applyFont="1" applyAlignment="1" applyProtection="1">
      <alignment horizontal="center" vertical="top" wrapText="1"/>
      <protection hidden="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3" fillId="3" borderId="5" xfId="0" applyFont="1" applyFill="1" applyBorder="1" applyAlignment="1">
      <alignment horizontal="center" vertical="top"/>
    </xf>
    <xf numFmtId="0" fontId="2" fillId="0" borderId="0" xfId="0" applyFont="1" applyAlignment="1" applyProtection="1">
      <alignment horizontal="center" vertical="top"/>
      <protection hidden="1"/>
    </xf>
    <xf numFmtId="0" fontId="3" fillId="0" borderId="8" xfId="0" applyFont="1" applyBorder="1" applyAlignment="1">
      <alignment horizontal="center" vertical="top" wrapText="1"/>
    </xf>
    <xf numFmtId="1" fontId="3" fillId="0" borderId="9" xfId="3" applyNumberFormat="1" applyFont="1" applyFill="1" applyBorder="1" applyAlignment="1" applyProtection="1">
      <alignment horizontal="center" vertical="top"/>
      <protection locked="0" hidden="1"/>
    </xf>
    <xf numFmtId="9" fontId="3" fillId="0" borderId="8" xfId="0" applyNumberFormat="1" applyFont="1" applyBorder="1" applyAlignment="1">
      <alignment horizontal="center" vertical="top" wrapText="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2" fontId="3" fillId="0" borderId="8" xfId="0" applyNumberFormat="1" applyFont="1" applyBorder="1" applyAlignment="1">
      <alignment horizontal="right" vertical="top"/>
    </xf>
    <xf numFmtId="2" fontId="8" fillId="0" borderId="8" xfId="0" applyNumberFormat="1" applyFont="1" applyBorder="1" applyAlignment="1">
      <alignment horizontal="right" vertical="top"/>
    </xf>
    <xf numFmtId="1" fontId="5" fillId="0" borderId="0" xfId="0" applyNumberFormat="1" applyFont="1" applyAlignment="1" applyProtection="1">
      <alignment vertical="top"/>
      <protection hidden="1"/>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2" fontId="3" fillId="0" borderId="2" xfId="0" applyNumberFormat="1" applyFont="1" applyBorder="1" applyAlignment="1">
      <alignment horizontal="right" vertical="top"/>
    </xf>
    <xf numFmtId="2" fontId="8" fillId="0" borderId="2" xfId="0" applyNumberFormat="1" applyFont="1" applyBorder="1" applyAlignment="1">
      <alignment horizontal="right" vertical="top"/>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Font="1" applyBorder="1" applyAlignment="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6"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0" fontId="2" fillId="0" borderId="0" xfId="0" applyFont="1" applyAlignment="1">
      <alignment horizontal="right"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5"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7"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7"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8"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9"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8" fontId="3" fillId="0" borderId="0" xfId="1" applyNumberFormat="1" applyFont="1" applyFill="1" applyBorder="1" applyAlignment="1" applyProtection="1">
      <alignment horizontal="center" vertical="top"/>
      <protection hidden="1"/>
    </xf>
    <xf numFmtId="170" fontId="5" fillId="0" borderId="0" xfId="4" quotePrefix="1" applyNumberFormat="1" applyFont="1" applyFill="1" applyBorder="1" applyAlignment="1" applyProtection="1">
      <alignment vertical="top" wrapText="1"/>
      <protection hidden="1"/>
    </xf>
    <xf numFmtId="170"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7"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7"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7"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6"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23" fillId="3" borderId="2" xfId="3" applyNumberFormat="1" applyFont="1" applyFill="1" applyBorder="1" applyAlignment="1" applyProtection="1">
      <alignment horizontal="center" vertical="top" wrapText="1"/>
    </xf>
    <xf numFmtId="0" fontId="23" fillId="3" borderId="2" xfId="3" applyNumberFormat="1" applyFont="1" applyFill="1" applyBorder="1" applyAlignment="1" applyProtection="1">
      <alignment horizontal="justify" vertical="top" wrapText="1"/>
    </xf>
    <xf numFmtId="0" fontId="23" fillId="3" borderId="2" xfId="3" applyNumberFormat="1" applyFont="1" applyFill="1" applyBorder="1" applyAlignment="1" applyProtection="1">
      <alignment horizontal="center" vertical="top"/>
    </xf>
    <xf numFmtId="0" fontId="23" fillId="3" borderId="2" xfId="0" applyFont="1" applyFill="1" applyBorder="1" applyAlignment="1">
      <alignment horizontal="center" vertical="top"/>
    </xf>
    <xf numFmtId="0" fontId="25" fillId="0" borderId="0" xfId="0" applyFont="1" applyAlignment="1">
      <alignment horizontal="center" vertical="top"/>
    </xf>
    <xf numFmtId="0" fontId="0" fillId="0" borderId="8" xfId="0" applyBorder="1" applyAlignment="1">
      <alignment horizontal="center" vertical="top" wrapText="1"/>
    </xf>
    <xf numFmtId="2" fontId="0" fillId="0" borderId="8" xfId="3" applyNumberFormat="1" applyFont="1" applyFill="1" applyBorder="1" applyAlignment="1" applyProtection="1">
      <alignment horizontal="right" vertical="top"/>
      <protection locked="0" hidden="1"/>
    </xf>
    <xf numFmtId="2" fontId="0" fillId="0" borderId="25" xfId="0" applyNumberFormat="1" applyBorder="1" applyAlignment="1">
      <alignment horizontal="right" vertical="top"/>
    </xf>
    <xf numFmtId="0" fontId="26" fillId="0" borderId="0" xfId="0" applyFont="1" applyAlignment="1">
      <alignment horizontal="center" vertical="top"/>
    </xf>
    <xf numFmtId="2" fontId="0" fillId="0" borderId="6" xfId="0" applyNumberFormat="1" applyBorder="1" applyAlignment="1">
      <alignment horizontal="right" vertical="top"/>
    </xf>
    <xf numFmtId="0" fontId="0" fillId="8" borderId="2" xfId="0" applyFill="1" applyBorder="1" applyAlignment="1">
      <alignment horizontal="center" vertical="top" wrapText="1"/>
    </xf>
    <xf numFmtId="0" fontId="23" fillId="8" borderId="2" xfId="4" applyFont="1" applyFill="1" applyBorder="1" applyAlignment="1" applyProtection="1">
      <alignment horizontal="justify" vertical="top" wrapText="1"/>
    </xf>
    <xf numFmtId="0" fontId="23" fillId="8" borderId="2" xfId="4" applyFont="1" applyFill="1" applyBorder="1" applyAlignment="1" applyProtection="1">
      <alignment horizontal="center" vertical="top" wrapText="1"/>
    </xf>
    <xf numFmtId="2" fontId="0" fillId="8" borderId="2" xfId="0" applyNumberFormat="1" applyFill="1" applyBorder="1" applyAlignment="1">
      <alignment horizontal="right" vertical="top"/>
    </xf>
    <xf numFmtId="39" fontId="23" fillId="8" borderId="2" xfId="1" applyNumberFormat="1" applyFont="1" applyFill="1" applyBorder="1" applyAlignment="1" applyProtection="1">
      <alignment horizontal="right"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164"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6"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7" fontId="2" fillId="0" borderId="1" xfId="0" applyNumberFormat="1" applyFont="1" applyBorder="1" applyAlignment="1">
      <alignment horizontal="left" vertical="top"/>
    </xf>
    <xf numFmtId="1"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7" fontId="3" fillId="0" borderId="0" xfId="0" applyNumberFormat="1" applyFont="1" applyAlignment="1">
      <alignment horizontal="center" vertical="top"/>
    </xf>
    <xf numFmtId="1" fontId="3" fillId="0" borderId="0" xfId="0" applyNumberFormat="1" applyFont="1" applyAlignment="1">
      <alignment horizontal="center" vertical="center"/>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7"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7"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7" fontId="3" fillId="0" borderId="0" xfId="2" applyNumberFormat="1" applyFont="1" applyAlignment="1" applyProtection="1">
      <alignment horizontal="left" vertical="top"/>
      <protection hidden="1"/>
    </xf>
    <xf numFmtId="167"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center"/>
      <protection hidden="1"/>
    </xf>
    <xf numFmtId="1" fontId="3" fillId="0" borderId="0" xfId="2" applyNumberFormat="1" applyFont="1" applyAlignment="1" applyProtection="1">
      <alignment horizontal="center" vertical="top"/>
      <protection hidden="1"/>
    </xf>
    <xf numFmtId="167"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167" fontId="6" fillId="5" borderId="0" xfId="2" applyNumberFormat="1" applyFont="1" applyFill="1" applyAlignment="1" applyProtection="1">
      <alignment vertical="top"/>
      <protection hidden="1"/>
    </xf>
    <xf numFmtId="167" fontId="27" fillId="5" borderId="0" xfId="2" applyNumberFormat="1" applyFont="1" applyFill="1" applyAlignment="1" applyProtection="1">
      <alignment vertical="top"/>
      <protection hidden="1"/>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1" fontId="2" fillId="3" borderId="2" xfId="3" applyNumberFormat="1" applyFont="1" applyFill="1" applyBorder="1" applyAlignment="1" applyProtection="1">
      <alignment horizontal="center" vertical="top" wrapText="1"/>
    </xf>
    <xf numFmtId="0" fontId="2" fillId="3" borderId="2" xfId="3" applyNumberFormat="1" applyFont="1" applyFill="1" applyBorder="1" applyAlignment="1" applyProtection="1">
      <alignment horizontal="center" vertical="top" wrapText="1"/>
    </xf>
    <xf numFmtId="167" fontId="2" fillId="3" borderId="2" xfId="3" applyNumberFormat="1" applyFont="1" applyFill="1" applyBorder="1" applyAlignment="1" applyProtection="1">
      <alignment horizontal="center" vertical="top" wrapText="1"/>
    </xf>
    <xf numFmtId="1" fontId="23" fillId="3" borderId="2" xfId="0" applyNumberFormat="1" applyFont="1" applyFill="1" applyBorder="1" applyAlignment="1">
      <alignment horizontal="center" vertical="top" wrapText="1"/>
    </xf>
    <xf numFmtId="0" fontId="23" fillId="3" borderId="2" xfId="0" applyFont="1" applyFill="1" applyBorder="1" applyAlignment="1">
      <alignment horizontal="center" vertical="top" wrapText="1"/>
    </xf>
    <xf numFmtId="0" fontId="2" fillId="3" borderId="2" xfId="3" applyNumberFormat="1" applyFont="1" applyFill="1" applyBorder="1" applyAlignment="1" applyProtection="1">
      <alignment horizontal="center" vertical="top"/>
    </xf>
    <xf numFmtId="0" fontId="4" fillId="0" borderId="0" xfId="3" applyNumberFormat="1" applyFont="1" applyFill="1" applyBorder="1" applyAlignment="1" applyProtection="1">
      <alignment horizontal="center" vertical="top" wrapText="1"/>
      <protection hidden="1"/>
    </xf>
    <xf numFmtId="1" fontId="2"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4" fillId="0" borderId="0" xfId="0" applyFont="1" applyAlignment="1" applyProtection="1">
      <alignment horizontal="center" vertical="center"/>
      <protection hidden="1"/>
    </xf>
    <xf numFmtId="0" fontId="5" fillId="0" borderId="0" xfId="0" applyFont="1" applyAlignment="1">
      <alignment horizontal="center" vertical="center"/>
    </xf>
    <xf numFmtId="0" fontId="3" fillId="0" borderId="0" xfId="0" applyFont="1" applyAlignment="1">
      <alignment vertical="center"/>
    </xf>
    <xf numFmtId="1" fontId="3" fillId="0" borderId="2" xfId="0" applyNumberFormat="1" applyFont="1" applyBorder="1" applyAlignment="1">
      <alignment horizontal="center" vertical="top" wrapText="1"/>
    </xf>
    <xf numFmtId="1" fontId="3" fillId="0" borderId="4" xfId="3" applyNumberFormat="1" applyFont="1" applyFill="1" applyBorder="1" applyAlignment="1" applyProtection="1">
      <alignment horizontal="center" vertical="top"/>
      <protection locked="0"/>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Border="1" applyAlignment="1">
      <alignment horizontal="justify" vertical="top" wrapText="1"/>
    </xf>
    <xf numFmtId="1" fontId="3" fillId="0" borderId="2" xfId="3" applyNumberFormat="1" applyFont="1" applyFill="1" applyBorder="1" applyAlignment="1" applyProtection="1">
      <alignment horizontal="right" vertical="top"/>
      <protection locked="0"/>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170" fontId="28" fillId="12" borderId="2" xfId="0" applyNumberFormat="1" applyFont="1" applyFill="1" applyBorder="1" applyAlignment="1">
      <alignment horizontal="justify" vertical="top" wrapText="1"/>
    </xf>
    <xf numFmtId="0" fontId="3" fillId="12" borderId="2" xfId="0" applyFont="1" applyFill="1" applyBorder="1" applyAlignment="1">
      <alignment horizontal="center" vertical="top" wrapText="1"/>
    </xf>
    <xf numFmtId="0" fontId="3" fillId="12" borderId="2" xfId="0" applyFont="1" applyFill="1" applyBorder="1" applyAlignment="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7"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7"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7" fontId="5" fillId="0" borderId="0" xfId="0" applyNumberFormat="1" applyFont="1" applyAlignment="1">
      <alignment horizontal="center" vertical="top"/>
    </xf>
    <xf numFmtId="1" fontId="5" fillId="0" borderId="0" xfId="0" applyNumberFormat="1" applyFont="1" applyAlignment="1">
      <alignment horizontal="center" vertical="center"/>
    </xf>
    <xf numFmtId="0" fontId="5" fillId="0" borderId="0" xfId="0" applyFont="1" applyAlignment="1">
      <alignment horizontal="justify" vertical="top"/>
    </xf>
    <xf numFmtId="1" fontId="2" fillId="0" borderId="0" xfId="0" applyNumberFormat="1" applyFont="1" applyAlignment="1">
      <alignment horizontal="center" vertical="top"/>
    </xf>
    <xf numFmtId="1" fontId="2" fillId="0" borderId="0" xfId="0" applyNumberFormat="1" applyFont="1" applyAlignment="1">
      <alignment horizontal="center" vertical="center"/>
    </xf>
    <xf numFmtId="166"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7"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1"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Protection="1">
      <alignmen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7"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7"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Protection="1">
      <alignment vertical="top"/>
      <protection hidden="1"/>
    </xf>
    <xf numFmtId="1" fontId="2" fillId="0" borderId="0" xfId="0" applyNumberFormat="1" applyFont="1" applyAlignment="1" applyProtection="1">
      <alignment horizontal="center" vertical="top"/>
      <protection hidden="1"/>
    </xf>
    <xf numFmtId="167" fontId="2" fillId="0" borderId="0" xfId="0" applyNumberFormat="1" applyFont="1" applyAlignment="1" applyProtection="1">
      <alignment horizontal="center" vertical="top"/>
      <protection hidden="1"/>
    </xf>
    <xf numFmtId="1" fontId="2" fillId="0" borderId="0" xfId="0" applyNumberFormat="1" applyFont="1" applyAlignment="1" applyProtection="1">
      <alignment horizontal="center" vertical="center"/>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Font="1" applyFill="1" applyAlignment="1" applyProtection="1">
      <alignment vertical="center" wrapText="1"/>
      <protection hidden="1"/>
    </xf>
    <xf numFmtId="0" fontId="3"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2" fillId="3" borderId="2" xfId="0" applyNumberFormat="1" applyFont="1" applyFill="1" applyBorder="1" applyAlignment="1">
      <alignment horizontal="center" vertical="top" wrapText="1"/>
    </xf>
    <xf numFmtId="1"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6" borderId="0" xfId="9" applyFont="1" applyFill="1" applyAlignment="1" applyProtection="1">
      <alignment horizontal="center" vertical="center"/>
      <protection hidden="1"/>
    </xf>
    <xf numFmtId="0" fontId="2" fillId="6" borderId="0" xfId="9" applyFont="1" applyFill="1" applyAlignment="1" applyProtection="1">
      <alignment vertical="center"/>
      <protection hidden="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Border="1" applyAlignment="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6"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9" fontId="0" fillId="0" borderId="2" xfId="0" applyNumberFormat="1" applyBorder="1" applyAlignment="1">
      <alignment horizontal="center" vertical="top"/>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6"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5" xfId="5" applyFont="1" applyBorder="1" applyAlignment="1" applyProtection="1">
      <alignment horizontal="center" vertical="center" wrapText="1"/>
      <protection hidden="1"/>
    </xf>
    <xf numFmtId="172" fontId="23" fillId="0" borderId="15"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9"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5" fillId="0" borderId="0" xfId="5" applyFont="1" applyAlignment="1" applyProtection="1">
      <alignment vertical="top"/>
      <protection hidden="1"/>
    </xf>
    <xf numFmtId="173"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6"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Border="1" applyAlignment="1" applyProtection="1">
      <alignment horizontal="right" vertical="center"/>
      <protection hidden="1"/>
    </xf>
    <xf numFmtId="4" fontId="23" fillId="0" borderId="15" xfId="5" applyNumberFormat="1" applyFont="1" applyBorder="1" applyAlignment="1" applyProtection="1">
      <alignment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6"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5"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4" xfId="0" applyFont="1" applyFill="1" applyBorder="1" applyAlignment="1">
      <alignment horizontal="center" vertical="top" wrapText="1"/>
    </xf>
    <xf numFmtId="0" fontId="23" fillId="3" borderId="35" xfId="0" applyFont="1" applyFill="1" applyBorder="1" applyAlignment="1">
      <alignment horizontal="left" vertical="top" wrapText="1"/>
    </xf>
    <xf numFmtId="0" fontId="37" fillId="3" borderId="2" xfId="0" applyFont="1" applyFill="1" applyBorder="1" applyAlignment="1">
      <alignment horizontal="center" vertical="top" wrapText="1"/>
    </xf>
    <xf numFmtId="0" fontId="23" fillId="3" borderId="2" xfId="0" applyFont="1" applyFill="1" applyBorder="1" applyAlignment="1" applyProtection="1">
      <alignment horizontal="center" vertical="center" wrapText="1"/>
      <protection hidden="1"/>
    </xf>
    <xf numFmtId="168" fontId="23" fillId="3" borderId="2" xfId="0" applyNumberFormat="1" applyFont="1" applyFill="1" applyBorder="1" applyAlignment="1" applyProtection="1">
      <alignment horizontal="center" vertical="center" wrapText="1"/>
      <protection hidden="1"/>
    </xf>
    <xf numFmtId="0" fontId="29" fillId="13" borderId="2" xfId="0" applyFont="1" applyFill="1" applyBorder="1" applyAlignment="1">
      <alignment vertical="top" wrapText="1"/>
    </xf>
    <xf numFmtId="0" fontId="23" fillId="3" borderId="4" xfId="0" applyFont="1" applyFill="1" applyBorder="1" applyAlignment="1" applyProtection="1">
      <alignment horizontal="center" vertical="center" wrapText="1"/>
      <protection hidden="1"/>
    </xf>
    <xf numFmtId="0" fontId="37" fillId="3" borderId="4" xfId="0" applyFont="1" applyFill="1" applyBorder="1" applyAlignment="1">
      <alignment horizontal="center" vertical="top" wrapText="1"/>
    </xf>
    <xf numFmtId="0" fontId="21" fillId="0" borderId="0" xfId="0" applyFont="1" applyAlignment="1" applyProtection="1">
      <alignment horizontal="center"/>
      <protection hidden="1"/>
    </xf>
    <xf numFmtId="168"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39"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39"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40"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40"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1"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4"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4"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4" fontId="1" fillId="0" borderId="0" xfId="1" applyNumberFormat="1" applyFont="1" applyFill="1" applyBorder="1" applyAlignment="1" applyProtection="1">
      <alignment horizontal="left" vertical="center" wrapText="1"/>
      <protection hidden="1"/>
    </xf>
    <xf numFmtId="167" fontId="23" fillId="0" borderId="0" xfId="2" applyNumberFormat="1" applyFont="1" applyAlignment="1" applyProtection="1">
      <alignment horizontal="center" vertical="center"/>
      <protection hidden="1"/>
    </xf>
    <xf numFmtId="174" fontId="23" fillId="0" borderId="0" xfId="1" applyNumberFormat="1" applyFont="1" applyFill="1" applyBorder="1" applyAlignment="1" applyProtection="1">
      <alignment horizontal="right" vertical="center" wrapText="1" indent="1"/>
      <protection hidden="1"/>
    </xf>
    <xf numFmtId="174"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4"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2" fillId="0" borderId="0" xfId="12" applyNumberFormat="1" applyFont="1" applyFill="1" applyBorder="1" applyAlignment="1" applyProtection="1">
      <alignment horizontal="center" vertical="center"/>
      <protection hidden="1"/>
    </xf>
    <xf numFmtId="0" fontId="42" fillId="0" borderId="0" xfId="12" applyNumberFormat="1" applyFont="1" applyFill="1" applyBorder="1" applyAlignment="1" applyProtection="1">
      <alignment horizontal="center" vertical="top"/>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vertical="center"/>
      <protection hidden="1"/>
    </xf>
    <xf numFmtId="0" fontId="45" fillId="0" borderId="0" xfId="12" applyNumberFormat="1" applyFont="1" applyFill="1" applyBorder="1" applyAlignment="1" applyProtection="1">
      <alignment vertical="top"/>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38"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5" fillId="0" borderId="0" xfId="12" applyNumberFormat="1" applyFont="1" applyFill="1" applyBorder="1" applyAlignment="1" applyProtection="1">
      <alignment horizontal="left" vertical="top" wrapText="1"/>
      <protection hidden="1"/>
    </xf>
    <xf numFmtId="0" fontId="45"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5"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5" fillId="0" borderId="0" xfId="12" applyNumberFormat="1" applyFont="1" applyFill="1" applyBorder="1" applyAlignment="1" applyProtection="1">
      <alignment vertical="top"/>
      <protection hidden="1"/>
    </xf>
    <xf numFmtId="0" fontId="50"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50" fillId="0" borderId="31" xfId="12" applyNumberFormat="1" applyFont="1" applyFill="1" applyBorder="1" applyAlignment="1" applyProtection="1">
      <alignment horizontal="right" vertical="top"/>
      <protection hidden="1"/>
    </xf>
    <xf numFmtId="0" fontId="49" fillId="0" borderId="0" xfId="12" applyNumberFormat="1" applyFont="1" applyFill="1" applyBorder="1" applyAlignment="1" applyProtection="1">
      <alignment vertical="center"/>
      <protection hidden="1"/>
    </xf>
    <xf numFmtId="0" fontId="49"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50"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49"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horizontal="left" vertical="center" indent="3"/>
      <protection hidden="1"/>
    </xf>
    <xf numFmtId="175" fontId="49"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50"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6"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49"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7" fontId="1" fillId="0" borderId="0" xfId="0" applyNumberFormat="1" applyFont="1" applyAlignment="1" applyProtection="1">
      <alignment horizontal="center" vertical="center"/>
      <protection hidden="1"/>
    </xf>
    <xf numFmtId="0" fontId="20" fillId="0" borderId="0" xfId="13" applyProtection="1">
      <protection hidden="1"/>
    </xf>
    <xf numFmtId="166"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6"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7"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7"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7" fontId="1" fillId="0" borderId="0" xfId="0" applyNumberFormat="1" applyFont="1" applyAlignment="1">
      <alignment horizontal="center" vertical="center"/>
    </xf>
    <xf numFmtId="0" fontId="1" fillId="0" borderId="0" xfId="0" applyFont="1" applyAlignment="1">
      <alignment horizontal="right" vertical="center"/>
    </xf>
    <xf numFmtId="166"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21" xfId="0" applyFont="1" applyFill="1" applyBorder="1" applyAlignment="1" applyProtection="1">
      <alignment horizontal="left" vertical="center"/>
      <protection locked="0"/>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73" fontId="29" fillId="0" borderId="0" xfId="0" applyNumberFormat="1" applyFont="1" applyAlignment="1">
      <alignment vertical="top"/>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1" fontId="3" fillId="10" borderId="9" xfId="3" applyNumberFormat="1" applyFont="1" applyFill="1" applyBorder="1" applyAlignment="1" applyProtection="1">
      <alignment horizontal="center" vertical="top"/>
      <protection locked="0" hidden="1"/>
    </xf>
    <xf numFmtId="10" fontId="3" fillId="10" borderId="8" xfId="3" applyNumberFormat="1" applyFont="1" applyFill="1" applyBorder="1" applyAlignment="1" applyProtection="1">
      <alignment horizontal="center" vertical="top"/>
      <protection locked="0" hidden="1"/>
    </xf>
    <xf numFmtId="2" fontId="3" fillId="10" borderId="8" xfId="3" applyNumberFormat="1" applyFont="1" applyFill="1" applyBorder="1" applyAlignment="1" applyProtection="1">
      <alignment horizontal="right" vertical="top"/>
      <protection locked="0" hidden="1"/>
    </xf>
    <xf numFmtId="2" fontId="3" fillId="10" borderId="2" xfId="0" applyNumberFormat="1" applyFont="1" applyFill="1" applyBorder="1" applyAlignment="1">
      <alignment horizontal="right" vertical="top"/>
    </xf>
    <xf numFmtId="2" fontId="8" fillId="10" borderId="2" xfId="0" applyNumberFormat="1" applyFont="1" applyFill="1" applyBorder="1" applyAlignment="1">
      <alignment horizontal="right" vertical="top"/>
    </xf>
    <xf numFmtId="0" fontId="5" fillId="10" borderId="0" xfId="0" applyFont="1" applyFill="1" applyAlignment="1">
      <alignment vertical="top"/>
    </xf>
    <xf numFmtId="0" fontId="3" fillId="10" borderId="0" xfId="0" applyFont="1" applyFill="1" applyAlignment="1">
      <alignment vertical="top"/>
    </xf>
    <xf numFmtId="2" fontId="3" fillId="10" borderId="0" xfId="0" applyNumberFormat="1" applyFont="1" applyFill="1" applyAlignment="1">
      <alignment vertical="top"/>
    </xf>
    <xf numFmtId="1" fontId="5" fillId="10" borderId="0" xfId="0" applyNumberFormat="1" applyFont="1" applyFill="1" applyAlignment="1" applyProtection="1">
      <alignment vertical="top"/>
      <protection hidden="1"/>
    </xf>
    <xf numFmtId="0" fontId="5" fillId="10" borderId="0" xfId="0" applyFont="1" applyFill="1" applyAlignment="1" applyProtection="1">
      <alignment vertical="top"/>
      <protection hidden="1"/>
    </xf>
    <xf numFmtId="0" fontId="57" fillId="0" borderId="2" xfId="0" applyFont="1" applyBorder="1" applyAlignment="1">
      <alignment horizontal="left" vertical="top" wrapText="1"/>
    </xf>
    <xf numFmtId="0" fontId="57" fillId="0" borderId="2" xfId="0" applyFont="1" applyBorder="1" applyAlignment="1">
      <alignment horizontal="center" vertical="top" wrapText="1"/>
    </xf>
    <xf numFmtId="0" fontId="6" fillId="6" borderId="2" xfId="9" applyFont="1" applyFill="1" applyBorder="1" applyAlignment="1" applyProtection="1">
      <alignment horizontal="center" vertical="center"/>
      <protection hidden="1"/>
    </xf>
    <xf numFmtId="0" fontId="2" fillId="6" borderId="2" xfId="9" applyFont="1" applyFill="1" applyBorder="1" applyAlignment="1" applyProtection="1">
      <alignment vertical="center"/>
      <protection hidden="1"/>
    </xf>
    <xf numFmtId="0" fontId="23" fillId="17" borderId="15" xfId="5" applyFont="1" applyFill="1" applyBorder="1" applyAlignment="1" applyProtection="1">
      <alignment horizontal="justify" vertical="top" wrapText="1"/>
      <protection hidden="1"/>
    </xf>
    <xf numFmtId="0" fontId="23" fillId="17" borderId="15" xfId="5" applyFont="1" applyFill="1" applyBorder="1" applyAlignment="1" applyProtection="1">
      <alignment horizontal="right" vertical="center" wrapText="1" indent="5"/>
      <protection hidden="1"/>
    </xf>
    <xf numFmtId="4" fontId="6" fillId="0" borderId="8" xfId="5" applyNumberFormat="1" applyFont="1" applyBorder="1" applyAlignment="1" applyProtection="1">
      <alignment horizontal="right" vertical="center" wrapText="1"/>
      <protection hidden="1"/>
    </xf>
    <xf numFmtId="0" fontId="0" fillId="0" borderId="0" xfId="0" applyAlignment="1">
      <alignment vertical="center" wrapText="1"/>
    </xf>
    <xf numFmtId="1" fontId="3" fillId="0" borderId="2" xfId="0" applyNumberFormat="1" applyFont="1" applyBorder="1" applyAlignment="1">
      <alignment horizontal="center" vertical="center" wrapText="1"/>
    </xf>
    <xf numFmtId="0" fontId="23" fillId="0" borderId="0" xfId="0" applyFont="1" applyAlignment="1">
      <alignment horizontal="left" vertical="top" wrapText="1"/>
    </xf>
    <xf numFmtId="2" fontId="3" fillId="0" borderId="2" xfId="3" applyNumberFormat="1" applyFont="1" applyFill="1" applyBorder="1" applyAlignment="1" applyProtection="1">
      <alignment horizontal="right" vertical="top"/>
      <protection locked="0"/>
    </xf>
    <xf numFmtId="4" fontId="6" fillId="0" borderId="15" xfId="5" applyNumberFormat="1" applyFont="1" applyBorder="1" applyAlignment="1" applyProtection="1">
      <alignment vertical="center" wrapText="1"/>
      <protection hidden="1"/>
    </xf>
    <xf numFmtId="0" fontId="6" fillId="6" borderId="6" xfId="0" applyFont="1" applyFill="1" applyBorder="1" applyAlignment="1">
      <alignment vertical="top" wrapText="1"/>
    </xf>
    <xf numFmtId="0" fontId="6" fillId="6" borderId="7" xfId="0" applyFont="1" applyFill="1" applyBorder="1" applyAlignment="1">
      <alignment vertical="top" wrapText="1"/>
    </xf>
    <xf numFmtId="0" fontId="6" fillId="6" borderId="25" xfId="0" applyFont="1" applyFill="1" applyBorder="1" applyAlignment="1">
      <alignment vertical="top" wrapText="1"/>
    </xf>
    <xf numFmtId="1" fontId="2" fillId="3" borderId="2" xfId="3" applyNumberFormat="1"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wrapText="1"/>
      <protection hidden="1"/>
    </xf>
    <xf numFmtId="167" fontId="2" fillId="3" borderId="2" xfId="3" applyNumberFormat="1" applyFont="1" applyFill="1" applyBorder="1" applyAlignment="1" applyProtection="1">
      <alignment horizontal="center" vertical="top" wrapText="1"/>
      <protection hidden="1"/>
    </xf>
    <xf numFmtId="1" fontId="23" fillId="3" borderId="2" xfId="0" applyNumberFormat="1" applyFont="1" applyFill="1" applyBorder="1" applyAlignment="1" applyProtection="1">
      <alignment horizontal="center" vertical="top" wrapText="1"/>
      <protection hidden="1"/>
    </xf>
    <xf numFmtId="0" fontId="23" fillId="3" borderId="2" xfId="0"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protection hidden="1"/>
    </xf>
    <xf numFmtId="0" fontId="2" fillId="3" borderId="2" xfId="0" applyFont="1" applyFill="1" applyBorder="1" applyAlignment="1" applyProtection="1">
      <alignment vertical="top" wrapText="1"/>
      <protection hidden="1"/>
    </xf>
    <xf numFmtId="1" fontId="2"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wrapText="1"/>
      <protection hidden="1"/>
    </xf>
    <xf numFmtId="1" fontId="23" fillId="3" borderId="2" xfId="0" applyNumberFormat="1"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15" fontId="3" fillId="0" borderId="0" xfId="0" applyNumberFormat="1" applyFont="1" applyAlignment="1" applyProtection="1">
      <alignment vertical="top"/>
      <protection hidden="1"/>
    </xf>
    <xf numFmtId="1" fontId="3" fillId="0" borderId="2" xfId="0" applyNumberFormat="1" applyFont="1" applyBorder="1" applyAlignment="1" applyProtection="1">
      <alignment horizontal="center" vertical="top" wrapText="1"/>
      <protection hidden="1"/>
    </xf>
    <xf numFmtId="1" fontId="3" fillId="0" borderId="2" xfId="3" applyNumberFormat="1" applyFont="1" applyFill="1" applyBorder="1" applyAlignment="1" applyProtection="1">
      <alignment horizontal="center" vertical="top"/>
      <protection hidden="1"/>
    </xf>
    <xf numFmtId="9" fontId="0" fillId="0" borderId="2" xfId="0" applyNumberFormat="1" applyBorder="1" applyAlignment="1" applyProtection="1">
      <alignment horizontal="center" vertical="top"/>
      <protection hidden="1"/>
    </xf>
    <xf numFmtId="10" fontId="3" fillId="0" borderId="2" xfId="3" applyNumberFormat="1" applyFont="1" applyFill="1" applyBorder="1" applyAlignment="1" applyProtection="1">
      <alignment horizontal="center" vertical="top"/>
      <protection hidden="1"/>
    </xf>
    <xf numFmtId="1" fontId="3" fillId="0" borderId="2" xfId="0" applyNumberFormat="1" applyFont="1" applyBorder="1" applyAlignment="1" applyProtection="1">
      <alignment horizontal="justify" vertical="top" wrapText="1"/>
      <protection hidden="1"/>
    </xf>
    <xf numFmtId="1"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Protection="1">
      <alignment vertical="top"/>
      <protection hidden="1"/>
    </xf>
    <xf numFmtId="0" fontId="8" fillId="0" borderId="0" xfId="3" applyNumberFormat="1" applyFont="1" applyFill="1" applyBorder="1" applyProtection="1">
      <alignment vertical="top"/>
      <protection hidden="1"/>
    </xf>
    <xf numFmtId="0" fontId="3" fillId="0" borderId="0" xfId="3" applyNumberFormat="1" applyFont="1" applyFill="1" applyBorder="1" applyAlignment="1" applyProtection="1">
      <alignment vertical="top" wrapText="1"/>
      <protection hidden="1"/>
    </xf>
    <xf numFmtId="2" fontId="2" fillId="12" borderId="2" xfId="3" applyNumberFormat="1" applyFont="1" applyFill="1" applyBorder="1" applyAlignment="1" applyProtection="1">
      <alignment horizontal="right" vertical="top"/>
      <protection hidden="1"/>
    </xf>
    <xf numFmtId="0" fontId="4" fillId="12" borderId="2" xfId="0" applyFont="1" applyFill="1" applyBorder="1" applyAlignment="1" applyProtection="1">
      <alignment vertical="top"/>
      <protection hidden="1"/>
    </xf>
    <xf numFmtId="0" fontId="30" fillId="0" borderId="0" xfId="0" applyFont="1" applyAlignment="1" applyProtection="1">
      <alignment vertical="top"/>
      <protection hidden="1"/>
    </xf>
    <xf numFmtId="1" fontId="3" fillId="12" borderId="0" xfId="0" applyNumberFormat="1" applyFont="1" applyFill="1" applyAlignment="1" applyProtection="1">
      <alignment horizontal="center" vertical="top" wrapText="1"/>
      <protection hidden="1"/>
    </xf>
    <xf numFmtId="167" fontId="3" fillId="12" borderId="0" xfId="0" applyNumberFormat="1" applyFont="1" applyFill="1" applyAlignment="1" applyProtection="1">
      <alignment horizontal="center" vertical="top" wrapText="1"/>
      <protection hidden="1"/>
    </xf>
    <xf numFmtId="1" fontId="3" fillId="12" borderId="0" xfId="0" applyNumberFormat="1" applyFont="1" applyFill="1" applyAlignment="1" applyProtection="1">
      <alignment horizontal="center" vertical="center" wrapText="1"/>
      <protection hidden="1"/>
    </xf>
    <xf numFmtId="0" fontId="3" fillId="12" borderId="0" xfId="0" applyFont="1" applyFill="1" applyAlignment="1" applyProtection="1">
      <alignment horizontal="center" vertical="top" wrapText="1"/>
      <protection hidden="1"/>
    </xf>
    <xf numFmtId="2" fontId="2" fillId="12" borderId="2" xfId="3" applyNumberFormat="1" applyFont="1" applyFill="1" applyBorder="1" applyProtection="1">
      <alignment vertical="top"/>
      <protection hidden="1"/>
    </xf>
    <xf numFmtId="1" fontId="3" fillId="0" borderId="0" xfId="0" applyNumberFormat="1" applyFont="1" applyAlignment="1" applyProtection="1">
      <alignment horizontal="right" vertical="top"/>
      <protection hidden="1"/>
    </xf>
    <xf numFmtId="0" fontId="58" fillId="5" borderId="0" xfId="9" applyFont="1" applyFill="1" applyAlignment="1" applyProtection="1">
      <alignment vertical="center"/>
      <protection hidden="1"/>
    </xf>
    <xf numFmtId="0" fontId="0" fillId="0" borderId="0" xfId="2" applyFont="1" applyAlignment="1">
      <alignment horizontal="center" vertical="top"/>
    </xf>
    <xf numFmtId="170" fontId="33" fillId="12" borderId="7" xfId="0" applyNumberFormat="1" applyFont="1" applyFill="1" applyBorder="1" applyAlignment="1">
      <alignment vertical="top" wrapText="1"/>
    </xf>
    <xf numFmtId="170" fontId="33" fillId="12" borderId="4" xfId="0" applyNumberFormat="1" applyFont="1" applyFill="1" applyBorder="1" applyAlignment="1">
      <alignment vertical="top" wrapText="1"/>
    </xf>
    <xf numFmtId="1" fontId="2" fillId="12" borderId="2" xfId="3" applyNumberFormat="1" applyFont="1" applyFill="1" applyBorder="1" applyAlignment="1" applyProtection="1">
      <alignment horizontal="center" vertical="top"/>
    </xf>
    <xf numFmtId="2" fontId="59" fillId="0" borderId="2" xfId="0" applyNumberFormat="1" applyFont="1" applyBorder="1" applyAlignment="1">
      <alignment horizontal="center" vertical="center" wrapText="1"/>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13" fillId="0" borderId="15" xfId="5" applyFont="1" applyBorder="1" applyAlignment="1" applyProtection="1">
      <alignment horizontal="center" vertical="center" textRotation="90"/>
      <protection hidden="1"/>
    </xf>
    <xf numFmtId="0" fontId="13" fillId="0" borderId="19"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3" borderId="1" xfId="6" applyFont="1" applyFill="1" applyBorder="1" applyAlignment="1" applyProtection="1">
      <alignment horizontal="center" vertical="center" wrapText="1"/>
      <protection hidden="1"/>
    </xf>
    <xf numFmtId="0" fontId="2" fillId="0" borderId="0" xfId="6" applyFont="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5" fillId="0" borderId="0" xfId="2" applyFont="1" applyAlignment="1" applyProtection="1">
      <alignment horizontal="left" vertical="top"/>
      <protection hidden="1"/>
    </xf>
    <xf numFmtId="0" fontId="3" fillId="0" borderId="0" xfId="0" applyFont="1" applyAlignment="1">
      <alignment horizontal="center" vertical="top"/>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4" fillId="0" borderId="0" xfId="0" applyFont="1" applyAlignment="1">
      <alignment horizontal="center" vertical="top"/>
    </xf>
    <xf numFmtId="0" fontId="4" fillId="0" borderId="0" xfId="0" applyFont="1" applyAlignment="1" applyProtection="1">
      <alignment horizontal="justify" vertical="top" wrapText="1"/>
      <protection hidden="1"/>
    </xf>
    <xf numFmtId="0" fontId="2" fillId="0" borderId="0" xfId="0" applyFont="1" applyAlignment="1">
      <alignment horizontal="center" vertical="top"/>
    </xf>
    <xf numFmtId="0" fontId="4" fillId="0" borderId="0" xfId="0" applyFont="1" applyAlignment="1" applyProtection="1">
      <alignment horizontal="center" vertical="top"/>
      <protection hidden="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lignment horizontal="left" vertical="top" wrapText="1"/>
    </xf>
    <xf numFmtId="0" fontId="4" fillId="0" borderId="0" xfId="0" applyFont="1" applyAlignment="1" applyProtection="1">
      <alignment horizontal="center" vertical="top" wrapText="1"/>
      <protection hidden="1"/>
    </xf>
    <xf numFmtId="0" fontId="6" fillId="3" borderId="0" xfId="0" applyFont="1" applyFill="1" applyAlignment="1">
      <alignment horizontal="left" vertical="top"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top" wrapText="1"/>
    </xf>
    <xf numFmtId="0" fontId="6" fillId="6" borderId="6"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6" borderId="4" xfId="0" applyFont="1" applyFill="1" applyBorder="1" applyAlignment="1">
      <alignment horizontal="left" vertical="top" wrapText="1"/>
    </xf>
    <xf numFmtId="0" fontId="0" fillId="0" borderId="0" xfId="0" applyAlignment="1">
      <alignment horizontal="left" vertical="top" wrapText="1"/>
    </xf>
    <xf numFmtId="0" fontId="23" fillId="0" borderId="0" xfId="0" applyFont="1" applyAlignment="1">
      <alignment horizontal="center" vertical="top"/>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0" fontId="6" fillId="6" borderId="2" xfId="0" applyFont="1" applyFill="1" applyBorder="1" applyAlignment="1">
      <alignment horizontal="left"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6" fillId="3" borderId="0" xfId="0" applyFont="1" applyFill="1" applyAlignment="1">
      <alignment horizontal="left" vertical="center" wrapText="1"/>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3" fillId="0" borderId="0" xfId="0" applyFont="1" applyAlignment="1">
      <alignment horizontal="right" vertical="top"/>
    </xf>
    <xf numFmtId="170" fontId="28" fillId="12" borderId="6" xfId="0" applyNumberFormat="1" applyFont="1" applyFill="1" applyBorder="1" applyAlignment="1">
      <alignment horizontal="left" vertical="top" wrapText="1"/>
    </xf>
    <xf numFmtId="170" fontId="28" fillId="12" borderId="7" xfId="0" applyNumberFormat="1" applyFont="1" applyFill="1" applyBorder="1" applyAlignment="1">
      <alignment horizontal="left" vertical="top" wrapText="1"/>
    </xf>
    <xf numFmtId="170"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0" fontId="4" fillId="5" borderId="0" xfId="0" applyFont="1" applyFill="1" applyAlignment="1">
      <alignment horizontal="center" vertical="top"/>
    </xf>
    <xf numFmtId="0" fontId="2" fillId="0" borderId="0" xfId="0" applyFont="1" applyAlignment="1">
      <alignment horizontal="right" vertical="top"/>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1" fontId="2" fillId="0" borderId="0" xfId="3" applyNumberFormat="1" applyFont="1" applyFill="1" applyBorder="1" applyAlignment="1" applyProtection="1">
      <alignment horizontal="left" vertical="top" wrapText="1"/>
    </xf>
    <xf numFmtId="0" fontId="2" fillId="0" borderId="0" xfId="0" applyFont="1" applyAlignment="1" applyProtection="1">
      <alignment horizontal="left" vertical="center" wrapText="1"/>
      <protection hidden="1"/>
    </xf>
    <xf numFmtId="0" fontId="3" fillId="0" borderId="0" xfId="2" applyFont="1" applyAlignment="1">
      <alignment horizontal="left" vertical="center"/>
    </xf>
    <xf numFmtId="170" fontId="28" fillId="12" borderId="6" xfId="0" applyNumberFormat="1" applyFont="1" applyFill="1" applyBorder="1" applyAlignment="1">
      <alignment horizontal="center" vertical="top" wrapText="1"/>
    </xf>
    <xf numFmtId="170" fontId="28" fillId="12" borderId="7" xfId="0" applyNumberFormat="1" applyFont="1" applyFill="1" applyBorder="1" applyAlignment="1">
      <alignment horizontal="center" vertical="top" wrapText="1"/>
    </xf>
    <xf numFmtId="170" fontId="28" fillId="12" borderId="4" xfId="0" applyNumberFormat="1" applyFont="1" applyFill="1" applyBorder="1" applyAlignment="1">
      <alignment horizontal="center" vertical="top" wrapText="1"/>
    </xf>
    <xf numFmtId="170" fontId="28" fillId="12" borderId="10" xfId="0" applyNumberFormat="1" applyFont="1" applyFill="1" applyBorder="1" applyAlignment="1">
      <alignment horizontal="center" vertical="top" wrapText="1"/>
    </xf>
    <xf numFmtId="170" fontId="28" fillId="12" borderId="28" xfId="0" applyNumberFormat="1" applyFont="1" applyFill="1" applyBorder="1" applyAlignment="1">
      <alignment horizontal="center" vertical="top" wrapText="1"/>
    </xf>
    <xf numFmtId="0" fontId="6" fillId="3" borderId="0" xfId="0" applyFont="1" applyFill="1" applyAlignment="1" applyProtection="1">
      <alignment horizontal="left" vertical="center"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23" fillId="0" borderId="0" xfId="0" applyFont="1" applyAlignment="1" applyProtection="1">
      <alignment horizontal="left" vertical="center" wrapText="1"/>
      <protection hidden="1"/>
    </xf>
    <xf numFmtId="0" fontId="0" fillId="0" borderId="0" xfId="2" applyFont="1" applyAlignment="1" applyProtection="1">
      <alignment horizontal="left" vertical="center"/>
      <protection hidden="1"/>
    </xf>
    <xf numFmtId="1" fontId="3" fillId="12" borderId="6" xfId="0" applyNumberFormat="1" applyFont="1" applyFill="1" applyBorder="1" applyAlignment="1" applyProtection="1">
      <alignment horizontal="center" vertical="top" wrapText="1"/>
      <protection hidden="1"/>
    </xf>
    <xf numFmtId="1" fontId="3" fillId="12" borderId="7" xfId="0" applyNumberFormat="1" applyFont="1" applyFill="1" applyBorder="1" applyAlignment="1" applyProtection="1">
      <alignment horizontal="center" vertical="top" wrapText="1"/>
      <protection hidden="1"/>
    </xf>
    <xf numFmtId="1" fontId="3" fillId="12" borderId="4" xfId="0" applyNumberFormat="1" applyFont="1" applyFill="1" applyBorder="1" applyAlignment="1" applyProtection="1">
      <alignment horizontal="center" vertical="top" wrapText="1"/>
      <protection hidden="1"/>
    </xf>
    <xf numFmtId="170" fontId="33" fillId="12" borderId="6" xfId="0" applyNumberFormat="1" applyFont="1" applyFill="1" applyBorder="1" applyAlignment="1" applyProtection="1">
      <alignment horizontal="center" vertical="top" wrapText="1"/>
      <protection hidden="1"/>
    </xf>
    <xf numFmtId="170" fontId="33" fillId="12" borderId="7" xfId="0" applyNumberFormat="1" applyFont="1" applyFill="1" applyBorder="1" applyAlignment="1" applyProtection="1">
      <alignment horizontal="center" vertical="top" wrapText="1"/>
      <protection hidden="1"/>
    </xf>
    <xf numFmtId="170" fontId="33" fillId="12" borderId="4" xfId="0" applyNumberFormat="1" applyFont="1" applyFill="1" applyBorder="1" applyAlignment="1" applyProtection="1">
      <alignment horizontal="center" vertical="top" wrapText="1"/>
      <protection hidden="1"/>
    </xf>
    <xf numFmtId="170" fontId="33" fillId="12" borderId="10" xfId="0" applyNumberFormat="1" applyFont="1" applyFill="1" applyBorder="1" applyAlignment="1" applyProtection="1">
      <alignment horizontal="center" vertical="top" wrapText="1"/>
      <protection hidden="1"/>
    </xf>
    <xf numFmtId="170" fontId="33" fillId="12" borderId="28" xfId="0" applyNumberFormat="1" applyFont="1" applyFill="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6" fillId="6" borderId="6" xfId="0" applyFont="1" applyFill="1" applyBorder="1" applyAlignment="1" applyProtection="1">
      <alignment horizontal="left" vertical="top" wrapText="1"/>
      <protection hidden="1"/>
    </xf>
    <xf numFmtId="0" fontId="6" fillId="6" borderId="7" xfId="0" applyFont="1" applyFill="1" applyBorder="1" applyAlignment="1" applyProtection="1">
      <alignment horizontal="left" vertical="top" wrapText="1"/>
      <protection hidden="1"/>
    </xf>
    <xf numFmtId="0" fontId="6" fillId="6" borderId="2" xfId="0" applyFont="1" applyFill="1" applyBorder="1" applyAlignment="1" applyProtection="1">
      <alignment horizontal="left" vertical="top" wrapText="1"/>
      <protection hidden="1"/>
    </xf>
    <xf numFmtId="0" fontId="6" fillId="3" borderId="0" xfId="0" applyFont="1" applyFill="1" applyAlignment="1" applyProtection="1">
      <alignment horizontal="left" vertical="top" wrapText="1"/>
      <protection hidden="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6" fillId="7" borderId="25"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164" fontId="23" fillId="7" borderId="26" xfId="1" applyFont="1" applyFill="1" applyBorder="1" applyAlignment="1" applyProtection="1">
      <alignment horizontal="center" vertical="top"/>
      <protection hidden="1"/>
    </xf>
    <xf numFmtId="164" fontId="23" fillId="7" borderId="28" xfId="1" applyFont="1" applyFill="1" applyBorder="1" applyAlignment="1" applyProtection="1">
      <alignment horizontal="center" vertical="top"/>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0" fontId="23" fillId="3" borderId="0" xfId="5" applyFont="1" applyFill="1" applyAlignment="1" applyProtection="1">
      <alignment horizontal="left" vertical="top" wrapText="1"/>
      <protection hidden="1"/>
    </xf>
    <xf numFmtId="0" fontId="0" fillId="0" borderId="0" xfId="2" applyFont="1" applyAlignment="1">
      <alignment horizontal="left" vertical="center"/>
    </xf>
    <xf numFmtId="0" fontId="23" fillId="0" borderId="0" xfId="3" applyNumberFormat="1" applyFont="1" applyFill="1" applyBorder="1" applyAlignment="1" applyProtection="1">
      <alignment horizontal="justify" vertical="center" wrapText="1"/>
    </xf>
    <xf numFmtId="0" fontId="23" fillId="0" borderId="0" xfId="0" applyFont="1" applyAlignment="1">
      <alignment horizontal="left" vertical="top" wrapText="1"/>
    </xf>
    <xf numFmtId="170" fontId="33" fillId="12" borderId="10" xfId="0" applyNumberFormat="1" applyFont="1" applyFill="1" applyBorder="1" applyAlignment="1">
      <alignment horizontal="center" vertical="top" wrapText="1"/>
    </xf>
    <xf numFmtId="170" fontId="33" fillId="12" borderId="28" xfId="0" applyNumberFormat="1" applyFont="1" applyFill="1" applyBorder="1" applyAlignment="1">
      <alignment horizontal="center" vertical="top" wrapText="1"/>
    </xf>
    <xf numFmtId="0" fontId="23" fillId="0" borderId="0" xfId="0" applyFont="1" applyAlignment="1">
      <alignment horizontal="left" vertical="top"/>
    </xf>
    <xf numFmtId="170" fontId="33" fillId="12" borderId="6" xfId="0" applyNumberFormat="1" applyFont="1" applyFill="1" applyBorder="1" applyAlignment="1">
      <alignment horizontal="center" vertical="top" wrapText="1"/>
    </xf>
    <xf numFmtId="170" fontId="33" fillId="12" borderId="7" xfId="0" applyNumberFormat="1" applyFont="1" applyFill="1" applyBorder="1" applyAlignment="1">
      <alignment horizontal="center" vertical="top" wrapText="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0" fillId="0" borderId="32" xfId="5" applyFont="1" applyBorder="1" applyAlignment="1" applyProtection="1">
      <alignment horizontal="justify" vertical="center" wrapText="1"/>
      <protection hidden="1"/>
    </xf>
    <xf numFmtId="0" fontId="23" fillId="7" borderId="39" xfId="5" applyFont="1" applyFill="1" applyBorder="1" applyAlignment="1" applyProtection="1">
      <alignment horizontal="left" vertical="center" wrapText="1"/>
      <protection hidden="1"/>
    </xf>
    <xf numFmtId="0" fontId="23" fillId="7" borderId="40" xfId="5" applyFont="1" applyFill="1" applyBorder="1" applyAlignment="1" applyProtection="1">
      <alignment horizontal="left" vertical="center" wrapText="1"/>
      <protection hidden="1"/>
    </xf>
    <xf numFmtId="0" fontId="23" fillId="17" borderId="6" xfId="5" applyFont="1" applyFill="1" applyBorder="1" applyAlignment="1" applyProtection="1">
      <alignment horizontal="center" vertical="center" wrapText="1"/>
      <protection hidden="1"/>
    </xf>
    <xf numFmtId="0" fontId="23" fillId="17" borderId="4" xfId="5" applyFont="1" applyFill="1" applyBorder="1" applyAlignment="1" applyProtection="1">
      <alignment horizontal="center" vertical="center" wrapText="1"/>
      <protection hidden="1"/>
    </xf>
    <xf numFmtId="0" fontId="23" fillId="3" borderId="0" xfId="5" applyFont="1" applyFill="1" applyAlignment="1" applyProtection="1">
      <alignment horizontal="left" vertical="center" wrapText="1"/>
      <protection hidden="1"/>
    </xf>
    <xf numFmtId="0" fontId="23" fillId="17" borderId="26" xfId="5" applyFont="1" applyFill="1" applyBorder="1" applyAlignment="1" applyProtection="1">
      <alignment horizontal="left" vertical="center" wrapText="1"/>
      <protection hidden="1"/>
    </xf>
    <xf numFmtId="0" fontId="23" fillId="17" borderId="28" xfId="5" applyFont="1" applyFill="1" applyBorder="1" applyAlignment="1" applyProtection="1">
      <alignment horizontal="left" vertical="center" wrapText="1"/>
      <protection hidden="1"/>
    </xf>
    <xf numFmtId="0" fontId="23" fillId="17" borderId="25" xfId="5" applyFont="1" applyFill="1" applyBorder="1" applyAlignment="1" applyProtection="1">
      <alignment horizontal="left" vertical="center" wrapText="1"/>
      <protection hidden="1"/>
    </xf>
    <xf numFmtId="0" fontId="23" fillId="17" borderId="9" xfId="5" applyFont="1" applyFill="1" applyBorder="1" applyAlignment="1" applyProtection="1">
      <alignment horizontal="left" vertical="center" wrapText="1"/>
      <protection hidden="1"/>
    </xf>
    <xf numFmtId="2" fontId="1" fillId="0" borderId="0" xfId="2" applyNumberFormat="1" applyAlignment="1" applyProtection="1">
      <alignment horizontal="right" vertical="center"/>
      <protection hidden="1"/>
    </xf>
    <xf numFmtId="168" fontId="25" fillId="0" borderId="0" xfId="0" applyNumberFormat="1" applyFont="1" applyAlignment="1" applyProtection="1">
      <alignment horizontal="center" vertical="center" wrapText="1"/>
      <protection hidden="1"/>
    </xf>
    <xf numFmtId="0" fontId="23" fillId="0" borderId="0" xfId="2" applyFont="1" applyAlignment="1" applyProtection="1">
      <alignment horizontal="center" vertical="center"/>
      <protection hidden="1"/>
    </xf>
    <xf numFmtId="168" fontId="23" fillId="0" borderId="0" xfId="0" applyNumberFormat="1" applyFont="1" applyAlignment="1" applyProtection="1">
      <alignment horizontal="center" vertical="center" wrapText="1"/>
      <protection hidden="1"/>
    </xf>
    <xf numFmtId="0" fontId="1" fillId="0" borderId="0" xfId="2" applyAlignment="1" applyProtection="1">
      <alignment horizontal="left" vertical="top"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0" xfId="3" applyNumberFormat="1" applyFont="1" applyFill="1" applyBorder="1" applyAlignment="1" applyProtection="1">
      <alignment horizontal="justify"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1" fillId="0" borderId="0" xfId="0" applyFont="1" applyAlignment="1">
      <alignment horizontal="left" vertical="top" wrapText="1"/>
    </xf>
    <xf numFmtId="0" fontId="23" fillId="0" borderId="1" xfId="2" applyFont="1" applyBorder="1" applyAlignment="1" applyProtection="1">
      <alignment horizontal="left" vertical="center"/>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left" vertical="top" wrapText="1"/>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3"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1" fillId="0" borderId="0" xfId="0" applyFont="1" applyAlignment="1">
      <alignment horizontal="left" vertical="center" indent="2"/>
    </xf>
    <xf numFmtId="0" fontId="1" fillId="0" borderId="27" xfId="0" applyFont="1" applyBorder="1" applyAlignment="1">
      <alignment horizontal="left" vertical="center" indent="2"/>
    </xf>
    <xf numFmtId="0" fontId="1" fillId="0" borderId="38" xfId="0" applyFont="1" applyBorder="1" applyAlignment="1">
      <alignment horizontal="justify" vertical="center" wrapText="1"/>
    </xf>
    <xf numFmtId="0" fontId="6" fillId="0" borderId="0" xfId="13" quotePrefix="1" applyFont="1" applyAlignment="1">
      <alignment horizontal="center" vertical="center"/>
    </xf>
    <xf numFmtId="0" fontId="1" fillId="0" borderId="21" xfId="0" applyFont="1" applyBorder="1" applyAlignment="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1" fillId="0" borderId="38" xfId="0" applyFont="1" applyBorder="1" applyAlignment="1">
      <alignment horizontal="left" vertical="center" indent="2"/>
    </xf>
    <xf numFmtId="0" fontId="0" fillId="0" borderId="0" xfId="13" applyFont="1" applyAlignment="1">
      <alignment horizontal="justify" vertical="top"/>
    </xf>
    <xf numFmtId="0" fontId="1" fillId="0" borderId="0" xfId="13" applyFont="1" applyAlignment="1">
      <alignment horizontal="justify" vertical="top"/>
    </xf>
    <xf numFmtId="0" fontId="56" fillId="0" borderId="0" xfId="13" applyFont="1" applyAlignment="1">
      <alignment horizontal="justify" vertical="top"/>
    </xf>
    <xf numFmtId="166" fontId="23" fillId="0" borderId="0" xfId="13" applyNumberFormat="1" applyFont="1" applyAlignment="1">
      <alignment horizontal="left" vertical="center" indent="1"/>
    </xf>
    <xf numFmtId="0" fontId="0" fillId="0" borderId="0" xfId="13" applyFont="1" applyAlignment="1">
      <alignment horizontal="center" vertical="top"/>
    </xf>
    <xf numFmtId="0" fontId="1" fillId="0" borderId="0" xfId="13" applyFont="1" applyAlignment="1">
      <alignment horizontal="center" vertical="top"/>
    </xf>
    <xf numFmtId="0" fontId="0" fillId="0" borderId="0" xfId="13" applyFont="1" applyAlignment="1">
      <alignment vertical="top" wrapText="1"/>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6" fontId="1" fillId="0" borderId="0" xfId="13" applyNumberFormat="1" applyFont="1" applyAlignment="1">
      <alignment horizontal="left" vertical="center"/>
    </xf>
    <xf numFmtId="0" fontId="23" fillId="3" borderId="0" xfId="13" applyFont="1" applyFill="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70">
    <dxf>
      <font>
        <condense val="0"/>
        <extend val="0"/>
        <color indexed="9"/>
      </font>
    </dxf>
    <dxf>
      <font>
        <condense val="0"/>
        <extend val="0"/>
        <color indexed="9"/>
      </font>
    </dxf>
    <dxf>
      <font>
        <condense val="0"/>
        <extend val="0"/>
        <color indexed="9"/>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9"/>
      </font>
      <fill>
        <patternFill patternType="none">
          <bgColor indexed="65"/>
        </patternFill>
      </fill>
    </dxf>
    <dxf>
      <font>
        <b val="0"/>
        <condense val="0"/>
        <extend val="0"/>
        <color indexed="10"/>
      </font>
    </dxf>
    <dxf>
      <fill>
        <patternFill>
          <bgColor rgb="FFCCFFCC"/>
        </patternFill>
      </fill>
    </dxf>
    <dxf>
      <font>
        <condense val="0"/>
        <extend val="0"/>
        <color indexed="10"/>
      </font>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6'!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B9A91B25-D3B3-430B-9E5B-035C1B1435D3}"/>
            </a:ext>
          </a:extLst>
        </xdr:cNvPr>
        <xdr:cNvGrpSpPr>
          <a:grpSpLocks/>
        </xdr:cNvGrpSpPr>
      </xdr:nvGrpSpPr>
      <xdr:grpSpPr bwMode="auto">
        <a:xfrm>
          <a:off x="16430625" y="19050"/>
          <a:ext cx="0" cy="695325"/>
          <a:chOff x="804" y="5"/>
          <a:chExt cx="116" cy="73"/>
        </a:xfrm>
      </xdr:grpSpPr>
      <xdr:sp macro="" textlink="">
        <xdr:nvSpPr>
          <xdr:cNvPr id="3" name="AutoShape 2">
            <a:extLst>
              <a:ext uri="{FF2B5EF4-FFF2-40B4-BE49-F238E27FC236}">
                <a16:creationId xmlns:a16="http://schemas.microsoft.com/office/drawing/2014/main" id="{EBA2CBE4-6254-40AE-A0BD-8E9CD861EE9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F89874CF-4447-4A66-8AA7-DB0C24A0F68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097000" y="76200"/>
          <a:ext cx="1085850" cy="466725"/>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7477125" y="19050"/>
          <a:ext cx="0" cy="942975"/>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6935932" y="104775"/>
          <a:ext cx="0" cy="735157"/>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105650"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838950" y="47625"/>
          <a:ext cx="0" cy="146685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20371594" y="28575"/>
          <a:ext cx="0" cy="657225"/>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3599583" y="19050"/>
          <a:ext cx="0" cy="555625"/>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0485894" y="19050"/>
          <a:ext cx="766762" cy="654844"/>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0478750" y="19050"/>
          <a:ext cx="0" cy="690563"/>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2669500" y="19050"/>
          <a:ext cx="0" cy="690563"/>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drawing" Target="../drawings/drawing9.x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drawing" Target="../drawings/drawing10.xml"/><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drawing" Target="../drawings/drawing12.xml"/><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drawing" Target="../drawings/drawing13.xml"/><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drawing" Target="../drawings/drawing14.xml"/><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drawing" Target="../drawings/drawing15.xml"/><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drawing" Target="../drawings/drawing16.xml"/><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6.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drawing" Target="../drawings/drawing7.x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drawing" Target="../drawings/drawing8.x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F11" sqref="F11"/>
    </sheetView>
  </sheetViews>
  <sheetFormatPr defaultRowHeight="16.5" x14ac:dyDescent="0.3"/>
  <cols>
    <col min="1" max="1" width="19.875" customWidth="1"/>
    <col min="2" max="2" width="56.75" customWidth="1"/>
  </cols>
  <sheetData>
    <row r="2" spans="1:2" ht="68.25" customHeight="1" x14ac:dyDescent="0.3">
      <c r="A2" t="s">
        <v>309</v>
      </c>
      <c r="B2" s="751" t="s">
        <v>384</v>
      </c>
    </row>
    <row r="3" spans="1:2" x14ac:dyDescent="0.3">
      <c r="A3" t="s">
        <v>310</v>
      </c>
      <c r="B3" t="s">
        <v>385</v>
      </c>
    </row>
  </sheetData>
  <customSheetViews>
    <customSheetView guid="{7B2C193D-327B-40D6-809F-9A3DFB75744C}" state="hidden">
      <selection activeCell="B11" sqref="B11"/>
      <pageMargins left="0.7" right="0.7" top="0.75" bottom="0.75" header="0.3" footer="0.3"/>
    </customSheetView>
    <customSheetView guid="{0D897A0D-14C5-4BD1-B11A-C8754685A103}" state="hidden">
      <selection activeCell="E3" sqref="E3"/>
      <pageMargins left="0.7" right="0.7" top="0.75" bottom="0.75" header="0.3" footer="0.3"/>
    </customSheetView>
    <customSheetView guid="{302D9D75-0757-45DA-AFBF-614F08F1401B}" state="hidden">
      <selection activeCell="A4" sqref="A4"/>
      <pageMargins left="0.7" right="0.7" top="0.75" bottom="0.75" header="0.3" footer="0.3"/>
    </customSheetView>
    <customSheetView guid="{C6A7FFED-91EB-41DF-A944-2BFB2D792481}" state="hidden">
      <selection activeCell="A4" sqref="A4"/>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8" sqref="D18"/>
    </sheetView>
  </sheetViews>
  <sheetFormatPr defaultColWidth="10" defaultRowHeight="16.5" x14ac:dyDescent="0.3"/>
  <cols>
    <col min="1" max="1" width="10.375" style="481" customWidth="1"/>
    <col min="2" max="2" width="40.875" style="481" customWidth="1"/>
    <col min="3" max="3" width="17.5" style="481" customWidth="1"/>
    <col min="4" max="4" width="20.5" style="481" customWidth="1"/>
    <col min="5" max="5" width="20" style="481" customWidth="1"/>
    <col min="6" max="8" width="10" style="473" customWidth="1"/>
    <col min="9" max="9" width="12.25" style="473" customWidth="1"/>
    <col min="10" max="10" width="12.625" style="473" customWidth="1"/>
    <col min="11" max="11" width="15" style="473" customWidth="1"/>
    <col min="12" max="13" width="10" style="473" customWidth="1"/>
    <col min="14" max="14" width="18.625" style="473" customWidth="1"/>
    <col min="15" max="15" width="16" style="473" customWidth="1"/>
    <col min="16" max="17" width="10" style="473" customWidth="1"/>
    <col min="18" max="18" width="10" style="512" customWidth="1"/>
    <col min="19" max="24" width="10" style="473" customWidth="1"/>
    <col min="25" max="16384" width="10" style="512"/>
  </cols>
  <sheetData>
    <row r="1" spans="1:15" ht="18" customHeight="1" x14ac:dyDescent="0.3">
      <c r="A1" s="469" t="str">
        <f>[1]Cover!B3</f>
        <v>Specification No: 5002001865/OTHERS/DOM/A00-CC CS -1</v>
      </c>
      <c r="B1" s="470"/>
      <c r="C1" s="471"/>
      <c r="D1" s="471"/>
      <c r="E1" s="472" t="s">
        <v>157</v>
      </c>
    </row>
    <row r="2" spans="1:15" ht="8.1" customHeight="1" x14ac:dyDescent="0.3">
      <c r="A2" s="474"/>
      <c r="B2" s="475"/>
      <c r="C2" s="476"/>
      <c r="D2" s="476"/>
      <c r="E2" s="477"/>
      <c r="F2" s="478"/>
    </row>
    <row r="3" spans="1:15" ht="66" customHeight="1" x14ac:dyDescent="0.3">
      <c r="A3" s="955"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955"/>
      <c r="C3" s="955"/>
      <c r="D3" s="955"/>
      <c r="E3" s="955"/>
    </row>
    <row r="4" spans="1:15" ht="21.95" customHeight="1" x14ac:dyDescent="0.3">
      <c r="A4" s="956" t="s">
        <v>311</v>
      </c>
      <c r="B4" s="956"/>
      <c r="C4" s="956"/>
      <c r="D4" s="956"/>
      <c r="E4" s="956"/>
    </row>
    <row r="5" spans="1:15" ht="12" customHeight="1" x14ac:dyDescent="0.3">
      <c r="A5" s="479"/>
      <c r="B5" s="480"/>
      <c r="C5" s="480"/>
      <c r="D5" s="480"/>
      <c r="E5" s="480"/>
    </row>
    <row r="6" spans="1:15" ht="18" customHeight="1" x14ac:dyDescent="0.3">
      <c r="A6" s="449" t="str">
        <f>'[1]Sch-1'!A6</f>
        <v>Bidder’s Name and Address (Sole Bidder) :</v>
      </c>
      <c r="D6" s="482" t="s">
        <v>5</v>
      </c>
    </row>
    <row r="7" spans="1:15" ht="18" customHeight="1" x14ac:dyDescent="0.3">
      <c r="A7" s="483" t="str">
        <f>'[1]Sch-1'!A7</f>
        <v/>
      </c>
      <c r="D7" s="484" t="str">
        <f>'[1]Sch-1'!M7</f>
        <v>Contracts Services, 3rd Floor</v>
      </c>
    </row>
    <row r="8" spans="1:15" ht="18" customHeight="1" x14ac:dyDescent="0.3">
      <c r="A8" s="485" t="s">
        <v>159</v>
      </c>
      <c r="B8" s="950" t="str">
        <f>IF('[1]Sch-1'!C8=0, "", '[1]Sch-1'!C8)</f>
        <v/>
      </c>
      <c r="C8" s="950"/>
      <c r="D8" s="484" t="str">
        <f>'[1]Sch-1'!M8</f>
        <v>Power Grid Corporation of India Ltd.,</v>
      </c>
    </row>
    <row r="9" spans="1:15" ht="18" customHeight="1" x14ac:dyDescent="0.3">
      <c r="A9" s="485" t="s">
        <v>160</v>
      </c>
      <c r="B9" s="950" t="str">
        <f>IF('[1]Sch-1'!C9=0, "", '[1]Sch-1'!C9)</f>
        <v/>
      </c>
      <c r="C9" s="950"/>
      <c r="D9" s="484" t="str">
        <f>'[1]Sch-1'!M9</f>
        <v>"Saudamini", Plot No.-2</v>
      </c>
    </row>
    <row r="10" spans="1:15" ht="18" customHeight="1" x14ac:dyDescent="0.3">
      <c r="A10" s="486"/>
      <c r="B10" s="950" t="str">
        <f>IF('[1]Sch-1'!C10=0, "", '[1]Sch-1'!C10)</f>
        <v/>
      </c>
      <c r="C10" s="950"/>
      <c r="D10" s="484" t="str">
        <f>'[1]Sch-1'!M10</f>
        <v xml:space="preserve">Sector-29, </v>
      </c>
    </row>
    <row r="11" spans="1:15" ht="18" customHeight="1" x14ac:dyDescent="0.3">
      <c r="A11" s="486"/>
      <c r="B11" s="950" t="str">
        <f>IF('[1]Sch-1'!C11=0, "", '[1]Sch-1'!C11)</f>
        <v/>
      </c>
      <c r="C11" s="950"/>
      <c r="D11" s="484" t="str">
        <f>'[1]Sch-1'!M11</f>
        <v>Gurugram (Haryana) - 122001</v>
      </c>
    </row>
    <row r="12" spans="1:15" ht="8.1" customHeight="1" x14ac:dyDescent="0.3"/>
    <row r="13" spans="1:15" ht="21.95" customHeight="1" x14ac:dyDescent="0.3">
      <c r="A13" s="487" t="s">
        <v>161</v>
      </c>
      <c r="B13" s="951" t="s">
        <v>162</v>
      </c>
      <c r="C13" s="952"/>
      <c r="D13" s="953" t="s">
        <v>163</v>
      </c>
      <c r="E13" s="954"/>
      <c r="I13" s="944"/>
      <c r="J13" s="944"/>
      <c r="K13" s="944"/>
      <c r="M13" s="944"/>
      <c r="N13" s="944"/>
      <c r="O13" s="944"/>
    </row>
    <row r="14" spans="1:15" ht="18" customHeight="1" x14ac:dyDescent="0.3">
      <c r="A14" s="488" t="s">
        <v>166</v>
      </c>
      <c r="B14" s="945" t="s">
        <v>167</v>
      </c>
      <c r="C14" s="946"/>
      <c r="D14" s="719">
        <f>'Sch-1'!N49*(1-Discount!K18)+'Sch-8'!N21*(1-Discount!K23)</f>
        <v>0</v>
      </c>
      <c r="E14" s="720"/>
      <c r="I14" s="489"/>
      <c r="K14" s="489"/>
      <c r="M14" s="489"/>
      <c r="O14" s="489"/>
    </row>
    <row r="15" spans="1:15" ht="75.75" customHeight="1" x14ac:dyDescent="0.3">
      <c r="A15" s="490"/>
      <c r="B15" s="948" t="s">
        <v>169</v>
      </c>
      <c r="C15" s="949"/>
      <c r="D15" s="721"/>
      <c r="E15" s="722"/>
    </row>
    <row r="16" spans="1:15" ht="18" customHeight="1" x14ac:dyDescent="0.3">
      <c r="A16" s="488" t="s">
        <v>170</v>
      </c>
      <c r="B16" s="945" t="s">
        <v>171</v>
      </c>
      <c r="C16" s="946"/>
      <c r="D16" s="723">
        <f>'Sch-3 '!Q28*(1-Discount!K20)+'Sch-4'!Q34*(1-Discount!K21)+'Sch-4b'!Q36*(1-Discount!K22)</f>
        <v>0</v>
      </c>
      <c r="E16" s="724"/>
      <c r="I16" s="489"/>
      <c r="K16" s="492"/>
      <c r="M16" s="489"/>
      <c r="O16" s="492"/>
    </row>
    <row r="17" spans="1:15" ht="72.75" customHeight="1" x14ac:dyDescent="0.3">
      <c r="A17" s="490"/>
      <c r="B17" s="948" t="s">
        <v>173</v>
      </c>
      <c r="C17" s="949"/>
      <c r="D17" s="725"/>
      <c r="E17" s="726"/>
      <c r="I17" s="494"/>
      <c r="M17" s="494"/>
    </row>
    <row r="18" spans="1:15" ht="18" customHeight="1" x14ac:dyDescent="0.3">
      <c r="A18" s="937"/>
      <c r="B18" s="938" t="s">
        <v>174</v>
      </c>
      <c r="C18" s="939"/>
      <c r="D18" s="727">
        <f>D16+D14</f>
        <v>0</v>
      </c>
      <c r="E18" s="728"/>
      <c r="K18" s="495"/>
      <c r="O18" s="495"/>
    </row>
    <row r="19" spans="1:15" ht="50.1" customHeight="1" x14ac:dyDescent="0.3">
      <c r="A19" s="937"/>
      <c r="B19" s="940"/>
      <c r="C19" s="941"/>
      <c r="D19" s="942"/>
      <c r="E19" s="943"/>
    </row>
    <row r="20" spans="1:15" ht="18" customHeight="1" x14ac:dyDescent="0.3">
      <c r="B20" s="496"/>
      <c r="C20" s="496"/>
      <c r="D20" s="497"/>
      <c r="E20" s="497"/>
    </row>
    <row r="21" spans="1:15" ht="21.75" customHeight="1" x14ac:dyDescent="0.3">
      <c r="A21" s="498"/>
      <c r="B21" s="947"/>
      <c r="C21" s="947"/>
      <c r="D21" s="947"/>
      <c r="E21" s="947"/>
    </row>
    <row r="22" spans="1:15" ht="18" customHeight="1" x14ac:dyDescent="0.3">
      <c r="A22" s="499"/>
      <c r="B22" s="499"/>
      <c r="C22" s="499"/>
      <c r="D22" s="499"/>
      <c r="E22" s="499"/>
    </row>
    <row r="23" spans="1:15" ht="30" customHeight="1" x14ac:dyDescent="0.3">
      <c r="A23" s="499"/>
      <c r="B23" s="499"/>
      <c r="C23" s="500"/>
      <c r="D23" s="499"/>
      <c r="E23" s="499"/>
    </row>
    <row r="24" spans="1:15" ht="30" customHeight="1" x14ac:dyDescent="0.3">
      <c r="A24" s="501" t="s">
        <v>177</v>
      </c>
      <c r="B24" s="502" t="str">
        <f>IF('[1]Sch-1'!B187=0,"", '[1]Sch-1'!B187)</f>
        <v>--</v>
      </c>
      <c r="C24" s="500" t="s">
        <v>45</v>
      </c>
      <c r="D24" s="503" t="str">
        <f>IF('[1]Sch-1'!M188=0,"",'[1]Sch-1'!M188)</f>
        <v/>
      </c>
      <c r="F24" s="504"/>
    </row>
    <row r="25" spans="1:15" ht="30" customHeight="1" x14ac:dyDescent="0.3">
      <c r="A25" s="501" t="s">
        <v>178</v>
      </c>
      <c r="B25" s="505" t="str">
        <f>IF('[1]Sch-1'!B188=0,"", '[1]Sch-1'!B188)</f>
        <v/>
      </c>
      <c r="C25" s="500" t="s">
        <v>46</v>
      </c>
      <c r="D25" s="503" t="str">
        <f>IF('[1]Sch-1'!M189=0,"",'[1]Sch-1'!M189)</f>
        <v/>
      </c>
      <c r="F25" s="504"/>
    </row>
    <row r="26" spans="1:15" ht="30" customHeight="1" x14ac:dyDescent="0.3">
      <c r="A26" s="506"/>
      <c r="B26" s="507"/>
      <c r="C26" s="500"/>
      <c r="D26" s="473"/>
      <c r="E26" s="473"/>
      <c r="F26" s="504"/>
    </row>
    <row r="27" spans="1:15" ht="33" customHeight="1" x14ac:dyDescent="0.3">
      <c r="A27" s="506"/>
      <c r="B27" s="507"/>
      <c r="C27" s="478"/>
      <c r="D27" s="508"/>
      <c r="E27" s="509"/>
      <c r="F27" s="504"/>
    </row>
    <row r="28" spans="1:15" ht="21.95" customHeight="1" x14ac:dyDescent="0.3">
      <c r="A28" s="510"/>
      <c r="B28" s="510"/>
      <c r="C28" s="510"/>
      <c r="D28" s="510"/>
      <c r="E28" s="511"/>
    </row>
    <row r="29" spans="1:15" ht="21.95" customHeight="1" x14ac:dyDescent="0.3">
      <c r="A29" s="510"/>
      <c r="B29" s="510"/>
      <c r="C29" s="510"/>
      <c r="D29" s="510"/>
      <c r="E29" s="511"/>
    </row>
    <row r="30" spans="1:15" ht="21.95" customHeight="1" x14ac:dyDescent="0.3">
      <c r="A30" s="510"/>
      <c r="B30" s="510"/>
      <c r="C30" s="510"/>
      <c r="D30" s="510"/>
      <c r="E30" s="511"/>
    </row>
    <row r="31" spans="1:15" ht="21.95" customHeight="1" x14ac:dyDescent="0.3">
      <c r="A31" s="510"/>
      <c r="B31" s="510"/>
      <c r="C31" s="510"/>
      <c r="D31" s="510"/>
      <c r="E31" s="511"/>
    </row>
    <row r="32" spans="1:15" ht="21.95" customHeight="1" x14ac:dyDescent="0.3">
      <c r="A32" s="510"/>
      <c r="B32" s="510"/>
      <c r="C32" s="510"/>
      <c r="D32" s="510"/>
      <c r="E32" s="511"/>
    </row>
    <row r="33" spans="1:5" ht="21.95" customHeight="1" x14ac:dyDescent="0.3">
      <c r="A33" s="510"/>
      <c r="B33" s="510"/>
      <c r="C33" s="510"/>
      <c r="D33" s="510"/>
      <c r="E33" s="511"/>
    </row>
    <row r="34" spans="1:5" ht="24.95" customHeight="1" x14ac:dyDescent="0.3">
      <c r="A34" s="509"/>
      <c r="B34" s="509"/>
      <c r="C34" s="509"/>
      <c r="D34" s="509"/>
      <c r="E34" s="509"/>
    </row>
    <row r="35" spans="1:5" ht="24.95" customHeight="1" x14ac:dyDescent="0.3">
      <c r="A35" s="509"/>
      <c r="B35" s="509"/>
      <c r="C35" s="509"/>
      <c r="D35" s="509"/>
      <c r="E35" s="509"/>
    </row>
    <row r="36" spans="1:5" ht="24.95" customHeight="1" x14ac:dyDescent="0.3">
      <c r="A36" s="509"/>
      <c r="B36" s="509"/>
      <c r="C36" s="509"/>
      <c r="D36" s="509"/>
      <c r="E36" s="509"/>
    </row>
    <row r="37" spans="1:5" ht="24.95" customHeight="1" x14ac:dyDescent="0.3">
      <c r="A37" s="509"/>
      <c r="B37" s="509"/>
      <c r="C37" s="509"/>
      <c r="D37" s="509"/>
      <c r="E37" s="509"/>
    </row>
    <row r="38" spans="1:5" ht="24.95" customHeight="1" x14ac:dyDescent="0.3">
      <c r="A38" s="509"/>
      <c r="B38" s="509"/>
      <c r="C38" s="509"/>
      <c r="D38" s="509"/>
      <c r="E38" s="509"/>
    </row>
    <row r="39" spans="1:5" ht="24.95" customHeight="1" x14ac:dyDescent="0.3">
      <c r="A39" s="509"/>
      <c r="B39" s="509"/>
      <c r="C39" s="509"/>
      <c r="D39" s="509"/>
      <c r="E39" s="509"/>
    </row>
    <row r="40" spans="1:5" ht="24.95" customHeight="1" x14ac:dyDescent="0.3">
      <c r="A40" s="509"/>
      <c r="B40" s="509"/>
      <c r="C40" s="509"/>
      <c r="D40" s="509"/>
      <c r="E40" s="509"/>
    </row>
    <row r="41" spans="1:5" ht="24.95" customHeight="1" x14ac:dyDescent="0.3">
      <c r="A41" s="509"/>
      <c r="B41" s="509"/>
      <c r="C41" s="509"/>
      <c r="D41" s="509"/>
      <c r="E41" s="509"/>
    </row>
    <row r="42" spans="1:5" ht="24.95" customHeight="1" x14ac:dyDescent="0.3">
      <c r="A42" s="509"/>
      <c r="B42" s="509"/>
      <c r="C42" s="509"/>
      <c r="D42" s="509"/>
      <c r="E42" s="509"/>
    </row>
    <row r="43" spans="1:5" ht="24.95" customHeight="1" x14ac:dyDescent="0.3">
      <c r="A43" s="509"/>
      <c r="B43" s="509"/>
      <c r="C43" s="509"/>
      <c r="D43" s="509"/>
      <c r="E43" s="509"/>
    </row>
    <row r="44" spans="1:5" ht="24.95" customHeight="1" x14ac:dyDescent="0.3">
      <c r="A44" s="509"/>
      <c r="B44" s="509"/>
      <c r="C44" s="509"/>
      <c r="D44" s="509"/>
      <c r="E44" s="509"/>
    </row>
    <row r="45" spans="1:5" ht="24.95" customHeight="1" x14ac:dyDescent="0.3">
      <c r="A45" s="509"/>
      <c r="B45" s="509"/>
      <c r="C45" s="509"/>
      <c r="D45" s="509"/>
      <c r="E45" s="509"/>
    </row>
    <row r="46" spans="1:5" ht="24.95" customHeight="1" x14ac:dyDescent="0.3">
      <c r="A46" s="509"/>
      <c r="B46" s="509"/>
      <c r="C46" s="509"/>
      <c r="D46" s="509"/>
      <c r="E46" s="509"/>
    </row>
    <row r="47" spans="1:5" ht="24.95" customHeight="1" x14ac:dyDescent="0.3">
      <c r="A47" s="509"/>
      <c r="B47" s="509"/>
      <c r="C47" s="509"/>
      <c r="D47" s="509"/>
      <c r="E47" s="509"/>
    </row>
    <row r="48" spans="1:5" ht="24.95" customHeight="1" x14ac:dyDescent="0.3">
      <c r="A48" s="509"/>
      <c r="B48" s="509"/>
      <c r="C48" s="509"/>
      <c r="D48" s="509"/>
      <c r="E48" s="509"/>
    </row>
    <row r="49" spans="1:5" ht="24.95" customHeight="1" x14ac:dyDescent="0.3">
      <c r="A49" s="509"/>
      <c r="B49" s="509"/>
      <c r="C49" s="509"/>
      <c r="D49" s="509"/>
      <c r="E49" s="509"/>
    </row>
    <row r="50" spans="1:5" ht="24.95" customHeight="1" x14ac:dyDescent="0.3">
      <c r="A50" s="509"/>
      <c r="B50" s="509"/>
      <c r="C50" s="509"/>
      <c r="D50" s="509"/>
      <c r="E50" s="509"/>
    </row>
    <row r="51" spans="1:5" ht="24.95" customHeight="1" x14ac:dyDescent="0.3">
      <c r="A51" s="509"/>
      <c r="B51" s="509"/>
      <c r="C51" s="509"/>
      <c r="D51" s="509"/>
      <c r="E51" s="509"/>
    </row>
    <row r="52" spans="1:5" ht="24.95" customHeight="1" x14ac:dyDescent="0.3">
      <c r="A52" s="509"/>
      <c r="B52" s="509"/>
      <c r="C52" s="509"/>
      <c r="D52" s="509"/>
      <c r="E52" s="509"/>
    </row>
    <row r="53" spans="1:5" ht="24.95" customHeight="1" x14ac:dyDescent="0.3">
      <c r="A53" s="509"/>
      <c r="B53" s="509"/>
      <c r="C53" s="509"/>
      <c r="D53" s="509"/>
      <c r="E53" s="509"/>
    </row>
    <row r="54" spans="1:5" ht="24.95" customHeight="1" x14ac:dyDescent="0.3">
      <c r="A54" s="509"/>
      <c r="B54" s="509"/>
      <c r="C54" s="509"/>
      <c r="D54" s="509"/>
      <c r="E54" s="509"/>
    </row>
    <row r="55" spans="1:5" ht="24.95" customHeight="1" x14ac:dyDescent="0.3">
      <c r="A55" s="509"/>
      <c r="B55" s="509"/>
      <c r="C55" s="509"/>
      <c r="D55" s="509"/>
      <c r="E55" s="509"/>
    </row>
    <row r="56" spans="1:5" ht="24.95" customHeight="1" x14ac:dyDescent="0.3">
      <c r="A56" s="509"/>
      <c r="B56" s="509"/>
      <c r="C56" s="509"/>
      <c r="D56" s="509"/>
      <c r="E56" s="509"/>
    </row>
    <row r="57" spans="1:5" x14ac:dyDescent="0.3">
      <c r="A57" s="509"/>
      <c r="B57" s="509"/>
      <c r="C57" s="509"/>
      <c r="D57" s="509"/>
      <c r="E57" s="509"/>
    </row>
    <row r="58" spans="1:5" x14ac:dyDescent="0.3">
      <c r="A58" s="509"/>
      <c r="B58" s="509"/>
      <c r="C58" s="509"/>
      <c r="D58" s="509"/>
      <c r="E58" s="509"/>
    </row>
    <row r="59" spans="1:5" x14ac:dyDescent="0.3">
      <c r="A59" s="509"/>
      <c r="B59" s="509"/>
      <c r="C59" s="509"/>
      <c r="D59" s="509"/>
      <c r="E59" s="509"/>
    </row>
    <row r="60" spans="1:5" x14ac:dyDescent="0.3">
      <c r="A60" s="509"/>
      <c r="B60" s="509"/>
      <c r="C60" s="509"/>
      <c r="D60" s="509"/>
      <c r="E60" s="509"/>
    </row>
    <row r="61" spans="1:5" x14ac:dyDescent="0.3">
      <c r="A61" s="509"/>
      <c r="B61" s="509"/>
      <c r="C61" s="509"/>
      <c r="D61" s="509"/>
      <c r="E61" s="509"/>
    </row>
    <row r="62" spans="1:5" x14ac:dyDescent="0.3">
      <c r="A62" s="509"/>
      <c r="B62" s="509"/>
      <c r="C62" s="509"/>
      <c r="D62" s="509"/>
      <c r="E62" s="509"/>
    </row>
    <row r="63" spans="1:5" x14ac:dyDescent="0.3">
      <c r="A63" s="509"/>
      <c r="B63" s="509"/>
      <c r="C63" s="509"/>
      <c r="D63" s="509"/>
      <c r="E63" s="509"/>
    </row>
    <row r="64" spans="1:5" x14ac:dyDescent="0.3">
      <c r="A64" s="509"/>
      <c r="B64" s="509"/>
      <c r="C64" s="509"/>
      <c r="D64" s="509"/>
      <c r="E64" s="509"/>
    </row>
    <row r="65" spans="1:5" x14ac:dyDescent="0.3">
      <c r="A65" s="509"/>
      <c r="B65" s="509"/>
      <c r="C65" s="509"/>
      <c r="D65" s="509"/>
      <c r="E65" s="509"/>
    </row>
    <row r="66" spans="1:5" x14ac:dyDescent="0.3">
      <c r="A66" s="509"/>
      <c r="B66" s="509"/>
      <c r="C66" s="509"/>
      <c r="D66" s="509"/>
      <c r="E66" s="509"/>
    </row>
    <row r="67" spans="1:5" x14ac:dyDescent="0.3">
      <c r="A67" s="509"/>
      <c r="B67" s="509"/>
      <c r="C67" s="509"/>
      <c r="D67" s="509"/>
      <c r="E67" s="509"/>
    </row>
    <row r="68" spans="1:5" x14ac:dyDescent="0.3">
      <c r="A68" s="509"/>
      <c r="B68" s="509"/>
      <c r="C68" s="509"/>
      <c r="D68" s="509"/>
      <c r="E68" s="509"/>
    </row>
    <row r="69" spans="1:5" x14ac:dyDescent="0.3">
      <c r="A69" s="509"/>
      <c r="B69" s="509"/>
      <c r="C69" s="509"/>
      <c r="D69" s="509"/>
      <c r="E69" s="509"/>
    </row>
    <row r="70" spans="1:5" x14ac:dyDescent="0.3">
      <c r="A70" s="509"/>
      <c r="B70" s="509"/>
      <c r="C70" s="509"/>
      <c r="D70" s="509"/>
      <c r="E70" s="509"/>
    </row>
    <row r="71" spans="1:5" x14ac:dyDescent="0.3">
      <c r="A71" s="509"/>
      <c r="B71" s="509"/>
      <c r="C71" s="509"/>
      <c r="D71" s="509"/>
      <c r="E71" s="509"/>
    </row>
    <row r="72" spans="1:5" x14ac:dyDescent="0.3">
      <c r="A72" s="509"/>
      <c r="B72" s="509"/>
      <c r="C72" s="509"/>
      <c r="D72" s="509"/>
      <c r="E72" s="509"/>
    </row>
    <row r="73" spans="1:5" x14ac:dyDescent="0.3">
      <c r="A73" s="509"/>
      <c r="B73" s="509"/>
      <c r="C73" s="509"/>
      <c r="D73" s="509"/>
      <c r="E73" s="509"/>
    </row>
    <row r="74" spans="1:5" x14ac:dyDescent="0.3">
      <c r="A74" s="509"/>
      <c r="B74" s="509"/>
      <c r="C74" s="509"/>
      <c r="D74" s="509"/>
      <c r="E74" s="509"/>
    </row>
  </sheetData>
  <sheetProtection formatColumns="0" formatRows="0" selectLockedCells="1"/>
  <dataConsolidate/>
  <customSheetViews>
    <customSheetView guid="{7B2C193D-327B-40D6-809F-9A3DFB75744C}" showPageBreaks="1" printArea="1" state="hidden" view="pageBreakPreview">
      <selection activeCell="D18" sqref="D1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0D897A0D-14C5-4BD1-B11A-C8754685A103}" showPageBreaks="1" printArea="1" state="hidden" view="pageBreakPreview">
      <selection activeCell="D18" sqref="D1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19">
    <mergeCell ref="B11:C11"/>
    <mergeCell ref="B13:C13"/>
    <mergeCell ref="D13:E13"/>
    <mergeCell ref="A3:E3"/>
    <mergeCell ref="A4:E4"/>
    <mergeCell ref="B8:C8"/>
    <mergeCell ref="B9:C9"/>
    <mergeCell ref="B10:C10"/>
    <mergeCell ref="M13:O13"/>
    <mergeCell ref="B14:C14"/>
    <mergeCell ref="B21:E21"/>
    <mergeCell ref="B16:C16"/>
    <mergeCell ref="B17:C17"/>
    <mergeCell ref="B15:C15"/>
    <mergeCell ref="A18:A19"/>
    <mergeCell ref="B18:C18"/>
    <mergeCell ref="B19:C19"/>
    <mergeCell ref="D19:E19"/>
    <mergeCell ref="I13:K13"/>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zoomScaleNormal="100" zoomScaleSheetLayoutView="100" workbookViewId="0">
      <selection activeCell="D19" sqref="D19:E19"/>
    </sheetView>
  </sheetViews>
  <sheetFormatPr defaultColWidth="10" defaultRowHeight="16.5" x14ac:dyDescent="0.3"/>
  <cols>
    <col min="1" max="1" width="10.375" style="481" customWidth="1"/>
    <col min="2" max="2" width="40.875" style="481" customWidth="1"/>
    <col min="3" max="3" width="17.5" style="481" customWidth="1"/>
    <col min="4" max="4" width="20.5" style="481" customWidth="1"/>
    <col min="5" max="5" width="20" style="481" customWidth="1"/>
    <col min="6" max="6" width="10" style="473" customWidth="1"/>
    <col min="7" max="7" width="29.875" style="473" customWidth="1"/>
    <col min="8" max="8" width="10" style="473" customWidth="1"/>
    <col min="9" max="9" width="12.25" style="473" hidden="1" customWidth="1"/>
    <col min="10" max="10" width="12.625" style="473" hidden="1" customWidth="1"/>
    <col min="11" max="11" width="15" style="473" hidden="1" customWidth="1"/>
    <col min="12" max="13" width="10" style="473" hidden="1" customWidth="1"/>
    <col min="14" max="14" width="18.625" style="473" hidden="1" customWidth="1"/>
    <col min="15" max="15" width="16" style="473" hidden="1" customWidth="1"/>
    <col min="16" max="16" width="10" style="473" hidden="1" customWidth="1"/>
    <col min="17" max="17" width="10" style="473" customWidth="1"/>
    <col min="18" max="18" width="10" style="512" customWidth="1"/>
    <col min="19" max="24" width="10" style="473" customWidth="1"/>
    <col min="25" max="16384" width="10" style="512"/>
  </cols>
  <sheetData>
    <row r="1" spans="1:15" ht="18" customHeight="1" x14ac:dyDescent="0.3">
      <c r="A1" s="469" t="str">
        <f>Cover!B3</f>
        <v>Specification No: CC/NT/W-TELE/DOM/A06/24/05146</v>
      </c>
      <c r="B1" s="470"/>
      <c r="C1" s="471"/>
      <c r="D1" s="471"/>
      <c r="E1" s="472" t="s">
        <v>157</v>
      </c>
    </row>
    <row r="2" spans="1:15" ht="8.1" customHeight="1" x14ac:dyDescent="0.3">
      <c r="A2" s="474"/>
      <c r="B2" s="475"/>
      <c r="C2" s="476"/>
      <c r="D2" s="476"/>
      <c r="E2" s="477"/>
      <c r="F2" s="478"/>
    </row>
    <row r="3" spans="1:15" ht="72" customHeight="1" x14ac:dyDescent="0.3">
      <c r="A3" s="964" t="str">
        <f>Cover!$B$2</f>
        <v>Package- II (a): OPGW works for PDD Ladakh associated with Establishment of SLDC cum REMC for UT of Ladakh under consultancy services to PDD, Ladakh</v>
      </c>
      <c r="B3" s="964"/>
      <c r="C3" s="964"/>
      <c r="D3" s="964"/>
      <c r="E3" s="964"/>
    </row>
    <row r="4" spans="1:15" ht="21.95" customHeight="1" x14ac:dyDescent="0.3">
      <c r="A4" s="956" t="s">
        <v>158</v>
      </c>
      <c r="B4" s="956"/>
      <c r="C4" s="956"/>
      <c r="D4" s="956"/>
      <c r="E4" s="956"/>
    </row>
    <row r="5" spans="1:15" ht="12" customHeight="1" x14ac:dyDescent="0.3">
      <c r="A5" s="479"/>
      <c r="B5" s="480"/>
      <c r="C5" s="480"/>
      <c r="D5" s="480"/>
      <c r="E5" s="480"/>
    </row>
    <row r="6" spans="1:15" ht="18" customHeight="1" x14ac:dyDescent="0.3">
      <c r="A6" s="449" t="str">
        <f>'Sch-1'!A6</f>
        <v>Bidder’s Name and Address (Lead Partner) :</v>
      </c>
      <c r="D6" s="482" t="s">
        <v>5</v>
      </c>
    </row>
    <row r="7" spans="1:15" ht="18" customHeight="1" x14ac:dyDescent="0.3">
      <c r="A7" s="483">
        <f>'Sch-1'!A7</f>
        <v>0</v>
      </c>
      <c r="D7" s="484" t="str">
        <f>'[1]Sch-1'!M7</f>
        <v>Contracts Services, 3rd Floor</v>
      </c>
    </row>
    <row r="8" spans="1:15" ht="18" customHeight="1" x14ac:dyDescent="0.3">
      <c r="A8" s="485" t="s">
        <v>159</v>
      </c>
      <c r="B8" s="950" t="str">
        <f>'Sch-4b'!B8:O8</f>
        <v/>
      </c>
      <c r="C8" s="950"/>
      <c r="D8" s="484" t="str">
        <f>'[1]Sch-1'!M8</f>
        <v>Power Grid Corporation of India Ltd.,</v>
      </c>
    </row>
    <row r="9" spans="1:15" ht="18" customHeight="1" x14ac:dyDescent="0.3">
      <c r="A9" s="485" t="s">
        <v>160</v>
      </c>
      <c r="B9" s="950" t="str">
        <f>'Sch-4b'!B9:O9</f>
        <v/>
      </c>
      <c r="C9" s="950"/>
      <c r="D9" s="484" t="str">
        <f>'[1]Sch-1'!M9</f>
        <v>"Saudamini", Plot No.-2</v>
      </c>
    </row>
    <row r="10" spans="1:15" ht="18" customHeight="1" x14ac:dyDescent="0.3">
      <c r="A10" s="486"/>
      <c r="B10" s="950" t="str">
        <f>'Sch-4b'!B10:O10</f>
        <v/>
      </c>
      <c r="C10" s="950"/>
      <c r="D10" s="484" t="str">
        <f>'[1]Sch-1'!M10</f>
        <v xml:space="preserve">Sector-29, </v>
      </c>
    </row>
    <row r="11" spans="1:15" ht="18" customHeight="1" x14ac:dyDescent="0.3">
      <c r="A11" s="486"/>
      <c r="B11" s="950" t="str">
        <f>'Sch-4b'!B11:O11</f>
        <v/>
      </c>
      <c r="C11" s="950"/>
      <c r="D11" s="484" t="str">
        <f>'[1]Sch-1'!M11</f>
        <v>Gurugram (Haryana) - 122001</v>
      </c>
    </row>
    <row r="12" spans="1:15" ht="8.1" customHeight="1" x14ac:dyDescent="0.3"/>
    <row r="13" spans="1:15" ht="21.95" customHeight="1" x14ac:dyDescent="0.3">
      <c r="A13" s="487" t="s">
        <v>161</v>
      </c>
      <c r="B13" s="951" t="s">
        <v>162</v>
      </c>
      <c r="C13" s="952"/>
      <c r="D13" s="953" t="s">
        <v>163</v>
      </c>
      <c r="E13" s="954"/>
      <c r="I13" s="944" t="s">
        <v>164</v>
      </c>
      <c r="J13" s="944"/>
      <c r="K13" s="944"/>
      <c r="M13" s="944" t="s">
        <v>165</v>
      </c>
      <c r="N13" s="944"/>
      <c r="O13" s="944"/>
    </row>
    <row r="14" spans="1:15" ht="18" customHeight="1" x14ac:dyDescent="0.3">
      <c r="A14" s="488" t="s">
        <v>166</v>
      </c>
      <c r="B14" s="945" t="s">
        <v>167</v>
      </c>
      <c r="C14" s="946"/>
      <c r="D14" s="962"/>
      <c r="E14" s="963"/>
      <c r="I14" s="489" t="s">
        <v>168</v>
      </c>
      <c r="K14" s="489" t="e">
        <f>ROUND('[1]Sch-1'!AE3*#REF!,0)</f>
        <v>#REF!</v>
      </c>
      <c r="M14" s="489" t="s">
        <v>168</v>
      </c>
      <c r="O14" s="489" t="e">
        <f>ROUND('[1]Sch-1'!AE5*#REF!,0)</f>
        <v>#REF!</v>
      </c>
    </row>
    <row r="15" spans="1:15" ht="101.25" customHeight="1" x14ac:dyDescent="0.3">
      <c r="A15" s="490"/>
      <c r="B15" s="948" t="s">
        <v>169</v>
      </c>
      <c r="C15" s="949"/>
      <c r="D15" s="959">
        <f>'Sch-1'!N49+'Sch-8'!N21</f>
        <v>0</v>
      </c>
      <c r="E15" s="960"/>
      <c r="G15" s="491"/>
    </row>
    <row r="16" spans="1:15" ht="18" customHeight="1" x14ac:dyDescent="0.3">
      <c r="A16" s="488" t="s">
        <v>170</v>
      </c>
      <c r="B16" s="945" t="s">
        <v>171</v>
      </c>
      <c r="C16" s="946"/>
      <c r="D16" s="961"/>
      <c r="E16" s="961"/>
      <c r="I16" s="489" t="s">
        <v>172</v>
      </c>
      <c r="K16" s="492">
        <f>IF(ISERROR(ROUND((#REF!+#REF!)*#REF!,0)),0, ROUND((#REF!+#REF!)*#REF!,0))</f>
        <v>0</v>
      </c>
      <c r="M16" s="489" t="s">
        <v>172</v>
      </c>
      <c r="O16" s="492">
        <f>IF(ISERROR(ROUND((#REF!+#REF!)*#REF!,0)),0, ROUND((#REF!+#REF!)*#REF!,0))</f>
        <v>0</v>
      </c>
    </row>
    <row r="17" spans="1:15" ht="90.75" customHeight="1" x14ac:dyDescent="0.3">
      <c r="A17" s="490"/>
      <c r="B17" s="948" t="s">
        <v>380</v>
      </c>
      <c r="C17" s="949"/>
      <c r="D17" s="959">
        <f>'Sch-3 '!Q28+'Sch-4'!Q34+'Sch-4b'!Q36</f>
        <v>0</v>
      </c>
      <c r="E17" s="960"/>
      <c r="G17" s="493"/>
      <c r="I17" s="494" t="e">
        <f>#REF!/'[1]Sch-1'!AE1</f>
        <v>#REF!</v>
      </c>
      <c r="K17" s="473" t="e">
        <f>'[1]Sch-1'!AE3</f>
        <v>#REF!</v>
      </c>
      <c r="M17" s="494" t="e">
        <f>I17</f>
        <v>#REF!</v>
      </c>
      <c r="O17" s="473" t="e">
        <f>'[1]Sch-1'!AE5</f>
        <v>#REF!</v>
      </c>
    </row>
    <row r="18" spans="1:15" ht="18" customHeight="1" x14ac:dyDescent="0.3">
      <c r="A18" s="937"/>
      <c r="B18" s="938" t="s">
        <v>174</v>
      </c>
      <c r="C18" s="939"/>
      <c r="D18" s="957">
        <f>D17+D15</f>
        <v>0</v>
      </c>
      <c r="E18" s="958"/>
      <c r="I18" s="473" t="s">
        <v>175</v>
      </c>
      <c r="K18" s="495" t="e">
        <f>K14+K16+#REF!</f>
        <v>#REF!</v>
      </c>
      <c r="M18" s="473" t="s">
        <v>176</v>
      </c>
      <c r="O18" s="495" t="e">
        <f>O14+O16+#REF!</f>
        <v>#REF!</v>
      </c>
    </row>
    <row r="19" spans="1:15" ht="24.75" customHeight="1" x14ac:dyDescent="0.3">
      <c r="A19" s="937"/>
      <c r="B19" s="940"/>
      <c r="C19" s="941"/>
      <c r="D19" s="942"/>
      <c r="E19" s="943"/>
    </row>
    <row r="20" spans="1:15" ht="18" customHeight="1" x14ac:dyDescent="0.3">
      <c r="B20" s="496"/>
      <c r="C20" s="496"/>
      <c r="D20" s="497"/>
      <c r="E20" s="497"/>
    </row>
    <row r="21" spans="1:15" ht="24" customHeight="1" x14ac:dyDescent="0.3">
      <c r="A21" s="498"/>
      <c r="B21" s="947"/>
      <c r="C21" s="947"/>
      <c r="D21" s="947"/>
      <c r="E21" s="947"/>
    </row>
    <row r="22" spans="1:15" ht="18" customHeight="1" x14ac:dyDescent="0.3">
      <c r="A22" s="499"/>
      <c r="B22" s="499"/>
      <c r="C22" s="499"/>
      <c r="D22" s="499"/>
      <c r="E22" s="499"/>
    </row>
    <row r="23" spans="1:15" ht="30" customHeight="1" x14ac:dyDescent="0.3">
      <c r="A23" s="499"/>
      <c r="B23" s="499"/>
      <c r="C23" s="500"/>
      <c r="D23" s="499"/>
      <c r="E23" s="499"/>
    </row>
    <row r="24" spans="1:15" ht="30" customHeight="1" x14ac:dyDescent="0.3">
      <c r="A24" s="501" t="s">
        <v>177</v>
      </c>
      <c r="B24" s="502" t="str">
        <f>'Sch-1'!B54</f>
        <v>--</v>
      </c>
      <c r="C24" s="500" t="s">
        <v>45</v>
      </c>
      <c r="D24" s="503" t="str">
        <f>'Sch-1'!M55</f>
        <v/>
      </c>
      <c r="F24" s="504"/>
    </row>
    <row r="25" spans="1:15" ht="30" customHeight="1" x14ac:dyDescent="0.3">
      <c r="A25" s="501" t="s">
        <v>178</v>
      </c>
      <c r="B25" s="505" t="str">
        <f>'Sch-1'!B55</f>
        <v/>
      </c>
      <c r="C25" s="500" t="s">
        <v>46</v>
      </c>
      <c r="D25" s="503" t="str">
        <f>'Sch-1'!M56</f>
        <v/>
      </c>
      <c r="F25" s="504"/>
    </row>
    <row r="26" spans="1:15" ht="30" customHeight="1" x14ac:dyDescent="0.3">
      <c r="A26" s="506"/>
      <c r="B26" s="507"/>
      <c r="C26" s="500"/>
      <c r="D26" s="473"/>
      <c r="E26" s="473"/>
      <c r="F26" s="504"/>
    </row>
    <row r="27" spans="1:15" ht="33" customHeight="1" x14ac:dyDescent="0.3">
      <c r="A27" s="506"/>
      <c r="B27" s="507"/>
      <c r="C27" s="478"/>
      <c r="D27" s="508"/>
      <c r="E27" s="509"/>
      <c r="F27" s="504"/>
    </row>
    <row r="28" spans="1:15" ht="21.95" customHeight="1" x14ac:dyDescent="0.3">
      <c r="A28" s="510"/>
      <c r="B28" s="510"/>
      <c r="C28" s="510"/>
      <c r="D28" s="510"/>
      <c r="E28" s="511"/>
    </row>
    <row r="29" spans="1:15" ht="21.95" customHeight="1" x14ac:dyDescent="0.3">
      <c r="A29" s="510"/>
      <c r="B29" s="510"/>
      <c r="C29" s="510"/>
      <c r="D29" s="510"/>
      <c r="E29" s="511"/>
    </row>
    <row r="30" spans="1:15" ht="21.95" customHeight="1" x14ac:dyDescent="0.3">
      <c r="A30" s="510"/>
      <c r="B30" s="510"/>
      <c r="C30" s="510"/>
      <c r="D30" s="510"/>
      <c r="E30" s="511"/>
    </row>
    <row r="31" spans="1:15" ht="21.95" customHeight="1" x14ac:dyDescent="0.3">
      <c r="A31" s="510"/>
      <c r="B31" s="510"/>
      <c r="C31" s="510"/>
      <c r="D31" s="510"/>
      <c r="E31" s="511"/>
    </row>
    <row r="32" spans="1:15" ht="21.95" customHeight="1" x14ac:dyDescent="0.3">
      <c r="A32" s="510"/>
      <c r="B32" s="510"/>
      <c r="C32" s="510"/>
      <c r="D32" s="510"/>
      <c r="E32" s="511"/>
    </row>
    <row r="33" spans="1:5" ht="21.95" customHeight="1" x14ac:dyDescent="0.3">
      <c r="A33" s="510"/>
      <c r="B33" s="510"/>
      <c r="C33" s="510"/>
      <c r="D33" s="510"/>
      <c r="E33" s="511"/>
    </row>
    <row r="34" spans="1:5" ht="24.95" customHeight="1" x14ac:dyDescent="0.3">
      <c r="A34" s="509"/>
      <c r="B34" s="509"/>
      <c r="C34" s="509"/>
      <c r="D34" s="509"/>
      <c r="E34" s="509"/>
    </row>
    <row r="35" spans="1:5" ht="24.95" customHeight="1" x14ac:dyDescent="0.3">
      <c r="A35" s="509"/>
      <c r="B35" s="509"/>
      <c r="C35" s="509"/>
      <c r="D35" s="509"/>
      <c r="E35" s="509"/>
    </row>
    <row r="36" spans="1:5" ht="24.95" customHeight="1" x14ac:dyDescent="0.3">
      <c r="A36" s="509"/>
      <c r="B36" s="509"/>
      <c r="C36" s="509"/>
      <c r="D36" s="509"/>
      <c r="E36" s="509"/>
    </row>
    <row r="37" spans="1:5" ht="24.95" customHeight="1" x14ac:dyDescent="0.3">
      <c r="A37" s="509"/>
      <c r="B37" s="509"/>
      <c r="C37" s="509"/>
      <c r="D37" s="509"/>
      <c r="E37" s="509"/>
    </row>
    <row r="38" spans="1:5" ht="24.95" customHeight="1" x14ac:dyDescent="0.3">
      <c r="A38" s="509"/>
      <c r="B38" s="509"/>
      <c r="C38" s="509"/>
      <c r="D38" s="509"/>
      <c r="E38" s="509"/>
    </row>
    <row r="39" spans="1:5" ht="24.95" customHeight="1" x14ac:dyDescent="0.3">
      <c r="A39" s="509"/>
      <c r="B39" s="509"/>
      <c r="C39" s="509"/>
      <c r="D39" s="509"/>
      <c r="E39" s="509"/>
    </row>
    <row r="40" spans="1:5" ht="24.95" customHeight="1" x14ac:dyDescent="0.3">
      <c r="A40" s="509"/>
      <c r="B40" s="509"/>
      <c r="C40" s="509"/>
      <c r="D40" s="509"/>
      <c r="E40" s="509"/>
    </row>
    <row r="41" spans="1:5" ht="24.95" customHeight="1" x14ac:dyDescent="0.3">
      <c r="A41" s="509"/>
      <c r="B41" s="509"/>
      <c r="C41" s="509"/>
      <c r="D41" s="509"/>
      <c r="E41" s="509"/>
    </row>
    <row r="42" spans="1:5" ht="24.95" customHeight="1" x14ac:dyDescent="0.3">
      <c r="A42" s="509"/>
      <c r="B42" s="509"/>
      <c r="C42" s="509"/>
      <c r="D42" s="509"/>
      <c r="E42" s="509"/>
    </row>
    <row r="43" spans="1:5" ht="24.95" customHeight="1" x14ac:dyDescent="0.3">
      <c r="A43" s="509"/>
      <c r="B43" s="509"/>
      <c r="C43" s="509"/>
      <c r="D43" s="509"/>
      <c r="E43" s="509"/>
    </row>
    <row r="44" spans="1:5" ht="24.95" customHeight="1" x14ac:dyDescent="0.3">
      <c r="A44" s="509"/>
      <c r="B44" s="509"/>
      <c r="C44" s="509"/>
      <c r="D44" s="509"/>
      <c r="E44" s="509"/>
    </row>
    <row r="45" spans="1:5" ht="24.95" customHeight="1" x14ac:dyDescent="0.3">
      <c r="A45" s="509"/>
      <c r="B45" s="509"/>
      <c r="C45" s="509"/>
      <c r="D45" s="509"/>
      <c r="E45" s="509"/>
    </row>
    <row r="46" spans="1:5" ht="24.95" customHeight="1" x14ac:dyDescent="0.3">
      <c r="A46" s="509"/>
      <c r="B46" s="509"/>
      <c r="C46" s="509"/>
      <c r="D46" s="509"/>
      <c r="E46" s="509"/>
    </row>
    <row r="47" spans="1:5" ht="24.95" customHeight="1" x14ac:dyDescent="0.3">
      <c r="A47" s="509"/>
      <c r="B47" s="509"/>
      <c r="C47" s="509"/>
      <c r="D47" s="509"/>
      <c r="E47" s="509"/>
    </row>
    <row r="48" spans="1:5" ht="24.95" customHeight="1" x14ac:dyDescent="0.3">
      <c r="A48" s="509"/>
      <c r="B48" s="509"/>
      <c r="C48" s="509"/>
      <c r="D48" s="509"/>
      <c r="E48" s="509"/>
    </row>
    <row r="49" spans="1:5" ht="24.95" customHeight="1" x14ac:dyDescent="0.3">
      <c r="A49" s="509"/>
      <c r="B49" s="509"/>
      <c r="C49" s="509"/>
      <c r="D49" s="509"/>
      <c r="E49" s="509"/>
    </row>
    <row r="50" spans="1:5" ht="24.95" customHeight="1" x14ac:dyDescent="0.3">
      <c r="A50" s="509"/>
      <c r="B50" s="509"/>
      <c r="C50" s="509"/>
      <c r="D50" s="509"/>
      <c r="E50" s="509"/>
    </row>
    <row r="51" spans="1:5" ht="24.95" customHeight="1" x14ac:dyDescent="0.3">
      <c r="A51" s="509"/>
      <c r="B51" s="509"/>
      <c r="C51" s="509"/>
      <c r="D51" s="509"/>
      <c r="E51" s="509"/>
    </row>
    <row r="52" spans="1:5" ht="24.95" customHeight="1" x14ac:dyDescent="0.3">
      <c r="A52" s="509"/>
      <c r="B52" s="509"/>
      <c r="C52" s="509"/>
      <c r="D52" s="509"/>
      <c r="E52" s="509"/>
    </row>
    <row r="53" spans="1:5" ht="24.95" customHeight="1" x14ac:dyDescent="0.3">
      <c r="A53" s="509"/>
      <c r="B53" s="509"/>
      <c r="C53" s="509"/>
      <c r="D53" s="509"/>
      <c r="E53" s="509"/>
    </row>
    <row r="54" spans="1:5" ht="24.95" customHeight="1" x14ac:dyDescent="0.3">
      <c r="A54" s="509"/>
      <c r="B54" s="509"/>
      <c r="C54" s="509"/>
      <c r="D54" s="509"/>
      <c r="E54" s="509"/>
    </row>
    <row r="55" spans="1:5" ht="24.95" customHeight="1" x14ac:dyDescent="0.3">
      <c r="A55" s="509"/>
      <c r="B55" s="509"/>
      <c r="C55" s="509"/>
      <c r="D55" s="509"/>
      <c r="E55" s="509"/>
    </row>
    <row r="56" spans="1:5" ht="24.95" customHeight="1" x14ac:dyDescent="0.3">
      <c r="A56" s="509"/>
      <c r="B56" s="509"/>
      <c r="C56" s="509"/>
      <c r="D56" s="509"/>
      <c r="E56" s="509"/>
    </row>
    <row r="57" spans="1:5" x14ac:dyDescent="0.3">
      <c r="A57" s="509"/>
      <c r="B57" s="509"/>
      <c r="C57" s="509"/>
      <c r="D57" s="509"/>
      <c r="E57" s="509"/>
    </row>
    <row r="58" spans="1:5" x14ac:dyDescent="0.3">
      <c r="A58" s="509"/>
      <c r="B58" s="509"/>
      <c r="C58" s="509"/>
      <c r="D58" s="509"/>
      <c r="E58" s="509"/>
    </row>
    <row r="59" spans="1:5" x14ac:dyDescent="0.3">
      <c r="A59" s="509"/>
      <c r="B59" s="509"/>
      <c r="C59" s="509"/>
      <c r="D59" s="509"/>
      <c r="E59" s="509"/>
    </row>
    <row r="60" spans="1:5" x14ac:dyDescent="0.3">
      <c r="A60" s="509"/>
      <c r="B60" s="509"/>
      <c r="C60" s="509"/>
      <c r="D60" s="509"/>
      <c r="E60" s="509"/>
    </row>
    <row r="61" spans="1:5" x14ac:dyDescent="0.3">
      <c r="A61" s="509"/>
      <c r="B61" s="509"/>
      <c r="C61" s="509"/>
      <c r="D61" s="509"/>
      <c r="E61" s="509"/>
    </row>
    <row r="62" spans="1:5" x14ac:dyDescent="0.3">
      <c r="A62" s="509"/>
      <c r="B62" s="509"/>
      <c r="C62" s="509"/>
      <c r="D62" s="509"/>
      <c r="E62" s="509"/>
    </row>
    <row r="63" spans="1:5" x14ac:dyDescent="0.3">
      <c r="A63" s="509"/>
      <c r="B63" s="509"/>
      <c r="C63" s="509"/>
      <c r="D63" s="509"/>
      <c r="E63" s="509"/>
    </row>
    <row r="64" spans="1:5" x14ac:dyDescent="0.3">
      <c r="A64" s="509"/>
      <c r="B64" s="509"/>
      <c r="C64" s="509"/>
      <c r="D64" s="509"/>
      <c r="E64" s="509"/>
    </row>
    <row r="65" spans="1:5" x14ac:dyDescent="0.3">
      <c r="A65" s="509"/>
      <c r="B65" s="509"/>
      <c r="C65" s="509"/>
      <c r="D65" s="509"/>
      <c r="E65" s="509"/>
    </row>
    <row r="66" spans="1:5" x14ac:dyDescent="0.3">
      <c r="A66" s="509"/>
      <c r="B66" s="509"/>
      <c r="C66" s="509"/>
      <c r="D66" s="509"/>
      <c r="E66" s="509"/>
    </row>
    <row r="67" spans="1:5" x14ac:dyDescent="0.3">
      <c r="A67" s="509"/>
      <c r="B67" s="509"/>
      <c r="C67" s="509"/>
      <c r="D67" s="509"/>
      <c r="E67" s="509"/>
    </row>
    <row r="68" spans="1:5" x14ac:dyDescent="0.3">
      <c r="A68" s="509"/>
      <c r="B68" s="509"/>
      <c r="C68" s="509"/>
      <c r="D68" s="509"/>
      <c r="E68" s="509"/>
    </row>
    <row r="69" spans="1:5" x14ac:dyDescent="0.3">
      <c r="A69" s="509"/>
      <c r="B69" s="509"/>
      <c r="C69" s="509"/>
      <c r="D69" s="509"/>
      <c r="E69" s="509"/>
    </row>
    <row r="70" spans="1:5" x14ac:dyDescent="0.3">
      <c r="A70" s="509"/>
      <c r="B70" s="509"/>
      <c r="C70" s="509"/>
      <c r="D70" s="509"/>
      <c r="E70" s="509"/>
    </row>
    <row r="71" spans="1:5" x14ac:dyDescent="0.3">
      <c r="A71" s="509"/>
      <c r="B71" s="509"/>
      <c r="C71" s="509"/>
      <c r="D71" s="509"/>
      <c r="E71" s="509"/>
    </row>
    <row r="72" spans="1:5" x14ac:dyDescent="0.3">
      <c r="A72" s="509"/>
      <c r="B72" s="509"/>
      <c r="C72" s="509"/>
      <c r="D72" s="509"/>
      <c r="E72" s="509"/>
    </row>
    <row r="73" spans="1:5" x14ac:dyDescent="0.3">
      <c r="A73" s="509"/>
      <c r="B73" s="509"/>
      <c r="C73" s="509"/>
      <c r="D73" s="509"/>
      <c r="E73" s="509"/>
    </row>
    <row r="74" spans="1:5" x14ac:dyDescent="0.3">
      <c r="A74" s="509"/>
      <c r="B74" s="509"/>
      <c r="C74" s="509"/>
      <c r="D74" s="509"/>
      <c r="E74" s="509"/>
    </row>
  </sheetData>
  <sheetProtection algorithmName="SHA-512" hashValue="0zjE9KGTPH+Sm4PFSQ8Unr65jGfzOBXiQEK2PPbyzXpP+thQVEeeyPNCG9z9wuznSACd1iaKCB2oGgPu2VZh2Q==" saltValue="fVQydiLujmEIHec3hALIRQ==" spinCount="100000" sheet="1" formatColumns="0" formatRows="0" selectLockedCells="1"/>
  <dataConsolidate/>
  <customSheetViews>
    <customSheetView guid="{7B2C193D-327B-40D6-809F-9A3DFB75744C}" showPageBreaks="1" printArea="1" hiddenColumns="1" view="pageBreakPreview">
      <selection activeCell="A8" sqref="A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0D897A0D-14C5-4BD1-B11A-C8754685A103}" showPageBreaks="1" printArea="1" hiddenColumns="1" view="pageBreakPreview" topLeftCell="A10">
      <selection activeCell="B15" sqref="B15:C15"/>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hiddenColumns="1" view="pageBreakPreview" topLeftCell="A10">
      <selection activeCell="G15" sqref="G15"/>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24">
    <mergeCell ref="B11:C11"/>
    <mergeCell ref="A3:E3"/>
    <mergeCell ref="A4:E4"/>
    <mergeCell ref="B8:C8"/>
    <mergeCell ref="B9:C9"/>
    <mergeCell ref="B10:C10"/>
    <mergeCell ref="B13:C13"/>
    <mergeCell ref="D13:E13"/>
    <mergeCell ref="I13:K13"/>
    <mergeCell ref="M13:O13"/>
    <mergeCell ref="B14:C14"/>
    <mergeCell ref="D14:E14"/>
    <mergeCell ref="B21:E21"/>
    <mergeCell ref="B15:C15"/>
    <mergeCell ref="D15:E15"/>
    <mergeCell ref="B16:C16"/>
    <mergeCell ref="D16:E16"/>
    <mergeCell ref="B17:C17"/>
    <mergeCell ref="D17:E17"/>
    <mergeCell ref="A18:A19"/>
    <mergeCell ref="B18:C18"/>
    <mergeCell ref="D18:E18"/>
    <mergeCell ref="B19:C19"/>
    <mergeCell ref="D19:E19"/>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D78D-8E86-4AF3-B7F1-3963987C2606}">
  <sheetPr>
    <tabColor indexed="11"/>
    <pageSetUpPr fitToPage="1"/>
  </sheetPr>
  <dimension ref="A1:AC32"/>
  <sheetViews>
    <sheetView view="pageBreakPreview" zoomScaleNormal="100" zoomScaleSheetLayoutView="100" workbookViewId="0">
      <selection activeCell="O18" sqref="O18"/>
    </sheetView>
  </sheetViews>
  <sheetFormatPr defaultRowHeight="13.5" x14ac:dyDescent="0.3"/>
  <cols>
    <col min="1" max="1" width="10.75" style="441" customWidth="1"/>
    <col min="2" max="2" width="12.625" style="441" customWidth="1"/>
    <col min="3" max="3" width="8" style="441" customWidth="1"/>
    <col min="4" max="4" width="8.625" style="441" customWidth="1"/>
    <col min="5" max="5" width="8.375" style="441" customWidth="1"/>
    <col min="6" max="6" width="14.5" style="441" customWidth="1"/>
    <col min="7" max="7" width="12.375" style="441" customWidth="1"/>
    <col min="8" max="8" width="13.875" style="441" customWidth="1"/>
    <col min="9" max="9" width="15.375" style="441" hidden="1" customWidth="1"/>
    <col min="10" max="10" width="11.875" style="441" customWidth="1"/>
    <col min="11" max="11" width="0.5" style="441" hidden="1" customWidth="1"/>
    <col min="12" max="12" width="54.25" style="441" bestFit="1" customWidth="1"/>
    <col min="13" max="13" width="9.5" style="441" customWidth="1"/>
    <col min="14" max="14" width="12.75" style="441" customWidth="1"/>
    <col min="15" max="15" width="12.5" style="441" customWidth="1"/>
    <col min="16" max="16" width="25.625" style="441" customWidth="1"/>
    <col min="17" max="17" width="17" style="441" hidden="1" customWidth="1"/>
    <col min="18" max="18" width="19.625" style="441" hidden="1" customWidth="1"/>
    <col min="19" max="19" width="12.25" style="441" hidden="1" customWidth="1"/>
    <col min="20" max="20" width="9" style="442" hidden="1" customWidth="1"/>
    <col min="21" max="16384" width="9" style="442"/>
  </cols>
  <sheetData>
    <row r="1" spans="1:19" ht="18" customHeight="1" x14ac:dyDescent="0.3">
      <c r="A1" s="436" t="str">
        <f>Cover!B3</f>
        <v>Specification No: CC/NT/W-TELE/DOM/A06/24/05146</v>
      </c>
      <c r="B1" s="437"/>
      <c r="C1" s="438"/>
      <c r="D1" s="438"/>
      <c r="E1" s="438"/>
      <c r="F1" s="438"/>
      <c r="G1" s="438"/>
      <c r="H1" s="438"/>
      <c r="I1" s="438"/>
      <c r="J1" s="438"/>
      <c r="K1" s="438"/>
      <c r="L1" s="438"/>
      <c r="M1" s="438"/>
      <c r="N1" s="436" t="s">
        <v>359</v>
      </c>
      <c r="O1" s="438"/>
      <c r="P1" s="439"/>
      <c r="Q1" s="440" t="s">
        <v>323</v>
      </c>
    </row>
    <row r="2" spans="1:19" ht="18" customHeight="1" x14ac:dyDescent="0.3">
      <c r="A2" s="443"/>
      <c r="B2" s="444"/>
      <c r="C2" s="445"/>
      <c r="D2" s="445"/>
      <c r="E2" s="445"/>
      <c r="F2" s="445"/>
      <c r="G2" s="445"/>
      <c r="H2" s="445"/>
      <c r="I2" s="445"/>
      <c r="J2" s="445"/>
      <c r="K2" s="445"/>
      <c r="L2" s="445"/>
      <c r="M2" s="445"/>
      <c r="N2" s="445"/>
      <c r="O2" s="445"/>
      <c r="P2" s="446"/>
      <c r="Q2" s="446"/>
    </row>
    <row r="3" spans="1:19" ht="51" customHeight="1" x14ac:dyDescent="0.3">
      <c r="A3" s="934" t="str">
        <f>Cover!$B$2</f>
        <v>Package- II (a): OPGW works for PDD Ladakh associated with Establishment of SLDC cum REMC for UT of Ladakh under consultancy services to PDD, Ladakh</v>
      </c>
      <c r="B3" s="934"/>
      <c r="C3" s="934"/>
      <c r="D3" s="934"/>
      <c r="E3" s="934"/>
      <c r="F3" s="934"/>
      <c r="G3" s="934"/>
      <c r="H3" s="934"/>
      <c r="I3" s="934"/>
      <c r="J3" s="934"/>
      <c r="K3" s="934"/>
      <c r="L3" s="934"/>
      <c r="M3" s="934"/>
      <c r="N3" s="934"/>
      <c r="O3" s="934"/>
      <c r="P3" s="934"/>
      <c r="Q3" s="934"/>
    </row>
    <row r="4" spans="1:19" ht="21.95" customHeight="1" x14ac:dyDescent="0.3">
      <c r="A4" s="935" t="s">
        <v>126</v>
      </c>
      <c r="B4" s="935"/>
      <c r="C4" s="935"/>
      <c r="D4" s="935"/>
      <c r="E4" s="935"/>
      <c r="F4" s="935"/>
      <c r="G4" s="935"/>
      <c r="H4" s="935"/>
      <c r="I4" s="935"/>
      <c r="J4" s="935"/>
      <c r="K4" s="935"/>
      <c r="L4" s="935"/>
      <c r="M4" s="935"/>
      <c r="N4" s="935"/>
      <c r="O4" s="935"/>
      <c r="P4" s="935"/>
      <c r="Q4" s="935"/>
    </row>
    <row r="5" spans="1:19" ht="18" customHeight="1" x14ac:dyDescent="0.3">
      <c r="A5" s="447"/>
      <c r="B5" s="448"/>
      <c r="C5" s="447"/>
      <c r="D5" s="447"/>
      <c r="E5" s="447"/>
      <c r="F5" s="447"/>
      <c r="G5" s="447"/>
      <c r="H5" s="447"/>
      <c r="I5" s="447"/>
      <c r="J5" s="447"/>
      <c r="K5" s="447"/>
      <c r="L5" s="447"/>
      <c r="M5" s="447"/>
      <c r="N5" s="447"/>
      <c r="O5" s="447"/>
      <c r="P5" s="447"/>
      <c r="Q5" s="447"/>
    </row>
    <row r="6" spans="1:19" ht="18" customHeight="1" x14ac:dyDescent="0.3">
      <c r="A6" s="449" t="str">
        <f>'Sch-1'!A6</f>
        <v>Bidder’s Name and Address (Lead Partner) :</v>
      </c>
      <c r="B6" s="450"/>
      <c r="C6" s="450"/>
      <c r="D6" s="450"/>
      <c r="E6" s="450"/>
      <c r="F6" s="450"/>
      <c r="G6" s="450"/>
      <c r="H6" s="450"/>
      <c r="I6" s="450"/>
      <c r="J6" s="450"/>
      <c r="K6" s="450"/>
      <c r="L6" s="450"/>
      <c r="M6" s="450"/>
      <c r="N6" s="450"/>
      <c r="O6" s="450"/>
      <c r="P6" s="451" t="s">
        <v>5</v>
      </c>
      <c r="Q6" s="446"/>
    </row>
    <row r="7" spans="1:19" ht="36" customHeight="1" x14ac:dyDescent="0.3">
      <c r="A7" s="966">
        <f>'Sch-1'!A7</f>
        <v>0</v>
      </c>
      <c r="B7" s="966"/>
      <c r="C7" s="966"/>
      <c r="D7" s="966"/>
      <c r="E7" s="966"/>
      <c r="F7" s="966"/>
      <c r="G7" s="966"/>
      <c r="H7" s="966"/>
      <c r="I7" s="966"/>
      <c r="J7" s="966"/>
      <c r="K7" s="966"/>
      <c r="L7" s="966"/>
      <c r="M7" s="966"/>
      <c r="N7" s="966"/>
      <c r="O7" s="966"/>
      <c r="P7" s="452" t="str">
        <f>'[1]Sch-1'!M7</f>
        <v>Contracts Services, 3rd Floor</v>
      </c>
      <c r="Q7" s="446"/>
    </row>
    <row r="8" spans="1:19" ht="18" customHeight="1" x14ac:dyDescent="0.3">
      <c r="A8" s="449" t="s">
        <v>7</v>
      </c>
      <c r="B8" s="965" t="str">
        <f>'Sch-4'!B8:O8</f>
        <v/>
      </c>
      <c r="C8" s="965"/>
      <c r="D8" s="965"/>
      <c r="E8" s="965"/>
      <c r="F8" s="965"/>
      <c r="G8" s="965"/>
      <c r="H8" s="965"/>
      <c r="I8" s="965"/>
      <c r="J8" s="965"/>
      <c r="K8" s="965"/>
      <c r="L8" s="965"/>
      <c r="M8" s="965"/>
      <c r="N8" s="965"/>
      <c r="O8" s="965"/>
      <c r="P8" s="452" t="str">
        <f>'[1]Sch-1'!M8</f>
        <v>Power Grid Corporation of India Ltd.,</v>
      </c>
      <c r="Q8" s="446"/>
    </row>
    <row r="9" spans="1:19" ht="18" customHeight="1" x14ac:dyDescent="0.3">
      <c r="A9" s="449" t="s">
        <v>9</v>
      </c>
      <c r="B9" s="965" t="str">
        <f>'Sch-4'!B9:O9</f>
        <v/>
      </c>
      <c r="C9" s="965"/>
      <c r="D9" s="965"/>
      <c r="E9" s="965"/>
      <c r="F9" s="965"/>
      <c r="G9" s="965"/>
      <c r="H9" s="965"/>
      <c r="I9" s="965"/>
      <c r="J9" s="965"/>
      <c r="K9" s="965"/>
      <c r="L9" s="965"/>
      <c r="M9" s="965"/>
      <c r="N9" s="965"/>
      <c r="O9" s="965"/>
      <c r="P9" s="452" t="str">
        <f>'[1]Sch-1'!M9</f>
        <v>"Saudamini", Plot No.-2</v>
      </c>
      <c r="Q9" s="446"/>
    </row>
    <row r="10" spans="1:19" ht="18" customHeight="1" x14ac:dyDescent="0.3">
      <c r="A10" s="450"/>
      <c r="B10" s="965" t="str">
        <f>'Sch-4'!B10:O10</f>
        <v/>
      </c>
      <c r="C10" s="965"/>
      <c r="D10" s="965"/>
      <c r="E10" s="965"/>
      <c r="F10" s="965"/>
      <c r="G10" s="965"/>
      <c r="H10" s="965"/>
      <c r="I10" s="965"/>
      <c r="J10" s="965"/>
      <c r="K10" s="965"/>
      <c r="L10" s="965"/>
      <c r="M10" s="965"/>
      <c r="N10" s="965"/>
      <c r="O10" s="965"/>
      <c r="P10" s="452" t="str">
        <f>'[1]Sch-1'!M10</f>
        <v xml:space="preserve">Sector-29, </v>
      </c>
      <c r="Q10" s="446"/>
    </row>
    <row r="11" spans="1:19" ht="18" customHeight="1" x14ac:dyDescent="0.3">
      <c r="A11" s="450"/>
      <c r="B11" s="965" t="str">
        <f>'Sch-4'!B11:O11</f>
        <v/>
      </c>
      <c r="C11" s="965"/>
      <c r="D11" s="965"/>
      <c r="E11" s="965"/>
      <c r="F11" s="965"/>
      <c r="G11" s="965"/>
      <c r="H11" s="965"/>
      <c r="I11" s="965"/>
      <c r="J11" s="965"/>
      <c r="K11" s="965"/>
      <c r="L11" s="965"/>
      <c r="M11" s="965"/>
      <c r="N11" s="965"/>
      <c r="O11" s="965"/>
      <c r="P11" s="452" t="str">
        <f>'[1]Sch-1'!M11</f>
        <v>Gurugram (Haryana) - 122001</v>
      </c>
      <c r="Q11" s="446"/>
    </row>
    <row r="12" spans="1:19" ht="18" customHeight="1" x14ac:dyDescent="0.3">
      <c r="A12" s="453"/>
      <c r="B12" s="232"/>
      <c r="C12" s="232"/>
      <c r="D12" s="232"/>
      <c r="E12" s="232"/>
      <c r="F12" s="232"/>
      <c r="G12" s="232"/>
      <c r="H12" s="232"/>
      <c r="I12" s="232"/>
      <c r="J12" s="232"/>
      <c r="K12" s="232"/>
      <c r="L12" s="232"/>
      <c r="M12" s="232"/>
      <c r="N12" s="232"/>
      <c r="O12" s="232"/>
      <c r="P12" s="450"/>
      <c r="Q12" s="446"/>
    </row>
    <row r="13" spans="1:19" ht="26.25" customHeight="1" x14ac:dyDescent="0.3">
      <c r="A13" s="409"/>
      <c r="B13" s="410"/>
      <c r="C13" s="409"/>
      <c r="D13" s="409"/>
      <c r="E13" s="409"/>
      <c r="F13" s="409"/>
      <c r="G13" s="409"/>
      <c r="H13" s="409"/>
      <c r="I13" s="409"/>
      <c r="J13" s="409"/>
      <c r="K13" s="409"/>
      <c r="L13" s="409"/>
      <c r="M13" s="409"/>
      <c r="N13" s="409"/>
      <c r="O13" s="409"/>
      <c r="P13" s="409"/>
      <c r="Q13" s="409"/>
    </row>
    <row r="14" spans="1:19" s="457" customFormat="1" ht="27.75" customHeight="1" x14ac:dyDescent="0.3">
      <c r="A14" s="411" t="s">
        <v>313</v>
      </c>
      <c r="B14" s="454"/>
      <c r="C14" s="455"/>
      <c r="D14" s="455"/>
      <c r="E14" s="455"/>
      <c r="F14" s="455"/>
      <c r="G14" s="455"/>
      <c r="H14" s="455"/>
      <c r="I14" s="455"/>
      <c r="J14" s="455"/>
      <c r="K14" s="455"/>
      <c r="L14" s="455"/>
      <c r="M14" s="455"/>
      <c r="N14" s="455"/>
      <c r="O14" s="455"/>
      <c r="P14" s="455"/>
      <c r="Q14" s="455"/>
      <c r="R14" s="456"/>
      <c r="S14" s="456"/>
    </row>
    <row r="15" spans="1:19" ht="16.5" x14ac:dyDescent="0.3">
      <c r="A15" s="416"/>
      <c r="B15" s="410"/>
      <c r="C15" s="409"/>
      <c r="D15" s="409"/>
      <c r="E15" s="409"/>
      <c r="F15" s="409"/>
      <c r="G15" s="409"/>
      <c r="H15" s="409"/>
      <c r="I15" s="409"/>
      <c r="J15" s="409"/>
      <c r="K15" s="409"/>
      <c r="L15" s="409"/>
      <c r="M15" s="409"/>
      <c r="N15" s="409"/>
      <c r="O15" s="409"/>
      <c r="P15" s="409" t="s">
        <v>15</v>
      </c>
      <c r="Q15" s="409"/>
    </row>
    <row r="16" spans="1:19" ht="75.75" customHeight="1" x14ac:dyDescent="0.3">
      <c r="A16" s="313" t="s">
        <v>17</v>
      </c>
      <c r="B16" s="314" t="s">
        <v>18</v>
      </c>
      <c r="C16" s="314" t="s">
        <v>19</v>
      </c>
      <c r="D16" s="314" t="s">
        <v>136</v>
      </c>
      <c r="E16" s="314" t="s">
        <v>137</v>
      </c>
      <c r="F16" s="314" t="s">
        <v>20</v>
      </c>
      <c r="G16" s="315" t="s">
        <v>21</v>
      </c>
      <c r="H16" s="49" t="s">
        <v>22</v>
      </c>
      <c r="I16" s="49" t="s">
        <v>324</v>
      </c>
      <c r="J16" s="49" t="s">
        <v>381</v>
      </c>
      <c r="K16" s="49" t="s">
        <v>325</v>
      </c>
      <c r="L16" s="51" t="s">
        <v>26</v>
      </c>
      <c r="M16" s="318" t="s">
        <v>27</v>
      </c>
      <c r="N16" s="318" t="s">
        <v>115</v>
      </c>
      <c r="O16" s="314" t="s">
        <v>319</v>
      </c>
      <c r="P16" s="314" t="s">
        <v>320</v>
      </c>
      <c r="Q16" s="51" t="s">
        <v>143</v>
      </c>
    </row>
    <row r="17" spans="1:29" ht="16.5" x14ac:dyDescent="0.3">
      <c r="A17" s="320">
        <v>1</v>
      </c>
      <c r="B17" s="321">
        <v>2</v>
      </c>
      <c r="C17" s="321">
        <v>3</v>
      </c>
      <c r="D17" s="321">
        <v>4</v>
      </c>
      <c r="E17" s="321">
        <v>5</v>
      </c>
      <c r="F17" s="322">
        <v>6</v>
      </c>
      <c r="G17" s="321">
        <v>7</v>
      </c>
      <c r="H17" s="323">
        <v>8</v>
      </c>
      <c r="I17" s="324">
        <v>9</v>
      </c>
      <c r="J17" s="324">
        <v>9</v>
      </c>
      <c r="K17" s="324">
        <v>11</v>
      </c>
      <c r="L17" s="325">
        <v>10</v>
      </c>
      <c r="M17" s="325">
        <v>11</v>
      </c>
      <c r="N17" s="325">
        <v>12</v>
      </c>
      <c r="O17" s="325">
        <v>13</v>
      </c>
      <c r="P17" s="325" t="s">
        <v>370</v>
      </c>
      <c r="Q17" s="325">
        <v>17</v>
      </c>
    </row>
    <row r="18" spans="1:29" s="290" customFormat="1" ht="31.5" x14ac:dyDescent="0.3">
      <c r="A18" s="331">
        <v>1</v>
      </c>
      <c r="B18" s="331"/>
      <c r="C18" s="331"/>
      <c r="D18" s="331"/>
      <c r="E18" s="331"/>
      <c r="F18" s="331"/>
      <c r="G18" s="331"/>
      <c r="H18" s="331">
        <v>72044900</v>
      </c>
      <c r="I18" s="423"/>
      <c r="J18" s="460">
        <v>0.18</v>
      </c>
      <c r="K18" s="334"/>
      <c r="L18" s="335" t="s">
        <v>437</v>
      </c>
      <c r="M18" s="752" t="s">
        <v>341</v>
      </c>
      <c r="N18" s="799">
        <v>385.61</v>
      </c>
      <c r="O18" s="336"/>
      <c r="P18" s="337" t="str">
        <f t="shared" ref="P18" si="0">IF(O18=0, "Included", IF(ISERROR(N18*O18), O18,N18* O18))</f>
        <v>Included</v>
      </c>
      <c r="Q18" s="338">
        <f t="shared" ref="Q18" si="1">S18</f>
        <v>0</v>
      </c>
      <c r="R18" s="290">
        <f t="shared" ref="R18" si="2">IF(P18="Included",0,P18)</f>
        <v>0</v>
      </c>
      <c r="S18" s="290">
        <f t="shared" ref="S18" si="3">IF(K18="",(R18*J18),(R18*K18))</f>
        <v>0</v>
      </c>
      <c r="T18" s="339"/>
      <c r="AC18" s="340"/>
    </row>
    <row r="19" spans="1:29" ht="19.5" customHeight="1" x14ac:dyDescent="0.3">
      <c r="A19" s="461"/>
      <c r="B19" s="462"/>
      <c r="C19" s="462"/>
      <c r="D19" s="462"/>
      <c r="E19" s="462"/>
      <c r="F19" s="462"/>
      <c r="G19" s="462"/>
      <c r="H19" s="462"/>
      <c r="I19" s="462"/>
      <c r="J19" s="462"/>
      <c r="K19" s="462"/>
      <c r="L19" s="462"/>
      <c r="M19" s="462"/>
      <c r="N19" s="462"/>
      <c r="O19" s="462"/>
      <c r="P19" s="462"/>
      <c r="Q19" s="462"/>
    </row>
    <row r="20" spans="1:29" s="10" customFormat="1" ht="22.5" customHeight="1" x14ac:dyDescent="0.3">
      <c r="A20" s="901"/>
      <c r="B20" s="902"/>
      <c r="C20" s="902"/>
      <c r="D20" s="902"/>
      <c r="E20" s="902"/>
      <c r="F20" s="902"/>
      <c r="G20" s="902"/>
      <c r="H20" s="902"/>
      <c r="I20" s="903"/>
      <c r="J20" s="971" t="s">
        <v>318</v>
      </c>
      <c r="K20" s="972"/>
      <c r="L20" s="972"/>
      <c r="M20" s="796"/>
      <c r="N20" s="798"/>
      <c r="O20" s="797"/>
      <c r="P20" s="345">
        <f>SUM(P18:P18)</f>
        <v>0</v>
      </c>
      <c r="Q20" s="463"/>
      <c r="R20" s="9"/>
      <c r="S20" s="428" t="e">
        <f>SUM(#REF!)</f>
        <v>#REF!</v>
      </c>
    </row>
    <row r="21" spans="1:29" s="10" customFormat="1" ht="19.5" hidden="1" customHeight="1" x14ac:dyDescent="0.3">
      <c r="A21" s="347"/>
      <c r="B21" s="348"/>
      <c r="C21" s="348"/>
      <c r="D21" s="348"/>
      <c r="E21" s="348"/>
      <c r="F21" s="348"/>
      <c r="G21" s="348"/>
      <c r="H21" s="349"/>
      <c r="I21" s="350"/>
      <c r="J21" s="968" t="s">
        <v>143</v>
      </c>
      <c r="K21" s="968"/>
      <c r="L21" s="968"/>
      <c r="M21" s="968"/>
      <c r="N21" s="968"/>
      <c r="O21" s="969"/>
      <c r="P21" s="345"/>
      <c r="Q21" s="351" t="e">
        <f>SUM(#REF!)</f>
        <v>#REF!</v>
      </c>
      <c r="R21" s="9"/>
      <c r="S21" s="9"/>
    </row>
    <row r="22" spans="1:29" ht="16.5" x14ac:dyDescent="0.3">
      <c r="A22" s="416"/>
      <c r="B22" s="410"/>
      <c r="C22" s="409"/>
      <c r="D22" s="409"/>
      <c r="E22" s="409"/>
      <c r="F22" s="409"/>
      <c r="G22" s="409"/>
      <c r="H22" s="409"/>
      <c r="I22" s="409"/>
      <c r="J22" s="409"/>
      <c r="K22" s="409"/>
      <c r="L22" s="409"/>
      <c r="M22" s="409"/>
      <c r="N22" s="409"/>
      <c r="O22" s="409"/>
      <c r="P22" s="409"/>
      <c r="Q22" s="409"/>
    </row>
    <row r="23" spans="1:29" s="441" customFormat="1" ht="20.25" customHeight="1" x14ac:dyDescent="0.3">
      <c r="A23" s="352" t="s">
        <v>314</v>
      </c>
      <c r="B23" s="967" t="s">
        <v>315</v>
      </c>
      <c r="C23" s="967"/>
      <c r="D23" s="967"/>
      <c r="E23" s="967"/>
      <c r="F23" s="967"/>
      <c r="G23" s="967"/>
      <c r="H23" s="967"/>
      <c r="I23" s="967"/>
      <c r="J23" s="967"/>
      <c r="K23" s="967"/>
      <c r="L23" s="967"/>
      <c r="M23" s="967"/>
      <c r="N23" s="967"/>
      <c r="O23" s="967"/>
      <c r="P23" s="967"/>
      <c r="Q23" s="224"/>
    </row>
    <row r="24" spans="1:29" s="441" customFormat="1" ht="18" customHeight="1" x14ac:dyDescent="0.3">
      <c r="A24" s="352" t="s">
        <v>314</v>
      </c>
      <c r="B24" s="967" t="s">
        <v>316</v>
      </c>
      <c r="C24" s="967"/>
      <c r="D24" s="967"/>
      <c r="E24" s="967"/>
      <c r="F24" s="967"/>
      <c r="G24" s="967"/>
      <c r="H24" s="967"/>
      <c r="I24" s="967"/>
      <c r="J24" s="967"/>
      <c r="K24" s="967"/>
      <c r="L24" s="967"/>
      <c r="M24" s="967"/>
      <c r="N24" s="967"/>
      <c r="O24" s="967"/>
      <c r="P24" s="967"/>
      <c r="Q24" s="224"/>
    </row>
    <row r="25" spans="1:29" s="441" customFormat="1" ht="43.5" customHeight="1" x14ac:dyDescent="0.3">
      <c r="A25" s="352" t="s">
        <v>314</v>
      </c>
      <c r="B25" s="967" t="s">
        <v>317</v>
      </c>
      <c r="C25" s="967"/>
      <c r="D25" s="967"/>
      <c r="E25" s="967"/>
      <c r="F25" s="967"/>
      <c r="G25" s="967"/>
      <c r="H25" s="967"/>
      <c r="I25" s="967"/>
      <c r="J25" s="967"/>
      <c r="K25" s="967"/>
      <c r="L25" s="967"/>
      <c r="M25" s="967"/>
      <c r="N25" s="967"/>
      <c r="O25" s="967"/>
      <c r="P25" s="967"/>
      <c r="Q25" s="224"/>
    </row>
    <row r="26" spans="1:29" s="441" customFormat="1" ht="21" customHeight="1" x14ac:dyDescent="0.3">
      <c r="A26" s="352"/>
      <c r="B26" s="753" t="s">
        <v>321</v>
      </c>
      <c r="C26" s="970" t="s">
        <v>357</v>
      </c>
      <c r="D26" s="970"/>
      <c r="E26" s="970"/>
      <c r="F26" s="970"/>
      <c r="G26" s="970"/>
      <c r="H26" s="970"/>
      <c r="I26" s="970"/>
      <c r="J26" s="970"/>
      <c r="K26" s="970"/>
      <c r="L26" s="970"/>
      <c r="M26" s="970"/>
      <c r="N26" s="970"/>
      <c r="O26" s="970"/>
      <c r="P26" s="224"/>
      <c r="Q26" s="224"/>
    </row>
    <row r="27" spans="1:29" s="441" customFormat="1" ht="19.5" customHeight="1" x14ac:dyDescent="0.3">
      <c r="A27" s="352"/>
      <c r="B27" s="753"/>
      <c r="C27" s="970" t="s">
        <v>358</v>
      </c>
      <c r="D27" s="970"/>
      <c r="E27" s="970"/>
      <c r="F27" s="970"/>
      <c r="G27" s="970"/>
      <c r="H27" s="970"/>
      <c r="I27" s="970"/>
      <c r="J27" s="970"/>
      <c r="K27" s="970"/>
      <c r="L27" s="970"/>
      <c r="M27" s="970"/>
      <c r="N27" s="970"/>
      <c r="O27" s="970"/>
      <c r="P27" s="224"/>
      <c r="Q27" s="224"/>
    </row>
    <row r="28" spans="1:29" ht="21" customHeight="1" x14ac:dyDescent="0.3">
      <c r="A28" s="352"/>
      <c r="B28" s="967"/>
      <c r="C28" s="967"/>
      <c r="D28" s="967"/>
      <c r="E28" s="967"/>
      <c r="F28" s="967"/>
      <c r="G28" s="967"/>
      <c r="H28" s="967"/>
      <c r="I28" s="967"/>
      <c r="J28" s="967"/>
      <c r="K28" s="967"/>
      <c r="L28" s="967"/>
      <c r="M28" s="967"/>
      <c r="N28" s="967"/>
      <c r="O28" s="920"/>
      <c r="P28" s="920"/>
      <c r="Q28" s="920"/>
    </row>
    <row r="29" spans="1:29" ht="33.6" customHeight="1" x14ac:dyDescent="0.3">
      <c r="A29" s="464" t="s">
        <v>43</v>
      </c>
      <c r="B29" s="465" t="str">
        <f>'Sch-1'!B54</f>
        <v>--</v>
      </c>
      <c r="C29" s="466"/>
      <c r="D29" s="466"/>
      <c r="E29" s="466"/>
      <c r="F29" s="466"/>
      <c r="G29" s="466"/>
      <c r="H29" s="466"/>
      <c r="I29" s="466"/>
      <c r="J29" s="466"/>
      <c r="K29" s="466"/>
      <c r="L29" s="466"/>
      <c r="M29" s="466"/>
      <c r="N29" s="731" t="s">
        <v>312</v>
      </c>
      <c r="O29" s="910" t="str">
        <f>'Sch-3 '!O32</f>
        <v/>
      </c>
      <c r="P29" s="910"/>
      <c r="Q29" s="910"/>
    </row>
    <row r="30" spans="1:29" ht="33.6" customHeight="1" x14ac:dyDescent="0.3">
      <c r="A30" s="464" t="s">
        <v>44</v>
      </c>
      <c r="B30" s="465" t="str">
        <f>'Sch-1'!B55</f>
        <v/>
      </c>
      <c r="C30" s="446"/>
      <c r="D30" s="446"/>
      <c r="E30" s="446"/>
      <c r="F30" s="446"/>
      <c r="G30" s="446"/>
      <c r="H30" s="446"/>
      <c r="I30" s="446"/>
      <c r="J30" s="446"/>
      <c r="K30" s="446"/>
      <c r="L30" s="446"/>
      <c r="M30" s="446"/>
      <c r="N30" s="732" t="s">
        <v>105</v>
      </c>
      <c r="O30" s="910" t="str">
        <f>'Sch-3 '!O33</f>
        <v/>
      </c>
      <c r="P30" s="910"/>
      <c r="Q30" s="910"/>
    </row>
    <row r="31" spans="1:29" ht="33.6" customHeight="1" x14ac:dyDescent="0.3">
      <c r="A31" s="445"/>
      <c r="B31" s="444"/>
      <c r="C31" s="446"/>
      <c r="D31" s="446"/>
      <c r="E31" s="446"/>
      <c r="F31" s="446"/>
      <c r="G31" s="446"/>
      <c r="H31" s="446"/>
      <c r="I31" s="446"/>
      <c r="J31" s="446"/>
      <c r="K31" s="446"/>
      <c r="L31" s="446"/>
      <c r="M31" s="446"/>
      <c r="N31" s="446"/>
      <c r="O31" s="920"/>
      <c r="P31" s="920"/>
      <c r="Q31" s="920"/>
    </row>
    <row r="32" spans="1:29" ht="33.6" customHeight="1" x14ac:dyDescent="0.3">
      <c r="A32" s="445"/>
      <c r="B32" s="444"/>
      <c r="C32" s="446"/>
      <c r="D32" s="446"/>
      <c r="E32" s="446"/>
      <c r="F32" s="446"/>
      <c r="G32" s="446"/>
      <c r="H32" s="446"/>
      <c r="I32" s="446"/>
      <c r="J32" s="446"/>
      <c r="K32" s="446"/>
      <c r="L32" s="446"/>
      <c r="M32" s="446"/>
      <c r="N32" s="446"/>
      <c r="O32" s="445"/>
      <c r="P32" s="467"/>
      <c r="Q32" s="468"/>
    </row>
  </sheetData>
  <sheetProtection algorithmName="SHA-512" hashValue="p/OdojG9fp+6QO+w4AEbYA9OBmJ5gov8/P6Tv7WXFrBmA4+Crw4mkQ6d51l+k9ksb0RQGposMfPFEiaelzt1Kg==" saltValue="6GNTb+5h8XDNBPBQsCoSxA==" spinCount="100000" sheet="1" formatColumns="0" formatRows="0" selectLockedCells="1"/>
  <customSheetViews>
    <customSheetView guid="{7B2C193D-327B-40D6-809F-9A3DFB75744C}" showPageBreaks="1" fitToPage="1" printArea="1" hiddenRows="1" hiddenColumns="1" view="pageBreakPreview" topLeftCell="A13">
      <selection activeCell="O23" sqref="O23"/>
      <pageMargins left="0.25" right="0.25" top="0.75" bottom="0.75" header="0.3" footer="0.3"/>
      <pageSetup scale="63" fitToHeight="0" orientation="landscape" r:id="rId1"/>
      <headerFooter alignWithMargins="0">
        <oddFooter>&amp;R&amp;"Book Antiqua,Bold"&amp;10Schedule-4/ Page &amp;P of &amp;N</oddFooter>
      </headerFooter>
    </customSheetView>
    <customSheetView guid="{0D897A0D-14C5-4BD1-B11A-C8754685A103}" showPageBreaks="1" fitToPage="1" printArea="1" hiddenColumns="1" view="pageBreakPreview">
      <selection activeCell="I19" sqref="I19"/>
      <pageMargins left="0.25" right="0.25" top="0.75" bottom="0.75" header="0.3" footer="0.3"/>
      <pageSetup scale="58" fitToHeight="0" orientation="landscape" r:id="rId2"/>
      <headerFooter alignWithMargins="0">
        <oddFooter>&amp;R&amp;"Book Antiqua,Bold"&amp;10Schedule-4/ Page &amp;P of &amp;N</oddFooter>
      </headerFooter>
    </customSheetView>
  </customSheetViews>
  <mergeCells count="20">
    <mergeCell ref="O29:Q29"/>
    <mergeCell ref="O30:Q30"/>
    <mergeCell ref="O31:Q31"/>
    <mergeCell ref="B28:N28"/>
    <mergeCell ref="B11:O11"/>
    <mergeCell ref="A20:I20"/>
    <mergeCell ref="J21:O21"/>
    <mergeCell ref="O28:Q28"/>
    <mergeCell ref="B23:P23"/>
    <mergeCell ref="B24:P24"/>
    <mergeCell ref="B25:P25"/>
    <mergeCell ref="C26:O26"/>
    <mergeCell ref="C27:O27"/>
    <mergeCell ref="J20:L20"/>
    <mergeCell ref="B10:O10"/>
    <mergeCell ref="A3:Q3"/>
    <mergeCell ref="A4:Q4"/>
    <mergeCell ref="A7:O7"/>
    <mergeCell ref="B8:O8"/>
    <mergeCell ref="B9:O9"/>
  </mergeCells>
  <conditionalFormatting sqref="I18">
    <cfRule type="expression" dxfId="6" priority="26" stopIfTrue="1">
      <formula>H18&gt;0</formula>
    </cfRule>
  </conditionalFormatting>
  <conditionalFormatting sqref="K18">
    <cfRule type="expression" dxfId="5" priority="25" stopIfTrue="1">
      <formula>J18&gt;0</formula>
    </cfRule>
    <cfRule type="cellIs" dxfId="4" priority="28" stopIfTrue="1" operator="equal">
      <formula>"a"</formula>
    </cfRule>
  </conditionalFormatting>
  <conditionalFormatting sqref="O18">
    <cfRule type="expression" dxfId="3" priority="27" stopIfTrue="1">
      <formula>N18&gt;0</formula>
    </cfRule>
  </conditionalFormatting>
  <dataValidations count="4">
    <dataValidation type="whole" operator="greaterThan" allowBlank="1" showInputMessage="1" showErrorMessage="1" error="Enter only Numeric Value greater than zero or leave the cell blank !" sqref="O18" xr:uid="{4C8A8295-5819-4909-A0DE-769E4E1326B0}">
      <formula1>0</formula1>
    </dataValidation>
    <dataValidation type="list" operator="greaterThan" allowBlank="1" showInputMessage="1" showErrorMessage="1" sqref="K18" xr:uid="{A029B1BC-97DE-4179-9680-B405D62E90E6}">
      <formula1>"0%,5%,12%,18%,28%"</formula1>
    </dataValidation>
    <dataValidation type="whole" operator="greaterThan" allowBlank="1" showInputMessage="1" showErrorMessage="1" sqref="I18" xr:uid="{D0C7C448-DB24-4551-9EEE-190C0374CA51}">
      <formula1>1</formula1>
    </dataValidation>
    <dataValidation operator="greaterThan" allowBlank="1" showInputMessage="1" showErrorMessage="1" error="Enter only Numeric Value greater than zero or leave the cell blank !" sqref="K16:K17" xr:uid="{9D5F1E05-1D42-40C3-BC0E-175554ADA0B9}"/>
  </dataValidations>
  <pageMargins left="0.25" right="0.25" top="0.75" bottom="0.75" header="0.3" footer="0.3"/>
  <pageSetup scale="63" fitToHeight="0" orientation="landscape" r:id="rId3"/>
  <headerFooter alignWithMargins="0">
    <oddFooter>&amp;R&amp;"Book Antiqua,Bold"&amp;10Schedule-4/ Page &amp;P of &amp;N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8"/>
  <sheetViews>
    <sheetView view="pageBreakPreview" topLeftCell="A19" zoomScaleNormal="100" zoomScaleSheetLayoutView="100" workbookViewId="0">
      <selection activeCell="A8" sqref="A8"/>
    </sheetView>
  </sheetViews>
  <sheetFormatPr defaultColWidth="10" defaultRowHeight="16.5" x14ac:dyDescent="0.3"/>
  <cols>
    <col min="1" max="1" width="10.625" style="481" customWidth="1"/>
    <col min="2" max="2" width="27.5" style="481" customWidth="1"/>
    <col min="3" max="3" width="21" style="481" customWidth="1"/>
    <col min="4" max="4" width="34.375" style="481" customWidth="1"/>
    <col min="5" max="16384" width="10" style="512"/>
  </cols>
  <sheetData>
    <row r="1" spans="1:6" ht="18" customHeight="1" x14ac:dyDescent="0.3">
      <c r="A1" s="436" t="str">
        <f>Cover!B3</f>
        <v>Specification No: CC/NT/W-TELE/DOM/A06/24/05146</v>
      </c>
      <c r="B1" s="437"/>
      <c r="C1" s="439"/>
      <c r="D1" s="440" t="s">
        <v>335</v>
      </c>
    </row>
    <row r="2" spans="1:6" ht="18" customHeight="1" x14ac:dyDescent="0.3">
      <c r="A2" s="513"/>
      <c r="B2" s="514"/>
      <c r="C2" s="515"/>
      <c r="D2" s="515"/>
    </row>
    <row r="3" spans="1:6" ht="78.75" customHeight="1" x14ac:dyDescent="0.3">
      <c r="A3" s="981" t="str">
        <f>Cover!$B$2</f>
        <v>Package- II (a): OPGW works for PDD Ladakh associated with Establishment of SLDC cum REMC for UT of Ladakh under consultancy services to PDD, Ladakh</v>
      </c>
      <c r="B3" s="981"/>
      <c r="C3" s="981"/>
      <c r="D3" s="981"/>
      <c r="E3" s="516"/>
      <c r="F3" s="516"/>
    </row>
    <row r="4" spans="1:6" ht="21.95" customHeight="1" x14ac:dyDescent="0.3">
      <c r="A4" s="956" t="s">
        <v>179</v>
      </c>
      <c r="B4" s="956"/>
      <c r="C4" s="956"/>
      <c r="D4" s="956"/>
    </row>
    <row r="5" spans="1:6" ht="18" customHeight="1" x14ac:dyDescent="0.3">
      <c r="A5" s="517"/>
    </row>
    <row r="6" spans="1:6" ht="18" customHeight="1" x14ac:dyDescent="0.3">
      <c r="A6" s="449" t="str">
        <f>'Sch-1'!A6</f>
        <v>Bidder’s Name and Address (Lead Partner) :</v>
      </c>
      <c r="D6" s="482" t="s">
        <v>5</v>
      </c>
    </row>
    <row r="7" spans="1:6" ht="36" customHeight="1" x14ac:dyDescent="0.3">
      <c r="A7" s="936">
        <f>'Sch-1'!A7</f>
        <v>0</v>
      </c>
      <c r="B7" s="936"/>
      <c r="C7" s="936"/>
      <c r="D7" s="484" t="str">
        <f>'[1]Sch-1'!M7</f>
        <v>Contracts Services, 3rd Floor</v>
      </c>
    </row>
    <row r="8" spans="1:6" ht="18" customHeight="1" x14ac:dyDescent="0.3">
      <c r="A8" s="485" t="s">
        <v>159</v>
      </c>
      <c r="B8" s="950" t="str">
        <f>IF('[1]Sch-1'!C8=0, "", '[1]Sch-1'!C8)</f>
        <v/>
      </c>
      <c r="C8" s="950"/>
      <c r="D8" s="484" t="str">
        <f>'[1]Sch-1'!M8</f>
        <v>Power Grid Corporation of India Ltd.,</v>
      </c>
    </row>
    <row r="9" spans="1:6" ht="18" customHeight="1" x14ac:dyDescent="0.3">
      <c r="A9" s="485" t="s">
        <v>160</v>
      </c>
      <c r="B9" s="950" t="str">
        <f>IF('[1]Sch-1'!C9=0, "", '[1]Sch-1'!C9)</f>
        <v/>
      </c>
      <c r="C9" s="950"/>
      <c r="D9" s="484" t="str">
        <f>'[1]Sch-1'!M9</f>
        <v>"Saudamini", Plot No.-2</v>
      </c>
    </row>
    <row r="10" spans="1:6" ht="18" customHeight="1" x14ac:dyDescent="0.3">
      <c r="A10" s="486"/>
      <c r="B10" s="950" t="str">
        <f>IF('[1]Sch-1'!C10=0, "", '[1]Sch-1'!C10)</f>
        <v/>
      </c>
      <c r="C10" s="950"/>
      <c r="D10" s="484" t="str">
        <f>'[1]Sch-1'!M10</f>
        <v xml:space="preserve">Sector-29, </v>
      </c>
    </row>
    <row r="11" spans="1:6" ht="18" customHeight="1" x14ac:dyDescent="0.3">
      <c r="A11" s="486"/>
      <c r="B11" s="950" t="str">
        <f>IF('[1]Sch-1'!C11=0, "", '[1]Sch-1'!C11)</f>
        <v/>
      </c>
      <c r="C11" s="950"/>
      <c r="D11" s="484" t="str">
        <f>'[1]Sch-1'!M11</f>
        <v>Gurugram (Haryana) - 122001</v>
      </c>
    </row>
    <row r="12" spans="1:6" ht="5.25" customHeight="1" x14ac:dyDescent="0.3">
      <c r="A12" s="518"/>
      <c r="B12" s="518"/>
      <c r="C12" s="518"/>
      <c r="D12" s="482"/>
    </row>
    <row r="13" spans="1:6" ht="21.95" customHeight="1" x14ac:dyDescent="0.3">
      <c r="A13" s="748" t="s">
        <v>161</v>
      </c>
      <c r="B13" s="979" t="s">
        <v>114</v>
      </c>
      <c r="C13" s="980"/>
      <c r="D13" s="749" t="s">
        <v>163</v>
      </c>
    </row>
    <row r="14" spans="1:6" ht="21.95" customHeight="1" x14ac:dyDescent="0.3">
      <c r="A14" s="488" t="s">
        <v>166</v>
      </c>
      <c r="B14" s="973" t="s">
        <v>180</v>
      </c>
      <c r="C14" s="973"/>
      <c r="D14" s="521">
        <f>'Sch-1'!N48</f>
        <v>0</v>
      </c>
    </row>
    <row r="15" spans="1:6" ht="35.1" customHeight="1" x14ac:dyDescent="0.3">
      <c r="A15" s="522"/>
      <c r="B15" s="974" t="s">
        <v>181</v>
      </c>
      <c r="C15" s="975"/>
      <c r="D15" s="523"/>
    </row>
    <row r="16" spans="1:6" ht="21.95" customHeight="1" x14ac:dyDescent="0.3">
      <c r="A16" s="488" t="s">
        <v>170</v>
      </c>
      <c r="B16" s="973" t="s">
        <v>182</v>
      </c>
      <c r="C16" s="973"/>
      <c r="D16" s="521">
        <f>'Sch-2'!J47</f>
        <v>0</v>
      </c>
    </row>
    <row r="17" spans="1:4" ht="35.1" customHeight="1" x14ac:dyDescent="0.3">
      <c r="A17" s="522"/>
      <c r="B17" s="976" t="s">
        <v>183</v>
      </c>
      <c r="C17" s="975"/>
      <c r="D17" s="523"/>
    </row>
    <row r="18" spans="1:4" ht="21.95" customHeight="1" x14ac:dyDescent="0.3">
      <c r="A18" s="488" t="s">
        <v>184</v>
      </c>
      <c r="B18" s="973" t="s">
        <v>185</v>
      </c>
      <c r="C18" s="973"/>
      <c r="D18" s="521">
        <f>'Sch-3 '!P27</f>
        <v>0</v>
      </c>
    </row>
    <row r="19" spans="1:4" ht="30" customHeight="1" x14ac:dyDescent="0.3">
      <c r="A19" s="522"/>
      <c r="B19" s="974" t="s">
        <v>186</v>
      </c>
      <c r="C19" s="975"/>
      <c r="D19" s="523"/>
    </row>
    <row r="20" spans="1:4" ht="21.95" customHeight="1" x14ac:dyDescent="0.3">
      <c r="A20" s="488" t="s">
        <v>187</v>
      </c>
      <c r="B20" s="973" t="s">
        <v>188</v>
      </c>
      <c r="C20" s="973"/>
      <c r="D20" s="524">
        <f>'Sch-4'!P33</f>
        <v>0</v>
      </c>
    </row>
    <row r="21" spans="1:4" ht="30" customHeight="1" x14ac:dyDescent="0.3">
      <c r="A21" s="522"/>
      <c r="B21" s="974" t="s">
        <v>189</v>
      </c>
      <c r="C21" s="975"/>
      <c r="D21" s="523"/>
    </row>
    <row r="22" spans="1:4" ht="21.95" customHeight="1" x14ac:dyDescent="0.3">
      <c r="A22" s="488" t="s">
        <v>190</v>
      </c>
      <c r="B22" s="973" t="s">
        <v>191</v>
      </c>
      <c r="C22" s="973"/>
      <c r="D22" s="524">
        <f>'Sch-4b'!P35</f>
        <v>0</v>
      </c>
    </row>
    <row r="23" spans="1:4" ht="44.25" customHeight="1" x14ac:dyDescent="0.3">
      <c r="A23" s="522"/>
      <c r="B23" s="976" t="s">
        <v>153</v>
      </c>
      <c r="C23" s="975"/>
      <c r="D23" s="523"/>
    </row>
    <row r="24" spans="1:4" ht="30" customHeight="1" x14ac:dyDescent="0.3">
      <c r="A24" s="488">
        <v>5</v>
      </c>
      <c r="B24" s="973" t="s">
        <v>192</v>
      </c>
      <c r="C24" s="973"/>
      <c r="D24" s="521">
        <f>'Sch-5'!D18:E18</f>
        <v>0</v>
      </c>
    </row>
    <row r="25" spans="1:4" ht="33" customHeight="1" x14ac:dyDescent="0.3">
      <c r="A25" s="522"/>
      <c r="B25" s="974" t="s">
        <v>193</v>
      </c>
      <c r="C25" s="975"/>
      <c r="D25" s="525"/>
    </row>
    <row r="26" spans="1:4" ht="21.95" customHeight="1" x14ac:dyDescent="0.3">
      <c r="A26" s="488" t="s">
        <v>194</v>
      </c>
      <c r="B26" s="973" t="s">
        <v>330</v>
      </c>
      <c r="C26" s="973"/>
      <c r="D26" s="526" t="str">
        <f>'Sch-8'!M18</f>
        <v>Included</v>
      </c>
    </row>
    <row r="27" spans="1:4" ht="35.1" customHeight="1" x14ac:dyDescent="0.3">
      <c r="A27" s="522"/>
      <c r="B27" s="974" t="s">
        <v>195</v>
      </c>
      <c r="C27" s="975"/>
      <c r="D27" s="523"/>
    </row>
    <row r="28" spans="1:4" ht="21.95" customHeight="1" x14ac:dyDescent="0.3">
      <c r="A28" s="488" t="s">
        <v>329</v>
      </c>
      <c r="B28" s="973" t="s">
        <v>331</v>
      </c>
      <c r="C28" s="973"/>
      <c r="D28" s="526">
        <f>'Sch-6(buy-back)'!P20</f>
        <v>0</v>
      </c>
    </row>
    <row r="29" spans="1:4" ht="27.75" customHeight="1" x14ac:dyDescent="0.3">
      <c r="A29" s="522"/>
      <c r="B29" s="976" t="s">
        <v>334</v>
      </c>
      <c r="C29" s="975"/>
      <c r="D29" s="523"/>
    </row>
    <row r="30" spans="1:4" ht="15.75" x14ac:dyDescent="0.3">
      <c r="A30" s="937">
        <v>8</v>
      </c>
      <c r="B30" s="938" t="s">
        <v>332</v>
      </c>
      <c r="C30" s="939"/>
      <c r="D30" s="527">
        <f>SUM(D14,D16,D18,D20,D22,D24)</f>
        <v>0</v>
      </c>
    </row>
    <row r="31" spans="1:4" ht="24.75" customHeight="1" x14ac:dyDescent="0.3">
      <c r="A31" s="937"/>
      <c r="B31" s="977"/>
      <c r="C31" s="978"/>
      <c r="D31" s="755">
        <f>D30-D28</f>
        <v>0</v>
      </c>
    </row>
    <row r="32" spans="1:4" ht="6.75" customHeight="1" x14ac:dyDescent="0.3">
      <c r="A32" s="528"/>
      <c r="B32" s="529"/>
      <c r="C32" s="529"/>
      <c r="D32" s="530"/>
    </row>
    <row r="33" spans="1:6" ht="27.95" hidden="1" customHeight="1" x14ac:dyDescent="0.3">
      <c r="A33" s="528"/>
      <c r="B33" s="529"/>
      <c r="C33" s="531"/>
      <c r="D33" s="530"/>
    </row>
    <row r="34" spans="1:6" ht="27.95" customHeight="1" x14ac:dyDescent="0.3">
      <c r="A34" s="464" t="s">
        <v>43</v>
      </c>
      <c r="B34" s="532" t="str">
        <f>'Sch-5'!B24</f>
        <v>--</v>
      </c>
      <c r="C34" s="531" t="s">
        <v>45</v>
      </c>
      <c r="D34" s="533" t="str">
        <f>'Sch-5'!D24</f>
        <v/>
      </c>
      <c r="F34" s="534"/>
    </row>
    <row r="35" spans="1:6" ht="27.95" customHeight="1" x14ac:dyDescent="0.3">
      <c r="A35" s="464" t="s">
        <v>44</v>
      </c>
      <c r="B35" s="532" t="str">
        <f>'Sch-5'!B25</f>
        <v/>
      </c>
      <c r="C35" s="531" t="s">
        <v>46</v>
      </c>
      <c r="D35" s="533" t="str">
        <f>'Sch-5'!D25</f>
        <v/>
      </c>
      <c r="F35" s="513"/>
    </row>
    <row r="36" spans="1:6" ht="27.95" customHeight="1" x14ac:dyDescent="0.3">
      <c r="A36" s="535"/>
      <c r="B36" s="514"/>
      <c r="C36" s="531"/>
      <c r="F36" s="513"/>
    </row>
    <row r="37" spans="1:6" ht="30" customHeight="1" x14ac:dyDescent="0.3">
      <c r="A37" s="535"/>
      <c r="B37" s="514"/>
      <c r="C37" s="531"/>
      <c r="D37" s="535"/>
      <c r="F37" s="534"/>
    </row>
    <row r="38" spans="1:6" ht="30" customHeight="1" x14ac:dyDescent="0.25">
      <c r="A38" s="536"/>
      <c r="B38" s="536"/>
      <c r="C38" s="537"/>
      <c r="E38" s="538"/>
    </row>
  </sheetData>
  <sheetProtection password="CC69" sheet="1" formatColumns="0" formatRows="0" selectLockedCells="1"/>
  <customSheetViews>
    <customSheetView guid="{7B2C193D-327B-40D6-809F-9A3DFB75744C}" showPageBreaks="1" fitToPage="1" printArea="1" hiddenRows="1" view="pageBreakPreview">
      <selection activeCell="A8" sqref="A8"/>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0D897A0D-14C5-4BD1-B11A-C8754685A103}" showPageBreaks="1" fitToPage="1" printArea="1" hiddenRows="1" view="pageBreakPreview" topLeftCell="A10">
      <selection activeCell="D31" sqref="D31"/>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fitToPage="1" printArea="1" hiddenRows="1" view="pageBreakPreview">
      <selection activeCell="D34" sqref="D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6">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8:C28"/>
    <mergeCell ref="B29:C29"/>
    <mergeCell ref="A30:A31"/>
    <mergeCell ref="B30:C31"/>
    <mergeCell ref="B26:C26"/>
    <mergeCell ref="B27:C27"/>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8"/>
  <sheetViews>
    <sheetView view="pageBreakPreview" zoomScaleNormal="100" zoomScaleSheetLayoutView="100" workbookViewId="0">
      <selection activeCell="A8" sqref="A8"/>
    </sheetView>
  </sheetViews>
  <sheetFormatPr defaultColWidth="10" defaultRowHeight="16.5" x14ac:dyDescent="0.3"/>
  <cols>
    <col min="1" max="1" width="10.625" style="481" customWidth="1"/>
    <col min="2" max="2" width="27.5" style="481" customWidth="1"/>
    <col min="3" max="3" width="21" style="481" customWidth="1"/>
    <col min="4" max="4" width="34.375" style="481" customWidth="1"/>
    <col min="5" max="16384" width="10" style="512"/>
  </cols>
  <sheetData>
    <row r="1" spans="1:6" ht="18" customHeight="1" x14ac:dyDescent="0.3">
      <c r="A1" s="436" t="str">
        <f>Cover!B3</f>
        <v>Specification No: CC/NT/W-TELE/DOM/A06/24/05146</v>
      </c>
      <c r="B1" s="437"/>
      <c r="C1" s="439"/>
      <c r="D1" s="440" t="s">
        <v>336</v>
      </c>
    </row>
    <row r="2" spans="1:6" ht="18" customHeight="1" x14ac:dyDescent="0.3">
      <c r="A2" s="513"/>
      <c r="B2" s="514"/>
      <c r="C2" s="515"/>
      <c r="D2" s="515"/>
    </row>
    <row r="3" spans="1:6" ht="76.5" customHeight="1" x14ac:dyDescent="0.3">
      <c r="A3" s="964" t="str">
        <f>Cover!$B$2</f>
        <v>Package- II (a): OPGW works for PDD Ladakh associated with Establishment of SLDC cum REMC for UT of Ladakh under consultancy services to PDD, Ladakh</v>
      </c>
      <c r="B3" s="964"/>
      <c r="C3" s="964"/>
      <c r="D3" s="964"/>
      <c r="E3" s="516"/>
      <c r="F3" s="516"/>
    </row>
    <row r="4" spans="1:6" ht="21.95" customHeight="1" x14ac:dyDescent="0.3">
      <c r="A4" s="956" t="s">
        <v>179</v>
      </c>
      <c r="B4" s="956"/>
      <c r="C4" s="956"/>
      <c r="D4" s="956"/>
    </row>
    <row r="5" spans="1:6" ht="18" customHeight="1" x14ac:dyDescent="0.3">
      <c r="A5" s="517"/>
    </row>
    <row r="6" spans="1:6" ht="18" customHeight="1" x14ac:dyDescent="0.3">
      <c r="A6" s="449" t="str">
        <f>'Sch-1'!A6</f>
        <v>Bidder’s Name and Address (Lead Partner) :</v>
      </c>
      <c r="D6" s="482" t="s">
        <v>5</v>
      </c>
    </row>
    <row r="7" spans="1:6" ht="36" customHeight="1" x14ac:dyDescent="0.3">
      <c r="A7" s="936">
        <f>'Sch-1'!A7</f>
        <v>0</v>
      </c>
      <c r="B7" s="936"/>
      <c r="C7" s="936"/>
      <c r="D7" s="484" t="str">
        <f>'[1]Sch-1'!M7</f>
        <v>Contracts Services, 3rd Floor</v>
      </c>
    </row>
    <row r="8" spans="1:6" ht="18" customHeight="1" x14ac:dyDescent="0.3">
      <c r="A8" s="485" t="s">
        <v>159</v>
      </c>
      <c r="B8" s="950" t="str">
        <f>IF('[1]Sch-1'!C8=0, "", '[1]Sch-1'!C8)</f>
        <v/>
      </c>
      <c r="C8" s="950"/>
      <c r="D8" s="484" t="str">
        <f>'[1]Sch-1'!M8</f>
        <v>Power Grid Corporation of India Ltd.,</v>
      </c>
    </row>
    <row r="9" spans="1:6" ht="18" customHeight="1" x14ac:dyDescent="0.3">
      <c r="A9" s="485" t="s">
        <v>160</v>
      </c>
      <c r="B9" s="950" t="str">
        <f>IF('[1]Sch-1'!C9=0, "", '[1]Sch-1'!C9)</f>
        <v/>
      </c>
      <c r="C9" s="950"/>
      <c r="D9" s="484" t="str">
        <f>'[1]Sch-1'!M9</f>
        <v>"Saudamini", Plot No.-2</v>
      </c>
    </row>
    <row r="10" spans="1:6" ht="18" customHeight="1" x14ac:dyDescent="0.3">
      <c r="A10" s="486"/>
      <c r="B10" s="950" t="str">
        <f>IF('[1]Sch-1'!C10=0, "", '[1]Sch-1'!C10)</f>
        <v/>
      </c>
      <c r="C10" s="950"/>
      <c r="D10" s="484" t="str">
        <f>'[1]Sch-1'!M10</f>
        <v xml:space="preserve">Sector-29, </v>
      </c>
    </row>
    <row r="11" spans="1:6" ht="18" customHeight="1" x14ac:dyDescent="0.3">
      <c r="A11" s="486"/>
      <c r="B11" s="950" t="str">
        <f>IF('[1]Sch-1'!C11=0, "", '[1]Sch-1'!C11)</f>
        <v/>
      </c>
      <c r="C11" s="950"/>
      <c r="D11" s="484" t="str">
        <f>'[1]Sch-1'!M11</f>
        <v>Gurugram (Haryana) - 122001</v>
      </c>
    </row>
    <row r="12" spans="1:6" ht="18" customHeight="1" x14ac:dyDescent="0.3">
      <c r="A12" s="518"/>
      <c r="B12" s="518"/>
      <c r="C12" s="518"/>
      <c r="D12" s="482"/>
    </row>
    <row r="13" spans="1:6" ht="21.95" customHeight="1" x14ac:dyDescent="0.3">
      <c r="A13" s="519" t="s">
        <v>161</v>
      </c>
      <c r="B13" s="953" t="s">
        <v>114</v>
      </c>
      <c r="C13" s="954"/>
      <c r="D13" s="520" t="s">
        <v>163</v>
      </c>
    </row>
    <row r="14" spans="1:6" ht="21.95" customHeight="1" x14ac:dyDescent="0.3">
      <c r="A14" s="488" t="s">
        <v>166</v>
      </c>
      <c r="B14" s="973" t="s">
        <v>180</v>
      </c>
      <c r="C14" s="973"/>
      <c r="D14" s="521">
        <f>'Sch-1'!N46*(1-Discount!K18)+(1-Discount!K23)*'Sch-1'!N47</f>
        <v>0</v>
      </c>
    </row>
    <row r="15" spans="1:6" ht="35.1" customHeight="1" x14ac:dyDescent="0.3">
      <c r="A15" s="522"/>
      <c r="B15" s="974" t="s">
        <v>181</v>
      </c>
      <c r="C15" s="975"/>
      <c r="D15" s="523"/>
    </row>
    <row r="16" spans="1:6" ht="21.95" customHeight="1" x14ac:dyDescent="0.3">
      <c r="A16" s="488" t="s">
        <v>170</v>
      </c>
      <c r="B16" s="973" t="s">
        <v>182</v>
      </c>
      <c r="C16" s="973"/>
      <c r="D16" s="521">
        <f>'Sch-7'!D16*(1-Discount!K19)</f>
        <v>0</v>
      </c>
    </row>
    <row r="17" spans="1:4" ht="35.1" customHeight="1" x14ac:dyDescent="0.3">
      <c r="A17" s="522"/>
      <c r="B17" s="976" t="s">
        <v>183</v>
      </c>
      <c r="C17" s="975"/>
      <c r="D17" s="523"/>
    </row>
    <row r="18" spans="1:4" ht="21.95" customHeight="1" x14ac:dyDescent="0.3">
      <c r="A18" s="488" t="s">
        <v>184</v>
      </c>
      <c r="B18" s="973" t="s">
        <v>185</v>
      </c>
      <c r="C18" s="973"/>
      <c r="D18" s="521">
        <f>'Sch-7'!D18*(1-Discount!K20)</f>
        <v>0</v>
      </c>
    </row>
    <row r="19" spans="1:4" ht="30" customHeight="1" x14ac:dyDescent="0.3">
      <c r="A19" s="522"/>
      <c r="B19" s="974" t="s">
        <v>186</v>
      </c>
      <c r="C19" s="975"/>
      <c r="D19" s="523"/>
    </row>
    <row r="20" spans="1:4" ht="21.95" customHeight="1" x14ac:dyDescent="0.3">
      <c r="A20" s="488" t="s">
        <v>187</v>
      </c>
      <c r="B20" s="973" t="s">
        <v>188</v>
      </c>
      <c r="C20" s="973"/>
      <c r="D20" s="526">
        <f>'Sch-7'!D20*(1-Discount!K21)</f>
        <v>0</v>
      </c>
    </row>
    <row r="21" spans="1:4" ht="30" customHeight="1" x14ac:dyDescent="0.3">
      <c r="A21" s="522"/>
      <c r="B21" s="974" t="s">
        <v>189</v>
      </c>
      <c r="C21" s="975"/>
      <c r="D21" s="523"/>
    </row>
    <row r="22" spans="1:4" ht="21.95" customHeight="1" x14ac:dyDescent="0.3">
      <c r="A22" s="488" t="s">
        <v>190</v>
      </c>
      <c r="B22" s="973" t="s">
        <v>191</v>
      </c>
      <c r="C22" s="973"/>
      <c r="D22" s="526">
        <f>'Sch-7'!D22*(1-Discount!K22)</f>
        <v>0</v>
      </c>
    </row>
    <row r="23" spans="1:4" ht="38.25" customHeight="1" x14ac:dyDescent="0.3">
      <c r="A23" s="522"/>
      <c r="B23" s="976" t="s">
        <v>153</v>
      </c>
      <c r="C23" s="975"/>
      <c r="D23" s="523"/>
    </row>
    <row r="24" spans="1:4" ht="30" customHeight="1" x14ac:dyDescent="0.3">
      <c r="A24" s="488">
        <v>5</v>
      </c>
      <c r="B24" s="973" t="s">
        <v>192</v>
      </c>
      <c r="C24" s="973"/>
      <c r="D24" s="729">
        <f>'Sch-5 Dis'!D18</f>
        <v>0</v>
      </c>
    </row>
    <row r="25" spans="1:4" x14ac:dyDescent="0.3">
      <c r="A25" s="522"/>
      <c r="B25" s="974" t="s">
        <v>193</v>
      </c>
      <c r="C25" s="975"/>
      <c r="D25" s="539"/>
    </row>
    <row r="26" spans="1:4" ht="21.95" customHeight="1" x14ac:dyDescent="0.3">
      <c r="A26" s="488" t="s">
        <v>194</v>
      </c>
      <c r="B26" s="973" t="s">
        <v>330</v>
      </c>
      <c r="C26" s="973"/>
      <c r="D26" s="526" t="s">
        <v>337</v>
      </c>
    </row>
    <row r="27" spans="1:4" ht="35.1" customHeight="1" x14ac:dyDescent="0.3">
      <c r="A27" s="522"/>
      <c r="B27" s="974" t="s">
        <v>195</v>
      </c>
      <c r="C27" s="975"/>
      <c r="D27" s="523"/>
    </row>
    <row r="28" spans="1:4" ht="21.95" customHeight="1" x14ac:dyDescent="0.3">
      <c r="A28" s="488" t="s">
        <v>329</v>
      </c>
      <c r="B28" s="973" t="s">
        <v>331</v>
      </c>
      <c r="C28" s="973"/>
      <c r="D28" s="526">
        <f>'Sch-7'!D28</f>
        <v>0</v>
      </c>
    </row>
    <row r="29" spans="1:4" ht="35.1" customHeight="1" x14ac:dyDescent="0.3">
      <c r="A29" s="522"/>
      <c r="B29" s="976" t="s">
        <v>333</v>
      </c>
      <c r="C29" s="975"/>
      <c r="D29" s="523"/>
    </row>
    <row r="30" spans="1:4" ht="15.75" hidden="1" x14ac:dyDescent="0.3">
      <c r="A30" s="937">
        <v>8</v>
      </c>
      <c r="B30" s="982" t="s">
        <v>332</v>
      </c>
      <c r="C30" s="983"/>
      <c r="D30" s="527">
        <f>SUM(D14,D16,D18,D20,D22,D24)</f>
        <v>0</v>
      </c>
    </row>
    <row r="31" spans="1:4" ht="33" customHeight="1" x14ac:dyDescent="0.3">
      <c r="A31" s="937"/>
      <c r="B31" s="984"/>
      <c r="C31" s="985"/>
      <c r="D31" s="750">
        <f>D30-D28</f>
        <v>0</v>
      </c>
    </row>
    <row r="32" spans="1:4" ht="18.75" customHeight="1" x14ac:dyDescent="0.3">
      <c r="A32" s="528"/>
      <c r="B32" s="529"/>
      <c r="C32" s="529"/>
      <c r="D32" s="530"/>
    </row>
    <row r="33" spans="1:6" ht="27.95" customHeight="1" x14ac:dyDescent="0.3">
      <c r="A33" s="528"/>
      <c r="B33" s="529"/>
      <c r="C33" s="531"/>
      <c r="D33" s="530"/>
    </row>
    <row r="34" spans="1:6" ht="27.95" customHeight="1" x14ac:dyDescent="0.3">
      <c r="A34" s="464" t="s">
        <v>43</v>
      </c>
      <c r="B34" s="532" t="str">
        <f>'Sch-7'!B34</f>
        <v>--</v>
      </c>
      <c r="C34" s="531" t="s">
        <v>45</v>
      </c>
      <c r="D34" s="533" t="str">
        <f>'Sch-7'!D34</f>
        <v/>
      </c>
      <c r="F34" s="534"/>
    </row>
    <row r="35" spans="1:6" ht="27.95" customHeight="1" x14ac:dyDescent="0.3">
      <c r="A35" s="464" t="s">
        <v>44</v>
      </c>
      <c r="B35" s="532" t="str">
        <f>'Sch-7'!B35</f>
        <v/>
      </c>
      <c r="C35" s="531" t="s">
        <v>46</v>
      </c>
      <c r="D35" s="533" t="str">
        <f>'Sch-7'!D35</f>
        <v/>
      </c>
      <c r="F35" s="513"/>
    </row>
    <row r="36" spans="1:6" ht="27.95" customHeight="1" x14ac:dyDescent="0.3">
      <c r="A36" s="535"/>
      <c r="B36" s="514"/>
      <c r="C36" s="531"/>
      <c r="F36" s="513"/>
    </row>
    <row r="37" spans="1:6" ht="30" customHeight="1" x14ac:dyDescent="0.3">
      <c r="A37" s="535"/>
      <c r="B37" s="514"/>
      <c r="C37" s="531"/>
      <c r="D37" s="535"/>
      <c r="F37" s="534"/>
    </row>
    <row r="38" spans="1:6" ht="30" customHeight="1" x14ac:dyDescent="0.25">
      <c r="A38" s="536"/>
      <c r="B38" s="536"/>
      <c r="C38" s="537"/>
      <c r="E38" s="538"/>
    </row>
  </sheetData>
  <sheetProtection password="CC69" sheet="1" formatColumns="0" formatRows="0" selectLockedCells="1"/>
  <customSheetViews>
    <customSheetView guid="{7B2C193D-327B-40D6-809F-9A3DFB75744C}" showPageBreaks="1" printArea="1" hiddenRows="1" view="pageBreakPreview" topLeftCell="A28">
      <selection activeCell="A8" sqref="A8"/>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0D897A0D-14C5-4BD1-B11A-C8754685A103}" showPageBreaks="1" printArea="1" hiddenRows="1" view="pageBreakPreview" topLeftCell="A19">
      <selection activeCell="B8" sqref="B8:C8"/>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printArea="1" view="pageBreakPreview" topLeftCell="A9">
      <selection activeCell="B34" sqref="B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6">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8:C28"/>
    <mergeCell ref="B29:C29"/>
    <mergeCell ref="A30:A31"/>
    <mergeCell ref="B30:C31"/>
    <mergeCell ref="B26:C26"/>
    <mergeCell ref="B27:C27"/>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zoomScaleNormal="100" zoomScaleSheetLayoutView="100" workbookViewId="0">
      <selection activeCell="A8" sqref="A8"/>
    </sheetView>
  </sheetViews>
  <sheetFormatPr defaultRowHeight="16.5" x14ac:dyDescent="0.3"/>
  <cols>
    <col min="1" max="5" width="11.375" style="588" customWidth="1"/>
    <col min="6" max="6" width="15.5" style="588" customWidth="1"/>
    <col min="7" max="7" width="11.375" style="588" customWidth="1"/>
    <col min="8" max="8" width="17.75" style="588" customWidth="1"/>
    <col min="9" max="9" width="31.375" style="548" customWidth="1"/>
    <col min="10" max="10" width="7.625" style="548" customWidth="1"/>
    <col min="11" max="11" width="10.25" style="548" customWidth="1"/>
    <col min="12" max="12" width="15.375" style="548" customWidth="1"/>
    <col min="13" max="13" width="15.75" style="548" customWidth="1"/>
    <col min="14" max="14" width="17" style="540" customWidth="1"/>
    <col min="15" max="15" width="9" style="541" customWidth="1"/>
    <col min="16" max="16" width="0" style="542" hidden="1" customWidth="1"/>
    <col min="17" max="17" width="18.5" style="542" hidden="1" customWidth="1"/>
    <col min="18" max="18" width="34.25" style="542" hidden="1" customWidth="1"/>
    <col min="19" max="32" width="9" style="542"/>
    <col min="33" max="33" width="0" style="542" hidden="1" customWidth="1"/>
    <col min="34" max="34" width="13.875" style="542" hidden="1" customWidth="1"/>
    <col min="35" max="35" width="13.625" style="542" hidden="1" customWidth="1"/>
    <col min="36" max="36" width="21.375" style="542" hidden="1" customWidth="1"/>
    <col min="37" max="37" width="12" style="542" hidden="1" customWidth="1"/>
    <col min="38" max="39" width="0" style="542" hidden="1" customWidth="1"/>
    <col min="40" max="48" width="9" style="542"/>
    <col min="49" max="16384" width="9" style="541"/>
  </cols>
  <sheetData>
    <row r="1" spans="1:48" ht="18" customHeight="1" x14ac:dyDescent="0.3">
      <c r="A1" s="436" t="str">
        <f>Cover!B3</f>
        <v>Specification No: CC/NT/W-TELE/DOM/A06/24/05146</v>
      </c>
      <c r="B1" s="436"/>
      <c r="C1" s="436"/>
      <c r="D1" s="436"/>
      <c r="E1" s="436"/>
      <c r="F1" s="436"/>
      <c r="G1" s="436"/>
      <c r="H1" s="436"/>
      <c r="I1" s="437"/>
      <c r="J1" s="438"/>
      <c r="K1" s="438"/>
      <c r="L1" s="438"/>
      <c r="M1" s="440" t="s">
        <v>326</v>
      </c>
    </row>
    <row r="2" spans="1:48" ht="3" customHeight="1" x14ac:dyDescent="0.3">
      <c r="A2" s="513"/>
      <c r="B2" s="513"/>
      <c r="C2" s="513"/>
      <c r="D2" s="513"/>
      <c r="E2" s="513"/>
      <c r="F2" s="513"/>
      <c r="G2" s="513"/>
      <c r="H2" s="513"/>
      <c r="I2" s="514"/>
      <c r="J2" s="535"/>
      <c r="K2" s="535"/>
      <c r="L2" s="535"/>
      <c r="M2" s="535"/>
    </row>
    <row r="3" spans="1:48" ht="43.5" customHeight="1" x14ac:dyDescent="0.3">
      <c r="A3" s="1006" t="str">
        <f>Cover!$B$2</f>
        <v>Package- II (a): OPGW works for PDD Ladakh associated with Establishment of SLDC cum REMC for UT of Ladakh under consultancy services to PDD, Ladakh</v>
      </c>
      <c r="B3" s="1006"/>
      <c r="C3" s="1006"/>
      <c r="D3" s="1006"/>
      <c r="E3" s="1006"/>
      <c r="F3" s="1006"/>
      <c r="G3" s="1006"/>
      <c r="H3" s="1006"/>
      <c r="I3" s="1006"/>
      <c r="J3" s="1006"/>
      <c r="K3" s="1006"/>
      <c r="L3" s="1006"/>
      <c r="M3" s="1006"/>
      <c r="AG3" s="543" t="s">
        <v>125</v>
      </c>
      <c r="AI3" s="544">
        <f>IF(ISERROR(#REF!/('[1]Sch-6'!D14+'[1]Sch-6'!D16+'[1]Sch-6'!D18)),0,#REF!/( '[1]Sch-6'!D14+'[1]Sch-6'!D16+'[1]Sch-6'!D18))</f>
        <v>0</v>
      </c>
    </row>
    <row r="4" spans="1:48" ht="21.95" customHeight="1" x14ac:dyDescent="0.3">
      <c r="A4" s="935" t="s">
        <v>126</v>
      </c>
      <c r="B4" s="935"/>
      <c r="C4" s="935"/>
      <c r="D4" s="935"/>
      <c r="E4" s="935"/>
      <c r="F4" s="935"/>
      <c r="G4" s="935"/>
      <c r="H4" s="935"/>
      <c r="I4" s="935"/>
      <c r="J4" s="935"/>
      <c r="K4" s="935"/>
      <c r="L4" s="935"/>
      <c r="M4" s="935"/>
      <c r="AG4" s="543" t="s">
        <v>127</v>
      </c>
      <c r="AI4" s="544" t="e">
        <f>#REF!</f>
        <v>#REF!</v>
      </c>
    </row>
    <row r="5" spans="1:48" ht="18.600000000000001" customHeight="1" x14ac:dyDescent="0.3">
      <c r="A5" s="545"/>
      <c r="B5" s="545"/>
      <c r="C5" s="545"/>
      <c r="D5" s="545"/>
      <c r="E5" s="545"/>
      <c r="F5" s="545"/>
      <c r="G5" s="545"/>
      <c r="H5" s="545"/>
      <c r="I5" s="546"/>
      <c r="J5" s="546"/>
      <c r="K5" s="546"/>
      <c r="L5" s="546"/>
      <c r="M5" s="546"/>
      <c r="AG5" s="543" t="s">
        <v>197</v>
      </c>
      <c r="AI5" s="544">
        <f>IF(ISERROR(#REF!/#REF!),0,#REF! /#REF!)</f>
        <v>0</v>
      </c>
    </row>
    <row r="6" spans="1:48" ht="27.95" customHeight="1" x14ac:dyDescent="0.3">
      <c r="A6" s="449" t="str">
        <f>'Sch-1'!A6</f>
        <v>Bidder’s Name and Address (Lead Partner) :</v>
      </c>
      <c r="B6" s="449"/>
      <c r="C6" s="449"/>
      <c r="D6" s="449"/>
      <c r="E6" s="449"/>
      <c r="F6" s="449"/>
      <c r="G6" s="449"/>
      <c r="H6" s="449"/>
      <c r="I6" s="481"/>
      <c r="J6" s="481"/>
      <c r="K6" s="547" t="s">
        <v>5</v>
      </c>
      <c r="M6" s="481"/>
      <c r="AG6" s="543" t="s">
        <v>198</v>
      </c>
      <c r="AI6" s="544" t="e">
        <f>#REF!</f>
        <v>#REF!</v>
      </c>
    </row>
    <row r="7" spans="1:48" ht="36" customHeight="1" x14ac:dyDescent="0.3">
      <c r="A7" s="993">
        <f>'Sch-1'!A7</f>
        <v>0</v>
      </c>
      <c r="B7" s="993"/>
      <c r="C7" s="993"/>
      <c r="D7" s="993"/>
      <c r="E7" s="993"/>
      <c r="F7" s="993"/>
      <c r="G7" s="993"/>
      <c r="H7" s="993"/>
      <c r="I7" s="993"/>
      <c r="J7" s="993"/>
      <c r="K7" s="549" t="str">
        <f>'[1]Sch-1'!M7</f>
        <v>Contracts Services, 3rd Floor</v>
      </c>
      <c r="M7" s="550"/>
      <c r="AG7" s="543" t="s">
        <v>130</v>
      </c>
      <c r="AI7" s="544" t="e">
        <f>SUM(AI3:AI6)</f>
        <v>#REF!</v>
      </c>
    </row>
    <row r="8" spans="1:48" ht="27.95" customHeight="1" x14ac:dyDescent="0.3">
      <c r="A8" s="485" t="s">
        <v>159</v>
      </c>
      <c r="B8" s="485"/>
      <c r="C8" s="485"/>
      <c r="D8" s="485"/>
      <c r="E8" s="485"/>
      <c r="F8" s="485"/>
      <c r="G8" s="485"/>
      <c r="H8" s="485"/>
      <c r="I8" s="950" t="str">
        <f>IF('[1]Sch-1'!C8=0, "", '[1]Sch-1'!C8)</f>
        <v/>
      </c>
      <c r="J8" s="950"/>
      <c r="K8" s="549" t="str">
        <f>'[1]Sch-1'!M8</f>
        <v>Power Grid Corporation of India Ltd.,</v>
      </c>
      <c r="M8" s="551"/>
    </row>
    <row r="9" spans="1:48" ht="27.95" customHeight="1" x14ac:dyDescent="0.3">
      <c r="A9" s="485" t="s">
        <v>160</v>
      </c>
      <c r="B9" s="485"/>
      <c r="C9" s="485"/>
      <c r="D9" s="485"/>
      <c r="E9" s="485"/>
      <c r="F9" s="485"/>
      <c r="G9" s="485"/>
      <c r="H9" s="485"/>
      <c r="I9" s="950" t="str">
        <f>IF('[1]Sch-1'!C9=0, "", '[1]Sch-1'!C9)</f>
        <v/>
      </c>
      <c r="J9" s="950"/>
      <c r="K9" s="549" t="str">
        <f>'[1]Sch-1'!M9</f>
        <v>"Saudamini", Plot No.-2</v>
      </c>
      <c r="M9" s="551"/>
    </row>
    <row r="10" spans="1:48" ht="27.95" customHeight="1" x14ac:dyDescent="0.3">
      <c r="A10" s="486"/>
      <c r="B10" s="486"/>
      <c r="C10" s="486"/>
      <c r="D10" s="486"/>
      <c r="E10" s="486"/>
      <c r="F10" s="486"/>
      <c r="G10" s="486"/>
      <c r="H10" s="486"/>
      <c r="I10" s="950" t="str">
        <f>IF('[1]Sch-1'!C10=0, "", '[1]Sch-1'!C10)</f>
        <v/>
      </c>
      <c r="J10" s="950"/>
      <c r="K10" s="549" t="str">
        <f>'[1]Sch-1'!M10</f>
        <v xml:space="preserve">Sector-29, </v>
      </c>
      <c r="M10" s="551"/>
      <c r="AG10" s="543" t="s">
        <v>199</v>
      </c>
      <c r="AI10" s="552" t="e">
        <f>'[1]Sch-1'!AA10</f>
        <v>#REF!</v>
      </c>
    </row>
    <row r="11" spans="1:48" ht="27.95" customHeight="1" x14ac:dyDescent="0.3">
      <c r="A11" s="486"/>
      <c r="B11" s="486"/>
      <c r="C11" s="486"/>
      <c r="D11" s="486"/>
      <c r="E11" s="486"/>
      <c r="F11" s="486"/>
      <c r="G11" s="486"/>
      <c r="H11" s="486"/>
      <c r="I11" s="950" t="str">
        <f>IF('[1]Sch-1'!C11=0, "", '[1]Sch-1'!C11)</f>
        <v/>
      </c>
      <c r="J11" s="950"/>
      <c r="K11" s="549" t="str">
        <f>'[1]Sch-1'!M11</f>
        <v>Gurugram (Haryana) - 122001</v>
      </c>
      <c r="M11" s="551"/>
      <c r="AG11" s="543"/>
      <c r="AI11" s="544"/>
    </row>
    <row r="12" spans="1:48" ht="7.5" customHeight="1" x14ac:dyDescent="0.3">
      <c r="A12" s="486"/>
      <c r="B12" s="486"/>
      <c r="C12" s="486"/>
      <c r="D12" s="486"/>
      <c r="E12" s="486"/>
      <c r="F12" s="486"/>
      <c r="G12" s="486"/>
      <c r="H12" s="486"/>
      <c r="I12" s="551"/>
      <c r="J12" s="551"/>
      <c r="K12" s="551"/>
      <c r="L12" s="551"/>
      <c r="M12" s="551"/>
      <c r="N12" s="553"/>
      <c r="O12" s="542"/>
      <c r="AG12" s="543"/>
      <c r="AI12" s="544"/>
    </row>
    <row r="13" spans="1:48" ht="27.95" customHeight="1" thickBot="1" x14ac:dyDescent="0.35">
      <c r="A13" s="1001" t="s">
        <v>200</v>
      </c>
      <c r="B13" s="1001"/>
      <c r="C13" s="1001"/>
      <c r="D13" s="1001"/>
      <c r="E13" s="1001"/>
      <c r="F13" s="1001"/>
      <c r="G13" s="1001"/>
      <c r="H13" s="1001"/>
      <c r="I13" s="1001"/>
      <c r="J13" s="1001"/>
      <c r="K13" s="1001"/>
      <c r="L13" s="1001"/>
      <c r="M13" s="1001"/>
      <c r="N13" s="553"/>
      <c r="O13" s="542"/>
    </row>
    <row r="14" spans="1:48" ht="116.25" customHeight="1" x14ac:dyDescent="0.3">
      <c r="A14" s="554" t="s">
        <v>201</v>
      </c>
      <c r="B14" s="555" t="s">
        <v>18</v>
      </c>
      <c r="C14" s="555" t="s">
        <v>202</v>
      </c>
      <c r="D14" s="556" t="s">
        <v>203</v>
      </c>
      <c r="E14" s="557" t="s">
        <v>22</v>
      </c>
      <c r="F14" s="557" t="s">
        <v>327</v>
      </c>
      <c r="G14" s="557" t="s">
        <v>24</v>
      </c>
      <c r="H14" s="557" t="s">
        <v>328</v>
      </c>
      <c r="I14" s="558" t="s">
        <v>204</v>
      </c>
      <c r="J14" s="558" t="s">
        <v>27</v>
      </c>
      <c r="K14" s="558" t="s">
        <v>115</v>
      </c>
      <c r="L14" s="558" t="s">
        <v>205</v>
      </c>
      <c r="M14" s="559" t="s">
        <v>206</v>
      </c>
      <c r="N14" s="51" t="s">
        <v>143</v>
      </c>
      <c r="O14" s="542"/>
      <c r="Q14" s="560" t="s">
        <v>207</v>
      </c>
      <c r="R14" s="560" t="s">
        <v>208</v>
      </c>
      <c r="AH14" s="987" t="s">
        <v>209</v>
      </c>
      <c r="AI14" s="987"/>
      <c r="AJ14" s="506" t="s">
        <v>134</v>
      </c>
      <c r="AK14" s="987" t="s">
        <v>210</v>
      </c>
      <c r="AL14" s="987"/>
    </row>
    <row r="15" spans="1:48" s="565" customFormat="1" x14ac:dyDescent="0.3">
      <c r="A15" s="561">
        <v>1</v>
      </c>
      <c r="B15" s="561">
        <v>2</v>
      </c>
      <c r="C15" s="561">
        <v>3</v>
      </c>
      <c r="D15" s="561">
        <v>4</v>
      </c>
      <c r="E15" s="562">
        <v>5</v>
      </c>
      <c r="F15" s="562">
        <v>6</v>
      </c>
      <c r="G15" s="562">
        <v>7</v>
      </c>
      <c r="H15" s="562">
        <v>8</v>
      </c>
      <c r="I15" s="558">
        <v>9</v>
      </c>
      <c r="J15" s="558">
        <v>10</v>
      </c>
      <c r="K15" s="558">
        <v>11</v>
      </c>
      <c r="L15" s="558">
        <v>12</v>
      </c>
      <c r="M15" s="559" t="s">
        <v>211</v>
      </c>
      <c r="N15" s="325">
        <v>14</v>
      </c>
      <c r="O15" s="563"/>
      <c r="P15" s="563"/>
      <c r="Q15" s="10"/>
      <c r="R15" s="17"/>
      <c r="S15" s="563"/>
      <c r="T15" s="563"/>
      <c r="U15" s="563"/>
      <c r="V15" s="563"/>
      <c r="W15" s="563"/>
      <c r="X15" s="563"/>
      <c r="Y15" s="563"/>
      <c r="Z15" s="563"/>
      <c r="AA15" s="563"/>
      <c r="AB15" s="563"/>
      <c r="AC15" s="563"/>
      <c r="AD15" s="563"/>
      <c r="AE15" s="563"/>
      <c r="AF15" s="563"/>
      <c r="AG15" s="563"/>
      <c r="AH15" s="564"/>
      <c r="AI15" s="564"/>
      <c r="AJ15" s="506"/>
      <c r="AK15" s="564"/>
      <c r="AL15" s="564"/>
      <c r="AM15" s="563"/>
      <c r="AN15" s="563"/>
      <c r="AO15" s="563"/>
      <c r="AP15" s="563"/>
      <c r="AQ15" s="563"/>
      <c r="AR15" s="563"/>
      <c r="AS15" s="563"/>
      <c r="AT15" s="563"/>
      <c r="AU15" s="563"/>
      <c r="AV15" s="563"/>
    </row>
    <row r="16" spans="1:48" s="565" customFormat="1" x14ac:dyDescent="0.3">
      <c r="A16" s="566"/>
      <c r="B16" s="1002"/>
      <c r="C16" s="1003"/>
      <c r="D16" s="1003"/>
      <c r="E16" s="1003"/>
      <c r="F16" s="1003"/>
      <c r="G16" s="1003"/>
      <c r="H16" s="1003"/>
      <c r="I16" s="1003"/>
      <c r="J16" s="1003"/>
      <c r="K16" s="1003"/>
      <c r="L16" s="1003"/>
      <c r="M16" s="1003"/>
      <c r="N16" s="1004"/>
      <c r="O16" s="563"/>
      <c r="P16" s="563"/>
      <c r="Q16" s="10"/>
      <c r="R16" s="17"/>
      <c r="S16" s="563"/>
      <c r="T16" s="563"/>
      <c r="U16" s="563"/>
      <c r="V16" s="563"/>
      <c r="W16" s="563"/>
      <c r="X16" s="563"/>
      <c r="Y16" s="563"/>
      <c r="Z16" s="563"/>
      <c r="AA16" s="563"/>
      <c r="AB16" s="563"/>
      <c r="AC16" s="563"/>
      <c r="AD16" s="563"/>
      <c r="AE16" s="563"/>
      <c r="AF16" s="563"/>
      <c r="AG16" s="563"/>
      <c r="AH16" s="564"/>
      <c r="AI16" s="564"/>
      <c r="AJ16" s="506"/>
      <c r="AK16" s="564"/>
      <c r="AL16" s="564"/>
      <c r="AM16" s="563"/>
      <c r="AN16" s="563"/>
      <c r="AO16" s="563"/>
      <c r="AP16" s="563"/>
      <c r="AQ16" s="563"/>
      <c r="AR16" s="563"/>
      <c r="AS16" s="563"/>
      <c r="AT16" s="563"/>
      <c r="AU16" s="563"/>
      <c r="AV16" s="563"/>
    </row>
    <row r="17" spans="1:48" s="577" customFormat="1" hidden="1" x14ac:dyDescent="0.3">
      <c r="A17" s="567">
        <v>1</v>
      </c>
      <c r="B17" s="568"/>
      <c r="C17" s="568"/>
      <c r="D17" s="568"/>
      <c r="E17" s="567"/>
      <c r="F17" s="569"/>
      <c r="G17" s="67"/>
      <c r="H17" s="61"/>
      <c r="I17" s="570"/>
      <c r="J17" s="571"/>
      <c r="K17" s="572"/>
      <c r="L17" s="573"/>
      <c r="M17" s="574" t="str">
        <f>IF(L17=0, "Included", IF(ISERROR(K17*L17), L17, K17*L17))</f>
        <v>Included</v>
      </c>
      <c r="N17" s="575">
        <f>R17</f>
        <v>0</v>
      </c>
      <c r="O17" s="576"/>
      <c r="P17" s="576"/>
      <c r="Q17" s="10">
        <f>IF(M17="Included",0,M17)</f>
        <v>0</v>
      </c>
      <c r="R17" s="17">
        <f>IF(H17="", G17*Q17,H17*Q17)</f>
        <v>0</v>
      </c>
      <c r="S17" s="576"/>
      <c r="T17" s="576"/>
    </row>
    <row r="18" spans="1:48" s="577" customFormat="1" hidden="1" x14ac:dyDescent="0.3">
      <c r="A18" s="567">
        <v>2</v>
      </c>
      <c r="B18" s="568"/>
      <c r="C18" s="568"/>
      <c r="D18" s="568"/>
      <c r="E18" s="567"/>
      <c r="F18" s="569"/>
      <c r="G18" s="67"/>
      <c r="H18" s="61"/>
      <c r="I18" s="570"/>
      <c r="J18" s="571"/>
      <c r="K18" s="572"/>
      <c r="L18" s="573"/>
      <c r="M18" s="574" t="str">
        <f>IF(L18=0, "Included", IF(ISERROR(K18*L18), L18, K18*L18))</f>
        <v>Included</v>
      </c>
      <c r="N18" s="575">
        <f>R18</f>
        <v>0</v>
      </c>
      <c r="O18" s="576"/>
      <c r="P18" s="576"/>
      <c r="Q18" s="10">
        <f>IF(M18="Included",0,M18)</f>
        <v>0</v>
      </c>
      <c r="R18" s="17">
        <f>IF(H18="", G18*Q18,H18*Q18)</f>
        <v>0</v>
      </c>
      <c r="S18" s="576"/>
      <c r="T18" s="576"/>
    </row>
    <row r="19" spans="1:48" ht="45" customHeight="1" x14ac:dyDescent="0.3">
      <c r="A19" s="486"/>
      <c r="B19" s="486"/>
      <c r="C19" s="486"/>
      <c r="D19" s="486"/>
      <c r="E19" s="486"/>
      <c r="F19" s="1005" t="s">
        <v>212</v>
      </c>
      <c r="G19" s="1005"/>
      <c r="H19" s="1005"/>
      <c r="I19" s="1005"/>
      <c r="J19" s="1005"/>
      <c r="K19" s="1005"/>
      <c r="L19" s="1005"/>
      <c r="M19" s="551"/>
      <c r="N19" s="553"/>
      <c r="O19" s="542"/>
      <c r="AG19" s="543"/>
      <c r="AI19" s="544"/>
    </row>
    <row r="20" spans="1:48" s="577" customFormat="1" ht="24.75" customHeight="1" x14ac:dyDescent="0.3">
      <c r="A20" s="994"/>
      <c r="B20" s="995"/>
      <c r="C20" s="995"/>
      <c r="D20" s="995"/>
      <c r="E20" s="995"/>
      <c r="F20" s="995"/>
      <c r="G20" s="995"/>
      <c r="H20" s="996"/>
      <c r="I20" s="578" t="s">
        <v>213</v>
      </c>
      <c r="J20" s="578"/>
      <c r="K20" s="578"/>
      <c r="L20" s="578"/>
      <c r="M20" s="579">
        <f>SUM(M17:M18)</f>
        <v>0</v>
      </c>
      <c r="N20" s="580"/>
      <c r="O20" s="576"/>
      <c r="P20" s="576"/>
      <c r="Q20" s="576"/>
      <c r="R20" s="576"/>
      <c r="S20" s="576"/>
      <c r="T20" s="576"/>
    </row>
    <row r="21" spans="1:48" ht="26.25" customHeight="1" x14ac:dyDescent="0.3">
      <c r="A21" s="997"/>
      <c r="B21" s="998"/>
      <c r="C21" s="998"/>
      <c r="D21" s="998"/>
      <c r="E21" s="998"/>
      <c r="F21" s="998"/>
      <c r="G21" s="998"/>
      <c r="H21" s="999"/>
      <c r="I21" s="581" t="s">
        <v>143</v>
      </c>
      <c r="J21" s="581"/>
      <c r="K21" s="581"/>
      <c r="L21" s="581"/>
      <c r="M21" s="581"/>
      <c r="N21" s="579">
        <f>SUM(N17:N18)</f>
        <v>0</v>
      </c>
      <c r="O21" s="542"/>
      <c r="AH21" s="582"/>
      <c r="AI21" s="582"/>
      <c r="AK21" s="582"/>
      <c r="AL21" s="582"/>
      <c r="AM21" s="541"/>
      <c r="AN21" s="541"/>
      <c r="AO21" s="541"/>
      <c r="AP21" s="541"/>
      <c r="AQ21" s="541"/>
      <c r="AR21" s="541"/>
      <c r="AS21" s="541"/>
      <c r="AT21" s="541"/>
      <c r="AU21" s="541"/>
      <c r="AV21" s="541"/>
    </row>
    <row r="22" spans="1:48" ht="26.25" customHeight="1" x14ac:dyDescent="0.3">
      <c r="A22" s="583"/>
      <c r="B22" s="583"/>
      <c r="C22" s="583"/>
      <c r="D22" s="583"/>
      <c r="E22" s="583"/>
      <c r="F22" s="583"/>
      <c r="G22" s="583"/>
      <c r="H22" s="583"/>
      <c r="I22" s="583"/>
      <c r="J22" s="583"/>
      <c r="K22" s="583"/>
      <c r="L22" s="583"/>
      <c r="M22" s="583"/>
      <c r="N22" s="583"/>
      <c r="O22" s="542"/>
      <c r="AH22" s="582"/>
      <c r="AI22" s="582"/>
      <c r="AK22" s="582"/>
      <c r="AL22" s="582"/>
      <c r="AM22" s="541"/>
      <c r="AN22" s="541"/>
      <c r="AO22" s="541"/>
      <c r="AP22" s="541"/>
      <c r="AQ22" s="541"/>
      <c r="AR22" s="541"/>
      <c r="AS22" s="541"/>
      <c r="AT22" s="541"/>
      <c r="AU22" s="541"/>
      <c r="AV22" s="541"/>
    </row>
    <row r="23" spans="1:48" ht="26.25" customHeight="1" x14ac:dyDescent="0.3">
      <c r="A23" s="584" t="s">
        <v>41</v>
      </c>
      <c r="B23" s="1000" t="s">
        <v>42</v>
      </c>
      <c r="C23" s="1000"/>
      <c r="D23" s="1000"/>
      <c r="E23" s="1000"/>
      <c r="F23" s="1000"/>
      <c r="G23" s="1000"/>
      <c r="H23" s="1000"/>
      <c r="I23" s="1000"/>
      <c r="J23" s="1000"/>
      <c r="K23" s="1000"/>
      <c r="L23" s="1000"/>
      <c r="M23" s="1000"/>
      <c r="N23" s="1000"/>
      <c r="O23" s="1000"/>
      <c r="AH23" s="582"/>
      <c r="AI23" s="582"/>
      <c r="AK23" s="582"/>
      <c r="AL23" s="582"/>
      <c r="AM23" s="541"/>
      <c r="AN23" s="541"/>
      <c r="AO23" s="541"/>
      <c r="AP23" s="541"/>
      <c r="AQ23" s="541"/>
      <c r="AR23" s="541"/>
      <c r="AS23" s="541"/>
      <c r="AT23" s="541"/>
      <c r="AU23" s="541"/>
      <c r="AV23" s="541"/>
    </row>
    <row r="24" spans="1:48" ht="19.5" customHeight="1" x14ac:dyDescent="0.3">
      <c r="A24" s="583"/>
      <c r="B24" s="583"/>
      <c r="C24" s="583"/>
      <c r="D24" s="583"/>
      <c r="E24" s="583"/>
      <c r="F24" s="583"/>
      <c r="G24" s="583"/>
      <c r="H24" s="583"/>
      <c r="I24" s="583"/>
      <c r="J24" s="920"/>
      <c r="K24" s="920"/>
      <c r="L24" s="920"/>
      <c r="M24" s="920"/>
      <c r="AH24" s="585"/>
      <c r="AI24" s="586"/>
      <c r="AM24" s="541"/>
      <c r="AN24" s="541"/>
      <c r="AO24" s="541"/>
      <c r="AP24" s="541"/>
      <c r="AQ24" s="541"/>
      <c r="AR24" s="541"/>
      <c r="AS24" s="541"/>
      <c r="AT24" s="541"/>
      <c r="AU24" s="541"/>
      <c r="AV24" s="541"/>
    </row>
    <row r="25" spans="1:48" ht="19.5" customHeight="1" x14ac:dyDescent="0.3">
      <c r="A25" s="464" t="s">
        <v>43</v>
      </c>
      <c r="B25" s="464"/>
      <c r="C25" s="464"/>
      <c r="D25" s="464"/>
      <c r="E25" s="532" t="str">
        <f>'Sch-7 After Discount'!B34</f>
        <v>--</v>
      </c>
      <c r="F25" s="464"/>
      <c r="G25" s="464"/>
      <c r="H25" s="464"/>
      <c r="J25" s="920" t="str">
        <f>"Printed Name   : " &amp; '[1]Sch-1'!M188</f>
        <v xml:space="preserve">Printed Name   : </v>
      </c>
      <c r="K25" s="920"/>
      <c r="L25" s="920"/>
      <c r="M25" s="920"/>
      <c r="N25" s="733" t="str">
        <f>'Sch-7 After Discount'!D34</f>
        <v/>
      </c>
      <c r="AM25" s="541"/>
      <c r="AN25" s="541"/>
      <c r="AO25" s="541"/>
      <c r="AP25" s="541"/>
      <c r="AQ25" s="541"/>
      <c r="AR25" s="541"/>
      <c r="AS25" s="541"/>
      <c r="AT25" s="541"/>
      <c r="AU25" s="541"/>
      <c r="AV25" s="541"/>
    </row>
    <row r="26" spans="1:48" ht="27.75" customHeight="1" x14ac:dyDescent="0.3">
      <c r="A26" s="464" t="s">
        <v>44</v>
      </c>
      <c r="B26" s="464"/>
      <c r="C26" s="464"/>
      <c r="D26" s="464"/>
      <c r="E26" s="533" t="str">
        <f>'Sch-7 After Discount'!B35</f>
        <v/>
      </c>
      <c r="F26" s="464"/>
      <c r="G26" s="464"/>
      <c r="H26" s="464"/>
      <c r="J26" s="920" t="str">
        <f>"Designation      : " &amp; '[1]Sch-1'!M189</f>
        <v xml:space="preserve">Designation      : </v>
      </c>
      <c r="K26" s="920"/>
      <c r="L26" s="920"/>
      <c r="M26" s="920"/>
      <c r="N26" s="540" t="str">
        <f>'Sch-7 After Discount'!D35</f>
        <v/>
      </c>
      <c r="AM26" s="541"/>
      <c r="AN26" s="541"/>
      <c r="AO26" s="541"/>
      <c r="AP26" s="541"/>
      <c r="AQ26" s="541"/>
      <c r="AR26" s="541"/>
      <c r="AS26" s="541"/>
      <c r="AT26" s="541"/>
      <c r="AU26" s="541"/>
      <c r="AV26" s="541"/>
    </row>
    <row r="27" spans="1:48" ht="36.75" customHeight="1" x14ac:dyDescent="0.3">
      <c r="A27" s="587" t="s">
        <v>214</v>
      </c>
      <c r="B27" s="587"/>
      <c r="C27" s="587"/>
      <c r="D27" s="587"/>
      <c r="E27" s="990" t="s">
        <v>215</v>
      </c>
      <c r="F27" s="990"/>
      <c r="G27" s="990"/>
      <c r="H27" s="990"/>
      <c r="I27" s="990"/>
      <c r="J27" s="990"/>
      <c r="K27" s="990"/>
      <c r="L27" s="990"/>
      <c r="M27" s="990"/>
      <c r="AM27" s="541"/>
      <c r="AN27" s="541"/>
      <c r="AO27" s="541"/>
      <c r="AP27" s="541"/>
      <c r="AQ27" s="541"/>
      <c r="AR27" s="541"/>
      <c r="AS27" s="541"/>
      <c r="AT27" s="541"/>
      <c r="AU27" s="541"/>
      <c r="AV27" s="541"/>
    </row>
    <row r="28" spans="1:48" ht="31.5" customHeight="1" x14ac:dyDescent="0.3">
      <c r="N28" s="589"/>
      <c r="AM28" s="541"/>
      <c r="AN28" s="541"/>
      <c r="AO28" s="541"/>
      <c r="AP28" s="541"/>
      <c r="AQ28" s="541"/>
      <c r="AR28" s="541"/>
      <c r="AS28" s="541"/>
      <c r="AT28" s="541"/>
      <c r="AU28" s="541"/>
      <c r="AV28" s="541"/>
    </row>
    <row r="97" spans="1:38" s="542" customFormat="1" x14ac:dyDescent="0.3">
      <c r="A97" s="590"/>
      <c r="B97" s="590"/>
      <c r="C97" s="590"/>
      <c r="D97" s="590"/>
      <c r="E97" s="590"/>
      <c r="F97" s="590"/>
      <c r="G97" s="590"/>
      <c r="H97" s="590"/>
      <c r="I97" s="591"/>
      <c r="J97" s="591"/>
      <c r="K97" s="591"/>
      <c r="L97" s="591"/>
      <c r="M97" s="591"/>
      <c r="N97" s="540"/>
      <c r="O97" s="541"/>
    </row>
    <row r="98" spans="1:38" s="542" customFormat="1" x14ac:dyDescent="0.3">
      <c r="A98" s="590"/>
      <c r="B98" s="590"/>
      <c r="C98" s="590"/>
      <c r="D98" s="590"/>
      <c r="E98" s="590"/>
      <c r="F98" s="590"/>
      <c r="G98" s="590"/>
      <c r="H98" s="590"/>
      <c r="I98" s="591"/>
      <c r="J98" s="591"/>
      <c r="K98" s="591"/>
      <c r="L98" s="591"/>
      <c r="M98" s="591"/>
      <c r="N98" s="540"/>
      <c r="O98" s="541"/>
    </row>
    <row r="99" spans="1:38" s="542" customFormat="1" x14ac:dyDescent="0.3">
      <c r="A99" s="590"/>
      <c r="B99" s="590"/>
      <c r="C99" s="590"/>
      <c r="D99" s="590"/>
      <c r="E99" s="590"/>
      <c r="F99" s="590"/>
      <c r="G99" s="590"/>
      <c r="H99" s="590"/>
      <c r="I99" s="591"/>
      <c r="J99" s="591"/>
      <c r="K99" s="591"/>
      <c r="L99" s="591"/>
      <c r="M99" s="591"/>
      <c r="N99" s="540"/>
      <c r="O99" s="541"/>
    </row>
    <row r="100" spans="1:38" s="541" customFormat="1" hidden="1" x14ac:dyDescent="0.3">
      <c r="A100" s="467" t="str">
        <f>A1</f>
        <v>Specification No: CC/NT/W-TELE/DOM/A06/24/05146</v>
      </c>
      <c r="B100" s="467"/>
      <c r="C100" s="467"/>
      <c r="D100" s="467"/>
      <c r="E100" s="467"/>
      <c r="F100" s="467"/>
      <c r="G100" s="467"/>
      <c r="H100" s="467"/>
      <c r="I100" s="464"/>
      <c r="J100" s="592"/>
      <c r="K100" s="592"/>
      <c r="L100" s="592"/>
      <c r="M100" s="592"/>
      <c r="N100" s="593"/>
    </row>
    <row r="101" spans="1:38" s="541" customFormat="1" hidden="1" x14ac:dyDescent="0.3">
      <c r="A101" s="513"/>
      <c r="B101" s="513"/>
      <c r="C101" s="513"/>
      <c r="D101" s="513"/>
      <c r="E101" s="513"/>
      <c r="F101" s="513"/>
      <c r="G101" s="513"/>
      <c r="H101" s="513"/>
      <c r="I101" s="514"/>
      <c r="J101" s="535"/>
      <c r="K101" s="535"/>
      <c r="L101" s="535"/>
      <c r="M101" s="535"/>
      <c r="N101" s="593"/>
    </row>
    <row r="102" spans="1:38" s="541" customFormat="1" ht="35.25" hidden="1" customHeight="1" x14ac:dyDescent="0.3">
      <c r="A102" s="991" t="str">
        <f>A3</f>
        <v>Package- II (a): OPGW works for PDD Ladakh associated with Establishment of SLDC cum REMC for UT of Ladakh under consultancy services to PDD, Ladakh</v>
      </c>
      <c r="B102" s="991"/>
      <c r="C102" s="991"/>
      <c r="D102" s="991"/>
      <c r="E102" s="991"/>
      <c r="F102" s="991"/>
      <c r="G102" s="991"/>
      <c r="H102" s="991"/>
      <c r="I102" s="991">
        <f>I3</f>
        <v>0</v>
      </c>
      <c r="J102" s="991">
        <f>J3</f>
        <v>0</v>
      </c>
      <c r="K102" s="991"/>
      <c r="L102" s="991"/>
      <c r="M102" s="991"/>
      <c r="N102" s="593"/>
    </row>
    <row r="103" spans="1:38" s="541" customFormat="1" hidden="1" x14ac:dyDescent="0.3">
      <c r="A103" s="992" t="str">
        <f>A4</f>
        <v>(SCHEDULE OF RATES AND PRICES )</v>
      </c>
      <c r="B103" s="992"/>
      <c r="C103" s="992"/>
      <c r="D103" s="992"/>
      <c r="E103" s="992"/>
      <c r="F103" s="992"/>
      <c r="G103" s="992"/>
      <c r="H103" s="992"/>
      <c r="I103" s="992">
        <f>I4</f>
        <v>0</v>
      </c>
      <c r="J103" s="992">
        <f>J4</f>
        <v>0</v>
      </c>
      <c r="K103" s="992"/>
      <c r="L103" s="992"/>
      <c r="M103" s="992"/>
      <c r="N103" s="593"/>
    </row>
    <row r="104" spans="1:38" s="541" customFormat="1" hidden="1" x14ac:dyDescent="0.3">
      <c r="A104" s="545"/>
      <c r="B104" s="545"/>
      <c r="C104" s="545"/>
      <c r="D104" s="545"/>
      <c r="E104" s="545"/>
      <c r="F104" s="545"/>
      <c r="G104" s="545"/>
      <c r="H104" s="545"/>
      <c r="I104" s="546"/>
      <c r="J104" s="546"/>
      <c r="K104" s="546"/>
      <c r="L104" s="546"/>
      <c r="M104" s="546"/>
      <c r="N104" s="593"/>
    </row>
    <row r="105" spans="1:38" s="541" customFormat="1" hidden="1" x14ac:dyDescent="0.3">
      <c r="A105" s="449" t="str">
        <f>A6</f>
        <v>Bidder’s Name and Address (Lead Partner) :</v>
      </c>
      <c r="B105" s="449"/>
      <c r="C105" s="449"/>
      <c r="D105" s="449"/>
      <c r="E105" s="449"/>
      <c r="F105" s="449"/>
      <c r="G105" s="449"/>
      <c r="H105" s="449"/>
      <c r="I105" s="481"/>
      <c r="J105" s="481"/>
      <c r="K105" s="481"/>
      <c r="L105" s="481"/>
      <c r="M105" s="481"/>
      <c r="N105" s="593"/>
    </row>
    <row r="106" spans="1:38" s="541" customFormat="1" hidden="1" x14ac:dyDescent="0.3">
      <c r="A106" s="993">
        <f>A7</f>
        <v>0</v>
      </c>
      <c r="B106" s="993"/>
      <c r="C106" s="993"/>
      <c r="D106" s="993"/>
      <c r="E106" s="993"/>
      <c r="F106" s="993"/>
      <c r="G106" s="993"/>
      <c r="H106" s="993"/>
      <c r="I106" s="993">
        <f t="shared" ref="I106:J110" si="0">I7</f>
        <v>0</v>
      </c>
      <c r="J106" s="993">
        <f t="shared" si="0"/>
        <v>0</v>
      </c>
      <c r="K106" s="550"/>
      <c r="L106" s="550"/>
      <c r="M106" s="550"/>
      <c r="N106" s="593"/>
    </row>
    <row r="107" spans="1:38" s="541" customFormat="1" hidden="1" x14ac:dyDescent="0.3">
      <c r="A107" s="485" t="str">
        <f>A8</f>
        <v>Name     :</v>
      </c>
      <c r="B107" s="485"/>
      <c r="C107" s="485"/>
      <c r="D107" s="485"/>
      <c r="E107" s="485"/>
      <c r="F107" s="485"/>
      <c r="G107" s="485"/>
      <c r="H107" s="485"/>
      <c r="I107" s="950" t="str">
        <f t="shared" si="0"/>
        <v/>
      </c>
      <c r="J107" s="950">
        <f t="shared" si="0"/>
        <v>0</v>
      </c>
      <c r="K107" s="551"/>
      <c r="L107" s="551"/>
      <c r="M107" s="551"/>
      <c r="N107" s="593"/>
    </row>
    <row r="108" spans="1:38" s="541" customFormat="1" hidden="1" x14ac:dyDescent="0.3">
      <c r="A108" s="485" t="str">
        <f>A9</f>
        <v>Address :</v>
      </c>
      <c r="B108" s="485"/>
      <c r="C108" s="485"/>
      <c r="D108" s="485"/>
      <c r="E108" s="485"/>
      <c r="F108" s="485"/>
      <c r="G108" s="485"/>
      <c r="H108" s="485"/>
      <c r="I108" s="950" t="str">
        <f t="shared" si="0"/>
        <v/>
      </c>
      <c r="J108" s="950">
        <f t="shared" si="0"/>
        <v>0</v>
      </c>
      <c r="K108" s="551"/>
      <c r="L108" s="551"/>
      <c r="M108" s="551"/>
      <c r="N108" s="593"/>
    </row>
    <row r="109" spans="1:38" s="541" customFormat="1" hidden="1" x14ac:dyDescent="0.3">
      <c r="A109" s="486"/>
      <c r="B109" s="486"/>
      <c r="C109" s="486"/>
      <c r="D109" s="486"/>
      <c r="E109" s="486"/>
      <c r="F109" s="486"/>
      <c r="G109" s="486"/>
      <c r="H109" s="486"/>
      <c r="I109" s="950" t="str">
        <f t="shared" si="0"/>
        <v/>
      </c>
      <c r="J109" s="950">
        <f t="shared" si="0"/>
        <v>0</v>
      </c>
      <c r="K109" s="551"/>
      <c r="L109" s="551"/>
      <c r="M109" s="551"/>
      <c r="N109" s="593"/>
    </row>
    <row r="110" spans="1:38" s="541" customFormat="1" hidden="1" x14ac:dyDescent="0.3">
      <c r="A110" s="486"/>
      <c r="B110" s="486"/>
      <c r="C110" s="486"/>
      <c r="D110" s="486"/>
      <c r="E110" s="486"/>
      <c r="F110" s="486"/>
      <c r="G110" s="486"/>
      <c r="H110" s="486"/>
      <c r="I110" s="950" t="str">
        <f t="shared" si="0"/>
        <v/>
      </c>
      <c r="J110" s="950">
        <f t="shared" si="0"/>
        <v>0</v>
      </c>
      <c r="K110" s="551"/>
      <c r="L110" s="551"/>
      <c r="M110" s="551"/>
      <c r="N110" s="593"/>
    </row>
    <row r="111" spans="1:38" s="541" customFormat="1" hidden="1" x14ac:dyDescent="0.3">
      <c r="A111" s="588"/>
      <c r="B111" s="588"/>
      <c r="C111" s="588"/>
      <c r="D111" s="588"/>
      <c r="E111" s="588"/>
      <c r="F111" s="588"/>
      <c r="G111" s="588"/>
      <c r="H111" s="588"/>
      <c r="I111" s="548"/>
      <c r="J111" s="548"/>
      <c r="K111" s="548"/>
      <c r="L111" s="548"/>
      <c r="M111" s="548"/>
      <c r="N111" s="593"/>
    </row>
    <row r="112" spans="1:38" s="541" customFormat="1" ht="33.75" hidden="1" customHeight="1" x14ac:dyDescent="0.3">
      <c r="A112" s="594" t="str">
        <f>A14</f>
        <v>SL. NO.</v>
      </c>
      <c r="B112" s="594"/>
      <c r="C112" s="594"/>
      <c r="D112" s="594"/>
      <c r="E112" s="594"/>
      <c r="F112" s="594"/>
      <c r="G112" s="594"/>
      <c r="H112" s="594"/>
      <c r="I112" s="595" t="str">
        <f>I14</f>
        <v>Description of Test</v>
      </c>
      <c r="J112" s="989" t="e">
        <f>#REF!</f>
        <v>#REF!</v>
      </c>
      <c r="K112" s="989"/>
      <c r="L112" s="989"/>
      <c r="M112" s="989"/>
      <c r="N112" s="593"/>
      <c r="AH112" s="989"/>
      <c r="AI112" s="989"/>
      <c r="AK112" s="989"/>
      <c r="AL112" s="989"/>
    </row>
    <row r="113" spans="1:38" s="541" customFormat="1" hidden="1" x14ac:dyDescent="0.3">
      <c r="A113" s="546" t="e">
        <f>#REF!</f>
        <v>#REF!</v>
      </c>
      <c r="B113" s="546"/>
      <c r="C113" s="546"/>
      <c r="D113" s="546"/>
      <c r="E113" s="546"/>
      <c r="F113" s="546"/>
      <c r="G113" s="546"/>
      <c r="H113" s="546"/>
      <c r="I113" s="546" t="e">
        <f>#REF!</f>
        <v>#REF!</v>
      </c>
      <c r="J113" s="988" t="e">
        <f>#REF!</f>
        <v>#REF!</v>
      </c>
      <c r="K113" s="988"/>
      <c r="L113" s="988"/>
      <c r="M113" s="988"/>
      <c r="N113" s="593"/>
      <c r="AH113" s="988"/>
      <c r="AI113" s="988"/>
      <c r="AK113" s="988"/>
      <c r="AL113" s="988"/>
    </row>
    <row r="114" spans="1:38" s="541" customFormat="1" hidden="1" x14ac:dyDescent="0.3">
      <c r="A114" s="596" t="e">
        <f>#REF!</f>
        <v>#REF!</v>
      </c>
      <c r="B114" s="596"/>
      <c r="C114" s="596"/>
      <c r="D114" s="596"/>
      <c r="E114" s="596"/>
      <c r="F114" s="596"/>
      <c r="G114" s="596"/>
      <c r="H114" s="596"/>
      <c r="I114" s="597" t="e">
        <f>#REF!</f>
        <v>#REF!</v>
      </c>
      <c r="J114" s="988"/>
      <c r="K114" s="988"/>
      <c r="L114" s="988"/>
      <c r="M114" s="988"/>
      <c r="N114" s="593"/>
      <c r="AH114" s="988"/>
      <c r="AI114" s="988"/>
      <c r="AK114" s="988"/>
      <c r="AL114" s="988"/>
    </row>
    <row r="115" spans="1:38" s="541" customFormat="1" hidden="1" x14ac:dyDescent="0.3">
      <c r="A115" s="598" t="e">
        <f>#REF!</f>
        <v>#REF!</v>
      </c>
      <c r="B115" s="598"/>
      <c r="C115" s="598"/>
      <c r="D115" s="598"/>
      <c r="E115" s="598"/>
      <c r="F115" s="598"/>
      <c r="G115" s="598"/>
      <c r="H115" s="598"/>
      <c r="I115" s="599" t="e">
        <f>#REF!</f>
        <v>#REF!</v>
      </c>
      <c r="J115" s="986" t="e">
        <f>#REF!</f>
        <v>#REF!</v>
      </c>
      <c r="K115" s="986"/>
      <c r="L115" s="986"/>
      <c r="M115" s="986"/>
      <c r="N115" s="467"/>
      <c r="AH115" s="600"/>
      <c r="AI115" s="600"/>
      <c r="AK115" s="600"/>
      <c r="AL115" s="600"/>
    </row>
    <row r="116" spans="1:38" s="541" customFormat="1" hidden="1" x14ac:dyDescent="0.3">
      <c r="A116" s="598" t="e">
        <f>#REF!</f>
        <v>#REF!</v>
      </c>
      <c r="B116" s="598"/>
      <c r="C116" s="598"/>
      <c r="D116" s="598"/>
      <c r="E116" s="598"/>
      <c r="F116" s="598"/>
      <c r="G116" s="598"/>
      <c r="H116" s="598"/>
      <c r="I116" s="599" t="e">
        <f>#REF!</f>
        <v>#REF!</v>
      </c>
      <c r="J116" s="986" t="e">
        <f>#REF!</f>
        <v>#REF!</v>
      </c>
      <c r="K116" s="986"/>
      <c r="L116" s="986"/>
      <c r="M116" s="986"/>
      <c r="N116" s="467"/>
      <c r="AH116" s="601"/>
      <c r="AI116" s="601"/>
      <c r="AK116" s="600"/>
      <c r="AL116" s="601"/>
    </row>
    <row r="117" spans="1:38" s="541" customFormat="1" ht="20.100000000000001" hidden="1" customHeight="1" x14ac:dyDescent="0.3">
      <c r="A117" s="602"/>
      <c r="B117" s="602"/>
      <c r="C117" s="602"/>
      <c r="D117" s="602"/>
      <c r="E117" s="602"/>
      <c r="F117" s="602"/>
      <c r="G117" s="602"/>
      <c r="H117" s="602"/>
      <c r="I117" s="597" t="e">
        <f>#REF!</f>
        <v>#REF!</v>
      </c>
      <c r="J117" s="986" t="e">
        <f>#REF!</f>
        <v>#REF!</v>
      </c>
      <c r="K117" s="986"/>
      <c r="L117" s="986"/>
      <c r="M117" s="986"/>
      <c r="N117" s="593"/>
      <c r="AH117" s="601"/>
      <c r="AI117" s="601"/>
      <c r="AK117" s="601"/>
      <c r="AL117" s="601"/>
    </row>
    <row r="118" spans="1:38" s="541" customFormat="1" hidden="1" x14ac:dyDescent="0.3">
      <c r="A118" s="596" t="e">
        <f>#REF!</f>
        <v>#REF!</v>
      </c>
      <c r="B118" s="596"/>
      <c r="C118" s="596"/>
      <c r="D118" s="596"/>
      <c r="E118" s="596"/>
      <c r="F118" s="596"/>
      <c r="G118" s="596"/>
      <c r="H118" s="596"/>
      <c r="I118" s="597" t="e">
        <f>#REF!</f>
        <v>#REF!</v>
      </c>
      <c r="J118" s="986"/>
      <c r="K118" s="986"/>
      <c r="L118" s="986"/>
      <c r="M118" s="986"/>
      <c r="N118" s="593"/>
      <c r="AH118" s="986"/>
      <c r="AI118" s="986"/>
      <c r="AK118" s="986"/>
      <c r="AL118" s="986"/>
    </row>
    <row r="119" spans="1:38" s="541" customFormat="1" hidden="1" x14ac:dyDescent="0.3">
      <c r="A119" s="603" t="e">
        <f>#REF!</f>
        <v>#REF!</v>
      </c>
      <c r="B119" s="603"/>
      <c r="C119" s="603"/>
      <c r="D119" s="603"/>
      <c r="E119" s="603"/>
      <c r="F119" s="603"/>
      <c r="G119" s="603"/>
      <c r="H119" s="603"/>
      <c r="I119" s="597" t="e">
        <f>#REF!</f>
        <v>#REF!</v>
      </c>
      <c r="J119" s="986"/>
      <c r="K119" s="986"/>
      <c r="L119" s="986"/>
      <c r="M119" s="986"/>
      <c r="N119" s="593"/>
      <c r="AH119" s="986"/>
      <c r="AI119" s="986"/>
      <c r="AK119" s="986"/>
      <c r="AL119" s="986"/>
    </row>
    <row r="120" spans="1:38" s="541" customFormat="1" hidden="1" x14ac:dyDescent="0.3">
      <c r="A120" s="604" t="e">
        <f>#REF!</f>
        <v>#REF!</v>
      </c>
      <c r="B120" s="604"/>
      <c r="C120" s="604"/>
      <c r="D120" s="604"/>
      <c r="E120" s="604"/>
      <c r="F120" s="604"/>
      <c r="G120" s="604"/>
      <c r="H120" s="604"/>
      <c r="I120" s="597" t="e">
        <f>#REF!</f>
        <v>#REF!</v>
      </c>
      <c r="J120" s="986"/>
      <c r="K120" s="986"/>
      <c r="L120" s="986"/>
      <c r="M120" s="986"/>
      <c r="N120" s="593"/>
      <c r="AH120" s="986"/>
      <c r="AI120" s="986"/>
      <c r="AK120" s="986"/>
      <c r="AL120" s="986"/>
    </row>
    <row r="121" spans="1:38" s="541" customFormat="1" hidden="1" x14ac:dyDescent="0.3">
      <c r="A121" s="598" t="e">
        <f>#REF!</f>
        <v>#REF!</v>
      </c>
      <c r="B121" s="598"/>
      <c r="C121" s="598"/>
      <c r="D121" s="598"/>
      <c r="E121" s="598"/>
      <c r="F121" s="598"/>
      <c r="G121" s="598"/>
      <c r="H121" s="598"/>
      <c r="I121" s="599" t="e">
        <f>#REF!</f>
        <v>#REF!</v>
      </c>
      <c r="J121" s="986" t="e">
        <f>#REF!</f>
        <v>#REF!</v>
      </c>
      <c r="K121" s="986"/>
      <c r="L121" s="986"/>
      <c r="M121" s="986"/>
      <c r="N121" s="467"/>
      <c r="AH121" s="601"/>
      <c r="AI121" s="601"/>
      <c r="AK121" s="600"/>
      <c r="AL121" s="601"/>
    </row>
    <row r="122" spans="1:38" s="541" customFormat="1" hidden="1" x14ac:dyDescent="0.3">
      <c r="A122" s="598" t="e">
        <f>#REF!</f>
        <v>#REF!</v>
      </c>
      <c r="B122" s="598"/>
      <c r="C122" s="598"/>
      <c r="D122" s="598"/>
      <c r="E122" s="598"/>
      <c r="F122" s="598"/>
      <c r="G122" s="598"/>
      <c r="H122" s="598"/>
      <c r="I122" s="599" t="e">
        <f>#REF!</f>
        <v>#REF!</v>
      </c>
      <c r="J122" s="986" t="e">
        <f>#REF!</f>
        <v>#REF!</v>
      </c>
      <c r="K122" s="986"/>
      <c r="L122" s="986"/>
      <c r="M122" s="986"/>
      <c r="N122" s="467"/>
      <c r="AH122" s="601"/>
      <c r="AI122" s="601"/>
      <c r="AK122" s="600"/>
      <c r="AL122" s="601"/>
    </row>
    <row r="123" spans="1:38" s="541" customFormat="1" hidden="1" x14ac:dyDescent="0.3">
      <c r="A123" s="598" t="e">
        <f>#REF!</f>
        <v>#REF!</v>
      </c>
      <c r="B123" s="598"/>
      <c r="C123" s="598"/>
      <c r="D123" s="598"/>
      <c r="E123" s="598"/>
      <c r="F123" s="598"/>
      <c r="G123" s="598"/>
      <c r="H123" s="598"/>
      <c r="I123" s="599" t="e">
        <f>#REF!</f>
        <v>#REF!</v>
      </c>
      <c r="J123" s="986" t="e">
        <f>#REF!</f>
        <v>#REF!</v>
      </c>
      <c r="K123" s="986"/>
      <c r="L123" s="986"/>
      <c r="M123" s="986"/>
      <c r="N123" s="467"/>
      <c r="AH123" s="601"/>
      <c r="AI123" s="601"/>
      <c r="AK123" s="600"/>
      <c r="AL123" s="601"/>
    </row>
    <row r="124" spans="1:38" s="541" customFormat="1" hidden="1" x14ac:dyDescent="0.3">
      <c r="A124" s="598" t="e">
        <f>#REF!</f>
        <v>#REF!</v>
      </c>
      <c r="B124" s="598"/>
      <c r="C124" s="598"/>
      <c r="D124" s="598"/>
      <c r="E124" s="598"/>
      <c r="F124" s="598"/>
      <c r="G124" s="598"/>
      <c r="H124" s="598"/>
      <c r="I124" s="599" t="e">
        <f>#REF!</f>
        <v>#REF!</v>
      </c>
      <c r="J124" s="986" t="e">
        <f>#REF!</f>
        <v>#REF!</v>
      </c>
      <c r="K124" s="986"/>
      <c r="L124" s="986"/>
      <c r="M124" s="986"/>
      <c r="N124" s="467"/>
      <c r="AH124" s="601"/>
      <c r="AI124" s="601"/>
      <c r="AK124" s="600"/>
      <c r="AL124" s="601"/>
    </row>
    <row r="125" spans="1:38" s="541" customFormat="1" hidden="1" x14ac:dyDescent="0.3">
      <c r="A125" s="598"/>
      <c r="B125" s="598"/>
      <c r="C125" s="598"/>
      <c r="D125" s="598"/>
      <c r="E125" s="598"/>
      <c r="F125" s="598"/>
      <c r="G125" s="598"/>
      <c r="H125" s="598"/>
      <c r="I125" s="597" t="e">
        <f>#REF!</f>
        <v>#REF!</v>
      </c>
      <c r="J125" s="986" t="e">
        <f>#REF!</f>
        <v>#REF!</v>
      </c>
      <c r="K125" s="986"/>
      <c r="L125" s="986"/>
      <c r="M125" s="986"/>
      <c r="N125" s="467"/>
      <c r="AH125" s="601"/>
      <c r="AI125" s="601"/>
      <c r="AK125" s="601"/>
      <c r="AL125" s="601"/>
    </row>
    <row r="126" spans="1:38" s="541" customFormat="1" ht="20.100000000000001" hidden="1" customHeight="1" x14ac:dyDescent="0.3">
      <c r="A126" s="604" t="e">
        <f>#REF!</f>
        <v>#REF!</v>
      </c>
      <c r="B126" s="604"/>
      <c r="C126" s="604"/>
      <c r="D126" s="604"/>
      <c r="E126" s="604"/>
      <c r="F126" s="604"/>
      <c r="G126" s="604"/>
      <c r="H126" s="604"/>
      <c r="I126" s="597" t="e">
        <f>#REF!</f>
        <v>#REF!</v>
      </c>
      <c r="J126" s="986"/>
      <c r="K126" s="986"/>
      <c r="L126" s="986"/>
      <c r="M126" s="986"/>
      <c r="N126" s="467"/>
      <c r="AH126" s="601"/>
      <c r="AI126" s="601"/>
      <c r="AK126" s="601"/>
      <c r="AL126" s="601"/>
    </row>
    <row r="127" spans="1:38" s="541" customFormat="1" hidden="1" x14ac:dyDescent="0.3">
      <c r="A127" s="598" t="e">
        <f>#REF!</f>
        <v>#REF!</v>
      </c>
      <c r="B127" s="598"/>
      <c r="C127" s="598"/>
      <c r="D127" s="598"/>
      <c r="E127" s="598"/>
      <c r="F127" s="598"/>
      <c r="G127" s="598"/>
      <c r="H127" s="598"/>
      <c r="I127" s="599" t="e">
        <f>#REF!</f>
        <v>#REF!</v>
      </c>
      <c r="J127" s="986" t="e">
        <f>#REF!</f>
        <v>#REF!</v>
      </c>
      <c r="K127" s="986"/>
      <c r="L127" s="986"/>
      <c r="M127" s="986"/>
      <c r="N127" s="467"/>
      <c r="AH127" s="601"/>
      <c r="AI127" s="601"/>
      <c r="AK127" s="600"/>
      <c r="AL127" s="601"/>
    </row>
    <row r="128" spans="1:38" s="541" customFormat="1" hidden="1" x14ac:dyDescent="0.3">
      <c r="A128" s="598" t="e">
        <f>#REF!</f>
        <v>#REF!</v>
      </c>
      <c r="B128" s="598"/>
      <c r="C128" s="598"/>
      <c r="D128" s="598"/>
      <c r="E128" s="598"/>
      <c r="F128" s="598"/>
      <c r="G128" s="598"/>
      <c r="H128" s="598"/>
      <c r="I128" s="599" t="e">
        <f>#REF!</f>
        <v>#REF!</v>
      </c>
      <c r="J128" s="986" t="e">
        <f>#REF!</f>
        <v>#REF!</v>
      </c>
      <c r="K128" s="986"/>
      <c r="L128" s="986"/>
      <c r="M128" s="986"/>
      <c r="N128" s="467"/>
      <c r="AH128" s="601"/>
      <c r="AI128" s="601"/>
      <c r="AK128" s="600"/>
      <c r="AL128" s="601"/>
    </row>
    <row r="129" spans="1:38" s="541" customFormat="1" ht="20.100000000000001" hidden="1" customHeight="1" x14ac:dyDescent="0.3">
      <c r="A129" s="598" t="e">
        <f>#REF!</f>
        <v>#REF!</v>
      </c>
      <c r="B129" s="598"/>
      <c r="C129" s="598"/>
      <c r="D129" s="598"/>
      <c r="E129" s="598"/>
      <c r="F129" s="598"/>
      <c r="G129" s="598"/>
      <c r="H129" s="598"/>
      <c r="I129" s="599" t="e">
        <f>#REF!</f>
        <v>#REF!</v>
      </c>
      <c r="J129" s="986" t="e">
        <f>#REF!</f>
        <v>#REF!</v>
      </c>
      <c r="K129" s="986"/>
      <c r="L129" s="986"/>
      <c r="M129" s="986"/>
      <c r="N129" s="467"/>
      <c r="AH129" s="601"/>
      <c r="AI129" s="601"/>
      <c r="AK129" s="600"/>
      <c r="AL129" s="601"/>
    </row>
    <row r="130" spans="1:38" s="541" customFormat="1" hidden="1" x14ac:dyDescent="0.3">
      <c r="A130" s="598" t="e">
        <f>#REF!</f>
        <v>#REF!</v>
      </c>
      <c r="B130" s="598"/>
      <c r="C130" s="598"/>
      <c r="D130" s="598"/>
      <c r="E130" s="598"/>
      <c r="F130" s="598"/>
      <c r="G130" s="598"/>
      <c r="H130" s="598"/>
      <c r="I130" s="599" t="e">
        <f>#REF!</f>
        <v>#REF!</v>
      </c>
      <c r="J130" s="986" t="e">
        <f>#REF!</f>
        <v>#REF!</v>
      </c>
      <c r="K130" s="986"/>
      <c r="L130" s="986"/>
      <c r="M130" s="986"/>
      <c r="N130" s="467"/>
      <c r="AH130" s="601"/>
      <c r="AI130" s="601"/>
      <c r="AK130" s="600"/>
      <c r="AL130" s="601"/>
    </row>
    <row r="131" spans="1:38" s="606" customFormat="1" ht="20.100000000000001" hidden="1" customHeight="1" x14ac:dyDescent="0.25">
      <c r="A131" s="605"/>
      <c r="B131" s="605"/>
      <c r="C131" s="605"/>
      <c r="D131" s="605"/>
      <c r="E131" s="605"/>
      <c r="F131" s="605"/>
      <c r="G131" s="605"/>
      <c r="H131" s="605"/>
      <c r="I131" s="597" t="e">
        <f>#REF!</f>
        <v>#REF!</v>
      </c>
      <c r="J131" s="986" t="e">
        <f>#REF!</f>
        <v>#REF!</v>
      </c>
      <c r="K131" s="986"/>
      <c r="L131" s="986"/>
      <c r="M131" s="986"/>
      <c r="N131" s="467"/>
      <c r="AH131" s="601"/>
      <c r="AI131" s="601"/>
      <c r="AK131" s="601"/>
      <c r="AL131" s="601"/>
    </row>
    <row r="132" spans="1:38" s="541" customFormat="1" ht="24" hidden="1" customHeight="1" x14ac:dyDescent="0.3">
      <c r="A132" s="604" t="e">
        <f>#REF!</f>
        <v>#REF!</v>
      </c>
      <c r="B132" s="604"/>
      <c r="C132" s="604"/>
      <c r="D132" s="604"/>
      <c r="E132" s="604"/>
      <c r="F132" s="604"/>
      <c r="G132" s="604"/>
      <c r="H132" s="604"/>
      <c r="I132" s="597" t="e">
        <f>#REF!</f>
        <v>#REF!</v>
      </c>
      <c r="J132" s="986"/>
      <c r="K132" s="986"/>
      <c r="L132" s="986"/>
      <c r="M132" s="986"/>
      <c r="N132" s="467"/>
      <c r="AH132" s="601"/>
      <c r="AI132" s="601"/>
      <c r="AK132" s="601"/>
      <c r="AL132" s="601"/>
    </row>
    <row r="133" spans="1:38" s="541" customFormat="1" hidden="1" x14ac:dyDescent="0.3">
      <c r="A133" s="598" t="e">
        <f>#REF!</f>
        <v>#REF!</v>
      </c>
      <c r="B133" s="598"/>
      <c r="C133" s="598"/>
      <c r="D133" s="598"/>
      <c r="E133" s="598"/>
      <c r="F133" s="598"/>
      <c r="G133" s="598"/>
      <c r="H133" s="598"/>
      <c r="I133" s="599" t="e">
        <f>#REF!</f>
        <v>#REF!</v>
      </c>
      <c r="J133" s="986" t="e">
        <f>#REF!</f>
        <v>#REF!</v>
      </c>
      <c r="K133" s="986"/>
      <c r="L133" s="986"/>
      <c r="M133" s="986"/>
      <c r="N133" s="467"/>
      <c r="AH133" s="601"/>
      <c r="AI133" s="601"/>
      <c r="AK133" s="600"/>
      <c r="AL133" s="601"/>
    </row>
    <row r="134" spans="1:38" s="541" customFormat="1" hidden="1" x14ac:dyDescent="0.3">
      <c r="A134" s="598" t="e">
        <f>#REF!</f>
        <v>#REF!</v>
      </c>
      <c r="B134" s="598"/>
      <c r="C134" s="598"/>
      <c r="D134" s="598"/>
      <c r="E134" s="598"/>
      <c r="F134" s="598"/>
      <c r="G134" s="598"/>
      <c r="H134" s="598"/>
      <c r="I134" s="599" t="e">
        <f>#REF!</f>
        <v>#REF!</v>
      </c>
      <c r="J134" s="986" t="e">
        <f>#REF!</f>
        <v>#REF!</v>
      </c>
      <c r="K134" s="986"/>
      <c r="L134" s="986"/>
      <c r="M134" s="986"/>
      <c r="N134" s="467"/>
      <c r="AH134" s="601"/>
      <c r="AI134" s="601"/>
      <c r="AK134" s="600"/>
      <c r="AL134" s="601"/>
    </row>
    <row r="135" spans="1:38" s="541" customFormat="1" ht="33" hidden="1" customHeight="1" x14ac:dyDescent="0.3">
      <c r="A135" s="598" t="e">
        <f>#REF!</f>
        <v>#REF!</v>
      </c>
      <c r="B135" s="598"/>
      <c r="C135" s="598"/>
      <c r="D135" s="598"/>
      <c r="E135" s="598"/>
      <c r="F135" s="598"/>
      <c r="G135" s="598"/>
      <c r="H135" s="598"/>
      <c r="I135" s="599" t="e">
        <f>#REF!</f>
        <v>#REF!</v>
      </c>
      <c r="J135" s="986" t="e">
        <f>#REF!</f>
        <v>#REF!</v>
      </c>
      <c r="K135" s="986"/>
      <c r="L135" s="986"/>
      <c r="M135" s="986"/>
      <c r="N135" s="467"/>
      <c r="AH135" s="601"/>
      <c r="AI135" s="601"/>
      <c r="AK135" s="600"/>
      <c r="AL135" s="601"/>
    </row>
    <row r="136" spans="1:38" s="606" customFormat="1" ht="20.100000000000001" hidden="1" customHeight="1" x14ac:dyDescent="0.25">
      <c r="A136" s="598"/>
      <c r="B136" s="598"/>
      <c r="C136" s="598"/>
      <c r="D136" s="598"/>
      <c r="E136" s="598"/>
      <c r="F136" s="598"/>
      <c r="G136" s="598"/>
      <c r="H136" s="598"/>
      <c r="I136" s="597" t="e">
        <f>#REF!</f>
        <v>#REF!</v>
      </c>
      <c r="J136" s="986" t="e">
        <f>#REF!</f>
        <v>#REF!</v>
      </c>
      <c r="K136" s="986"/>
      <c r="L136" s="986"/>
      <c r="M136" s="986"/>
      <c r="N136" s="467"/>
      <c r="AH136" s="601"/>
      <c r="AI136" s="601"/>
      <c r="AK136" s="601"/>
      <c r="AL136" s="601"/>
    </row>
    <row r="137" spans="1:38" s="541" customFormat="1" ht="20.100000000000001" hidden="1" customHeight="1" x14ac:dyDescent="0.3">
      <c r="A137" s="604" t="e">
        <f>#REF!</f>
        <v>#REF!</v>
      </c>
      <c r="B137" s="604"/>
      <c r="C137" s="604"/>
      <c r="D137" s="604"/>
      <c r="E137" s="604"/>
      <c r="F137" s="604"/>
      <c r="G137" s="604"/>
      <c r="H137" s="604"/>
      <c r="I137" s="597" t="e">
        <f>#REF!</f>
        <v>#REF!</v>
      </c>
      <c r="J137" s="986"/>
      <c r="K137" s="986"/>
      <c r="L137" s="986"/>
      <c r="M137" s="986"/>
      <c r="N137" s="467"/>
      <c r="AH137" s="601"/>
      <c r="AI137" s="601"/>
      <c r="AK137" s="601"/>
      <c r="AL137" s="601"/>
    </row>
    <row r="138" spans="1:38" s="541" customFormat="1" hidden="1" x14ac:dyDescent="0.3">
      <c r="A138" s="598" t="e">
        <f>#REF!</f>
        <v>#REF!</v>
      </c>
      <c r="B138" s="598"/>
      <c r="C138" s="598"/>
      <c r="D138" s="598"/>
      <c r="E138" s="598"/>
      <c r="F138" s="598"/>
      <c r="G138" s="598"/>
      <c r="H138" s="598"/>
      <c r="I138" s="599" t="e">
        <f>#REF!</f>
        <v>#REF!</v>
      </c>
      <c r="J138" s="986" t="e">
        <f>#REF!</f>
        <v>#REF!</v>
      </c>
      <c r="K138" s="986"/>
      <c r="L138" s="986"/>
      <c r="M138" s="986"/>
      <c r="N138" s="467"/>
      <c r="AH138" s="601"/>
      <c r="AI138" s="601"/>
      <c r="AK138" s="600"/>
      <c r="AL138" s="601"/>
    </row>
    <row r="139" spans="1:38" s="541" customFormat="1" hidden="1" x14ac:dyDescent="0.3">
      <c r="A139" s="598" t="e">
        <f>#REF!</f>
        <v>#REF!</v>
      </c>
      <c r="B139" s="598"/>
      <c r="C139" s="598"/>
      <c r="D139" s="598"/>
      <c r="E139" s="598"/>
      <c r="F139" s="598"/>
      <c r="G139" s="598"/>
      <c r="H139" s="598"/>
      <c r="I139" s="599" t="e">
        <f>#REF!</f>
        <v>#REF!</v>
      </c>
      <c r="J139" s="986" t="e">
        <f>#REF!</f>
        <v>#REF!</v>
      </c>
      <c r="K139" s="986"/>
      <c r="L139" s="986"/>
      <c r="M139" s="986"/>
      <c r="N139" s="467"/>
      <c r="AH139" s="601"/>
      <c r="AI139" s="601"/>
      <c r="AK139" s="600"/>
      <c r="AL139" s="601"/>
    </row>
    <row r="140" spans="1:38" s="541" customFormat="1" hidden="1" x14ac:dyDescent="0.3">
      <c r="A140" s="598" t="e">
        <f>#REF!</f>
        <v>#REF!</v>
      </c>
      <c r="B140" s="598"/>
      <c r="C140" s="598"/>
      <c r="D140" s="598"/>
      <c r="E140" s="598"/>
      <c r="F140" s="598"/>
      <c r="G140" s="598"/>
      <c r="H140" s="598"/>
      <c r="I140" s="599" t="e">
        <f>#REF!</f>
        <v>#REF!</v>
      </c>
      <c r="J140" s="986" t="e">
        <f>#REF!</f>
        <v>#REF!</v>
      </c>
      <c r="K140" s="986"/>
      <c r="L140" s="986"/>
      <c r="M140" s="986"/>
      <c r="N140" s="467"/>
      <c r="AH140" s="601"/>
      <c r="AI140" s="601"/>
      <c r="AK140" s="600"/>
      <c r="AL140" s="601"/>
    </row>
    <row r="141" spans="1:38" s="541" customFormat="1" hidden="1" x14ac:dyDescent="0.3">
      <c r="A141" s="598"/>
      <c r="B141" s="598"/>
      <c r="C141" s="598"/>
      <c r="D141" s="598"/>
      <c r="E141" s="598"/>
      <c r="F141" s="598"/>
      <c r="G141" s="598"/>
      <c r="H141" s="598"/>
      <c r="I141" s="597" t="e">
        <f>#REF!</f>
        <v>#REF!</v>
      </c>
      <c r="J141" s="986" t="e">
        <f>#REF!</f>
        <v>#REF!</v>
      </c>
      <c r="K141" s="986"/>
      <c r="L141" s="986"/>
      <c r="M141" s="986"/>
      <c r="N141" s="467"/>
      <c r="AH141" s="601"/>
      <c r="AI141" s="601"/>
      <c r="AK141" s="601"/>
      <c r="AL141" s="601"/>
    </row>
    <row r="142" spans="1:38" s="541" customFormat="1" ht="20.100000000000001" hidden="1" customHeight="1" x14ac:dyDescent="0.3">
      <c r="A142" s="604" t="e">
        <f>#REF!</f>
        <v>#REF!</v>
      </c>
      <c r="B142" s="604"/>
      <c r="C142" s="604"/>
      <c r="D142" s="604"/>
      <c r="E142" s="604"/>
      <c r="F142" s="604"/>
      <c r="G142" s="604"/>
      <c r="H142" s="604"/>
      <c r="I142" s="597" t="e">
        <f>#REF!</f>
        <v>#REF!</v>
      </c>
      <c r="J142" s="986"/>
      <c r="K142" s="986"/>
      <c r="L142" s="986"/>
      <c r="M142" s="986"/>
      <c r="N142" s="467"/>
      <c r="AH142" s="601"/>
      <c r="AI142" s="601"/>
      <c r="AK142" s="601"/>
      <c r="AL142" s="601"/>
    </row>
    <row r="143" spans="1:38" s="541" customFormat="1" hidden="1" x14ac:dyDescent="0.3">
      <c r="A143" s="598" t="e">
        <f>#REF!</f>
        <v>#REF!</v>
      </c>
      <c r="B143" s="598"/>
      <c r="C143" s="598"/>
      <c r="D143" s="598"/>
      <c r="E143" s="598"/>
      <c r="F143" s="598"/>
      <c r="G143" s="598"/>
      <c r="H143" s="598"/>
      <c r="I143" s="599" t="e">
        <f>#REF!</f>
        <v>#REF!</v>
      </c>
      <c r="J143" s="986" t="e">
        <f>#REF!</f>
        <v>#REF!</v>
      </c>
      <c r="K143" s="986"/>
      <c r="L143" s="986"/>
      <c r="M143" s="986"/>
      <c r="N143" s="467"/>
      <c r="AH143" s="601"/>
      <c r="AI143" s="601"/>
      <c r="AK143" s="600"/>
      <c r="AL143" s="601"/>
    </row>
    <row r="144" spans="1:38" s="541" customFormat="1" hidden="1" x14ac:dyDescent="0.3">
      <c r="A144" s="598" t="e">
        <f>#REF!</f>
        <v>#REF!</v>
      </c>
      <c r="B144" s="598"/>
      <c r="C144" s="598"/>
      <c r="D144" s="598"/>
      <c r="E144" s="598"/>
      <c r="F144" s="598"/>
      <c r="G144" s="598"/>
      <c r="H144" s="598"/>
      <c r="I144" s="599" t="e">
        <f>#REF!</f>
        <v>#REF!</v>
      </c>
      <c r="J144" s="986" t="e">
        <f>#REF!</f>
        <v>#REF!</v>
      </c>
      <c r="K144" s="986"/>
      <c r="L144" s="986"/>
      <c r="M144" s="986"/>
      <c r="N144" s="467"/>
      <c r="AH144" s="601"/>
      <c r="AI144" s="601"/>
      <c r="AK144" s="600"/>
      <c r="AL144" s="601"/>
    </row>
    <row r="145" spans="1:38" s="541" customFormat="1" hidden="1" x14ac:dyDescent="0.3">
      <c r="A145" s="598" t="e">
        <f>#REF!</f>
        <v>#REF!</v>
      </c>
      <c r="B145" s="598"/>
      <c r="C145" s="598"/>
      <c r="D145" s="598"/>
      <c r="E145" s="598"/>
      <c r="F145" s="598"/>
      <c r="G145" s="598"/>
      <c r="H145" s="598"/>
      <c r="I145" s="599" t="e">
        <f>#REF!</f>
        <v>#REF!</v>
      </c>
      <c r="J145" s="986" t="e">
        <f>#REF!</f>
        <v>#REF!</v>
      </c>
      <c r="K145" s="986"/>
      <c r="L145" s="986"/>
      <c r="M145" s="986"/>
      <c r="N145" s="467"/>
      <c r="AH145" s="601"/>
      <c r="AI145" s="601"/>
      <c r="AK145" s="600"/>
      <c r="AL145" s="601"/>
    </row>
    <row r="146" spans="1:38" s="541" customFormat="1" hidden="1" x14ac:dyDescent="0.3">
      <c r="A146" s="598" t="e">
        <f>#REF!</f>
        <v>#REF!</v>
      </c>
      <c r="B146" s="598"/>
      <c r="C146" s="598"/>
      <c r="D146" s="598"/>
      <c r="E146" s="598"/>
      <c r="F146" s="598"/>
      <c r="G146" s="598"/>
      <c r="H146" s="598"/>
      <c r="I146" s="599" t="e">
        <f>#REF!</f>
        <v>#REF!</v>
      </c>
      <c r="J146" s="986" t="e">
        <f>#REF!</f>
        <v>#REF!</v>
      </c>
      <c r="K146" s="986"/>
      <c r="L146" s="986"/>
      <c r="M146" s="986"/>
      <c r="N146" s="467"/>
      <c r="AH146" s="601"/>
      <c r="AI146" s="601"/>
      <c r="AK146" s="600"/>
      <c r="AL146" s="601"/>
    </row>
    <row r="147" spans="1:38" s="606" customFormat="1" ht="20.100000000000001" hidden="1" customHeight="1" x14ac:dyDescent="0.25">
      <c r="A147" s="598"/>
      <c r="B147" s="598"/>
      <c r="C147" s="598"/>
      <c r="D147" s="598"/>
      <c r="E147" s="598"/>
      <c r="F147" s="598"/>
      <c r="G147" s="598"/>
      <c r="H147" s="598"/>
      <c r="I147" s="597" t="e">
        <f>#REF!</f>
        <v>#REF!</v>
      </c>
      <c r="J147" s="986" t="e">
        <f>#REF!</f>
        <v>#REF!</v>
      </c>
      <c r="K147" s="986"/>
      <c r="L147" s="986"/>
      <c r="M147" s="986"/>
      <c r="N147" s="467"/>
      <c r="AH147" s="601"/>
      <c r="AI147" s="601"/>
      <c r="AK147" s="601"/>
      <c r="AL147" s="601"/>
    </row>
    <row r="148" spans="1:38" s="541" customFormat="1" ht="20.100000000000001" hidden="1" customHeight="1" x14ac:dyDescent="0.3">
      <c r="A148" s="607"/>
      <c r="B148" s="607"/>
      <c r="C148" s="607"/>
      <c r="D148" s="607"/>
      <c r="E148" s="607"/>
      <c r="F148" s="607"/>
      <c r="G148" s="607"/>
      <c r="H148" s="607"/>
      <c r="I148" s="597" t="e">
        <f>#REF!</f>
        <v>#REF!</v>
      </c>
      <c r="J148" s="986" t="e">
        <f>#REF!</f>
        <v>#REF!</v>
      </c>
      <c r="K148" s="986"/>
      <c r="L148" s="986"/>
      <c r="M148" s="986"/>
      <c r="N148" s="467"/>
      <c r="AH148" s="601"/>
      <c r="AI148" s="601"/>
      <c r="AK148" s="601"/>
      <c r="AL148" s="601"/>
    </row>
    <row r="149" spans="1:38" s="541" customFormat="1" hidden="1" x14ac:dyDescent="0.3">
      <c r="A149" s="607"/>
      <c r="B149" s="607"/>
      <c r="C149" s="607"/>
      <c r="D149" s="607"/>
      <c r="E149" s="607"/>
      <c r="F149" s="607"/>
      <c r="G149" s="607"/>
      <c r="H149" s="607"/>
      <c r="I149" s="597"/>
      <c r="J149" s="986"/>
      <c r="K149" s="986"/>
      <c r="L149" s="986"/>
      <c r="M149" s="986"/>
      <c r="N149" s="467"/>
      <c r="AH149" s="601"/>
      <c r="AI149" s="601"/>
      <c r="AK149" s="601"/>
      <c r="AL149" s="601"/>
    </row>
    <row r="150" spans="1:38" s="541" customFormat="1" ht="20.100000000000001" hidden="1" customHeight="1" x14ac:dyDescent="0.3">
      <c r="A150" s="603" t="e">
        <f>#REF!</f>
        <v>#REF!</v>
      </c>
      <c r="B150" s="603"/>
      <c r="C150" s="603"/>
      <c r="D150" s="603"/>
      <c r="E150" s="603"/>
      <c r="F150" s="603"/>
      <c r="G150" s="603"/>
      <c r="H150" s="603"/>
      <c r="I150" s="597" t="e">
        <f>#REF!</f>
        <v>#REF!</v>
      </c>
      <c r="J150" s="986"/>
      <c r="K150" s="986"/>
      <c r="L150" s="986"/>
      <c r="M150" s="986"/>
      <c r="N150" s="467"/>
      <c r="AH150" s="601"/>
      <c r="AI150" s="601"/>
      <c r="AK150" s="601"/>
      <c r="AL150" s="601"/>
    </row>
    <row r="151" spans="1:38" s="541" customFormat="1" ht="30" hidden="1" customHeight="1" x14ac:dyDescent="0.3">
      <c r="A151" s="604" t="e">
        <f>#REF!</f>
        <v>#REF!</v>
      </c>
      <c r="B151" s="604"/>
      <c r="C151" s="604"/>
      <c r="D151" s="604"/>
      <c r="E151" s="604"/>
      <c r="F151" s="604"/>
      <c r="G151" s="604"/>
      <c r="H151" s="604"/>
      <c r="I151" s="597" t="e">
        <f>#REF!</f>
        <v>#REF!</v>
      </c>
      <c r="J151" s="986"/>
      <c r="K151" s="986"/>
      <c r="L151" s="986"/>
      <c r="M151" s="986"/>
      <c r="N151" s="467"/>
      <c r="AH151" s="601"/>
      <c r="AI151" s="601"/>
      <c r="AK151" s="601"/>
      <c r="AL151" s="601"/>
    </row>
    <row r="152" spans="1:38" s="541" customFormat="1" hidden="1" x14ac:dyDescent="0.3">
      <c r="A152" s="598" t="e">
        <f>#REF!</f>
        <v>#REF!</v>
      </c>
      <c r="B152" s="598"/>
      <c r="C152" s="598"/>
      <c r="D152" s="598"/>
      <c r="E152" s="598"/>
      <c r="F152" s="598"/>
      <c r="G152" s="598"/>
      <c r="H152" s="598"/>
      <c r="I152" s="599" t="e">
        <f>#REF!</f>
        <v>#REF!</v>
      </c>
      <c r="J152" s="986" t="e">
        <f>#REF!</f>
        <v>#REF!</v>
      </c>
      <c r="K152" s="986"/>
      <c r="L152" s="986"/>
      <c r="M152" s="986"/>
      <c r="N152" s="467"/>
      <c r="AH152" s="601"/>
      <c r="AI152" s="601"/>
      <c r="AK152" s="600"/>
      <c r="AL152" s="601"/>
    </row>
    <row r="153" spans="1:38" s="541" customFormat="1" hidden="1" x14ac:dyDescent="0.3">
      <c r="A153" s="598" t="e">
        <f>#REF!</f>
        <v>#REF!</v>
      </c>
      <c r="B153" s="598"/>
      <c r="C153" s="598"/>
      <c r="D153" s="598"/>
      <c r="E153" s="598"/>
      <c r="F153" s="598"/>
      <c r="G153" s="598"/>
      <c r="H153" s="598"/>
      <c r="I153" s="599" t="e">
        <f>#REF!</f>
        <v>#REF!</v>
      </c>
      <c r="J153" s="986" t="e">
        <f>#REF!</f>
        <v>#REF!</v>
      </c>
      <c r="K153" s="986"/>
      <c r="L153" s="986"/>
      <c r="M153" s="986"/>
      <c r="N153" s="467"/>
      <c r="AH153" s="601"/>
      <c r="AI153" s="601"/>
      <c r="AK153" s="600"/>
      <c r="AL153" s="601"/>
    </row>
    <row r="154" spans="1:38" s="541" customFormat="1" hidden="1" x14ac:dyDescent="0.3">
      <c r="A154" s="598" t="e">
        <f>#REF!</f>
        <v>#REF!</v>
      </c>
      <c r="B154" s="598"/>
      <c r="C154" s="598"/>
      <c r="D154" s="598"/>
      <c r="E154" s="598"/>
      <c r="F154" s="598"/>
      <c r="G154" s="598"/>
      <c r="H154" s="598"/>
      <c r="I154" s="599" t="e">
        <f>#REF!</f>
        <v>#REF!</v>
      </c>
      <c r="J154" s="986" t="e">
        <f>#REF!</f>
        <v>#REF!</v>
      </c>
      <c r="K154" s="986"/>
      <c r="L154" s="986"/>
      <c r="M154" s="986"/>
      <c r="N154" s="467"/>
      <c r="AH154" s="601"/>
      <c r="AI154" s="601"/>
      <c r="AK154" s="600"/>
      <c r="AL154" s="601"/>
    </row>
    <row r="155" spans="1:38" s="541" customFormat="1" ht="20.100000000000001" hidden="1" customHeight="1" x14ac:dyDescent="0.3">
      <c r="A155" s="608"/>
      <c r="B155" s="608"/>
      <c r="C155" s="608"/>
      <c r="D155" s="608"/>
      <c r="E155" s="608"/>
      <c r="F155" s="608"/>
      <c r="G155" s="608"/>
      <c r="H155" s="608"/>
      <c r="I155" s="597" t="e">
        <f>#REF!</f>
        <v>#REF!</v>
      </c>
      <c r="J155" s="986" t="e">
        <f>#REF!</f>
        <v>#REF!</v>
      </c>
      <c r="K155" s="986"/>
      <c r="L155" s="986"/>
      <c r="M155" s="986"/>
      <c r="N155" s="467"/>
      <c r="AH155" s="601"/>
      <c r="AI155" s="601"/>
      <c r="AK155" s="601"/>
      <c r="AL155" s="601"/>
    </row>
    <row r="156" spans="1:38" s="541" customFormat="1" ht="20.100000000000001" hidden="1" customHeight="1" x14ac:dyDescent="0.3">
      <c r="A156" s="607"/>
      <c r="B156" s="607"/>
      <c r="C156" s="607"/>
      <c r="D156" s="607"/>
      <c r="E156" s="607"/>
      <c r="F156" s="607"/>
      <c r="G156" s="607"/>
      <c r="H156" s="607"/>
      <c r="I156" s="597" t="e">
        <f>#REF!</f>
        <v>#REF!</v>
      </c>
      <c r="J156" s="986" t="e">
        <f>#REF!</f>
        <v>#REF!</v>
      </c>
      <c r="K156" s="986"/>
      <c r="L156" s="986"/>
      <c r="M156" s="986"/>
      <c r="N156" s="467"/>
      <c r="AH156" s="601"/>
      <c r="AI156" s="601"/>
      <c r="AK156" s="601"/>
      <c r="AL156" s="601"/>
    </row>
    <row r="157" spans="1:38" s="541" customFormat="1" ht="20.100000000000001" hidden="1" customHeight="1" x14ac:dyDescent="0.3">
      <c r="A157" s="596" t="e">
        <f>#REF!</f>
        <v>#REF!</v>
      </c>
      <c r="B157" s="596"/>
      <c r="C157" s="596"/>
      <c r="D157" s="596"/>
      <c r="E157" s="596"/>
      <c r="F157" s="596"/>
      <c r="G157" s="596"/>
      <c r="H157" s="596"/>
      <c r="I157" s="597" t="e">
        <f>#REF!</f>
        <v>#REF!</v>
      </c>
      <c r="J157" s="986"/>
      <c r="K157" s="986"/>
      <c r="L157" s="986"/>
      <c r="M157" s="986"/>
      <c r="N157" s="467"/>
      <c r="AH157" s="601"/>
      <c r="AI157" s="601"/>
      <c r="AK157" s="601"/>
      <c r="AL157" s="601"/>
    </row>
    <row r="158" spans="1:38" s="541" customFormat="1" ht="30" hidden="1" customHeight="1" x14ac:dyDescent="0.3">
      <c r="A158" s="603" t="e">
        <f>#REF!</f>
        <v>#REF!</v>
      </c>
      <c r="B158" s="603"/>
      <c r="C158" s="603"/>
      <c r="D158" s="603"/>
      <c r="E158" s="603"/>
      <c r="F158" s="603"/>
      <c r="G158" s="603"/>
      <c r="H158" s="603"/>
      <c r="I158" s="597" t="e">
        <f>#REF!</f>
        <v>#REF!</v>
      </c>
      <c r="J158" s="986"/>
      <c r="K158" s="986"/>
      <c r="L158" s="986"/>
      <c r="M158" s="986"/>
      <c r="N158" s="467"/>
      <c r="AH158" s="601"/>
      <c r="AI158" s="601"/>
      <c r="AK158" s="601"/>
      <c r="AL158" s="601"/>
    </row>
    <row r="159" spans="1:38" s="541" customFormat="1" ht="20.100000000000001" hidden="1" customHeight="1" x14ac:dyDescent="0.3">
      <c r="A159" s="598" t="e">
        <f>#REF!</f>
        <v>#REF!</v>
      </c>
      <c r="B159" s="598"/>
      <c r="C159" s="598"/>
      <c r="D159" s="598"/>
      <c r="E159" s="598"/>
      <c r="F159" s="598"/>
      <c r="G159" s="598"/>
      <c r="H159" s="598"/>
      <c r="I159" s="599" t="e">
        <f>#REF!</f>
        <v>#REF!</v>
      </c>
      <c r="J159" s="986" t="e">
        <f>#REF!</f>
        <v>#REF!</v>
      </c>
      <c r="K159" s="986"/>
      <c r="L159" s="986"/>
      <c r="M159" s="986"/>
      <c r="N159" s="467"/>
      <c r="AH159" s="601"/>
      <c r="AI159" s="601"/>
      <c r="AK159" s="600"/>
      <c r="AL159" s="601"/>
    </row>
    <row r="160" spans="1:38" s="541" customFormat="1" ht="20.100000000000001" hidden="1" customHeight="1" x14ac:dyDescent="0.3">
      <c r="A160" s="598" t="e">
        <f>#REF!</f>
        <v>#REF!</v>
      </c>
      <c r="B160" s="598"/>
      <c r="C160" s="598"/>
      <c r="D160" s="598"/>
      <c r="E160" s="598"/>
      <c r="F160" s="598"/>
      <c r="G160" s="598"/>
      <c r="H160" s="598"/>
      <c r="I160" s="599" t="e">
        <f>#REF!</f>
        <v>#REF!</v>
      </c>
      <c r="J160" s="986" t="e">
        <f>#REF!</f>
        <v>#REF!</v>
      </c>
      <c r="K160" s="986"/>
      <c r="L160" s="986"/>
      <c r="M160" s="986"/>
      <c r="N160" s="467"/>
      <c r="AH160" s="601"/>
      <c r="AI160" s="601"/>
      <c r="AK160" s="600"/>
      <c r="AL160" s="601"/>
    </row>
    <row r="161" spans="1:38" s="541" customFormat="1" ht="20.100000000000001" hidden="1" customHeight="1" x14ac:dyDescent="0.3">
      <c r="A161" s="598" t="e">
        <f>#REF!</f>
        <v>#REF!</v>
      </c>
      <c r="B161" s="598"/>
      <c r="C161" s="598"/>
      <c r="D161" s="598"/>
      <c r="E161" s="598"/>
      <c r="F161" s="598"/>
      <c r="G161" s="598"/>
      <c r="H161" s="598"/>
      <c r="I161" s="599" t="e">
        <f>#REF!</f>
        <v>#REF!</v>
      </c>
      <c r="J161" s="986" t="e">
        <f>#REF!</f>
        <v>#REF!</v>
      </c>
      <c r="K161" s="986"/>
      <c r="L161" s="986"/>
      <c r="M161" s="986"/>
      <c r="N161" s="467"/>
      <c r="AH161" s="601"/>
      <c r="AI161" s="601"/>
      <c r="AK161" s="600"/>
      <c r="AL161" s="601"/>
    </row>
    <row r="162" spans="1:38" s="541" customFormat="1" ht="20.100000000000001" hidden="1" customHeight="1" x14ac:dyDescent="0.3">
      <c r="A162" s="598" t="e">
        <f>#REF!</f>
        <v>#REF!</v>
      </c>
      <c r="B162" s="598"/>
      <c r="C162" s="598"/>
      <c r="D162" s="598"/>
      <c r="E162" s="598"/>
      <c r="F162" s="598"/>
      <c r="G162" s="598"/>
      <c r="H162" s="598"/>
      <c r="I162" s="599" t="e">
        <f>#REF!</f>
        <v>#REF!</v>
      </c>
      <c r="J162" s="986" t="e">
        <f>#REF!</f>
        <v>#REF!</v>
      </c>
      <c r="K162" s="986"/>
      <c r="L162" s="986"/>
      <c r="M162" s="986"/>
      <c r="N162" s="467"/>
      <c r="AH162" s="601"/>
      <c r="AI162" s="601"/>
      <c r="AK162" s="600"/>
      <c r="AL162" s="601"/>
    </row>
    <row r="163" spans="1:38" s="541" customFormat="1" ht="20.100000000000001" hidden="1" customHeight="1" x14ac:dyDescent="0.3">
      <c r="A163" s="598" t="e">
        <f>#REF!</f>
        <v>#REF!</v>
      </c>
      <c r="B163" s="598"/>
      <c r="C163" s="598"/>
      <c r="D163" s="598"/>
      <c r="E163" s="598"/>
      <c r="F163" s="598"/>
      <c r="G163" s="598"/>
      <c r="H163" s="598"/>
      <c r="I163" s="599" t="e">
        <f>#REF!</f>
        <v>#REF!</v>
      </c>
      <c r="J163" s="986" t="e">
        <f>#REF!</f>
        <v>#REF!</v>
      </c>
      <c r="K163" s="986"/>
      <c r="L163" s="986"/>
      <c r="M163" s="986"/>
      <c r="N163" s="467"/>
      <c r="AH163" s="601"/>
      <c r="AI163" s="601"/>
      <c r="AK163" s="600"/>
      <c r="AL163" s="601"/>
    </row>
    <row r="164" spans="1:38" s="541" customFormat="1" ht="20.100000000000001" hidden="1" customHeight="1" x14ac:dyDescent="0.3">
      <c r="A164" s="602"/>
      <c r="B164" s="602"/>
      <c r="C164" s="602"/>
      <c r="D164" s="602"/>
      <c r="E164" s="602"/>
      <c r="F164" s="602"/>
      <c r="G164" s="602"/>
      <c r="H164" s="602"/>
      <c r="I164" s="597" t="e">
        <f>#REF!</f>
        <v>#REF!</v>
      </c>
      <c r="J164" s="986" t="e">
        <f>#REF!</f>
        <v>#REF!</v>
      </c>
      <c r="K164" s="986"/>
      <c r="L164" s="986"/>
      <c r="M164" s="986"/>
      <c r="N164" s="467"/>
      <c r="AH164" s="601"/>
      <c r="AI164" s="601"/>
      <c r="AK164" s="601"/>
      <c r="AL164" s="601"/>
    </row>
    <row r="165" spans="1:38" s="541" customFormat="1" ht="20.100000000000001" hidden="1" customHeight="1" x14ac:dyDescent="0.3">
      <c r="A165" s="603" t="e">
        <f>#REF!</f>
        <v>#REF!</v>
      </c>
      <c r="B165" s="603"/>
      <c r="C165" s="603"/>
      <c r="D165" s="603"/>
      <c r="E165" s="603"/>
      <c r="F165" s="603"/>
      <c r="G165" s="603"/>
      <c r="H165" s="603"/>
      <c r="I165" s="597" t="e">
        <f>#REF!</f>
        <v>#REF!</v>
      </c>
      <c r="J165" s="986"/>
      <c r="K165" s="986"/>
      <c r="L165" s="986"/>
      <c r="M165" s="986"/>
      <c r="N165" s="467"/>
      <c r="AH165" s="601"/>
      <c r="AI165" s="601"/>
      <c r="AK165" s="601"/>
      <c r="AL165" s="601"/>
    </row>
    <row r="166" spans="1:38" s="541" customFormat="1" ht="20.100000000000001" hidden="1" customHeight="1" x14ac:dyDescent="0.3">
      <c r="A166" s="598" t="e">
        <f>#REF!</f>
        <v>#REF!</v>
      </c>
      <c r="B166" s="598"/>
      <c r="C166" s="598"/>
      <c r="D166" s="598"/>
      <c r="E166" s="598"/>
      <c r="F166" s="598"/>
      <c r="G166" s="598"/>
      <c r="H166" s="598"/>
      <c r="I166" s="609" t="e">
        <f>#REF!</f>
        <v>#REF!</v>
      </c>
      <c r="J166" s="986" t="e">
        <f>#REF!</f>
        <v>#REF!</v>
      </c>
      <c r="K166" s="986"/>
      <c r="L166" s="986"/>
      <c r="M166" s="986"/>
      <c r="N166" s="467"/>
      <c r="AH166" s="601"/>
      <c r="AI166" s="601"/>
      <c r="AK166" s="600"/>
      <c r="AL166" s="601"/>
    </row>
    <row r="167" spans="1:38" s="541" customFormat="1" ht="20.100000000000001" hidden="1" customHeight="1" x14ac:dyDescent="0.3">
      <c r="A167" s="598" t="e">
        <f>#REF!</f>
        <v>#REF!</v>
      </c>
      <c r="B167" s="598"/>
      <c r="C167" s="598"/>
      <c r="D167" s="598"/>
      <c r="E167" s="598"/>
      <c r="F167" s="598"/>
      <c r="G167" s="598"/>
      <c r="H167" s="598"/>
      <c r="I167" s="609" t="e">
        <f>#REF!</f>
        <v>#REF!</v>
      </c>
      <c r="J167" s="986" t="e">
        <f>#REF!</f>
        <v>#REF!</v>
      </c>
      <c r="K167" s="986"/>
      <c r="L167" s="986"/>
      <c r="M167" s="986"/>
      <c r="N167" s="467"/>
      <c r="AH167" s="601"/>
      <c r="AI167" s="601"/>
      <c r="AK167" s="600"/>
      <c r="AL167" s="601"/>
    </row>
    <row r="168" spans="1:38" s="541" customFormat="1" ht="20.100000000000001" hidden="1" customHeight="1" x14ac:dyDescent="0.3">
      <c r="A168" s="598" t="e">
        <f>#REF!</f>
        <v>#REF!</v>
      </c>
      <c r="B168" s="598"/>
      <c r="C168" s="598"/>
      <c r="D168" s="598"/>
      <c r="E168" s="598"/>
      <c r="F168" s="598"/>
      <c r="G168" s="598"/>
      <c r="H168" s="598"/>
      <c r="I168" s="609" t="e">
        <f>#REF!</f>
        <v>#REF!</v>
      </c>
      <c r="J168" s="986" t="e">
        <f>#REF!</f>
        <v>#REF!</v>
      </c>
      <c r="K168" s="986"/>
      <c r="L168" s="986"/>
      <c r="M168" s="986"/>
      <c r="N168" s="467"/>
      <c r="AH168" s="601"/>
      <c r="AI168" s="601"/>
      <c r="AK168" s="600"/>
      <c r="AL168" s="601"/>
    </row>
    <row r="169" spans="1:38" s="541" customFormat="1" ht="20.100000000000001" hidden="1" customHeight="1" x14ac:dyDescent="0.3">
      <c r="A169" s="598" t="e">
        <f>#REF!</f>
        <v>#REF!</v>
      </c>
      <c r="B169" s="598"/>
      <c r="C169" s="598"/>
      <c r="D169" s="598"/>
      <c r="E169" s="598"/>
      <c r="F169" s="598"/>
      <c r="G169" s="598"/>
      <c r="H169" s="598"/>
      <c r="I169" s="609" t="e">
        <f>#REF!</f>
        <v>#REF!</v>
      </c>
      <c r="J169" s="986" t="e">
        <f>#REF!</f>
        <v>#REF!</v>
      </c>
      <c r="K169" s="986"/>
      <c r="L169" s="986"/>
      <c r="M169" s="986"/>
      <c r="N169" s="467"/>
      <c r="AH169" s="601"/>
      <c r="AI169" s="601"/>
      <c r="AK169" s="600"/>
      <c r="AL169" s="601"/>
    </row>
    <row r="170" spans="1:38" s="541" customFormat="1" ht="20.100000000000001" hidden="1" customHeight="1" x14ac:dyDescent="0.3">
      <c r="A170" s="598" t="e">
        <f>#REF!</f>
        <v>#REF!</v>
      </c>
      <c r="B170" s="598"/>
      <c r="C170" s="598"/>
      <c r="D170" s="598"/>
      <c r="E170" s="598"/>
      <c r="F170" s="598"/>
      <c r="G170" s="598"/>
      <c r="H170" s="598"/>
      <c r="I170" s="609" t="e">
        <f>#REF!</f>
        <v>#REF!</v>
      </c>
      <c r="J170" s="986" t="e">
        <f>#REF!</f>
        <v>#REF!</v>
      </c>
      <c r="K170" s="986"/>
      <c r="L170" s="986"/>
      <c r="M170" s="986"/>
      <c r="N170" s="467"/>
      <c r="AH170" s="601"/>
      <c r="AI170" s="601"/>
      <c r="AK170" s="600"/>
      <c r="AL170" s="601"/>
    </row>
    <row r="171" spans="1:38" s="541" customFormat="1" ht="20.100000000000001" hidden="1" customHeight="1" x14ac:dyDescent="0.3">
      <c r="A171" s="598" t="e">
        <f>#REF!</f>
        <v>#REF!</v>
      </c>
      <c r="B171" s="598"/>
      <c r="C171" s="598"/>
      <c r="D171" s="598"/>
      <c r="E171" s="598"/>
      <c r="F171" s="598"/>
      <c r="G171" s="598"/>
      <c r="H171" s="598"/>
      <c r="I171" s="609" t="e">
        <f>#REF!</f>
        <v>#REF!</v>
      </c>
      <c r="J171" s="986" t="e">
        <f>#REF!</f>
        <v>#REF!</v>
      </c>
      <c r="K171" s="986"/>
      <c r="L171" s="986"/>
      <c r="M171" s="986"/>
      <c r="N171" s="467"/>
      <c r="AH171" s="601"/>
      <c r="AI171" s="601"/>
      <c r="AK171" s="600"/>
      <c r="AL171" s="601"/>
    </row>
    <row r="172" spans="1:38" s="541" customFormat="1" ht="20.100000000000001" hidden="1" customHeight="1" x14ac:dyDescent="0.3">
      <c r="A172" s="610"/>
      <c r="B172" s="610"/>
      <c r="C172" s="610"/>
      <c r="D172" s="610"/>
      <c r="E172" s="610"/>
      <c r="F172" s="610"/>
      <c r="G172" s="610"/>
      <c r="H172" s="610"/>
      <c r="I172" s="597" t="e">
        <f>#REF!</f>
        <v>#REF!</v>
      </c>
      <c r="J172" s="986" t="e">
        <f>#REF!</f>
        <v>#REF!</v>
      </c>
      <c r="K172" s="986"/>
      <c r="L172" s="986"/>
      <c r="M172" s="986"/>
      <c r="N172" s="467"/>
      <c r="AH172" s="601"/>
      <c r="AI172" s="601"/>
      <c r="AK172" s="601"/>
      <c r="AL172" s="601"/>
    </row>
    <row r="173" spans="1:38" s="541" customFormat="1" ht="35.25" hidden="1" customHeight="1" x14ac:dyDescent="0.3">
      <c r="A173" s="603" t="e">
        <f>#REF!</f>
        <v>#REF!</v>
      </c>
      <c r="B173" s="603"/>
      <c r="C173" s="603"/>
      <c r="D173" s="603"/>
      <c r="E173" s="603"/>
      <c r="F173" s="603"/>
      <c r="G173" s="603"/>
      <c r="H173" s="603"/>
      <c r="I173" s="597" t="e">
        <f>#REF!</f>
        <v>#REF!</v>
      </c>
      <c r="J173" s="986"/>
      <c r="K173" s="986"/>
      <c r="L173" s="986"/>
      <c r="M173" s="986"/>
      <c r="N173" s="467"/>
      <c r="AH173" s="601"/>
      <c r="AI173" s="601"/>
      <c r="AK173" s="601"/>
      <c r="AL173" s="601"/>
    </row>
    <row r="174" spans="1:38" s="541" customFormat="1" ht="19.5" hidden="1" customHeight="1" x14ac:dyDescent="0.3">
      <c r="A174" s="598" t="e">
        <f>#REF!</f>
        <v>#REF!</v>
      </c>
      <c r="B174" s="598"/>
      <c r="C174" s="598"/>
      <c r="D174" s="598"/>
      <c r="E174" s="598"/>
      <c r="F174" s="598"/>
      <c r="G174" s="598"/>
      <c r="H174" s="598"/>
      <c r="I174" s="609" t="e">
        <f>#REF!</f>
        <v>#REF!</v>
      </c>
      <c r="J174" s="986" t="e">
        <f>#REF!</f>
        <v>#REF!</v>
      </c>
      <c r="K174" s="986"/>
      <c r="L174" s="986"/>
      <c r="M174" s="986"/>
      <c r="N174" s="467"/>
      <c r="AH174" s="601"/>
      <c r="AI174" s="601"/>
      <c r="AK174" s="600"/>
      <c r="AL174" s="601"/>
    </row>
    <row r="175" spans="1:38" s="541" customFormat="1" ht="19.5" hidden="1" customHeight="1" x14ac:dyDescent="0.3">
      <c r="A175" s="598" t="e">
        <f>#REF!</f>
        <v>#REF!</v>
      </c>
      <c r="B175" s="598"/>
      <c r="C175" s="598"/>
      <c r="D175" s="598"/>
      <c r="E175" s="598"/>
      <c r="F175" s="598"/>
      <c r="G175" s="598"/>
      <c r="H175" s="598"/>
      <c r="I175" s="609" t="e">
        <f>#REF!</f>
        <v>#REF!</v>
      </c>
      <c r="J175" s="986" t="e">
        <f>#REF!</f>
        <v>#REF!</v>
      </c>
      <c r="K175" s="986"/>
      <c r="L175" s="986"/>
      <c r="M175" s="986"/>
      <c r="N175" s="467"/>
      <c r="AH175" s="601"/>
      <c r="AI175" s="601"/>
      <c r="AK175" s="600"/>
      <c r="AL175" s="601"/>
    </row>
    <row r="176" spans="1:38" s="541" customFormat="1" ht="19.5" hidden="1" customHeight="1" x14ac:dyDescent="0.3">
      <c r="A176" s="598" t="e">
        <f>#REF!</f>
        <v>#REF!</v>
      </c>
      <c r="B176" s="598"/>
      <c r="C176" s="598"/>
      <c r="D176" s="598"/>
      <c r="E176" s="598"/>
      <c r="F176" s="598"/>
      <c r="G176" s="598"/>
      <c r="H176" s="598"/>
      <c r="I176" s="609" t="e">
        <f>#REF!</f>
        <v>#REF!</v>
      </c>
      <c r="J176" s="986" t="e">
        <f>#REF!</f>
        <v>#REF!</v>
      </c>
      <c r="K176" s="986"/>
      <c r="L176" s="986"/>
      <c r="M176" s="986"/>
      <c r="N176" s="467"/>
      <c r="AH176" s="601"/>
      <c r="AI176" s="601"/>
      <c r="AK176" s="600"/>
      <c r="AL176" s="601"/>
    </row>
    <row r="177" spans="1:38" s="541" customFormat="1" ht="19.5" hidden="1" customHeight="1" x14ac:dyDescent="0.3">
      <c r="A177" s="598" t="e">
        <f>#REF!</f>
        <v>#REF!</v>
      </c>
      <c r="B177" s="598"/>
      <c r="C177" s="598"/>
      <c r="D177" s="598"/>
      <c r="E177" s="598"/>
      <c r="F177" s="598"/>
      <c r="G177" s="598"/>
      <c r="H177" s="598"/>
      <c r="I177" s="609" t="e">
        <f>#REF!</f>
        <v>#REF!</v>
      </c>
      <c r="J177" s="986" t="e">
        <f>#REF!</f>
        <v>#REF!</v>
      </c>
      <c r="K177" s="986"/>
      <c r="L177" s="986"/>
      <c r="M177" s="986"/>
      <c r="N177" s="467"/>
      <c r="AH177" s="601"/>
      <c r="AI177" s="601"/>
      <c r="AK177" s="600"/>
      <c r="AL177" s="601"/>
    </row>
    <row r="178" spans="1:38" s="541" customFormat="1" ht="33" hidden="1" customHeight="1" x14ac:dyDescent="0.3">
      <c r="A178" s="598" t="e">
        <f>#REF!</f>
        <v>#REF!</v>
      </c>
      <c r="B178" s="598"/>
      <c r="C178" s="598"/>
      <c r="D178" s="598"/>
      <c r="E178" s="598"/>
      <c r="F178" s="598"/>
      <c r="G178" s="598"/>
      <c r="H178" s="598"/>
      <c r="I178" s="609" t="e">
        <f>#REF!</f>
        <v>#REF!</v>
      </c>
      <c r="J178" s="986" t="e">
        <f>#REF!</f>
        <v>#REF!</v>
      </c>
      <c r="K178" s="986"/>
      <c r="L178" s="986"/>
      <c r="M178" s="986"/>
      <c r="N178" s="467"/>
      <c r="AH178" s="601"/>
      <c r="AI178" s="601"/>
      <c r="AK178" s="600"/>
      <c r="AL178" s="601"/>
    </row>
    <row r="179" spans="1:38" s="541" customFormat="1" ht="19.5" hidden="1" customHeight="1" x14ac:dyDescent="0.3">
      <c r="A179" s="598" t="e">
        <f>#REF!</f>
        <v>#REF!</v>
      </c>
      <c r="B179" s="598"/>
      <c r="C179" s="598"/>
      <c r="D179" s="598"/>
      <c r="E179" s="598"/>
      <c r="F179" s="598"/>
      <c r="G179" s="598"/>
      <c r="H179" s="598"/>
      <c r="I179" s="609" t="e">
        <f>#REF!</f>
        <v>#REF!</v>
      </c>
      <c r="J179" s="986" t="e">
        <f>#REF!</f>
        <v>#REF!</v>
      </c>
      <c r="K179" s="986"/>
      <c r="L179" s="986"/>
      <c r="M179" s="986"/>
      <c r="N179" s="467"/>
      <c r="AH179" s="601"/>
      <c r="AI179" s="601"/>
      <c r="AK179" s="600"/>
      <c r="AL179" s="601"/>
    </row>
    <row r="180" spans="1:38" s="541" customFormat="1" ht="19.5" hidden="1" customHeight="1" x14ac:dyDescent="0.3">
      <c r="A180" s="598" t="e">
        <f>#REF!</f>
        <v>#REF!</v>
      </c>
      <c r="B180" s="598"/>
      <c r="C180" s="598"/>
      <c r="D180" s="598"/>
      <c r="E180" s="598"/>
      <c r="F180" s="598"/>
      <c r="G180" s="598"/>
      <c r="H180" s="598"/>
      <c r="I180" s="609" t="e">
        <f>#REF!</f>
        <v>#REF!</v>
      </c>
      <c r="J180" s="986" t="e">
        <f>#REF!</f>
        <v>#REF!</v>
      </c>
      <c r="K180" s="986"/>
      <c r="L180" s="986"/>
      <c r="M180" s="986"/>
      <c r="N180" s="467"/>
      <c r="AH180" s="601"/>
      <c r="AI180" s="601"/>
      <c r="AK180" s="600"/>
      <c r="AL180" s="601"/>
    </row>
    <row r="181" spans="1:38" s="541" customFormat="1" ht="19.5" hidden="1" customHeight="1" x14ac:dyDescent="0.3">
      <c r="A181" s="598" t="e">
        <f>#REF!</f>
        <v>#REF!</v>
      </c>
      <c r="B181" s="598"/>
      <c r="C181" s="598"/>
      <c r="D181" s="598"/>
      <c r="E181" s="598"/>
      <c r="F181" s="598"/>
      <c r="G181" s="598"/>
      <c r="H181" s="598"/>
      <c r="I181" s="609" t="e">
        <f>#REF!</f>
        <v>#REF!</v>
      </c>
      <c r="J181" s="986" t="e">
        <f>#REF!</f>
        <v>#REF!</v>
      </c>
      <c r="K181" s="986"/>
      <c r="L181" s="986"/>
      <c r="M181" s="986"/>
      <c r="N181" s="467"/>
      <c r="AH181" s="601"/>
      <c r="AI181" s="601"/>
      <c r="AK181" s="600"/>
      <c r="AL181" s="601"/>
    </row>
    <row r="182" spans="1:38" s="541" customFormat="1" ht="19.5" hidden="1" customHeight="1" x14ac:dyDescent="0.3">
      <c r="A182" s="598" t="e">
        <f>#REF!</f>
        <v>#REF!</v>
      </c>
      <c r="B182" s="598"/>
      <c r="C182" s="598"/>
      <c r="D182" s="598"/>
      <c r="E182" s="598"/>
      <c r="F182" s="598"/>
      <c r="G182" s="598"/>
      <c r="H182" s="598"/>
      <c r="I182" s="609" t="e">
        <f>#REF!</f>
        <v>#REF!</v>
      </c>
      <c r="J182" s="986" t="e">
        <f>#REF!</f>
        <v>#REF!</v>
      </c>
      <c r="K182" s="986"/>
      <c r="L182" s="986"/>
      <c r="M182" s="986"/>
      <c r="N182" s="467"/>
      <c r="AH182" s="601"/>
      <c r="AI182" s="601"/>
      <c r="AK182" s="600"/>
      <c r="AL182" s="601"/>
    </row>
    <row r="183" spans="1:38" s="541" customFormat="1" ht="19.5" hidden="1" customHeight="1" x14ac:dyDescent="0.3">
      <c r="A183" s="610"/>
      <c r="B183" s="610"/>
      <c r="C183" s="610"/>
      <c r="D183" s="610"/>
      <c r="E183" s="610"/>
      <c r="F183" s="610"/>
      <c r="G183" s="610"/>
      <c r="H183" s="610"/>
      <c r="I183" s="597" t="e">
        <f>#REF!</f>
        <v>#REF!</v>
      </c>
      <c r="J183" s="986" t="e">
        <f>#REF!</f>
        <v>#REF!</v>
      </c>
      <c r="K183" s="986"/>
      <c r="L183" s="986"/>
      <c r="M183" s="986"/>
      <c r="N183" s="467"/>
      <c r="AH183" s="601"/>
      <c r="AI183" s="601"/>
      <c r="AK183" s="601"/>
      <c r="AL183" s="601"/>
    </row>
    <row r="184" spans="1:38" s="541" customFormat="1" ht="19.5" hidden="1" customHeight="1" x14ac:dyDescent="0.3">
      <c r="A184" s="603" t="e">
        <f>#REF!</f>
        <v>#REF!</v>
      </c>
      <c r="B184" s="603"/>
      <c r="C184" s="603"/>
      <c r="D184" s="603"/>
      <c r="E184" s="603"/>
      <c r="F184" s="603"/>
      <c r="G184" s="603"/>
      <c r="H184" s="603"/>
      <c r="I184" s="597" t="e">
        <f>#REF!</f>
        <v>#REF!</v>
      </c>
      <c r="J184" s="986"/>
      <c r="K184" s="986"/>
      <c r="L184" s="986"/>
      <c r="M184" s="986"/>
      <c r="N184" s="467"/>
      <c r="AH184" s="601"/>
      <c r="AI184" s="601"/>
      <c r="AK184" s="601"/>
      <c r="AL184" s="601"/>
    </row>
    <row r="185" spans="1:38" s="541" customFormat="1" ht="19.5" hidden="1" customHeight="1" x14ac:dyDescent="0.3">
      <c r="A185" s="598" t="e">
        <f>#REF!</f>
        <v>#REF!</v>
      </c>
      <c r="B185" s="598"/>
      <c r="C185" s="598"/>
      <c r="D185" s="598"/>
      <c r="E185" s="598"/>
      <c r="F185" s="598"/>
      <c r="G185" s="598"/>
      <c r="H185" s="598"/>
      <c r="I185" s="599" t="e">
        <f>#REF!</f>
        <v>#REF!</v>
      </c>
      <c r="J185" s="986" t="e">
        <f>#REF!</f>
        <v>#REF!</v>
      </c>
      <c r="K185" s="986"/>
      <c r="L185" s="986"/>
      <c r="M185" s="986"/>
      <c r="N185" s="467"/>
      <c r="AH185" s="601"/>
      <c r="AI185" s="601"/>
      <c r="AK185" s="600"/>
      <c r="AL185" s="601"/>
    </row>
    <row r="186" spans="1:38" s="541" customFormat="1" ht="19.5" hidden="1" customHeight="1" x14ac:dyDescent="0.3">
      <c r="A186" s="598" t="e">
        <f>#REF!</f>
        <v>#REF!</v>
      </c>
      <c r="B186" s="598"/>
      <c r="C186" s="598"/>
      <c r="D186" s="598"/>
      <c r="E186" s="598"/>
      <c r="F186" s="598"/>
      <c r="G186" s="598"/>
      <c r="H186" s="598"/>
      <c r="I186" s="599" t="e">
        <f>#REF!</f>
        <v>#REF!</v>
      </c>
      <c r="J186" s="986" t="e">
        <f>#REF!</f>
        <v>#REF!</v>
      </c>
      <c r="K186" s="986"/>
      <c r="L186" s="986"/>
      <c r="M186" s="986"/>
      <c r="N186" s="467"/>
      <c r="AH186" s="601"/>
      <c r="AI186" s="601"/>
      <c r="AK186" s="600"/>
      <c r="AL186" s="601"/>
    </row>
    <row r="187" spans="1:38" s="541" customFormat="1" ht="19.5" hidden="1" customHeight="1" x14ac:dyDescent="0.3">
      <c r="A187" s="598" t="e">
        <f>#REF!</f>
        <v>#REF!</v>
      </c>
      <c r="B187" s="598"/>
      <c r="C187" s="598"/>
      <c r="D187" s="598"/>
      <c r="E187" s="598"/>
      <c r="F187" s="598"/>
      <c r="G187" s="598"/>
      <c r="H187" s="598"/>
      <c r="I187" s="599" t="e">
        <f>#REF!</f>
        <v>#REF!</v>
      </c>
      <c r="J187" s="986" t="e">
        <f>#REF!</f>
        <v>#REF!</v>
      </c>
      <c r="K187" s="986"/>
      <c r="L187" s="986"/>
      <c r="M187" s="986"/>
      <c r="N187" s="467"/>
      <c r="AH187" s="601"/>
      <c r="AI187" s="601"/>
      <c r="AK187" s="600"/>
      <c r="AL187" s="601"/>
    </row>
    <row r="188" spans="1:38" s="541" customFormat="1" ht="19.5" hidden="1" customHeight="1" x14ac:dyDescent="0.3">
      <c r="A188" s="610"/>
      <c r="B188" s="610"/>
      <c r="C188" s="610"/>
      <c r="D188" s="610"/>
      <c r="E188" s="610"/>
      <c r="F188" s="610"/>
      <c r="G188" s="610"/>
      <c r="H188" s="610"/>
      <c r="I188" s="597" t="e">
        <f>#REF!</f>
        <v>#REF!</v>
      </c>
      <c r="J188" s="986" t="e">
        <f>#REF!</f>
        <v>#REF!</v>
      </c>
      <c r="K188" s="986"/>
      <c r="L188" s="986"/>
      <c r="M188" s="986"/>
      <c r="N188" s="467"/>
      <c r="AH188" s="601"/>
      <c r="AI188" s="601"/>
      <c r="AK188" s="601"/>
      <c r="AL188" s="601"/>
    </row>
    <row r="189" spans="1:38" s="541" customFormat="1" ht="33" hidden="1" customHeight="1" x14ac:dyDescent="0.3">
      <c r="A189" s="603" t="e">
        <f>#REF!</f>
        <v>#REF!</v>
      </c>
      <c r="B189" s="603"/>
      <c r="C189" s="603"/>
      <c r="D189" s="603"/>
      <c r="E189" s="603"/>
      <c r="F189" s="603"/>
      <c r="G189" s="603"/>
      <c r="H189" s="603"/>
      <c r="I189" s="597" t="e">
        <f>#REF!</f>
        <v>#REF!</v>
      </c>
      <c r="J189" s="986"/>
      <c r="K189" s="986"/>
      <c r="L189" s="986"/>
      <c r="M189" s="986"/>
      <c r="N189" s="467"/>
      <c r="AH189" s="601"/>
      <c r="AI189" s="601"/>
      <c r="AK189" s="601"/>
      <c r="AL189" s="601"/>
    </row>
    <row r="190" spans="1:38" s="541" customFormat="1" ht="19.5" hidden="1" customHeight="1" x14ac:dyDescent="0.3">
      <c r="A190" s="610" t="e">
        <f>#REF!</f>
        <v>#REF!</v>
      </c>
      <c r="B190" s="610"/>
      <c r="C190" s="610"/>
      <c r="D190" s="610"/>
      <c r="E190" s="610"/>
      <c r="F190" s="610"/>
      <c r="G190" s="610"/>
      <c r="H190" s="610"/>
      <c r="I190" s="599" t="e">
        <f>#REF!</f>
        <v>#REF!</v>
      </c>
      <c r="J190" s="986" t="e">
        <f>#REF!</f>
        <v>#REF!</v>
      </c>
      <c r="K190" s="986"/>
      <c r="L190" s="986"/>
      <c r="M190" s="986"/>
      <c r="N190" s="467"/>
      <c r="AH190" s="601"/>
      <c r="AI190" s="601"/>
      <c r="AK190" s="600"/>
      <c r="AL190" s="601"/>
    </row>
    <row r="191" spans="1:38" s="541" customFormat="1" ht="19.5" hidden="1" customHeight="1" x14ac:dyDescent="0.3">
      <c r="A191" s="610" t="e">
        <f>#REF!</f>
        <v>#REF!</v>
      </c>
      <c r="B191" s="610"/>
      <c r="C191" s="610"/>
      <c r="D191" s="610"/>
      <c r="E191" s="610"/>
      <c r="F191" s="610"/>
      <c r="G191" s="610"/>
      <c r="H191" s="610"/>
      <c r="I191" s="599" t="e">
        <f>#REF!</f>
        <v>#REF!</v>
      </c>
      <c r="J191" s="986" t="e">
        <f>#REF!</f>
        <v>#REF!</v>
      </c>
      <c r="K191" s="986"/>
      <c r="L191" s="986"/>
      <c r="M191" s="986"/>
      <c r="N191" s="467"/>
      <c r="AH191" s="601"/>
      <c r="AI191" s="601"/>
      <c r="AK191" s="600"/>
      <c r="AL191" s="601"/>
    </row>
    <row r="192" spans="1:38" s="541" customFormat="1" ht="19.5" hidden="1" customHeight="1" x14ac:dyDescent="0.3">
      <c r="A192" s="610" t="e">
        <f>#REF!</f>
        <v>#REF!</v>
      </c>
      <c r="B192" s="610"/>
      <c r="C192" s="610"/>
      <c r="D192" s="610"/>
      <c r="E192" s="610"/>
      <c r="F192" s="610"/>
      <c r="G192" s="610"/>
      <c r="H192" s="610"/>
      <c r="I192" s="599" t="e">
        <f>#REF!</f>
        <v>#REF!</v>
      </c>
      <c r="J192" s="986" t="e">
        <f>#REF!</f>
        <v>#REF!</v>
      </c>
      <c r="K192" s="986"/>
      <c r="L192" s="986"/>
      <c r="M192" s="986"/>
      <c r="N192" s="467"/>
      <c r="AH192" s="601"/>
      <c r="AI192" s="601"/>
      <c r="AK192" s="600"/>
      <c r="AL192" s="601"/>
    </row>
    <row r="193" spans="1:38" s="541" customFormat="1" ht="19.5" hidden="1" customHeight="1" x14ac:dyDescent="0.3">
      <c r="A193" s="610"/>
      <c r="B193" s="610"/>
      <c r="C193" s="610"/>
      <c r="D193" s="610"/>
      <c r="E193" s="610"/>
      <c r="F193" s="610"/>
      <c r="G193" s="610"/>
      <c r="H193" s="610"/>
      <c r="I193" s="597" t="e">
        <f>#REF!</f>
        <v>#REF!</v>
      </c>
      <c r="J193" s="986" t="e">
        <f>#REF!</f>
        <v>#REF!</v>
      </c>
      <c r="K193" s="986"/>
      <c r="L193" s="986"/>
      <c r="M193" s="986"/>
      <c r="N193" s="467"/>
      <c r="AH193" s="601"/>
      <c r="AI193" s="601"/>
      <c r="AK193" s="601"/>
      <c r="AL193" s="601"/>
    </row>
    <row r="194" spans="1:38" s="541" customFormat="1" ht="19.5" hidden="1" customHeight="1" x14ac:dyDescent="0.3">
      <c r="A194" s="603" t="e">
        <f>#REF!</f>
        <v>#REF!</v>
      </c>
      <c r="B194" s="603"/>
      <c r="C194" s="603"/>
      <c r="D194" s="603"/>
      <c r="E194" s="603"/>
      <c r="F194" s="603"/>
      <c r="G194" s="603"/>
      <c r="H194" s="603"/>
      <c r="I194" s="597" t="e">
        <f>#REF!</f>
        <v>#REF!</v>
      </c>
      <c r="J194" s="986"/>
      <c r="K194" s="986"/>
      <c r="L194" s="986"/>
      <c r="M194" s="986"/>
      <c r="N194" s="467"/>
      <c r="AH194" s="601"/>
      <c r="AI194" s="601"/>
      <c r="AK194" s="601"/>
      <c r="AL194" s="601"/>
    </row>
    <row r="195" spans="1:38" s="541" customFormat="1" ht="19.5" hidden="1" customHeight="1" x14ac:dyDescent="0.3">
      <c r="A195" s="598" t="e">
        <f>#REF!</f>
        <v>#REF!</v>
      </c>
      <c r="B195" s="598"/>
      <c r="C195" s="598"/>
      <c r="D195" s="598"/>
      <c r="E195" s="598"/>
      <c r="F195" s="598"/>
      <c r="G195" s="598"/>
      <c r="H195" s="598"/>
      <c r="I195" s="599" t="e">
        <f>#REF!</f>
        <v>#REF!</v>
      </c>
      <c r="J195" s="986" t="e">
        <f>#REF!</f>
        <v>#REF!</v>
      </c>
      <c r="K195" s="986"/>
      <c r="L195" s="986"/>
      <c r="M195" s="986"/>
      <c r="N195" s="467"/>
      <c r="AH195" s="601"/>
      <c r="AI195" s="601"/>
      <c r="AK195" s="600"/>
      <c r="AL195" s="601"/>
    </row>
    <row r="196" spans="1:38" s="541" customFormat="1" ht="19.5" hidden="1" customHeight="1" x14ac:dyDescent="0.3">
      <c r="A196" s="598" t="e">
        <f>#REF!</f>
        <v>#REF!</v>
      </c>
      <c r="B196" s="598"/>
      <c r="C196" s="598"/>
      <c r="D196" s="598"/>
      <c r="E196" s="598"/>
      <c r="F196" s="598"/>
      <c r="G196" s="598"/>
      <c r="H196" s="598"/>
      <c r="I196" s="599" t="e">
        <f>#REF!</f>
        <v>#REF!</v>
      </c>
      <c r="J196" s="986" t="e">
        <f>#REF!</f>
        <v>#REF!</v>
      </c>
      <c r="K196" s="986"/>
      <c r="L196" s="986"/>
      <c r="M196" s="986"/>
      <c r="N196" s="467"/>
      <c r="AH196" s="601"/>
      <c r="AI196" s="601"/>
      <c r="AK196" s="600"/>
      <c r="AL196" s="601"/>
    </row>
    <row r="197" spans="1:38" s="541" customFormat="1" ht="19.5" hidden="1" customHeight="1" x14ac:dyDescent="0.3">
      <c r="A197" s="610"/>
      <c r="B197" s="610"/>
      <c r="C197" s="610"/>
      <c r="D197" s="610"/>
      <c r="E197" s="610"/>
      <c r="F197" s="610"/>
      <c r="G197" s="610"/>
      <c r="H197" s="610"/>
      <c r="I197" s="597" t="e">
        <f>#REF!</f>
        <v>#REF!</v>
      </c>
      <c r="J197" s="986" t="e">
        <f>#REF!</f>
        <v>#REF!</v>
      </c>
      <c r="K197" s="986"/>
      <c r="L197" s="986"/>
      <c r="M197" s="986"/>
      <c r="N197" s="467"/>
      <c r="AH197" s="601"/>
      <c r="AI197" s="601"/>
      <c r="AK197" s="601"/>
      <c r="AL197" s="601"/>
    </row>
    <row r="198" spans="1:38" s="541" customFormat="1" ht="33" hidden="1" customHeight="1" x14ac:dyDescent="0.3">
      <c r="A198" s="603" t="e">
        <f>#REF!</f>
        <v>#REF!</v>
      </c>
      <c r="B198" s="603"/>
      <c r="C198" s="603"/>
      <c r="D198" s="603"/>
      <c r="E198" s="603"/>
      <c r="F198" s="603"/>
      <c r="G198" s="603"/>
      <c r="H198" s="603"/>
      <c r="I198" s="597" t="e">
        <f>#REF!</f>
        <v>#REF!</v>
      </c>
      <c r="J198" s="986"/>
      <c r="K198" s="986"/>
      <c r="L198" s="986"/>
      <c r="M198" s="986"/>
      <c r="N198" s="467"/>
      <c r="AH198" s="601"/>
      <c r="AI198" s="601"/>
      <c r="AK198" s="601"/>
      <c r="AL198" s="601"/>
    </row>
    <row r="199" spans="1:38" s="541" customFormat="1" ht="19.5" hidden="1" customHeight="1" x14ac:dyDescent="0.3">
      <c r="A199" s="598" t="e">
        <f>#REF!</f>
        <v>#REF!</v>
      </c>
      <c r="B199" s="598"/>
      <c r="C199" s="598"/>
      <c r="D199" s="598"/>
      <c r="E199" s="598"/>
      <c r="F199" s="598"/>
      <c r="G199" s="598"/>
      <c r="H199" s="598"/>
      <c r="I199" s="599" t="e">
        <f>#REF!</f>
        <v>#REF!</v>
      </c>
      <c r="J199" s="986" t="e">
        <f>#REF!</f>
        <v>#REF!</v>
      </c>
      <c r="K199" s="986"/>
      <c r="L199" s="986"/>
      <c r="M199" s="986"/>
      <c r="N199" s="467"/>
      <c r="AH199" s="601"/>
      <c r="AI199" s="601"/>
      <c r="AK199" s="600"/>
      <c r="AL199" s="601"/>
    </row>
    <row r="200" spans="1:38" s="541" customFormat="1" ht="19.5" hidden="1" customHeight="1" x14ac:dyDescent="0.3">
      <c r="A200" s="598" t="e">
        <f>#REF!</f>
        <v>#REF!</v>
      </c>
      <c r="B200" s="598"/>
      <c r="C200" s="598"/>
      <c r="D200" s="598"/>
      <c r="E200" s="598"/>
      <c r="F200" s="598"/>
      <c r="G200" s="598"/>
      <c r="H200" s="598"/>
      <c r="I200" s="599" t="e">
        <f>#REF!</f>
        <v>#REF!</v>
      </c>
      <c r="J200" s="986" t="e">
        <f>#REF!</f>
        <v>#REF!</v>
      </c>
      <c r="K200" s="986"/>
      <c r="L200" s="986"/>
      <c r="M200" s="986"/>
      <c r="N200" s="467"/>
      <c r="AH200" s="601"/>
      <c r="AI200" s="601"/>
      <c r="AK200" s="600"/>
      <c r="AL200" s="601"/>
    </row>
    <row r="201" spans="1:38" s="541" customFormat="1" ht="19.5" hidden="1" customHeight="1" x14ac:dyDescent="0.3">
      <c r="A201" s="598" t="e">
        <f>#REF!</f>
        <v>#REF!</v>
      </c>
      <c r="B201" s="598"/>
      <c r="C201" s="598"/>
      <c r="D201" s="598"/>
      <c r="E201" s="598"/>
      <c r="F201" s="598"/>
      <c r="G201" s="598"/>
      <c r="H201" s="598"/>
      <c r="I201" s="599" t="e">
        <f>#REF!</f>
        <v>#REF!</v>
      </c>
      <c r="J201" s="986" t="e">
        <f>#REF!</f>
        <v>#REF!</v>
      </c>
      <c r="K201" s="986"/>
      <c r="L201" s="986"/>
      <c r="M201" s="986"/>
      <c r="N201" s="467"/>
      <c r="AH201" s="601"/>
      <c r="AI201" s="601"/>
      <c r="AK201" s="600"/>
      <c r="AL201" s="601"/>
    </row>
    <row r="202" spans="1:38" s="541" customFormat="1" ht="19.5" hidden="1" customHeight="1" x14ac:dyDescent="0.3">
      <c r="A202" s="598" t="e">
        <f>#REF!</f>
        <v>#REF!</v>
      </c>
      <c r="B202" s="598"/>
      <c r="C202" s="598"/>
      <c r="D202" s="598"/>
      <c r="E202" s="598"/>
      <c r="F202" s="598"/>
      <c r="G202" s="598"/>
      <c r="H202" s="598"/>
      <c r="I202" s="599" t="e">
        <f>#REF!</f>
        <v>#REF!</v>
      </c>
      <c r="J202" s="986" t="e">
        <f>#REF!</f>
        <v>#REF!</v>
      </c>
      <c r="K202" s="986"/>
      <c r="L202" s="986"/>
      <c r="M202" s="986"/>
      <c r="N202" s="467"/>
      <c r="AH202" s="601"/>
      <c r="AI202" s="601"/>
      <c r="AK202" s="600"/>
      <c r="AL202" s="601"/>
    </row>
    <row r="203" spans="1:38" s="541" customFormat="1" ht="19.5" hidden="1" customHeight="1" x14ac:dyDescent="0.3">
      <c r="A203" s="598" t="e">
        <f>#REF!</f>
        <v>#REF!</v>
      </c>
      <c r="B203" s="598"/>
      <c r="C203" s="598"/>
      <c r="D203" s="598"/>
      <c r="E203" s="598"/>
      <c r="F203" s="598"/>
      <c r="G203" s="598"/>
      <c r="H203" s="598"/>
      <c r="I203" s="599" t="e">
        <f>#REF!</f>
        <v>#REF!</v>
      </c>
      <c r="J203" s="986" t="e">
        <f>#REF!</f>
        <v>#REF!</v>
      </c>
      <c r="K203" s="986"/>
      <c r="L203" s="986"/>
      <c r="M203" s="986"/>
      <c r="N203" s="467"/>
      <c r="AH203" s="601"/>
      <c r="AI203" s="601"/>
      <c r="AK203" s="600"/>
      <c r="AL203" s="601"/>
    </row>
    <row r="204" spans="1:38" s="541" customFormat="1" ht="19.5" hidden="1" customHeight="1" x14ac:dyDescent="0.3">
      <c r="A204" s="598" t="e">
        <f>#REF!</f>
        <v>#REF!</v>
      </c>
      <c r="B204" s="598"/>
      <c r="C204" s="598"/>
      <c r="D204" s="598"/>
      <c r="E204" s="598"/>
      <c r="F204" s="598"/>
      <c r="G204" s="598"/>
      <c r="H204" s="598"/>
      <c r="I204" s="599" t="e">
        <f>#REF!</f>
        <v>#REF!</v>
      </c>
      <c r="J204" s="986" t="e">
        <f>#REF!</f>
        <v>#REF!</v>
      </c>
      <c r="K204" s="986"/>
      <c r="L204" s="986"/>
      <c r="M204" s="986"/>
      <c r="N204" s="467"/>
      <c r="AH204" s="601"/>
      <c r="AI204" s="601"/>
      <c r="AK204" s="600"/>
      <c r="AL204" s="601"/>
    </row>
    <row r="205" spans="1:38" s="541" customFormat="1" ht="19.5" hidden="1" customHeight="1" x14ac:dyDescent="0.3">
      <c r="A205" s="610"/>
      <c r="B205" s="610"/>
      <c r="C205" s="610"/>
      <c r="D205" s="610"/>
      <c r="E205" s="610"/>
      <c r="F205" s="610"/>
      <c r="G205" s="610"/>
      <c r="H205" s="610"/>
      <c r="I205" s="597" t="e">
        <f>#REF!</f>
        <v>#REF!</v>
      </c>
      <c r="J205" s="986" t="e">
        <f>#REF!</f>
        <v>#REF!</v>
      </c>
      <c r="K205" s="986"/>
      <c r="L205" s="986"/>
      <c r="M205" s="986"/>
      <c r="N205" s="467"/>
      <c r="AH205" s="601"/>
      <c r="AI205" s="601"/>
      <c r="AK205" s="601"/>
      <c r="AL205" s="601"/>
    </row>
    <row r="206" spans="1:38" s="541" customFormat="1" ht="33" hidden="1" customHeight="1" x14ac:dyDescent="0.3">
      <c r="A206" s="603" t="e">
        <f>#REF!</f>
        <v>#REF!</v>
      </c>
      <c r="B206" s="603"/>
      <c r="C206" s="603"/>
      <c r="D206" s="603"/>
      <c r="E206" s="603"/>
      <c r="F206" s="603"/>
      <c r="G206" s="603"/>
      <c r="H206" s="603"/>
      <c r="I206" s="597" t="e">
        <f>#REF!</f>
        <v>#REF!</v>
      </c>
      <c r="J206" s="986"/>
      <c r="K206" s="986"/>
      <c r="L206" s="986"/>
      <c r="M206" s="986"/>
      <c r="N206" s="467"/>
      <c r="AH206" s="601"/>
      <c r="AI206" s="601"/>
      <c r="AK206" s="601"/>
      <c r="AL206" s="601"/>
    </row>
    <row r="207" spans="1:38" s="541" customFormat="1" ht="33" hidden="1" customHeight="1" x14ac:dyDescent="0.3">
      <c r="A207" s="598" t="e">
        <f>#REF!</f>
        <v>#REF!</v>
      </c>
      <c r="B207" s="598"/>
      <c r="C207" s="598"/>
      <c r="D207" s="598"/>
      <c r="E207" s="598"/>
      <c r="F207" s="598"/>
      <c r="G207" s="598"/>
      <c r="H207" s="598"/>
      <c r="I207" s="599" t="e">
        <f>#REF!</f>
        <v>#REF!</v>
      </c>
      <c r="J207" s="986" t="e">
        <f>#REF!</f>
        <v>#REF!</v>
      </c>
      <c r="K207" s="986"/>
      <c r="L207" s="986"/>
      <c r="M207" s="986"/>
      <c r="N207" s="467"/>
      <c r="AH207" s="601"/>
      <c r="AI207" s="601"/>
      <c r="AK207" s="600"/>
      <c r="AL207" s="601"/>
    </row>
    <row r="208" spans="1:38" s="541" customFormat="1" ht="19.5" hidden="1" customHeight="1" x14ac:dyDescent="0.3">
      <c r="A208" s="598" t="e">
        <f>#REF!</f>
        <v>#REF!</v>
      </c>
      <c r="B208" s="598"/>
      <c r="C208" s="598"/>
      <c r="D208" s="598"/>
      <c r="E208" s="598"/>
      <c r="F208" s="598"/>
      <c r="G208" s="598"/>
      <c r="H208" s="598"/>
      <c r="I208" s="599" t="e">
        <f>#REF!</f>
        <v>#REF!</v>
      </c>
      <c r="J208" s="986" t="e">
        <f>#REF!</f>
        <v>#REF!</v>
      </c>
      <c r="K208" s="986"/>
      <c r="L208" s="986"/>
      <c r="M208" s="986"/>
      <c r="N208" s="467"/>
      <c r="AH208" s="601"/>
      <c r="AI208" s="601"/>
      <c r="AK208" s="600"/>
      <c r="AL208" s="601"/>
    </row>
    <row r="209" spans="1:38" s="541" customFormat="1" ht="19.5" hidden="1" customHeight="1" x14ac:dyDescent="0.3">
      <c r="A209" s="598" t="e">
        <f>#REF!</f>
        <v>#REF!</v>
      </c>
      <c r="B209" s="598"/>
      <c r="C209" s="598"/>
      <c r="D209" s="598"/>
      <c r="E209" s="598"/>
      <c r="F209" s="598"/>
      <c r="G209" s="598"/>
      <c r="H209" s="598"/>
      <c r="I209" s="599" t="e">
        <f>#REF!</f>
        <v>#REF!</v>
      </c>
      <c r="J209" s="986" t="e">
        <f>#REF!</f>
        <v>#REF!</v>
      </c>
      <c r="K209" s="986"/>
      <c r="L209" s="986"/>
      <c r="M209" s="986"/>
      <c r="N209" s="467"/>
      <c r="AH209" s="601"/>
      <c r="AI209" s="601"/>
      <c r="AK209" s="600"/>
      <c r="AL209" s="601"/>
    </row>
    <row r="210" spans="1:38" s="541" customFormat="1" ht="19.5" hidden="1" customHeight="1" x14ac:dyDescent="0.3">
      <c r="A210" s="610" t="e">
        <f>#REF!</f>
        <v>#REF!</v>
      </c>
      <c r="B210" s="610"/>
      <c r="C210" s="610"/>
      <c r="D210" s="610"/>
      <c r="E210" s="610"/>
      <c r="F210" s="610"/>
      <c r="G210" s="610"/>
      <c r="H210" s="610"/>
      <c r="I210" s="597" t="e">
        <f>#REF!</f>
        <v>#REF!</v>
      </c>
      <c r="J210" s="986" t="e">
        <f>#REF!</f>
        <v>#REF!</v>
      </c>
      <c r="K210" s="986"/>
      <c r="L210" s="986"/>
      <c r="M210" s="986"/>
      <c r="N210" s="467"/>
      <c r="AH210" s="601"/>
      <c r="AI210" s="601"/>
      <c r="AK210" s="601"/>
      <c r="AL210" s="601"/>
    </row>
    <row r="211" spans="1:38" s="541" customFormat="1" ht="33" hidden="1" customHeight="1" x14ac:dyDescent="0.3">
      <c r="A211" s="603" t="e">
        <f>#REF!</f>
        <v>#REF!</v>
      </c>
      <c r="B211" s="603"/>
      <c r="C211" s="603"/>
      <c r="D211" s="603"/>
      <c r="E211" s="603"/>
      <c r="F211" s="603"/>
      <c r="G211" s="603"/>
      <c r="H211" s="603"/>
      <c r="I211" s="597" t="e">
        <f>#REF!</f>
        <v>#REF!</v>
      </c>
      <c r="J211" s="986"/>
      <c r="K211" s="986"/>
      <c r="L211" s="986"/>
      <c r="M211" s="986"/>
      <c r="N211" s="467"/>
      <c r="AH211" s="601"/>
      <c r="AI211" s="601"/>
      <c r="AK211" s="601"/>
      <c r="AL211" s="601"/>
    </row>
    <row r="212" spans="1:38" s="541" customFormat="1" ht="19.5" hidden="1" customHeight="1" x14ac:dyDescent="0.3">
      <c r="A212" s="598" t="e">
        <f>#REF!</f>
        <v>#REF!</v>
      </c>
      <c r="B212" s="598"/>
      <c r="C212" s="598"/>
      <c r="D212" s="598"/>
      <c r="E212" s="598"/>
      <c r="F212" s="598"/>
      <c r="G212" s="598"/>
      <c r="H212" s="598"/>
      <c r="I212" s="599" t="e">
        <f>#REF!</f>
        <v>#REF!</v>
      </c>
      <c r="J212" s="986" t="e">
        <f>#REF!</f>
        <v>#REF!</v>
      </c>
      <c r="K212" s="986"/>
      <c r="L212" s="986"/>
      <c r="M212" s="986"/>
      <c r="N212" s="467"/>
      <c r="AH212" s="601"/>
      <c r="AI212" s="601"/>
      <c r="AK212" s="600"/>
      <c r="AL212" s="601"/>
    </row>
    <row r="213" spans="1:38" s="541" customFormat="1" ht="19.5" hidden="1" customHeight="1" x14ac:dyDescent="0.3">
      <c r="A213" s="598" t="e">
        <f>#REF!</f>
        <v>#REF!</v>
      </c>
      <c r="B213" s="598"/>
      <c r="C213" s="598"/>
      <c r="D213" s="598"/>
      <c r="E213" s="598"/>
      <c r="F213" s="598"/>
      <c r="G213" s="598"/>
      <c r="H213" s="598"/>
      <c r="I213" s="599" t="e">
        <f>#REF!</f>
        <v>#REF!</v>
      </c>
      <c r="J213" s="986" t="e">
        <f>#REF!</f>
        <v>#REF!</v>
      </c>
      <c r="K213" s="986"/>
      <c r="L213" s="986"/>
      <c r="M213" s="986"/>
      <c r="N213" s="467"/>
      <c r="AH213" s="601"/>
      <c r="AI213" s="601"/>
      <c r="AK213" s="600"/>
      <c r="AL213" s="601"/>
    </row>
    <row r="214" spans="1:38" s="541" customFormat="1" ht="32.25" hidden="1" customHeight="1" x14ac:dyDescent="0.3">
      <c r="A214" s="598" t="e">
        <f>#REF!</f>
        <v>#REF!</v>
      </c>
      <c r="B214" s="598"/>
      <c r="C214" s="598"/>
      <c r="D214" s="598"/>
      <c r="E214" s="598"/>
      <c r="F214" s="598"/>
      <c r="G214" s="598"/>
      <c r="H214" s="598"/>
      <c r="I214" s="599" t="e">
        <f>#REF!</f>
        <v>#REF!</v>
      </c>
      <c r="J214" s="986" t="e">
        <f>#REF!</f>
        <v>#REF!</v>
      </c>
      <c r="K214" s="986"/>
      <c r="L214" s="986"/>
      <c r="M214" s="986"/>
      <c r="N214" s="467"/>
      <c r="AH214" s="601"/>
      <c r="AI214" s="601"/>
      <c r="AK214" s="600"/>
      <c r="AL214" s="601"/>
    </row>
    <row r="215" spans="1:38" s="541" customFormat="1" ht="19.5" hidden="1" customHeight="1" x14ac:dyDescent="0.3">
      <c r="A215" s="598" t="e">
        <f>#REF!</f>
        <v>#REF!</v>
      </c>
      <c r="B215" s="598"/>
      <c r="C215" s="598"/>
      <c r="D215" s="598"/>
      <c r="E215" s="598"/>
      <c r="F215" s="598"/>
      <c r="G215" s="598"/>
      <c r="H215" s="598"/>
      <c r="I215" s="599" t="e">
        <f>#REF!</f>
        <v>#REF!</v>
      </c>
      <c r="J215" s="986" t="e">
        <f>#REF!</f>
        <v>#REF!</v>
      </c>
      <c r="K215" s="986"/>
      <c r="L215" s="986"/>
      <c r="M215" s="986"/>
      <c r="N215" s="467"/>
      <c r="AH215" s="601"/>
      <c r="AI215" s="601"/>
      <c r="AK215" s="600"/>
      <c r="AL215" s="601"/>
    </row>
    <row r="216" spans="1:38" s="541" customFormat="1" ht="19.5" hidden="1" customHeight="1" x14ac:dyDescent="0.3">
      <c r="A216" s="602"/>
      <c r="B216" s="602"/>
      <c r="C216" s="602"/>
      <c r="D216" s="602"/>
      <c r="E216" s="602"/>
      <c r="F216" s="602"/>
      <c r="G216" s="602"/>
      <c r="H216" s="602"/>
      <c r="I216" s="597" t="e">
        <f>#REF!</f>
        <v>#REF!</v>
      </c>
      <c r="J216" s="986" t="e">
        <f>#REF!</f>
        <v>#REF!</v>
      </c>
      <c r="K216" s="986"/>
      <c r="L216" s="986"/>
      <c r="M216" s="986"/>
      <c r="N216" s="593"/>
      <c r="AH216" s="601"/>
      <c r="AI216" s="601"/>
      <c r="AK216" s="601"/>
      <c r="AL216" s="601"/>
    </row>
    <row r="217" spans="1:38" s="541" customFormat="1" hidden="1" x14ac:dyDescent="0.3">
      <c r="A217" s="605"/>
      <c r="B217" s="605"/>
      <c r="C217" s="605"/>
      <c r="D217" s="605"/>
      <c r="E217" s="605"/>
      <c r="F217" s="605"/>
      <c r="G217" s="605"/>
      <c r="H217" s="605"/>
      <c r="I217" s="597" t="e">
        <f>#REF!</f>
        <v>#REF!</v>
      </c>
      <c r="J217" s="986" t="e">
        <f>#REF!</f>
        <v>#REF!</v>
      </c>
      <c r="K217" s="986"/>
      <c r="L217" s="986"/>
      <c r="M217" s="986"/>
      <c r="N217" s="593"/>
      <c r="AH217" s="601"/>
      <c r="AI217" s="601"/>
      <c r="AK217" s="601"/>
      <c r="AL217" s="601"/>
    </row>
    <row r="218" spans="1:38" s="541" customFormat="1" ht="19.5" hidden="1" customHeight="1" x14ac:dyDescent="0.3">
      <c r="A218" s="607"/>
      <c r="B218" s="607"/>
      <c r="C218" s="607"/>
      <c r="D218" s="607"/>
      <c r="E218" s="607"/>
      <c r="F218" s="607"/>
      <c r="G218" s="607"/>
      <c r="H218" s="607"/>
      <c r="I218" s="597" t="e">
        <f>#REF!</f>
        <v>#REF!</v>
      </c>
      <c r="J218" s="986" t="e">
        <f>#REF!</f>
        <v>#REF!</v>
      </c>
      <c r="K218" s="986"/>
      <c r="L218" s="986"/>
      <c r="M218" s="986"/>
      <c r="N218" s="593"/>
      <c r="AH218" s="601"/>
      <c r="AI218" s="601"/>
      <c r="AK218" s="601"/>
      <c r="AL218" s="601"/>
    </row>
    <row r="219" spans="1:38" s="542" customFormat="1" x14ac:dyDescent="0.3">
      <c r="A219" s="611"/>
      <c r="B219" s="611"/>
      <c r="C219" s="611"/>
      <c r="D219" s="611"/>
      <c r="E219" s="611"/>
      <c r="F219" s="611"/>
      <c r="G219" s="611"/>
      <c r="H219" s="611"/>
      <c r="I219" s="612"/>
      <c r="J219" s="987"/>
      <c r="K219" s="987"/>
      <c r="L219" s="987"/>
      <c r="M219" s="987"/>
      <c r="N219" s="540"/>
      <c r="O219" s="541"/>
    </row>
    <row r="220" spans="1:38" s="542" customFormat="1" x14ac:dyDescent="0.3">
      <c r="A220" s="590"/>
      <c r="B220" s="590"/>
      <c r="C220" s="590"/>
      <c r="D220" s="590"/>
      <c r="E220" s="590"/>
      <c r="F220" s="590"/>
      <c r="G220" s="590"/>
      <c r="H220" s="590"/>
      <c r="I220" s="591"/>
      <c r="J220" s="591"/>
      <c r="K220" s="591"/>
      <c r="L220" s="591"/>
      <c r="M220" s="591"/>
      <c r="N220" s="540"/>
      <c r="O220" s="541"/>
    </row>
    <row r="221" spans="1:38" s="542" customFormat="1" x14ac:dyDescent="0.3">
      <c r="A221" s="590"/>
      <c r="B221" s="590"/>
      <c r="C221" s="590"/>
      <c r="D221" s="590"/>
      <c r="E221" s="590"/>
      <c r="F221" s="590"/>
      <c r="G221" s="590"/>
      <c r="H221" s="590"/>
      <c r="I221" s="591"/>
      <c r="J221" s="591"/>
      <c r="K221" s="591"/>
      <c r="L221" s="591"/>
      <c r="M221" s="591"/>
      <c r="N221" s="540"/>
      <c r="O221" s="541"/>
    </row>
  </sheetData>
  <sheetProtection password="CC69" sheet="1" formatColumns="0" formatRows="0" selectLockedCells="1"/>
  <customSheetViews>
    <customSheetView guid="{7B2C193D-327B-40D6-809F-9A3DFB75744C}" fitToPage="1" printArea="1" hiddenRows="1" hiddenColumns="1" view="pageBreakPreview">
      <selection activeCell="A8" sqref="A8"/>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1"/>
      <headerFooter alignWithMargins="0">
        <oddFooter>&amp;R&amp;"Book Antiqua,Bold"&amp;10Schedule-7/ Page &amp;P of &amp;N</oddFooter>
      </headerFooter>
    </customSheetView>
    <customSheetView guid="{0D897A0D-14C5-4BD1-B11A-C8754685A103}" fitToPage="1" printArea="1" hiddenRows="1" hiddenColumns="1" view="pageBreakPreview" topLeftCell="A10">
      <selection activeCell="H10" sqref="H10"/>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2"/>
      <headerFooter alignWithMargins="0">
        <oddFooter>&amp;R&amp;"Book Antiqua,Bold"&amp;10Schedule-7/ Page &amp;P of &amp;N</oddFooter>
      </headerFooter>
    </customSheetView>
    <customSheetView guid="{302D9D75-0757-45DA-AFBF-614F08F1401B}"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3"/>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4"/>
      <headerFooter alignWithMargins="0">
        <oddFooter>&amp;R&amp;"Book Antiqua,Bold"&amp;10Schedule-7/ Page &amp;P of &amp;N</oddFooter>
      </headerFooter>
    </customSheetView>
  </customSheetViews>
  <mergeCells count="146">
    <mergeCell ref="I11:J11"/>
    <mergeCell ref="A13:M13"/>
    <mergeCell ref="AH14:AI14"/>
    <mergeCell ref="AK14:AL14"/>
    <mergeCell ref="B16:N16"/>
    <mergeCell ref="F19:L19"/>
    <mergeCell ref="A3:M3"/>
    <mergeCell ref="A4:M4"/>
    <mergeCell ref="A7:J7"/>
    <mergeCell ref="I8:J8"/>
    <mergeCell ref="I9:J9"/>
    <mergeCell ref="I10:J10"/>
    <mergeCell ref="E27:M27"/>
    <mergeCell ref="A102:M102"/>
    <mergeCell ref="A103:M103"/>
    <mergeCell ref="A106:J106"/>
    <mergeCell ref="I107:J107"/>
    <mergeCell ref="I108:J108"/>
    <mergeCell ref="A20:H20"/>
    <mergeCell ref="A21:H21"/>
    <mergeCell ref="B23:O23"/>
    <mergeCell ref="J24:M24"/>
    <mergeCell ref="J25:M25"/>
    <mergeCell ref="J26:M26"/>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90:M190"/>
    <mergeCell ref="J191:M191"/>
    <mergeCell ref="J192:M192"/>
    <mergeCell ref="J193:M193"/>
    <mergeCell ref="J194:M194"/>
    <mergeCell ref="J195:M195"/>
    <mergeCell ref="J184:M184"/>
    <mergeCell ref="J185:M185"/>
    <mergeCell ref="J186:M186"/>
    <mergeCell ref="J187:M187"/>
    <mergeCell ref="J188:M188"/>
    <mergeCell ref="J189:M189"/>
    <mergeCell ref="J202:M202"/>
    <mergeCell ref="J203:M203"/>
    <mergeCell ref="J204:M204"/>
    <mergeCell ref="J205:M205"/>
    <mergeCell ref="J206:M206"/>
    <mergeCell ref="J207:M207"/>
    <mergeCell ref="J196:M196"/>
    <mergeCell ref="J197:M197"/>
    <mergeCell ref="J198:M198"/>
    <mergeCell ref="J199:M199"/>
    <mergeCell ref="J200:M200"/>
    <mergeCell ref="J201:M201"/>
    <mergeCell ref="J214:M214"/>
    <mergeCell ref="J215:M215"/>
    <mergeCell ref="J216:M216"/>
    <mergeCell ref="J217:M217"/>
    <mergeCell ref="J218:M218"/>
    <mergeCell ref="J219:M219"/>
    <mergeCell ref="J208:M208"/>
    <mergeCell ref="J209:M209"/>
    <mergeCell ref="J210:M210"/>
    <mergeCell ref="J211:M211"/>
    <mergeCell ref="J212:M212"/>
    <mergeCell ref="J213:M213"/>
  </mergeCells>
  <conditionalFormatting sqref="N17">
    <cfRule type="expression" dxfId="2" priority="2" stopIfTrue="1">
      <formula>#REF!=""</formula>
    </cfRule>
  </conditionalFormatting>
  <conditionalFormatting sqref="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5"/>
  <headerFooter alignWithMargins="0">
    <oddFooter>&amp;R&amp;"Book Antiqua,Bold"&amp;10Schedule-7/ Page &amp;P of &amp;N</oddFooter>
  </headerFooter>
  <rowBreaks count="1" manualBreakCount="1">
    <brk id="21" max="13" man="1"/>
  </rowBreaks>
  <colBreaks count="1" manualBreakCount="1">
    <brk id="13" max="1048575" man="1"/>
  </colBreaks>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zoomScaleNormal="100" zoomScaleSheetLayoutView="100" workbookViewId="0">
      <selection activeCell="G15" sqref="G15"/>
    </sheetView>
  </sheetViews>
  <sheetFormatPr defaultRowHeight="16.5" x14ac:dyDescent="0.3"/>
  <cols>
    <col min="1" max="2" width="6.625" style="631" customWidth="1"/>
    <col min="3" max="3" width="21.625" style="631" customWidth="1"/>
    <col min="4" max="4" width="13.375" style="631" customWidth="1"/>
    <col min="5" max="5" width="23.625" style="631" customWidth="1"/>
    <col min="6" max="6" width="11.875" style="631" customWidth="1"/>
    <col min="7" max="7" width="14.375" style="631" customWidth="1"/>
    <col min="8" max="8" width="15.625" style="618" hidden="1" customWidth="1"/>
    <col min="9" max="9" width="20" style="619" hidden="1" customWidth="1"/>
    <col min="10" max="10" width="41.5" style="619" hidden="1" customWidth="1"/>
    <col min="11" max="11" width="21.25" style="619" hidden="1" customWidth="1"/>
    <col min="12" max="12" width="14.25" style="619" hidden="1" customWidth="1"/>
    <col min="13" max="13" width="14.25" style="619" customWidth="1"/>
    <col min="14" max="16" width="9" style="620" customWidth="1"/>
    <col min="17" max="19" width="9" style="621"/>
    <col min="20" max="21" width="9" style="622"/>
    <col min="22" max="16384" width="9" style="623"/>
  </cols>
  <sheetData>
    <row r="1" spans="1:21" s="617" customFormat="1" ht="39.950000000000003" customHeight="1" x14ac:dyDescent="0.3">
      <c r="A1" s="1022" t="s">
        <v>216</v>
      </c>
      <c r="B1" s="1022"/>
      <c r="C1" s="1022"/>
      <c r="D1" s="1022"/>
      <c r="E1" s="1022"/>
      <c r="F1" s="1022"/>
      <c r="G1" s="1022"/>
      <c r="H1" s="613"/>
      <c r="I1" s="614"/>
      <c r="J1" s="614"/>
      <c r="K1" s="614"/>
      <c r="L1" s="614"/>
      <c r="M1" s="614"/>
      <c r="N1" s="614"/>
      <c r="O1" s="614"/>
      <c r="P1" s="614"/>
      <c r="Q1" s="615"/>
      <c r="R1" s="615"/>
      <c r="S1" s="615"/>
      <c r="T1" s="616"/>
      <c r="U1" s="616"/>
    </row>
    <row r="2" spans="1:21" ht="18" customHeight="1" x14ac:dyDescent="0.3">
      <c r="A2" s="436" t="str">
        <f>Cover!B3</f>
        <v>Specification No: CC/NT/W-TELE/DOM/A06/24/05146</v>
      </c>
      <c r="B2" s="436"/>
      <c r="C2" s="437"/>
      <c r="D2" s="438"/>
      <c r="E2" s="438"/>
      <c r="F2" s="438"/>
      <c r="G2" s="440" t="s">
        <v>217</v>
      </c>
    </row>
    <row r="3" spans="1:21" ht="18" customHeight="1" x14ac:dyDescent="0.3">
      <c r="A3" s="513"/>
      <c r="B3" s="513"/>
      <c r="C3" s="514"/>
      <c r="D3" s="535"/>
      <c r="E3" s="535"/>
      <c r="F3" s="535"/>
      <c r="G3" s="515"/>
    </row>
    <row r="4" spans="1:21" ht="18.95" customHeight="1" x14ac:dyDescent="0.3">
      <c r="A4" s="992" t="s">
        <v>218</v>
      </c>
      <c r="B4" s="992"/>
      <c r="C4" s="992"/>
      <c r="D4" s="992"/>
      <c r="E4" s="992"/>
      <c r="F4" s="992"/>
      <c r="G4" s="992"/>
    </row>
    <row r="5" spans="1:21" ht="21" customHeight="1" x14ac:dyDescent="0.3">
      <c r="A5" s="624" t="s">
        <v>5</v>
      </c>
      <c r="B5" s="624"/>
      <c r="C5" s="592"/>
      <c r="D5" s="592"/>
      <c r="E5" s="592"/>
      <c r="F5" s="592"/>
      <c r="G5" s="592"/>
    </row>
    <row r="6" spans="1:21" ht="21" customHeight="1" x14ac:dyDescent="0.3">
      <c r="A6" s="625" t="s">
        <v>219</v>
      </c>
      <c r="B6" s="625"/>
      <c r="C6" s="592"/>
      <c r="D6" s="592"/>
      <c r="E6" s="592"/>
      <c r="F6" s="592"/>
      <c r="G6" s="592"/>
    </row>
    <row r="7" spans="1:21" ht="21" customHeight="1" x14ac:dyDescent="0.3">
      <c r="A7" s="625" t="s">
        <v>8</v>
      </c>
      <c r="B7" s="625"/>
      <c r="C7" s="592"/>
      <c r="D7" s="592"/>
      <c r="E7" s="592"/>
      <c r="F7" s="592"/>
      <c r="G7" s="592"/>
    </row>
    <row r="8" spans="1:21" ht="21" customHeight="1" x14ac:dyDescent="0.3">
      <c r="A8" s="625" t="s">
        <v>10</v>
      </c>
      <c r="B8" s="625"/>
      <c r="C8" s="592"/>
      <c r="D8" s="592"/>
      <c r="E8" s="592"/>
      <c r="F8" s="592"/>
      <c r="G8" s="592"/>
    </row>
    <row r="9" spans="1:21" ht="21" customHeight="1" x14ac:dyDescent="0.3">
      <c r="A9" s="625" t="s">
        <v>220</v>
      </c>
      <c r="B9" s="625"/>
      <c r="C9" s="592"/>
      <c r="D9" s="592"/>
      <c r="E9" s="592"/>
      <c r="F9" s="592"/>
      <c r="G9" s="592"/>
    </row>
    <row r="10" spans="1:21" ht="21" customHeight="1" x14ac:dyDescent="0.3">
      <c r="A10" s="625" t="s">
        <v>221</v>
      </c>
      <c r="B10" s="625"/>
      <c r="C10" s="592"/>
      <c r="D10" s="592"/>
      <c r="E10" s="592"/>
      <c r="F10" s="592"/>
      <c r="G10" s="592"/>
    </row>
    <row r="11" spans="1:21" ht="21" customHeight="1" x14ac:dyDescent="0.3">
      <c r="A11" s="592"/>
      <c r="B11" s="592"/>
      <c r="C11" s="592"/>
      <c r="D11" s="592"/>
      <c r="E11" s="592"/>
      <c r="F11" s="592"/>
      <c r="G11" s="592"/>
    </row>
    <row r="12" spans="1:21" ht="87.75" customHeight="1" x14ac:dyDescent="0.3">
      <c r="A12" s="626" t="s">
        <v>222</v>
      </c>
      <c r="B12" s="626"/>
      <c r="C12" s="1023" t="str">
        <f>Cover!$B$2</f>
        <v>Package- II (a): OPGW works for PDD Ladakh associated with Establishment of SLDC cum REMC for UT of Ladakh under consultancy services to PDD, Ladakh</v>
      </c>
      <c r="D12" s="1023"/>
      <c r="E12" s="1023"/>
      <c r="F12" s="1023"/>
      <c r="G12" s="1023"/>
    </row>
    <row r="13" spans="1:21" ht="21" customHeight="1" x14ac:dyDescent="0.3">
      <c r="A13" s="627" t="s">
        <v>223</v>
      </c>
      <c r="B13" s="627"/>
      <c r="C13" s="628"/>
      <c r="D13" s="627"/>
      <c r="E13" s="627"/>
      <c r="F13" s="627"/>
      <c r="G13" s="627"/>
    </row>
    <row r="14" spans="1:21" ht="55.5" customHeight="1" x14ac:dyDescent="0.3">
      <c r="A14" s="1024" t="s">
        <v>224</v>
      </c>
      <c r="B14" s="1024"/>
      <c r="C14" s="1024"/>
      <c r="D14" s="1024"/>
      <c r="E14" s="1024"/>
      <c r="F14" s="1024"/>
      <c r="G14" s="1024"/>
      <c r="I14" s="629" t="s">
        <v>225</v>
      </c>
      <c r="J14" s="630" t="s">
        <v>226</v>
      </c>
    </row>
    <row r="15" spans="1:21" ht="69.95" customHeight="1" x14ac:dyDescent="0.3">
      <c r="B15" s="632">
        <v>1</v>
      </c>
      <c r="C15" s="1019" t="s">
        <v>227</v>
      </c>
      <c r="D15" s="1020"/>
      <c r="E15" s="1020"/>
      <c r="F15" s="1021"/>
      <c r="G15" s="633"/>
      <c r="H15" s="634">
        <f>'Sch-1'!N46+'Sch-2'!J47+'Sch-3 '!P27+'Sch-4'!P33+'Sch-4b'!P35+'Sch-8'!M20</f>
        <v>0</v>
      </c>
      <c r="I15" s="635">
        <f>IF(H15=0,0,G15/H15)</f>
        <v>0</v>
      </c>
    </row>
    <row r="16" spans="1:21" ht="69.95" customHeight="1" x14ac:dyDescent="0.3">
      <c r="B16" s="632">
        <v>2</v>
      </c>
      <c r="C16" s="1019" t="s">
        <v>307</v>
      </c>
      <c r="D16" s="1020"/>
      <c r="E16" s="1020"/>
      <c r="F16" s="1021"/>
      <c r="G16" s="636"/>
      <c r="H16" s="634">
        <f>'Sch-1'!N46+'Sch-2'!J47+'Sch-3 '!P27+'Sch-4'!P33+'Sch-4b'!P35+'Sch-8'!M20</f>
        <v>0</v>
      </c>
      <c r="I16" s="637">
        <f>G16</f>
        <v>0</v>
      </c>
    </row>
    <row r="17" spans="1:21" s="638" customFormat="1" ht="54.95" customHeight="1" x14ac:dyDescent="0.3">
      <c r="B17" s="639">
        <v>3</v>
      </c>
      <c r="C17" s="1008" t="s">
        <v>228</v>
      </c>
      <c r="D17" s="1009"/>
      <c r="E17" s="1009"/>
      <c r="F17" s="1010"/>
      <c r="G17" s="640"/>
      <c r="H17" s="641"/>
      <c r="I17" s="642"/>
      <c r="J17" s="642"/>
      <c r="K17" s="642"/>
      <c r="L17" s="642"/>
      <c r="M17" s="642"/>
      <c r="N17" s="643"/>
      <c r="O17" s="643"/>
      <c r="P17" s="643"/>
      <c r="Q17" s="644"/>
      <c r="R17" s="644"/>
      <c r="S17" s="644"/>
      <c r="T17" s="645"/>
      <c r="U17" s="645"/>
    </row>
    <row r="18" spans="1:21" s="638" customFormat="1" ht="21" customHeight="1" x14ac:dyDescent="0.3">
      <c r="B18" s="646"/>
      <c r="C18" s="647" t="s">
        <v>229</v>
      </c>
      <c r="D18" s="648"/>
      <c r="E18" s="649"/>
      <c r="F18" s="650" t="s">
        <v>230</v>
      </c>
      <c r="G18" s="651"/>
      <c r="H18" s="652">
        <f>'Sch-1'!N46</f>
        <v>0</v>
      </c>
      <c r="I18" s="653">
        <f t="shared" ref="I18:I23" si="0">IF(H18=0,0,G18/H18)</f>
        <v>0</v>
      </c>
      <c r="J18" s="654" t="s">
        <v>231</v>
      </c>
      <c r="K18" s="655">
        <f>I15+I16+I18+I25</f>
        <v>0</v>
      </c>
      <c r="L18" s="642"/>
      <c r="M18" s="642"/>
      <c r="N18" s="643"/>
      <c r="O18" s="643"/>
      <c r="P18" s="643"/>
      <c r="Q18" s="644"/>
      <c r="R18" s="644"/>
      <c r="S18" s="644"/>
      <c r="T18" s="645"/>
      <c r="U18" s="645"/>
    </row>
    <row r="19" spans="1:21" s="638" customFormat="1" ht="21" customHeight="1" x14ac:dyDescent="0.3">
      <c r="B19" s="646"/>
      <c r="C19" s="656" t="s">
        <v>232</v>
      </c>
      <c r="D19" s="648"/>
      <c r="E19" s="649"/>
      <c r="F19" s="650" t="s">
        <v>230</v>
      </c>
      <c r="G19" s="651"/>
      <c r="H19" s="652">
        <f>'Sch-2'!J47</f>
        <v>0</v>
      </c>
      <c r="I19" s="653">
        <f t="shared" si="0"/>
        <v>0</v>
      </c>
      <c r="J19" s="654" t="s">
        <v>232</v>
      </c>
      <c r="K19" s="655">
        <f>I15+I16+I19+I26</f>
        <v>0</v>
      </c>
      <c r="L19" s="642"/>
      <c r="M19" s="642"/>
      <c r="N19" s="643"/>
      <c r="O19" s="643"/>
      <c r="P19" s="643"/>
      <c r="Q19" s="644"/>
      <c r="R19" s="644"/>
      <c r="S19" s="644"/>
      <c r="T19" s="645"/>
      <c r="U19" s="645"/>
    </row>
    <row r="20" spans="1:21" s="638" customFormat="1" ht="21" customHeight="1" x14ac:dyDescent="0.3">
      <c r="B20" s="646"/>
      <c r="C20" s="656" t="s">
        <v>233</v>
      </c>
      <c r="D20" s="648"/>
      <c r="E20" s="649"/>
      <c r="F20" s="650" t="s">
        <v>230</v>
      </c>
      <c r="G20" s="651"/>
      <c r="H20" s="652">
        <f>'Sch-3 '!P27</f>
        <v>0</v>
      </c>
      <c r="I20" s="653">
        <f t="shared" si="0"/>
        <v>0</v>
      </c>
      <c r="J20" s="654" t="s">
        <v>233</v>
      </c>
      <c r="K20" s="655">
        <f>I15+I16+I20+I27</f>
        <v>0</v>
      </c>
      <c r="L20" s="642"/>
      <c r="M20" s="642"/>
      <c r="N20" s="643"/>
      <c r="O20" s="643"/>
      <c r="P20" s="643"/>
      <c r="Q20" s="644"/>
      <c r="R20" s="644"/>
      <c r="S20" s="644"/>
      <c r="T20" s="645"/>
      <c r="U20" s="645"/>
    </row>
    <row r="21" spans="1:21" s="638" customFormat="1" ht="21" customHeight="1" x14ac:dyDescent="0.3">
      <c r="B21" s="646"/>
      <c r="C21" s="647" t="s">
        <v>234</v>
      </c>
      <c r="D21" s="648"/>
      <c r="E21" s="649"/>
      <c r="F21" s="650" t="s">
        <v>230</v>
      </c>
      <c r="G21" s="651"/>
      <c r="H21" s="652">
        <f>'Sch-4'!P33</f>
        <v>0</v>
      </c>
      <c r="I21" s="653">
        <f t="shared" si="0"/>
        <v>0</v>
      </c>
      <c r="J21" s="654" t="s">
        <v>234</v>
      </c>
      <c r="K21" s="655">
        <f>I15+I16+I21+I28</f>
        <v>0</v>
      </c>
      <c r="L21" s="642"/>
      <c r="M21" s="642"/>
      <c r="N21" s="643"/>
      <c r="O21" s="643"/>
      <c r="P21" s="643"/>
      <c r="Q21" s="644"/>
      <c r="R21" s="644"/>
      <c r="S21" s="644"/>
      <c r="T21" s="645"/>
      <c r="U21" s="645"/>
    </row>
    <row r="22" spans="1:21" s="638" customFormat="1" ht="21" customHeight="1" x14ac:dyDescent="0.3">
      <c r="B22" s="646"/>
      <c r="C22" s="647" t="s">
        <v>235</v>
      </c>
      <c r="D22" s="648"/>
      <c r="E22" s="649"/>
      <c r="F22" s="650" t="s">
        <v>230</v>
      </c>
      <c r="G22" s="651"/>
      <c r="H22" s="652">
        <f>'Sch-4b'!P35</f>
        <v>0</v>
      </c>
      <c r="I22" s="653">
        <f t="shared" si="0"/>
        <v>0</v>
      </c>
      <c r="J22" s="654" t="s">
        <v>236</v>
      </c>
      <c r="K22" s="655">
        <f>I15+I16+I22+I29</f>
        <v>0</v>
      </c>
      <c r="L22" s="642"/>
      <c r="M22" s="642"/>
      <c r="N22" s="643"/>
      <c r="O22" s="643"/>
      <c r="P22" s="643"/>
      <c r="Q22" s="644"/>
      <c r="R22" s="644"/>
      <c r="S22" s="644"/>
      <c r="T22" s="645"/>
      <c r="U22" s="645"/>
    </row>
    <row r="23" spans="1:21" s="638" customFormat="1" ht="23.25" customHeight="1" x14ac:dyDescent="0.3">
      <c r="B23" s="657"/>
      <c r="C23" s="658" t="s">
        <v>237</v>
      </c>
      <c r="D23" s="659"/>
      <c r="E23" s="649"/>
      <c r="F23" s="660" t="s">
        <v>230</v>
      </c>
      <c r="G23" s="661"/>
      <c r="H23" s="652">
        <f>'[1]Sch-7'!M20</f>
        <v>0</v>
      </c>
      <c r="I23" s="653">
        <f t="shared" si="0"/>
        <v>0</v>
      </c>
      <c r="J23" s="654" t="s">
        <v>237</v>
      </c>
      <c r="K23" s="655">
        <f>I15+I16+I23+I30</f>
        <v>0</v>
      </c>
      <c r="L23" s="642"/>
      <c r="M23" s="642"/>
      <c r="N23" s="643"/>
      <c r="O23" s="643"/>
      <c r="P23" s="643"/>
      <c r="Q23" s="644"/>
      <c r="R23" s="644"/>
      <c r="S23" s="644"/>
      <c r="T23" s="645"/>
      <c r="U23" s="645"/>
    </row>
    <row r="24" spans="1:21" s="638" customFormat="1" ht="54.95" customHeight="1" x14ac:dyDescent="0.3">
      <c r="B24" s="639">
        <v>4</v>
      </c>
      <c r="C24" s="1011" t="s">
        <v>308</v>
      </c>
      <c r="D24" s="1012"/>
      <c r="E24" s="1012"/>
      <c r="F24" s="1013"/>
      <c r="G24" s="640"/>
      <c r="H24" s="641"/>
      <c r="I24" s="642"/>
      <c r="J24" s="642"/>
      <c r="K24" s="642"/>
      <c r="L24" s="642"/>
      <c r="M24" s="642"/>
      <c r="N24" s="643"/>
      <c r="O24" s="643"/>
      <c r="P24" s="643"/>
      <c r="Q24" s="644"/>
      <c r="R24" s="644"/>
      <c r="S24" s="644"/>
      <c r="T24" s="645"/>
      <c r="U24" s="645"/>
    </row>
    <row r="25" spans="1:21" s="638" customFormat="1" ht="21" customHeight="1" x14ac:dyDescent="0.3">
      <c r="A25" s="662"/>
      <c r="B25" s="646"/>
      <c r="C25" s="647" t="s">
        <v>238</v>
      </c>
      <c r="D25" s="648"/>
      <c r="E25" s="663"/>
      <c r="F25" s="650" t="s">
        <v>239</v>
      </c>
      <c r="G25" s="664"/>
      <c r="H25" s="652">
        <f>'Sch-1'!N46</f>
        <v>0</v>
      </c>
      <c r="I25" s="665">
        <f t="shared" ref="I25:I30" si="1">G25</f>
        <v>0</v>
      </c>
      <c r="J25" s="642"/>
      <c r="K25" s="642"/>
      <c r="L25" s="642"/>
      <c r="M25" s="642"/>
      <c r="N25" s="643"/>
      <c r="O25" s="643"/>
      <c r="P25" s="643"/>
      <c r="Q25" s="644"/>
      <c r="R25" s="644"/>
      <c r="S25" s="644"/>
      <c r="T25" s="645"/>
      <c r="U25" s="645"/>
    </row>
    <row r="26" spans="1:21" s="638" customFormat="1" ht="21" customHeight="1" x14ac:dyDescent="0.3">
      <c r="A26" s="662"/>
      <c r="B26" s="646"/>
      <c r="C26" s="656" t="s">
        <v>232</v>
      </c>
      <c r="D26" s="648"/>
      <c r="E26" s="663"/>
      <c r="F26" s="650" t="s">
        <v>239</v>
      </c>
      <c r="G26" s="664"/>
      <c r="H26" s="652">
        <f>'Sch-2'!J47</f>
        <v>0</v>
      </c>
      <c r="I26" s="665">
        <f t="shared" si="1"/>
        <v>0</v>
      </c>
      <c r="J26" s="642"/>
      <c r="K26" s="642"/>
      <c r="L26" s="642"/>
      <c r="M26" s="642"/>
      <c r="N26" s="643"/>
      <c r="O26" s="643"/>
      <c r="P26" s="643"/>
      <c r="Q26" s="644"/>
      <c r="R26" s="644"/>
      <c r="S26" s="644"/>
      <c r="T26" s="645"/>
      <c r="U26" s="645"/>
    </row>
    <row r="27" spans="1:21" s="638" customFormat="1" ht="21" customHeight="1" x14ac:dyDescent="0.3">
      <c r="A27" s="662"/>
      <c r="B27" s="646"/>
      <c r="C27" s="656" t="s">
        <v>233</v>
      </c>
      <c r="D27" s="648"/>
      <c r="E27" s="663"/>
      <c r="F27" s="650" t="s">
        <v>239</v>
      </c>
      <c r="G27" s="664"/>
      <c r="H27" s="652">
        <f>'Sch-3 '!P27</f>
        <v>0</v>
      </c>
      <c r="I27" s="665">
        <f t="shared" si="1"/>
        <v>0</v>
      </c>
      <c r="J27" s="642"/>
      <c r="K27" s="642"/>
      <c r="L27" s="642"/>
      <c r="M27" s="642"/>
      <c r="N27" s="643"/>
      <c r="O27" s="643"/>
      <c r="P27" s="643"/>
      <c r="Q27" s="644"/>
      <c r="R27" s="644"/>
      <c r="S27" s="644"/>
      <c r="T27" s="645"/>
      <c r="U27" s="645"/>
    </row>
    <row r="28" spans="1:21" s="638" customFormat="1" ht="21" customHeight="1" x14ac:dyDescent="0.3">
      <c r="A28" s="662"/>
      <c r="B28" s="646"/>
      <c r="C28" s="647" t="s">
        <v>234</v>
      </c>
      <c r="D28" s="648"/>
      <c r="E28" s="663"/>
      <c r="F28" s="650" t="s">
        <v>239</v>
      </c>
      <c r="G28" s="664"/>
      <c r="H28" s="652">
        <f>'Sch-4'!P33</f>
        <v>0</v>
      </c>
      <c r="I28" s="665">
        <f t="shared" si="1"/>
        <v>0</v>
      </c>
      <c r="J28" s="642"/>
      <c r="K28" s="642"/>
      <c r="L28" s="642"/>
      <c r="M28" s="642"/>
      <c r="N28" s="643"/>
      <c r="O28" s="643"/>
      <c r="P28" s="643"/>
      <c r="Q28" s="644"/>
      <c r="R28" s="644"/>
      <c r="S28" s="644"/>
      <c r="T28" s="645"/>
      <c r="U28" s="645"/>
    </row>
    <row r="29" spans="1:21" s="638" customFormat="1" ht="21" customHeight="1" x14ac:dyDescent="0.3">
      <c r="A29" s="662"/>
      <c r="B29" s="646"/>
      <c r="C29" s="647" t="s">
        <v>235</v>
      </c>
      <c r="D29" s="648"/>
      <c r="E29" s="663"/>
      <c r="F29" s="650" t="s">
        <v>239</v>
      </c>
      <c r="G29" s="664"/>
      <c r="H29" s="652">
        <f>'Sch-4b'!P35</f>
        <v>0</v>
      </c>
      <c r="I29" s="665">
        <f t="shared" si="1"/>
        <v>0</v>
      </c>
      <c r="J29" s="642"/>
      <c r="K29" s="642"/>
      <c r="L29" s="642"/>
      <c r="M29" s="642"/>
      <c r="N29" s="643"/>
      <c r="O29" s="643"/>
      <c r="P29" s="643"/>
      <c r="Q29" s="644"/>
      <c r="R29" s="644"/>
      <c r="S29" s="644"/>
      <c r="T29" s="645"/>
      <c r="U29" s="645"/>
    </row>
    <row r="30" spans="1:21" s="638" customFormat="1" ht="21" customHeight="1" x14ac:dyDescent="0.3">
      <c r="A30" s="662"/>
      <c r="B30" s="657"/>
      <c r="C30" s="658" t="s">
        <v>237</v>
      </c>
      <c r="D30" s="659"/>
      <c r="E30" s="666"/>
      <c r="F30" s="660" t="s">
        <v>239</v>
      </c>
      <c r="G30" s="661"/>
      <c r="H30" s="652">
        <f>'[1]Sch-7'!M20</f>
        <v>0</v>
      </c>
      <c r="I30" s="665">
        <f t="shared" si="1"/>
        <v>0</v>
      </c>
      <c r="J30" s="642"/>
      <c r="K30" s="642"/>
      <c r="L30" s="642"/>
      <c r="M30" s="642"/>
      <c r="N30" s="643"/>
      <c r="O30" s="643"/>
      <c r="P30" s="643"/>
      <c r="Q30" s="644"/>
      <c r="R30" s="644"/>
      <c r="S30" s="644"/>
      <c r="T30" s="645"/>
      <c r="U30" s="645"/>
    </row>
    <row r="31" spans="1:21" s="638" customFormat="1" x14ac:dyDescent="0.3">
      <c r="A31" s="662"/>
      <c r="B31" s="667"/>
      <c r="C31" s="1014" t="s">
        <v>240</v>
      </c>
      <c r="D31" s="1015"/>
      <c r="E31" s="1015"/>
      <c r="F31" s="1015"/>
      <c r="G31" s="1015"/>
      <c r="H31" s="641"/>
      <c r="I31" s="642"/>
      <c r="J31" s="642"/>
      <c r="K31" s="642"/>
      <c r="L31" s="642"/>
      <c r="M31" s="642"/>
      <c r="N31" s="643"/>
      <c r="O31" s="643"/>
      <c r="P31" s="643"/>
      <c r="Q31" s="644"/>
      <c r="R31" s="644"/>
      <c r="S31" s="644"/>
      <c r="T31" s="645"/>
      <c r="U31" s="645"/>
    </row>
    <row r="32" spans="1:21" s="638" customFormat="1" ht="48.75" hidden="1" customHeight="1" x14ac:dyDescent="0.3">
      <c r="A32" s="662"/>
      <c r="B32" s="668">
        <v>5</v>
      </c>
      <c r="C32" s="1016" t="s">
        <v>241</v>
      </c>
      <c r="D32" s="1016"/>
      <c r="E32" s="1016"/>
      <c r="F32" s="1016"/>
      <c r="G32" s="1016"/>
      <c r="H32" s="641"/>
      <c r="I32" s="642"/>
      <c r="J32" s="642"/>
      <c r="K32" s="642"/>
      <c r="L32" s="642"/>
      <c r="M32" s="642"/>
      <c r="N32" s="643"/>
      <c r="O32" s="643"/>
      <c r="P32" s="643"/>
      <c r="Q32" s="644"/>
      <c r="R32" s="644"/>
      <c r="S32" s="644"/>
      <c r="T32" s="645"/>
      <c r="U32" s="645"/>
    </row>
    <row r="33" spans="1:21" s="638" customFormat="1" ht="48.75" hidden="1" customHeight="1" x14ac:dyDescent="0.3">
      <c r="A33" s="662"/>
      <c r="B33" s="1017"/>
      <c r="C33" s="1017"/>
      <c r="D33" s="1017"/>
      <c r="E33" s="1017"/>
      <c r="F33" s="1017"/>
      <c r="G33" s="1017"/>
      <c r="H33" s="641"/>
      <c r="I33" s="642"/>
      <c r="J33" s="642"/>
      <c r="K33" s="642"/>
      <c r="L33" s="642"/>
      <c r="M33" s="642"/>
      <c r="N33" s="643"/>
      <c r="O33" s="643"/>
      <c r="P33" s="643"/>
      <c r="Q33" s="644"/>
      <c r="R33" s="644"/>
      <c r="S33" s="644"/>
      <c r="T33" s="645"/>
      <c r="U33" s="645"/>
    </row>
    <row r="34" spans="1:21" s="638" customFormat="1" ht="48.75" hidden="1" customHeight="1" x14ac:dyDescent="0.3">
      <c r="A34" s="662"/>
      <c r="B34" s="669"/>
      <c r="C34" s="1016" t="s">
        <v>242</v>
      </c>
      <c r="D34" s="1018"/>
      <c r="E34" s="1018"/>
      <c r="F34" s="1018"/>
      <c r="G34" s="1018"/>
      <c r="H34" s="641"/>
      <c r="I34" s="642"/>
      <c r="J34" s="642"/>
      <c r="K34" s="642"/>
      <c r="L34" s="642"/>
      <c r="M34" s="642"/>
      <c r="N34" s="643"/>
      <c r="O34" s="643"/>
      <c r="P34" s="643"/>
      <c r="Q34" s="644"/>
      <c r="R34" s="644"/>
      <c r="S34" s="644"/>
      <c r="T34" s="645"/>
      <c r="U34" s="645"/>
    </row>
    <row r="35" spans="1:21" s="638" customFormat="1" ht="33" customHeight="1" x14ac:dyDescent="0.3">
      <c r="A35" s="627" t="s">
        <v>243</v>
      </c>
      <c r="B35" s="669"/>
      <c r="C35" s="670"/>
      <c r="E35" s="671"/>
      <c r="F35" s="671"/>
      <c r="G35" s="672"/>
      <c r="H35" s="641"/>
      <c r="I35" s="642"/>
      <c r="J35" s="642"/>
      <c r="K35" s="642"/>
      <c r="L35" s="642"/>
      <c r="M35" s="642"/>
      <c r="N35" s="643"/>
      <c r="O35" s="643"/>
      <c r="P35" s="643"/>
      <c r="Q35" s="644"/>
      <c r="R35" s="644"/>
      <c r="S35" s="644"/>
      <c r="T35" s="645"/>
      <c r="U35" s="645"/>
    </row>
    <row r="36" spans="1:21" s="638" customFormat="1" ht="33" customHeight="1" x14ac:dyDescent="0.3">
      <c r="A36" s="515" t="s">
        <v>244</v>
      </c>
      <c r="B36" s="669"/>
      <c r="C36" s="670"/>
      <c r="E36" s="671"/>
      <c r="F36" s="671"/>
      <c r="G36" s="672"/>
      <c r="H36" s="641"/>
      <c r="I36" s="642"/>
      <c r="J36" s="642"/>
      <c r="K36" s="642"/>
      <c r="L36" s="642"/>
      <c r="M36" s="642"/>
      <c r="N36" s="643"/>
      <c r="O36" s="643"/>
      <c r="P36" s="643"/>
      <c r="Q36" s="644"/>
      <c r="R36" s="644"/>
      <c r="S36" s="644"/>
      <c r="T36" s="645"/>
      <c r="U36" s="645"/>
    </row>
    <row r="37" spans="1:21" s="638" customFormat="1" ht="33" customHeight="1" x14ac:dyDescent="0.3">
      <c r="B37" s="515"/>
      <c r="D37" s="673"/>
      <c r="E37" s="514"/>
      <c r="F37" s="514"/>
      <c r="G37" s="514"/>
      <c r="H37" s="641"/>
      <c r="I37" s="642"/>
      <c r="J37" s="642"/>
      <c r="K37" s="642"/>
      <c r="L37" s="642"/>
      <c r="M37" s="642"/>
      <c r="N37" s="643"/>
      <c r="O37" s="643"/>
      <c r="P37" s="643"/>
      <c r="Q37" s="644"/>
      <c r="R37" s="644"/>
      <c r="S37" s="644"/>
      <c r="T37" s="645"/>
      <c r="U37" s="645"/>
    </row>
    <row r="38" spans="1:21" ht="33" customHeight="1" x14ac:dyDescent="0.3">
      <c r="A38" s="674"/>
      <c r="B38" s="674"/>
      <c r="C38" s="675"/>
      <c r="D38" s="514"/>
      <c r="E38" s="515"/>
      <c r="F38" s="515"/>
      <c r="G38" s="534" t="s">
        <v>245</v>
      </c>
    </row>
    <row r="39" spans="1:21" ht="33" customHeight="1" x14ac:dyDescent="0.3">
      <c r="A39" s="674"/>
      <c r="B39" s="674"/>
      <c r="C39" s="675"/>
      <c r="D39" s="514"/>
      <c r="E39" s="515"/>
      <c r="F39" s="515"/>
      <c r="G39" s="534" t="str">
        <f>"For and on behalf of " &amp; '[1]Sch-1'!C8</f>
        <v xml:space="preserve">For and on behalf of </v>
      </c>
    </row>
    <row r="40" spans="1:21" ht="33" customHeight="1" x14ac:dyDescent="0.25">
      <c r="A40" s="676"/>
      <c r="B40" s="676"/>
      <c r="C40" s="676"/>
      <c r="D40" s="677"/>
      <c r="E40" s="678"/>
      <c r="F40" s="678"/>
      <c r="G40" s="623"/>
    </row>
    <row r="41" spans="1:21" ht="33" customHeight="1" x14ac:dyDescent="0.3">
      <c r="A41" s="679" t="s">
        <v>246</v>
      </c>
      <c r="B41" s="679"/>
      <c r="C41" s="677" t="str">
        <f>'Sch-8'!E25</f>
        <v>--</v>
      </c>
      <c r="D41" s="677"/>
      <c r="E41" s="678" t="s">
        <v>247</v>
      </c>
      <c r="F41" s="1007" t="str">
        <f>'Sch-8'!N25</f>
        <v/>
      </c>
      <c r="G41" s="1007"/>
    </row>
    <row r="42" spans="1:21" ht="33" customHeight="1" x14ac:dyDescent="0.3">
      <c r="A42" s="679" t="s">
        <v>248</v>
      </c>
      <c r="B42" s="679"/>
      <c r="C42" s="677" t="str">
        <f>'Sch-8'!E26</f>
        <v/>
      </c>
      <c r="D42" s="680"/>
      <c r="E42" s="678" t="s">
        <v>249</v>
      </c>
      <c r="F42" s="1007" t="str">
        <f>'Sch-8'!N26</f>
        <v/>
      </c>
      <c r="G42" s="1007"/>
    </row>
    <row r="43" spans="1:21" ht="33" customHeight="1" x14ac:dyDescent="0.3">
      <c r="A43" s="674"/>
      <c r="B43" s="674"/>
      <c r="C43" s="674"/>
      <c r="D43" s="674"/>
      <c r="E43" s="678"/>
      <c r="F43" s="678"/>
      <c r="G43" s="623"/>
    </row>
  </sheetData>
  <sheetProtection password="CC69" sheet="1" formatColumns="0" formatRows="0" selectLockedCells="1"/>
  <customSheetViews>
    <customSheetView guid="{7B2C193D-327B-40D6-809F-9A3DFB75744C}" showPageBreaks="1" zeroValues="0" printArea="1" hiddenRows="1" hiddenColumns="1" view="pageBreakPreview">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0D897A0D-14C5-4BD1-B11A-C8754685A103}" showPageBreaks="1" zeroValues="0" printArea="1" hiddenRows="1" hiddenColumns="1" view="pageBreakPreview" topLeftCell="A15">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25">
      <selection activeCell="G16" sqref="G16"/>
      <pageMargins left="0.72" right="0.49" top="0.62" bottom="0.52" header="0.32" footer="0.27"/>
      <pageSetup scale="96" orientation="portrait" r:id="rId3"/>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25">
      <selection activeCell="G16" sqref="G16"/>
      <pageMargins left="0.72" right="0.49" top="0.62" bottom="0.52" header="0.32" footer="0.27"/>
      <pageSetup scale="96" orientation="portrait" r:id="rId4"/>
      <headerFooter alignWithMargins="0">
        <oddFooter>&amp;R&amp;"Book Antiqua,Bold"&amp;10Letter of Discount  / Page &amp;P of &amp;N</oddFooter>
      </headerFooter>
    </customSheetView>
  </customSheetViews>
  <mergeCells count="14">
    <mergeCell ref="C16:F16"/>
    <mergeCell ref="A1:G1"/>
    <mergeCell ref="A4:G4"/>
    <mergeCell ref="C12:G12"/>
    <mergeCell ref="A14:G14"/>
    <mergeCell ref="C15:F15"/>
    <mergeCell ref="F41:G41"/>
    <mergeCell ref="F42:G42"/>
    <mergeCell ref="C17:F17"/>
    <mergeCell ref="C24:F24"/>
    <mergeCell ref="C31:G31"/>
    <mergeCell ref="C32:G32"/>
    <mergeCell ref="B33:G33"/>
    <mergeCell ref="C34:G34"/>
  </mergeCells>
  <dataValidations count="3">
    <dataValidation type="decimal" operator="greaterThan" allowBlank="1" showInputMessage="1" showErrorMessage="1" error="Enter numeric figures only." sqref="G18:G22" xr:uid="{00000000-0002-0000-0E00-000000000000}">
      <formula1>0</formula1>
    </dataValidation>
    <dataValidation type="decimal" allowBlank="1" showInputMessage="1" showErrorMessage="1" error="Enter in percent only." sqref="G16 G25:G30 G23"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5"/>
  <headerFooter alignWithMargins="0">
    <oddFooter>&amp;R&amp;"Book Antiqua,Bold"&amp;10Letter of Discount  / Page &amp;P of &amp;N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4"/>
  <sheetViews>
    <sheetView showGridLines="0" showZeros="0" tabSelected="1" view="pageBreakPreview" zoomScale="110" zoomScaleNormal="100" zoomScaleSheetLayoutView="110" workbookViewId="0">
      <selection activeCell="D51" sqref="D51:F51"/>
    </sheetView>
  </sheetViews>
  <sheetFormatPr defaultColWidth="8" defaultRowHeight="16.5" x14ac:dyDescent="0.3"/>
  <cols>
    <col min="1" max="1" width="9.375" style="684" customWidth="1"/>
    <col min="2" max="2" width="10.5" style="689" customWidth="1"/>
    <col min="3" max="3" width="12.875" style="684" customWidth="1"/>
    <col min="4" max="4" width="18.125" style="684" customWidth="1"/>
    <col min="5" max="5" width="11.125" style="684" customWidth="1"/>
    <col min="6" max="6" width="29" style="684" customWidth="1"/>
    <col min="7" max="8" width="8" style="684" hidden="1" customWidth="1"/>
    <col min="9" max="27" width="8" style="685" hidden="1" customWidth="1"/>
    <col min="28" max="28" width="17.5" style="685" hidden="1" customWidth="1"/>
    <col min="29" max="29" width="12.125" style="685" hidden="1" customWidth="1"/>
    <col min="30" max="30" width="8" style="686" hidden="1" customWidth="1"/>
    <col min="31" max="31" width="8" style="687" hidden="1" customWidth="1"/>
    <col min="32" max="32" width="12" style="687" hidden="1" customWidth="1"/>
    <col min="33" max="35" width="8" style="686" hidden="1" customWidth="1"/>
    <col min="36" max="36" width="9.125" style="686" hidden="1" customWidth="1"/>
    <col min="37" max="40" width="8" style="686" hidden="1" customWidth="1"/>
    <col min="41" max="41" width="8" style="686" customWidth="1"/>
    <col min="42" max="16384" width="8" style="685"/>
  </cols>
  <sheetData>
    <row r="1" spans="1:36" ht="17.25" x14ac:dyDescent="0.3">
      <c r="A1" s="681" t="str">
        <f>Cover!B3</f>
        <v>Specification No: CC/NT/W-TELE/DOM/A06/24/05146</v>
      </c>
      <c r="B1" s="681"/>
      <c r="C1" s="682"/>
      <c r="D1" s="682"/>
      <c r="E1" s="682"/>
      <c r="F1" s="683" t="s">
        <v>250</v>
      </c>
      <c r="Z1" s="685" t="str">
        <f>'[1]Names of Bidder'!C6</f>
        <v>Sole Bidder</v>
      </c>
      <c r="AE1" s="687">
        <v>1</v>
      </c>
      <c r="AF1" s="687" t="s">
        <v>251</v>
      </c>
      <c r="AI1" s="687">
        <v>1</v>
      </c>
      <c r="AJ1" s="686" t="s">
        <v>252</v>
      </c>
    </row>
    <row r="2" spans="1:36" x14ac:dyDescent="0.3">
      <c r="B2" s="684"/>
      <c r="Z2" s="685">
        <f>'[1]Names of Bidder'!K6</f>
        <v>0</v>
      </c>
      <c r="AE2" s="687">
        <v>2</v>
      </c>
      <c r="AF2" s="687" t="s">
        <v>253</v>
      </c>
      <c r="AI2" s="687">
        <v>2</v>
      </c>
      <c r="AJ2" s="686" t="s">
        <v>254</v>
      </c>
    </row>
    <row r="3" spans="1:36" x14ac:dyDescent="0.3">
      <c r="A3" s="1040" t="s">
        <v>255</v>
      </c>
      <c r="B3" s="1040"/>
      <c r="C3" s="1040"/>
      <c r="D3" s="1040"/>
      <c r="E3" s="1040"/>
      <c r="F3" s="1040"/>
      <c r="AE3" s="687">
        <v>3</v>
      </c>
      <c r="AF3" s="687" t="s">
        <v>256</v>
      </c>
      <c r="AI3" s="687">
        <v>3</v>
      </c>
      <c r="AJ3" s="686" t="s">
        <v>257</v>
      </c>
    </row>
    <row r="4" spans="1:36" x14ac:dyDescent="0.3">
      <c r="A4" s="688"/>
      <c r="B4" s="688"/>
      <c r="C4" s="688"/>
      <c r="D4" s="688"/>
      <c r="E4" s="688"/>
      <c r="F4" s="688"/>
      <c r="AE4" s="687">
        <v>4</v>
      </c>
      <c r="AF4" s="687" t="s">
        <v>258</v>
      </c>
      <c r="AI4" s="687">
        <v>4</v>
      </c>
      <c r="AJ4" s="686" t="s">
        <v>259</v>
      </c>
    </row>
    <row r="5" spans="1:36" x14ac:dyDescent="0.3">
      <c r="A5" s="689" t="s">
        <v>260</v>
      </c>
      <c r="C5" s="1041"/>
      <c r="D5" s="1041"/>
      <c r="E5" s="1041"/>
      <c r="F5" s="1041"/>
      <c r="AE5" s="687">
        <v>5</v>
      </c>
      <c r="AF5" s="687" t="s">
        <v>258</v>
      </c>
      <c r="AI5" s="687">
        <v>5</v>
      </c>
      <c r="AJ5" s="686" t="s">
        <v>261</v>
      </c>
    </row>
    <row r="6" spans="1:36" x14ac:dyDescent="0.3">
      <c r="A6" s="689" t="s">
        <v>262</v>
      </c>
      <c r="B6" s="1042" t="str">
        <f>'[1]Sch-1'!B187</f>
        <v>--</v>
      </c>
      <c r="C6" s="1042"/>
      <c r="AE6" s="687">
        <v>6</v>
      </c>
      <c r="AF6" s="687" t="s">
        <v>258</v>
      </c>
      <c r="AG6" s="690" t="e">
        <f>DAY(B6)</f>
        <v>#VALUE!</v>
      </c>
      <c r="AI6" s="687">
        <v>6</v>
      </c>
      <c r="AJ6" s="686" t="s">
        <v>263</v>
      </c>
    </row>
    <row r="7" spans="1:36" x14ac:dyDescent="0.3">
      <c r="A7" s="689"/>
      <c r="B7" s="691"/>
      <c r="C7" s="691"/>
      <c r="AE7" s="687">
        <v>7</v>
      </c>
      <c r="AF7" s="687" t="s">
        <v>258</v>
      </c>
      <c r="AG7" s="690" t="e">
        <f>MONTH(B6)</f>
        <v>#VALUE!</v>
      </c>
      <c r="AI7" s="687">
        <v>7</v>
      </c>
      <c r="AJ7" s="686" t="s">
        <v>264</v>
      </c>
    </row>
    <row r="8" spans="1:36" x14ac:dyDescent="0.3">
      <c r="A8" s="692" t="s">
        <v>5</v>
      </c>
      <c r="B8" s="693"/>
      <c r="F8" s="694"/>
      <c r="AE8" s="687">
        <v>8</v>
      </c>
      <c r="AF8" s="687" t="s">
        <v>258</v>
      </c>
      <c r="AG8" s="690" t="e">
        <f>LOOKUP(AG7,AI1:AI12,AJ1:AJ12)</f>
        <v>#VALUE!</v>
      </c>
      <c r="AI8" s="687">
        <v>8</v>
      </c>
      <c r="AJ8" s="686" t="s">
        <v>265</v>
      </c>
    </row>
    <row r="9" spans="1:36" x14ac:dyDescent="0.3">
      <c r="A9" s="695" t="str">
        <f>'[1]Sch-1'!M7</f>
        <v>Contracts Services, 3rd Floor</v>
      </c>
      <c r="B9" s="695"/>
      <c r="F9" s="694"/>
      <c r="AE9" s="687">
        <v>9</v>
      </c>
      <c r="AF9" s="687" t="s">
        <v>258</v>
      </c>
      <c r="AG9" s="690" t="e">
        <f>YEAR(B6)</f>
        <v>#VALUE!</v>
      </c>
      <c r="AI9" s="687">
        <v>9</v>
      </c>
      <c r="AJ9" s="686" t="s">
        <v>266</v>
      </c>
    </row>
    <row r="10" spans="1:36" x14ac:dyDescent="0.3">
      <c r="A10" s="695" t="str">
        <f>'[1]Sch-1'!M8</f>
        <v>Power Grid Corporation of India Ltd.,</v>
      </c>
      <c r="B10" s="695"/>
      <c r="F10" s="694"/>
      <c r="AE10" s="687">
        <v>10</v>
      </c>
      <c r="AF10" s="687" t="s">
        <v>258</v>
      </c>
      <c r="AI10" s="687">
        <v>10</v>
      </c>
      <c r="AJ10" s="686" t="s">
        <v>267</v>
      </c>
    </row>
    <row r="11" spans="1:36" x14ac:dyDescent="0.3">
      <c r="A11" s="695" t="str">
        <f>'[1]Sch-1'!M9</f>
        <v>"Saudamini", Plot No.-2</v>
      </c>
      <c r="B11" s="695"/>
      <c r="F11" s="694"/>
      <c r="AE11" s="687">
        <v>11</v>
      </c>
      <c r="AF11" s="687" t="s">
        <v>258</v>
      </c>
      <c r="AI11" s="687">
        <v>11</v>
      </c>
      <c r="AJ11" s="686" t="s">
        <v>268</v>
      </c>
    </row>
    <row r="12" spans="1:36" x14ac:dyDescent="0.3">
      <c r="A12" s="695" t="str">
        <f>'[1]Sch-1'!M10</f>
        <v xml:space="preserve">Sector-29, </v>
      </c>
      <c r="B12" s="695"/>
      <c r="F12" s="694"/>
      <c r="AE12" s="687">
        <v>12</v>
      </c>
      <c r="AF12" s="687" t="s">
        <v>258</v>
      </c>
      <c r="AI12" s="687">
        <v>12</v>
      </c>
      <c r="AJ12" s="686" t="s">
        <v>269</v>
      </c>
    </row>
    <row r="13" spans="1:36" x14ac:dyDescent="0.3">
      <c r="A13" s="695" t="str">
        <f>'[1]Sch-1'!M11</f>
        <v>Gurugram (Haryana) - 122001</v>
      </c>
      <c r="B13" s="695"/>
      <c r="F13" s="694"/>
      <c r="AE13" s="687">
        <v>13</v>
      </c>
      <c r="AF13" s="687" t="s">
        <v>258</v>
      </c>
    </row>
    <row r="14" spans="1:36" ht="22.5" customHeight="1" x14ac:dyDescent="0.3">
      <c r="A14" s="689"/>
      <c r="F14" s="694"/>
      <c r="AE14" s="687">
        <v>14</v>
      </c>
      <c r="AF14" s="687" t="s">
        <v>258</v>
      </c>
    </row>
    <row r="15" spans="1:36" ht="43.5" customHeight="1" x14ac:dyDescent="0.3">
      <c r="A15" s="696" t="s">
        <v>270</v>
      </c>
      <c r="B15" s="697"/>
      <c r="C15" s="1043" t="str">
        <f>Cover!B2</f>
        <v>Package- II (a): OPGW works for PDD Ladakh associated with Establishment of SLDC cum REMC for UT of Ladakh under consultancy services to PDD, Ladakh</v>
      </c>
      <c r="D15" s="1043"/>
      <c r="E15" s="1043"/>
      <c r="F15" s="1043"/>
      <c r="AE15" s="687">
        <v>15</v>
      </c>
      <c r="AF15" s="687" t="s">
        <v>258</v>
      </c>
    </row>
    <row r="16" spans="1:36" ht="27.75" customHeight="1" x14ac:dyDescent="0.3">
      <c r="A16" s="684" t="s">
        <v>271</v>
      </c>
      <c r="B16" s="684"/>
      <c r="C16" s="694"/>
      <c r="D16" s="694"/>
      <c r="E16" s="694"/>
      <c r="F16" s="694"/>
      <c r="AE16" s="687">
        <v>16</v>
      </c>
      <c r="AF16" s="687" t="s">
        <v>258</v>
      </c>
    </row>
    <row r="17" spans="1:41" ht="152.25" customHeight="1" x14ac:dyDescent="0.3">
      <c r="A17" s="697">
        <v>1</v>
      </c>
      <c r="B17" s="103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v>
      </c>
      <c r="C17" s="1034"/>
      <c r="D17" s="1034"/>
      <c r="E17" s="1034"/>
      <c r="F17" s="1034"/>
      <c r="Z17" s="698" t="s">
        <v>272</v>
      </c>
      <c r="AA17" s="699" t="s">
        <v>273</v>
      </c>
      <c r="AB17" s="700">
        <f>'Sch-7 After Discount'!D31</f>
        <v>0</v>
      </c>
      <c r="AC17" s="701"/>
      <c r="AE17" s="687">
        <v>17</v>
      </c>
      <c r="AF17" s="687" t="s">
        <v>258</v>
      </c>
    </row>
    <row r="18" spans="1:41" ht="39" customHeight="1" x14ac:dyDescent="0.3">
      <c r="B18" s="1044" t="s">
        <v>274</v>
      </c>
      <c r="C18" s="1044"/>
      <c r="D18" s="1044"/>
      <c r="E18" s="1044"/>
      <c r="F18" s="1044"/>
      <c r="AE18" s="687">
        <v>18</v>
      </c>
      <c r="AF18" s="687" t="s">
        <v>258</v>
      </c>
    </row>
    <row r="19" spans="1:41" s="684" customFormat="1" ht="27.75" customHeight="1" x14ac:dyDescent="0.3">
      <c r="A19" s="702">
        <v>2</v>
      </c>
      <c r="B19" s="1045" t="s">
        <v>275</v>
      </c>
      <c r="C19" s="1045"/>
      <c r="D19" s="1045"/>
      <c r="E19" s="1045"/>
      <c r="F19" s="1045"/>
      <c r="AD19" s="703"/>
      <c r="AE19" s="687">
        <v>19</v>
      </c>
      <c r="AF19" s="687" t="s">
        <v>258</v>
      </c>
      <c r="AG19" s="703"/>
      <c r="AH19" s="703"/>
      <c r="AI19" s="703"/>
      <c r="AJ19" s="703"/>
      <c r="AK19" s="703"/>
      <c r="AL19" s="703"/>
      <c r="AM19" s="703"/>
      <c r="AN19" s="703"/>
      <c r="AO19" s="703"/>
    </row>
    <row r="20" spans="1:41" ht="39.75" customHeight="1" x14ac:dyDescent="0.3">
      <c r="A20" s="697">
        <v>2.1</v>
      </c>
      <c r="B20" s="1034" t="s">
        <v>276</v>
      </c>
      <c r="C20" s="1034"/>
      <c r="D20" s="1034"/>
      <c r="E20" s="1034"/>
      <c r="F20" s="1034"/>
      <c r="AE20" s="687">
        <v>20</v>
      </c>
      <c r="AF20" s="687" t="s">
        <v>258</v>
      </c>
    </row>
    <row r="21" spans="1:41" ht="36.75" customHeight="1" x14ac:dyDescent="0.3">
      <c r="B21" s="1038" t="s">
        <v>277</v>
      </c>
      <c r="C21" s="1038"/>
      <c r="D21" s="1034" t="s">
        <v>278</v>
      </c>
      <c r="E21" s="1034"/>
      <c r="F21" s="1034"/>
      <c r="AE21" s="687">
        <v>21</v>
      </c>
      <c r="AF21" s="687" t="s">
        <v>251</v>
      </c>
    </row>
    <row r="22" spans="1:41" ht="33" customHeight="1" x14ac:dyDescent="0.3">
      <c r="B22" s="1038" t="s">
        <v>279</v>
      </c>
      <c r="C22" s="1038"/>
      <c r="D22" s="704" t="s">
        <v>280</v>
      </c>
      <c r="E22" s="696"/>
      <c r="F22" s="696"/>
      <c r="AE22" s="687">
        <v>22</v>
      </c>
      <c r="AF22" s="687" t="s">
        <v>258</v>
      </c>
    </row>
    <row r="23" spans="1:41" ht="27.95" customHeight="1" x14ac:dyDescent="0.3">
      <c r="B23" s="1038" t="s">
        <v>281</v>
      </c>
      <c r="C23" s="1038"/>
      <c r="D23" s="696" t="s">
        <v>282</v>
      </c>
      <c r="E23" s="696"/>
      <c r="F23" s="696"/>
      <c r="H23" s="703"/>
      <c r="AE23" s="687">
        <v>23</v>
      </c>
      <c r="AF23" s="687" t="s">
        <v>258</v>
      </c>
    </row>
    <row r="24" spans="1:41" ht="27.95" customHeight="1" x14ac:dyDescent="0.3">
      <c r="B24" s="1037" t="s">
        <v>382</v>
      </c>
      <c r="C24" s="1038"/>
      <c r="D24" s="696" t="s">
        <v>283</v>
      </c>
      <c r="E24" s="696"/>
      <c r="F24" s="696"/>
      <c r="AE24" s="687">
        <v>24</v>
      </c>
      <c r="AF24" s="687" t="s">
        <v>258</v>
      </c>
    </row>
    <row r="25" spans="1:41" ht="27.95" hidden="1" customHeight="1" x14ac:dyDescent="0.3">
      <c r="B25" s="1037" t="s">
        <v>284</v>
      </c>
      <c r="C25" s="1038"/>
      <c r="D25" s="704" t="s">
        <v>285</v>
      </c>
      <c r="E25" s="696"/>
      <c r="F25" s="696"/>
    </row>
    <row r="26" spans="1:41" ht="27.95" customHeight="1" x14ac:dyDescent="0.3">
      <c r="B26" s="1038" t="s">
        <v>286</v>
      </c>
      <c r="C26" s="1038"/>
      <c r="D26" s="696" t="s">
        <v>287</v>
      </c>
      <c r="E26" s="696"/>
      <c r="F26" s="696"/>
      <c r="AE26" s="687">
        <v>25</v>
      </c>
      <c r="AF26" s="687" t="s">
        <v>258</v>
      </c>
    </row>
    <row r="27" spans="1:41" ht="27.95" customHeight="1" x14ac:dyDescent="0.3">
      <c r="B27" s="1037" t="s">
        <v>288</v>
      </c>
      <c r="C27" s="1038"/>
      <c r="D27" s="704" t="s">
        <v>338</v>
      </c>
      <c r="E27" s="696"/>
      <c r="F27" s="696"/>
      <c r="AE27" s="687">
        <v>25</v>
      </c>
      <c r="AF27" s="687" t="s">
        <v>258</v>
      </c>
    </row>
    <row r="28" spans="1:41" ht="27.95" customHeight="1" x14ac:dyDescent="0.3">
      <c r="B28" s="1037" t="s">
        <v>196</v>
      </c>
      <c r="C28" s="1038"/>
      <c r="D28" s="704" t="s">
        <v>339</v>
      </c>
      <c r="E28" s="696"/>
      <c r="F28" s="696"/>
      <c r="AE28" s="687">
        <v>26</v>
      </c>
      <c r="AF28" s="687" t="s">
        <v>258</v>
      </c>
    </row>
    <row r="29" spans="1:41" ht="43.5" customHeight="1" x14ac:dyDescent="0.3">
      <c r="B29" s="1037" t="s">
        <v>326</v>
      </c>
      <c r="C29" s="1038"/>
      <c r="D29" s="1039" t="s">
        <v>289</v>
      </c>
      <c r="E29" s="1039"/>
      <c r="F29" s="1039"/>
      <c r="AE29" s="687">
        <v>27</v>
      </c>
      <c r="AF29" s="687" t="s">
        <v>258</v>
      </c>
    </row>
    <row r="30" spans="1:41" ht="104.25" customHeight="1" x14ac:dyDescent="0.3">
      <c r="A30" s="705">
        <v>2.2000000000000002</v>
      </c>
      <c r="B30" s="1034" t="s">
        <v>290</v>
      </c>
      <c r="C30" s="1034"/>
      <c r="D30" s="1034"/>
      <c r="E30" s="1034"/>
      <c r="F30" s="1034"/>
      <c r="AE30" s="687">
        <v>28</v>
      </c>
      <c r="AF30" s="687" t="s">
        <v>258</v>
      </c>
    </row>
    <row r="31" spans="1:41" ht="85.5" customHeight="1" x14ac:dyDescent="0.3">
      <c r="A31" s="705">
        <v>2.2999999999999998</v>
      </c>
      <c r="B31" s="1033" t="s">
        <v>383</v>
      </c>
      <c r="C31" s="1034"/>
      <c r="D31" s="1034"/>
      <c r="E31" s="1034"/>
      <c r="F31" s="1034"/>
      <c r="AE31" s="687">
        <v>29</v>
      </c>
      <c r="AF31" s="687" t="s">
        <v>258</v>
      </c>
    </row>
    <row r="32" spans="1:41" ht="146.25" customHeight="1" x14ac:dyDescent="0.3">
      <c r="A32" s="705">
        <v>2.4</v>
      </c>
      <c r="B32" s="1034" t="s">
        <v>291</v>
      </c>
      <c r="C32" s="1034"/>
      <c r="D32" s="1034"/>
      <c r="E32" s="1034"/>
      <c r="F32" s="1034"/>
      <c r="AE32" s="687">
        <v>30</v>
      </c>
      <c r="AF32" s="687" t="s">
        <v>258</v>
      </c>
    </row>
    <row r="33" spans="1:32" ht="93" customHeight="1" x14ac:dyDescent="0.3">
      <c r="A33" s="705">
        <v>2.5</v>
      </c>
      <c r="B33" s="1034" t="s">
        <v>292</v>
      </c>
      <c r="C33" s="1034"/>
      <c r="D33" s="1034"/>
      <c r="E33" s="1034"/>
      <c r="F33" s="1034"/>
      <c r="AE33" s="687">
        <v>31</v>
      </c>
      <c r="AF33" s="687" t="s">
        <v>251</v>
      </c>
    </row>
    <row r="34" spans="1:32" ht="86.25" customHeight="1" x14ac:dyDescent="0.3">
      <c r="A34" s="697">
        <v>3</v>
      </c>
      <c r="B34" s="1034" t="s">
        <v>293</v>
      </c>
      <c r="C34" s="1034"/>
      <c r="D34" s="1034"/>
      <c r="E34" s="1034"/>
      <c r="F34" s="1034"/>
    </row>
    <row r="35" spans="1:32" ht="57" customHeight="1" x14ac:dyDescent="0.3">
      <c r="A35" s="697">
        <v>3.1</v>
      </c>
      <c r="B35" s="1033" t="s">
        <v>294</v>
      </c>
      <c r="C35" s="1034"/>
      <c r="D35" s="1034"/>
      <c r="E35" s="1034"/>
      <c r="F35" s="1034"/>
    </row>
    <row r="36" spans="1:32" ht="125.25" customHeight="1" x14ac:dyDescent="0.3">
      <c r="A36" s="705">
        <v>3.2</v>
      </c>
      <c r="B36" s="1033" t="s">
        <v>295</v>
      </c>
      <c r="C36" s="1034"/>
      <c r="D36" s="1034"/>
      <c r="E36" s="1034"/>
      <c r="F36" s="1034"/>
    </row>
    <row r="37" spans="1:32" ht="15.75" customHeight="1" x14ac:dyDescent="0.3">
      <c r="A37" s="705"/>
      <c r="B37" s="1034"/>
      <c r="C37" s="1034"/>
      <c r="D37" s="1034"/>
      <c r="E37" s="1034"/>
      <c r="F37" s="1034"/>
    </row>
    <row r="38" spans="1:32" ht="58.5" customHeight="1" x14ac:dyDescent="0.3">
      <c r="A38" s="705">
        <v>3.3</v>
      </c>
      <c r="B38" s="1033" t="s">
        <v>296</v>
      </c>
      <c r="C38" s="1034"/>
      <c r="D38" s="1034"/>
      <c r="E38" s="1034"/>
      <c r="F38" s="1034"/>
    </row>
    <row r="39" spans="1:32" ht="5.25" customHeight="1" x14ac:dyDescent="0.3">
      <c r="A39" s="705"/>
      <c r="B39" s="1034"/>
      <c r="C39" s="1034"/>
      <c r="D39" s="1034"/>
      <c r="E39" s="1034"/>
      <c r="F39" s="1034"/>
    </row>
    <row r="40" spans="1:32" ht="84" customHeight="1" x14ac:dyDescent="0.3">
      <c r="A40" s="697">
        <v>4</v>
      </c>
      <c r="B40" s="1035" t="s">
        <v>297</v>
      </c>
      <c r="C40" s="1035"/>
      <c r="D40" s="1035"/>
      <c r="E40" s="1035"/>
      <c r="F40" s="1035"/>
    </row>
    <row r="41" spans="1:32" ht="117" customHeight="1" x14ac:dyDescent="0.3">
      <c r="A41" s="697">
        <v>5</v>
      </c>
      <c r="B41" s="1034" t="s">
        <v>298</v>
      </c>
      <c r="C41" s="1034"/>
      <c r="D41" s="1034"/>
      <c r="E41" s="1034"/>
      <c r="F41" s="1034"/>
    </row>
    <row r="42" spans="1:32" ht="30" customHeight="1" x14ac:dyDescent="0.3">
      <c r="B42" s="477" t="str">
        <f>IF(ISERROR("Dated this " &amp; AG6 &amp; LOOKUP(AG6,AE1:AE33,AF1:AF33) &amp; " day of " &amp; AG8 &amp; " " &amp;AG9), "", "Dated this " &amp; AG6 &amp; LOOKUP(AG6,AE1:AE33,AF1:AF33) &amp; " day of " &amp; AG8 &amp; " " &amp;AG9)</f>
        <v/>
      </c>
      <c r="C42" s="477"/>
      <c r="D42" s="477"/>
      <c r="E42" s="706"/>
      <c r="F42" s="706"/>
    </row>
    <row r="43" spans="1:32" ht="30" customHeight="1" x14ac:dyDescent="0.3">
      <c r="B43" s="477" t="s">
        <v>244</v>
      </c>
      <c r="C43" s="707"/>
      <c r="D43" s="475"/>
      <c r="E43" s="475"/>
      <c r="F43" s="475"/>
    </row>
    <row r="44" spans="1:32" ht="30" customHeight="1" x14ac:dyDescent="0.3">
      <c r="B44" s="708"/>
      <c r="C44" s="475"/>
      <c r="D44" s="475"/>
      <c r="E44" s="477"/>
      <c r="F44" s="709" t="s">
        <v>245</v>
      </c>
    </row>
    <row r="45" spans="1:32" ht="30" customHeight="1" x14ac:dyDescent="0.3">
      <c r="B45" s="708"/>
      <c r="C45" s="475"/>
      <c r="D45" s="477"/>
      <c r="E45" s="477"/>
      <c r="F45" s="709" t="str">
        <f>"For and on behalf of " &amp; '[1]Sch-1'!C8</f>
        <v xml:space="preserve">For and on behalf of </v>
      </c>
    </row>
    <row r="46" spans="1:32" ht="30" customHeight="1" x14ac:dyDescent="0.3">
      <c r="A46" s="685"/>
      <c r="B46" s="685"/>
      <c r="C46" s="710"/>
      <c r="D46" s="685"/>
      <c r="E46" s="711" t="s">
        <v>299</v>
      </c>
      <c r="F46" s="689"/>
    </row>
    <row r="47" spans="1:32" ht="30" customHeight="1" x14ac:dyDescent="0.3">
      <c r="A47" s="712" t="s">
        <v>246</v>
      </c>
      <c r="B47" s="1036" t="str">
        <f>Discount!C41</f>
        <v>--</v>
      </c>
      <c r="C47" s="1036"/>
      <c r="D47" s="685"/>
      <c r="E47" s="711" t="s">
        <v>247</v>
      </c>
      <c r="F47" s="713" t="str">
        <f>Discount!F41</f>
        <v/>
      </c>
    </row>
    <row r="48" spans="1:32" ht="30" customHeight="1" x14ac:dyDescent="0.3">
      <c r="A48" s="712" t="s">
        <v>248</v>
      </c>
      <c r="B48" s="713" t="str">
        <f>Discount!C42</f>
        <v/>
      </c>
      <c r="C48" s="714"/>
      <c r="D48" s="685"/>
      <c r="E48" s="711" t="s">
        <v>249</v>
      </c>
      <c r="F48" s="713" t="str">
        <f>Discount!F42</f>
        <v/>
      </c>
    </row>
    <row r="49" spans="1:41" ht="30" customHeight="1" x14ac:dyDescent="0.3">
      <c r="B49" s="684"/>
      <c r="D49" s="685"/>
      <c r="E49" s="711" t="s">
        <v>300</v>
      </c>
    </row>
    <row r="50" spans="1:41" s="684" customFormat="1" ht="33" customHeight="1" x14ac:dyDescent="0.3">
      <c r="A50" s="715" t="s">
        <v>301</v>
      </c>
      <c r="B50" s="716"/>
      <c r="C50" s="502"/>
      <c r="D50" s="477"/>
      <c r="E50" s="709"/>
      <c r="F50" s="477"/>
      <c r="H50" s="689"/>
      <c r="AD50" s="703"/>
      <c r="AE50" s="687"/>
      <c r="AF50" s="687"/>
      <c r="AG50" s="703"/>
      <c r="AH50" s="703"/>
      <c r="AI50" s="703"/>
      <c r="AJ50" s="703"/>
      <c r="AK50" s="703"/>
      <c r="AL50" s="703"/>
      <c r="AM50" s="703"/>
      <c r="AN50" s="703"/>
      <c r="AO50" s="703"/>
    </row>
    <row r="51" spans="1:41" s="684" customFormat="1" ht="33" customHeight="1" x14ac:dyDescent="0.3">
      <c r="A51" s="1032" t="s">
        <v>302</v>
      </c>
      <c r="B51" s="1032"/>
      <c r="C51" s="1032"/>
      <c r="D51" s="1030"/>
      <c r="E51" s="1031"/>
      <c r="F51" s="1031"/>
      <c r="H51" s="689"/>
      <c r="AD51" s="703"/>
      <c r="AE51" s="687"/>
      <c r="AF51" s="687"/>
      <c r="AG51" s="703"/>
      <c r="AH51" s="703"/>
      <c r="AI51" s="703"/>
      <c r="AJ51" s="703"/>
      <c r="AK51" s="703"/>
      <c r="AL51" s="703"/>
      <c r="AM51" s="703"/>
      <c r="AN51" s="703"/>
      <c r="AO51" s="703"/>
    </row>
    <row r="52" spans="1:41" s="684" customFormat="1" ht="33" customHeight="1" x14ac:dyDescent="0.3">
      <c r="A52" s="1025"/>
      <c r="B52" s="1025"/>
      <c r="C52" s="1025"/>
      <c r="D52" s="717"/>
      <c r="E52" s="717"/>
      <c r="F52" s="717"/>
      <c r="H52" s="689"/>
      <c r="AD52" s="703"/>
      <c r="AE52" s="687"/>
      <c r="AF52" s="687"/>
      <c r="AG52" s="703"/>
      <c r="AH52" s="703"/>
      <c r="AI52" s="703"/>
      <c r="AJ52" s="703"/>
      <c r="AK52" s="703"/>
      <c r="AL52" s="703"/>
      <c r="AM52" s="703"/>
      <c r="AN52" s="703"/>
      <c r="AO52" s="703"/>
    </row>
    <row r="53" spans="1:41" s="684" customFormat="1" ht="33" customHeight="1" x14ac:dyDescent="0.3">
      <c r="A53" s="1026"/>
      <c r="B53" s="1026"/>
      <c r="C53" s="1026"/>
      <c r="D53" s="717"/>
      <c r="E53" s="717"/>
      <c r="F53" s="717"/>
      <c r="H53" s="689"/>
      <c r="AD53" s="703"/>
      <c r="AE53" s="687"/>
      <c r="AF53" s="687"/>
      <c r="AG53" s="703"/>
      <c r="AH53" s="703"/>
      <c r="AI53" s="703"/>
      <c r="AJ53" s="703"/>
      <c r="AK53" s="703"/>
      <c r="AL53" s="703"/>
      <c r="AM53" s="703"/>
      <c r="AN53" s="703"/>
      <c r="AO53" s="703"/>
    </row>
    <row r="54" spans="1:41" s="684" customFormat="1" ht="33" customHeight="1" x14ac:dyDescent="0.3">
      <c r="A54" s="1029" t="s">
        <v>303</v>
      </c>
      <c r="B54" s="1029"/>
      <c r="C54" s="1029"/>
      <c r="D54" s="1030"/>
      <c r="E54" s="1031"/>
      <c r="F54" s="1031"/>
      <c r="H54" s="689"/>
      <c r="AD54" s="703"/>
      <c r="AE54" s="687"/>
      <c r="AF54" s="687"/>
      <c r="AG54" s="703"/>
      <c r="AH54" s="703"/>
      <c r="AI54" s="703"/>
      <c r="AJ54" s="703"/>
      <c r="AK54" s="703"/>
      <c r="AL54" s="703"/>
      <c r="AM54" s="703"/>
      <c r="AN54" s="703"/>
      <c r="AO54" s="703"/>
    </row>
    <row r="55" spans="1:41" s="684" customFormat="1" ht="33" customHeight="1" x14ac:dyDescent="0.3">
      <c r="A55" s="1029" t="s">
        <v>304</v>
      </c>
      <c r="B55" s="1029"/>
      <c r="C55" s="1029"/>
      <c r="D55" s="1030"/>
      <c r="E55" s="1031"/>
      <c r="F55" s="1031"/>
      <c r="H55" s="689"/>
      <c r="AD55" s="703"/>
      <c r="AE55" s="687"/>
      <c r="AF55" s="687"/>
      <c r="AG55" s="703"/>
      <c r="AH55" s="703"/>
      <c r="AI55" s="703"/>
      <c r="AJ55" s="703"/>
      <c r="AK55" s="703"/>
      <c r="AL55" s="703"/>
      <c r="AM55" s="703"/>
      <c r="AN55" s="703"/>
      <c r="AO55" s="703"/>
    </row>
    <row r="56" spans="1:41" s="684" customFormat="1" ht="33" customHeight="1" x14ac:dyDescent="0.3">
      <c r="A56" s="1029" t="s">
        <v>305</v>
      </c>
      <c r="B56" s="1029"/>
      <c r="C56" s="1029"/>
      <c r="D56" s="1030"/>
      <c r="E56" s="1031"/>
      <c r="F56" s="1031"/>
      <c r="H56" s="689"/>
      <c r="AD56" s="703"/>
      <c r="AE56" s="687"/>
      <c r="AF56" s="687"/>
      <c r="AG56" s="703"/>
      <c r="AH56" s="703"/>
      <c r="AI56" s="703"/>
      <c r="AJ56" s="703"/>
      <c r="AK56" s="703"/>
      <c r="AL56" s="703"/>
      <c r="AM56" s="703"/>
      <c r="AN56" s="703"/>
      <c r="AO56" s="703"/>
    </row>
    <row r="57" spans="1:41" s="684" customFormat="1" ht="33" customHeight="1" x14ac:dyDescent="0.3">
      <c r="A57" s="1032" t="s">
        <v>306</v>
      </c>
      <c r="B57" s="1032"/>
      <c r="C57" s="1032"/>
      <c r="D57" s="1030"/>
      <c r="E57" s="1031"/>
      <c r="F57" s="1031"/>
      <c r="H57" s="689"/>
      <c r="AD57" s="703"/>
      <c r="AE57" s="687"/>
      <c r="AF57" s="687"/>
      <c r="AG57" s="703"/>
      <c r="AH57" s="703"/>
      <c r="AI57" s="703"/>
      <c r="AJ57" s="703"/>
      <c r="AK57" s="703"/>
      <c r="AL57" s="703"/>
      <c r="AM57" s="703"/>
      <c r="AN57" s="703"/>
      <c r="AO57" s="703"/>
    </row>
    <row r="58" spans="1:41" s="684" customFormat="1" ht="33" customHeight="1" x14ac:dyDescent="0.3">
      <c r="A58" s="1025"/>
      <c r="B58" s="1025"/>
      <c r="C58" s="1025"/>
      <c r="D58" s="717"/>
      <c r="E58" s="717"/>
      <c r="F58" s="717"/>
      <c r="H58" s="689"/>
      <c r="AD58" s="703"/>
      <c r="AE58" s="687"/>
      <c r="AF58" s="687"/>
      <c r="AG58" s="703"/>
      <c r="AH58" s="703"/>
      <c r="AI58" s="703"/>
      <c r="AJ58" s="703"/>
      <c r="AK58" s="703"/>
      <c r="AL58" s="703"/>
      <c r="AM58" s="703"/>
      <c r="AN58" s="703"/>
      <c r="AO58" s="703"/>
    </row>
    <row r="59" spans="1:41" s="684" customFormat="1" ht="33" customHeight="1" x14ac:dyDescent="0.3">
      <c r="A59" s="1026"/>
      <c r="B59" s="1026"/>
      <c r="C59" s="1026"/>
      <c r="D59" s="717"/>
      <c r="E59" s="717"/>
      <c r="F59" s="717"/>
      <c r="H59" s="689"/>
      <c r="AD59" s="703"/>
      <c r="AE59" s="687"/>
      <c r="AF59" s="687"/>
      <c r="AG59" s="703"/>
      <c r="AH59" s="703"/>
      <c r="AI59" s="703"/>
      <c r="AJ59" s="703"/>
      <c r="AK59" s="703"/>
      <c r="AL59" s="703"/>
      <c r="AM59" s="703"/>
      <c r="AN59" s="703"/>
      <c r="AO59" s="703"/>
    </row>
    <row r="60" spans="1:41" s="684" customFormat="1" ht="60.75" customHeight="1" x14ac:dyDescent="0.3">
      <c r="A60" s="102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1027"/>
      <c r="C60" s="1027"/>
      <c r="D60" s="1027"/>
      <c r="E60" s="1027"/>
      <c r="F60" s="1027"/>
      <c r="H60" s="689"/>
      <c r="AD60" s="703"/>
      <c r="AE60" s="687"/>
      <c r="AF60" s="687"/>
      <c r="AG60" s="703"/>
      <c r="AH60" s="703"/>
      <c r="AI60" s="703"/>
      <c r="AJ60" s="703"/>
      <c r="AK60" s="703"/>
      <c r="AL60" s="703"/>
      <c r="AM60" s="703"/>
      <c r="AN60" s="703"/>
      <c r="AO60" s="703"/>
    </row>
    <row r="61" spans="1:41" s="684" customFormat="1" ht="33" customHeight="1" x14ac:dyDescent="0.3">
      <c r="A61" s="1028" t="s">
        <v>95</v>
      </c>
      <c r="B61" s="1028"/>
      <c r="C61" s="1028"/>
      <c r="D61" s="1028"/>
      <c r="E61" s="1028"/>
      <c r="F61" s="1028"/>
      <c r="H61" s="689"/>
      <c r="AD61" s="703"/>
      <c r="AE61" s="687"/>
      <c r="AF61" s="687"/>
      <c r="AG61" s="703"/>
      <c r="AH61" s="703"/>
      <c r="AI61" s="703"/>
      <c r="AJ61" s="703"/>
      <c r="AK61" s="703"/>
      <c r="AL61" s="703"/>
      <c r="AM61" s="703"/>
      <c r="AN61" s="703"/>
      <c r="AO61" s="703"/>
    </row>
    <row r="62" spans="1:41" s="684" customFormat="1" ht="33" customHeight="1" x14ac:dyDescent="0.3">
      <c r="A62" s="689"/>
      <c r="B62" s="689"/>
      <c r="H62" s="689"/>
      <c r="AD62" s="703"/>
      <c r="AE62" s="687"/>
      <c r="AF62" s="687"/>
      <c r="AG62" s="703"/>
      <c r="AH62" s="703"/>
      <c r="AI62" s="703"/>
      <c r="AJ62" s="703"/>
      <c r="AK62" s="703"/>
      <c r="AL62" s="703"/>
      <c r="AM62" s="703"/>
      <c r="AN62" s="703"/>
      <c r="AO62" s="703"/>
    </row>
    <row r="63" spans="1:41" x14ac:dyDescent="0.3">
      <c r="A63" s="689"/>
    </row>
    <row r="64" spans="1:41" x14ac:dyDescent="0.3">
      <c r="A64" s="689"/>
    </row>
    <row r="65" spans="1:1" x14ac:dyDescent="0.3">
      <c r="A65" s="689"/>
    </row>
    <row r="66" spans="1:1" x14ac:dyDescent="0.3">
      <c r="A66" s="689"/>
    </row>
    <row r="67" spans="1:1" x14ac:dyDescent="0.3">
      <c r="A67" s="689"/>
    </row>
    <row r="68" spans="1:1" x14ac:dyDescent="0.3">
      <c r="A68" s="689"/>
    </row>
    <row r="69" spans="1:1" x14ac:dyDescent="0.3">
      <c r="A69" s="689"/>
    </row>
    <row r="70" spans="1:1" x14ac:dyDescent="0.3">
      <c r="A70" s="689"/>
    </row>
    <row r="71" spans="1:1" x14ac:dyDescent="0.3">
      <c r="A71" s="689"/>
    </row>
    <row r="72" spans="1:1" x14ac:dyDescent="0.3">
      <c r="A72" s="689"/>
    </row>
    <row r="73" spans="1:1" x14ac:dyDescent="0.3">
      <c r="A73" s="689"/>
    </row>
    <row r="74" spans="1:1" x14ac:dyDescent="0.3">
      <c r="A74" s="689"/>
    </row>
  </sheetData>
  <sheetProtection algorithmName="SHA-512" hashValue="NA4OCOxraux34Hq+jsdfTfve7QvNNaTolTQcwPfQIHq43WEAyCpT56z1DmzucCYMeuvlVSIoBMB+rOfizXmVQw==" saltValue="nCQzmWwd8Do01QCSNRyWwA==" spinCount="100000" sheet="1" formatColumns="0" formatRows="0" selectLockedCells="1"/>
  <customSheetViews>
    <customSheetView guid="{7B2C193D-327B-40D6-809F-9A3DFB75744C}" scale="110" showPageBreaks="1" showGridLines="0" zeroValues="0" printArea="1" hiddenColumns="1" view="pageBreakPreview" topLeftCell="A22">
      <selection activeCell="D51" sqref="D51:F51"/>
      <pageMargins left="0.75" right="0.77" top="0.62" bottom="0.61" header="0.39" footer="0.32"/>
      <pageSetup scale="98" orientation="portrait" r:id="rId1"/>
      <headerFooter alignWithMargins="0">
        <oddFooter>&amp;R&amp;"Book Antiqua,Bold"&amp;8Bid Form (1st Envelope)  / Page &amp;P of &amp;N</oddFooter>
      </headerFooter>
    </customSheetView>
    <customSheetView guid="{0D897A0D-14C5-4BD1-B11A-C8754685A103}" scale="110" showPageBreaks="1" showGridLines="0" zeroValues="0" printArea="1" hiddenColumns="1" view="pageBreakPreview">
      <selection activeCell="D51" sqref="D51:F51"/>
      <pageMargins left="0.75" right="0.77" top="0.62" bottom="0.61" header="0.39" footer="0.32"/>
      <pageSetup scale="98" orientation="portrait" r:id="rId2"/>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22">
      <selection activeCell="D50" sqref="D50:F50"/>
      <pageMargins left="0.75" right="0.77" top="0.62" bottom="0.61" header="0.39" footer="0.32"/>
      <pageSetup scale="98" orientation="portrait" r:id="rId3"/>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22">
      <selection activeCell="D50" sqref="D50:F50"/>
      <pageMargins left="0.75" right="0.77" top="0.62" bottom="0.61" header="0.39" footer="0.32"/>
      <pageSetup scale="98" orientation="portrait" r:id="rId4"/>
      <headerFooter alignWithMargins="0">
        <oddFooter>&amp;R&amp;"Book Antiqua,Bold"&amp;8Bid Form (1st Envelope)  / Page &amp;P of &amp;N</oddFooter>
      </headerFooter>
    </customSheetView>
  </customSheetViews>
  <mergeCells count="48">
    <mergeCell ref="B23:C23"/>
    <mergeCell ref="A3:F3"/>
    <mergeCell ref="C5:F5"/>
    <mergeCell ref="B6:C6"/>
    <mergeCell ref="C15:F15"/>
    <mergeCell ref="B17:F17"/>
    <mergeCell ref="B18:F18"/>
    <mergeCell ref="B19:F19"/>
    <mergeCell ref="B20:F20"/>
    <mergeCell ref="B21:C21"/>
    <mergeCell ref="D21:F21"/>
    <mergeCell ref="B22:C22"/>
    <mergeCell ref="B35:F35"/>
    <mergeCell ref="B24:C24"/>
    <mergeCell ref="B25:C25"/>
    <mergeCell ref="B27:C27"/>
    <mergeCell ref="B28:C28"/>
    <mergeCell ref="B29:C29"/>
    <mergeCell ref="D29:F29"/>
    <mergeCell ref="B30:F30"/>
    <mergeCell ref="B31:F31"/>
    <mergeCell ref="B32:F32"/>
    <mergeCell ref="B33:F33"/>
    <mergeCell ref="B34:F34"/>
    <mergeCell ref="B26:C26"/>
    <mergeCell ref="A54:C54"/>
    <mergeCell ref="D54:F54"/>
    <mergeCell ref="B36:F36"/>
    <mergeCell ref="B37:F37"/>
    <mergeCell ref="B38:F38"/>
    <mergeCell ref="B39:F39"/>
    <mergeCell ref="B40:F40"/>
    <mergeCell ref="B41:F41"/>
    <mergeCell ref="B47:C47"/>
    <mergeCell ref="A51:C51"/>
    <mergeCell ref="D51:F51"/>
    <mergeCell ref="A52:C52"/>
    <mergeCell ref="A53:C53"/>
    <mergeCell ref="A58:C58"/>
    <mergeCell ref="A59:C59"/>
    <mergeCell ref="A60:F60"/>
    <mergeCell ref="A61:F61"/>
    <mergeCell ref="A55:C55"/>
    <mergeCell ref="D55:F55"/>
    <mergeCell ref="A56:C56"/>
    <mergeCell ref="D56:F56"/>
    <mergeCell ref="A57:C57"/>
    <mergeCell ref="D57:F57"/>
  </mergeCells>
  <pageMargins left="0.75" right="0.77" top="0.62" bottom="0.61" header="0.39" footer="0.32"/>
  <pageSetup scale="98" orientation="portrait" r:id="rId5"/>
  <headerFooter alignWithMargins="0">
    <oddFooter>&amp;R&amp;"Book Antiqua,Bold"&amp;8Bid Form (1st Envelope)  / 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view="pageBreakPreview" zoomScaleNormal="100" zoomScaleSheetLayoutView="100" workbookViewId="0">
      <selection activeCell="L6" sqref="L6"/>
    </sheetView>
  </sheetViews>
  <sheetFormatPr defaultColWidth="8" defaultRowHeight="15.75" x14ac:dyDescent="0.2"/>
  <cols>
    <col min="1" max="1" width="8.625" style="162" customWidth="1"/>
    <col min="2" max="2" width="11.125" style="162" customWidth="1"/>
    <col min="3" max="4" width="38.625" style="162" customWidth="1"/>
    <col min="5" max="5" width="11.25" style="162" customWidth="1"/>
    <col min="6" max="6" width="8.625" style="156" customWidth="1"/>
    <col min="7" max="9" width="8" style="156" customWidth="1"/>
    <col min="10" max="16384" width="8" style="157"/>
  </cols>
  <sheetData>
    <row r="1" spans="1:10" ht="30.75" customHeight="1" x14ac:dyDescent="0.2">
      <c r="A1" s="153"/>
      <c r="B1" s="806"/>
      <c r="C1" s="807"/>
      <c r="D1" s="807"/>
      <c r="E1" s="808"/>
      <c r="F1" s="154"/>
      <c r="G1" s="155" t="s">
        <v>47</v>
      </c>
    </row>
    <row r="2" spans="1:10" ht="82.5" customHeight="1" x14ac:dyDescent="0.2">
      <c r="A2" s="809" t="s">
        <v>48</v>
      </c>
      <c r="B2" s="812" t="str">
        <f>Basic!B2</f>
        <v>Package- II (a): OPGW works for PDD Ladakh associated with Establishment of SLDC cum REMC for UT of Ladakh under consultancy services to PDD, Ladakh</v>
      </c>
      <c r="C2" s="813"/>
      <c r="D2" s="813"/>
      <c r="E2" s="814"/>
      <c r="F2" s="809" t="s">
        <v>386</v>
      </c>
    </row>
    <row r="3" spans="1:10" ht="23.25" customHeight="1" x14ac:dyDescent="0.2">
      <c r="A3" s="810"/>
      <c r="B3" s="815" t="str">
        <f>Basic!B3</f>
        <v>Specification No: CC/NT/W-TELE/DOM/A06/24/05146</v>
      </c>
      <c r="C3" s="816"/>
      <c r="D3" s="816"/>
      <c r="E3" s="817"/>
      <c r="F3" s="810"/>
    </row>
    <row r="4" spans="1:10" ht="39.950000000000003" customHeight="1" x14ac:dyDescent="0.2">
      <c r="A4" s="810"/>
      <c r="B4" s="158">
        <v>1</v>
      </c>
      <c r="C4" s="818" t="s">
        <v>387</v>
      </c>
      <c r="D4" s="818"/>
      <c r="E4" s="819"/>
      <c r="F4" s="810"/>
      <c r="G4" s="159"/>
      <c r="H4" s="160" t="s">
        <v>49</v>
      </c>
    </row>
    <row r="5" spans="1:10" ht="30" customHeight="1" x14ac:dyDescent="0.2">
      <c r="A5" s="810"/>
      <c r="B5" s="158">
        <v>2</v>
      </c>
      <c r="C5" s="818" t="s">
        <v>388</v>
      </c>
      <c r="D5" s="818"/>
      <c r="E5" s="819"/>
      <c r="F5" s="810"/>
    </row>
    <row r="6" spans="1:10" s="156" customFormat="1" ht="30" customHeight="1" x14ac:dyDescent="0.3">
      <c r="A6" s="810"/>
      <c r="B6" s="158">
        <v>3</v>
      </c>
      <c r="C6" s="818" t="s">
        <v>50</v>
      </c>
      <c r="D6" s="818"/>
      <c r="E6" s="819"/>
      <c r="F6" s="810"/>
    </row>
    <row r="7" spans="1:10" ht="52.5" hidden="1" customHeight="1" x14ac:dyDescent="0.2">
      <c r="A7" s="810"/>
      <c r="B7" s="158">
        <v>4</v>
      </c>
      <c r="C7" s="818" t="s">
        <v>51</v>
      </c>
      <c r="D7" s="818"/>
      <c r="E7" s="819"/>
      <c r="F7" s="810"/>
    </row>
    <row r="8" spans="1:10" ht="9.75" customHeight="1" x14ac:dyDescent="0.2">
      <c r="A8" s="810"/>
      <c r="B8" s="161"/>
      <c r="E8" s="163"/>
      <c r="F8" s="810"/>
    </row>
    <row r="9" spans="1:10" ht="23.25" customHeight="1" x14ac:dyDescent="0.2">
      <c r="A9" s="810"/>
      <c r="B9" s="820"/>
      <c r="C9" s="821"/>
      <c r="D9" s="821"/>
      <c r="E9" s="822"/>
      <c r="F9" s="810"/>
    </row>
    <row r="10" spans="1:10" ht="10.5" customHeight="1" x14ac:dyDescent="0.2">
      <c r="A10" s="810"/>
      <c r="B10" s="164"/>
      <c r="C10" s="165"/>
      <c r="D10" s="165"/>
      <c r="E10" s="166"/>
      <c r="F10" s="810"/>
    </row>
    <row r="11" spans="1:10" ht="24" customHeight="1" x14ac:dyDescent="0.2">
      <c r="A11" s="810"/>
      <c r="B11" s="823"/>
      <c r="C11" s="824"/>
      <c r="D11" s="824"/>
      <c r="E11" s="167"/>
      <c r="F11" s="810"/>
    </row>
    <row r="12" spans="1:10" ht="15.95" customHeight="1" x14ac:dyDescent="0.2">
      <c r="A12" s="811"/>
      <c r="B12" s="825"/>
      <c r="C12" s="826"/>
      <c r="D12" s="826"/>
      <c r="E12" s="163"/>
      <c r="F12" s="811"/>
    </row>
    <row r="13" spans="1:10" ht="24" customHeight="1" x14ac:dyDescent="0.2">
      <c r="A13" s="800"/>
      <c r="B13" s="801"/>
      <c r="C13" s="802"/>
      <c r="D13" s="802"/>
      <c r="E13" s="167"/>
      <c r="F13" s="803"/>
      <c r="G13" s="168"/>
      <c r="H13" s="168"/>
      <c r="I13" s="168"/>
      <c r="J13" s="168"/>
    </row>
    <row r="14" spans="1:10" ht="15.95" customHeight="1" x14ac:dyDescent="0.2">
      <c r="A14" s="800"/>
      <c r="B14" s="804"/>
      <c r="C14" s="805"/>
      <c r="D14" s="805"/>
      <c r="E14" s="166"/>
      <c r="F14" s="803"/>
      <c r="G14" s="168"/>
      <c r="H14" s="168"/>
      <c r="I14" s="168"/>
      <c r="J14" s="168"/>
    </row>
    <row r="15" spans="1:10" x14ac:dyDescent="0.2">
      <c r="B15" s="169"/>
      <c r="C15" s="169"/>
      <c r="D15" s="169"/>
      <c r="E15" s="169"/>
    </row>
  </sheetData>
  <sheetProtection algorithmName="SHA-512" hashValue="wyvfzTk2eWImzoHQwoBpDd/bzmcN9hdjzWXEnhRhyM5yxlPPSwwHmR9nvYuCpAh1Wiwz1J25Wh3fM5xNQZ2Kzg==" saltValue="szondo9UOlouwdG3vBOuVA==" spinCount="100000" sheet="1" formatColumns="0" formatRows="0" selectLockedCells="1"/>
  <customSheetViews>
    <customSheetView guid="{7B2C193D-327B-40D6-809F-9A3DFB75744C}" scale="145" showPageBreaks="1" showGridLines="0" fitToPage="1" printArea="1" hiddenRows="1" view="pageBreakPreview">
      <selection activeCell="F2" sqref="F2:F12"/>
      <pageMargins left="0.15748031496063" right="0.23622047244094499" top="0.78" bottom="0.98425196850393704" header="0.35433070866141703" footer="0.511811023622047"/>
      <printOptions horizontalCentered="1"/>
      <pageSetup paperSize="9" fitToHeight="0" orientation="landscape" r:id="rId1"/>
      <headerFooter alignWithMargins="0"/>
    </customSheetView>
    <customSheetView guid="{0D897A0D-14C5-4BD1-B11A-C8754685A103}" scale="145" showPageBreaks="1" showGridLines="0" fitToPage="1" printArea="1" hiddenRows="1" view="pageBreakPreview">
      <selection activeCell="B2" sqref="B2:E2"/>
      <pageMargins left="0.15748031496063" right="0.23622047244094499" top="0.78" bottom="0.98425196850393704" header="0.35433070866141703" footer="0.511811023622047"/>
      <printOptions horizontalCentered="1"/>
      <pageSetup paperSize="9" fitToHeight="0" orientation="landscape" r:id="rId2"/>
      <headerFooter alignWithMargins="0"/>
    </customSheetView>
    <customSheetView guid="{302D9D75-0757-45DA-AFBF-614F08F1401B}" scale="145" showPageBreaks="1" showGridLines="0" fitToPage="1" printArea="1" hiddenRows="1" view="pageBreakPreview">
      <selection activeCell="C5" sqref="C5:E5"/>
      <pageMargins left="0.15748031496063" right="0.23622047244094499" top="0.78" bottom="0.98425196850393704" header="0.35433070866141703" footer="0.511811023622047"/>
      <printOptions horizontalCentered="1"/>
      <pageSetup paperSize="9" fitToHeight="0" orientation="landscape" r:id="rId3"/>
      <headerFooter alignWithMargins="0"/>
    </customSheetView>
    <customSheetView guid="{C6A7FFED-91EB-41DF-A944-2BFB2D792481}" scale="145" showPageBreaks="1" showGridLines="0" fitToPage="1" printArea="1" hiddenRows="1" view="pageBreakPreview">
      <selection activeCell="C8" sqref="C8"/>
      <pageMargins left="0.15748031496063" right="0.23622047244094499" top="0.78" bottom="0.98425196850393704" header="0.35433070866141703" footer="0.511811023622047"/>
      <printOptions horizontalCentered="1"/>
      <pageSetup paperSize="9" fitToHeight="0" orientation="landscape" r:id="rId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zoomScaleNormal="100" zoomScaleSheetLayoutView="100" workbookViewId="0">
      <selection activeCell="D6" sqref="D6"/>
    </sheetView>
  </sheetViews>
  <sheetFormatPr defaultRowHeight="15.75" x14ac:dyDescent="0.25"/>
  <cols>
    <col min="1" max="2" width="9" style="33"/>
    <col min="3" max="3" width="72.625" style="33" customWidth="1"/>
    <col min="4" max="4" width="66.125" style="33" customWidth="1"/>
    <col min="5" max="16384" width="9" style="172"/>
  </cols>
  <sheetData>
    <row r="1" spans="1:11" ht="45" customHeight="1" x14ac:dyDescent="0.25">
      <c r="A1" s="830" t="s">
        <v>52</v>
      </c>
      <c r="B1" s="830"/>
      <c r="C1" s="830"/>
      <c r="D1" s="170"/>
      <c r="E1" s="171"/>
      <c r="F1" s="171"/>
      <c r="G1" s="171"/>
      <c r="H1" s="171"/>
      <c r="I1" s="171"/>
      <c r="J1" s="171"/>
      <c r="K1" s="171"/>
    </row>
    <row r="2" spans="1:11" ht="18" customHeight="1" x14ac:dyDescent="0.25">
      <c r="D2" s="173"/>
      <c r="E2" s="174"/>
      <c r="F2" s="174"/>
      <c r="G2" s="174"/>
      <c r="H2" s="174"/>
      <c r="I2" s="174"/>
      <c r="J2" s="174"/>
      <c r="K2" s="174"/>
    </row>
    <row r="3" spans="1:11" ht="18" customHeight="1" x14ac:dyDescent="0.25">
      <c r="A3" s="57" t="s">
        <v>33</v>
      </c>
      <c r="B3" s="33" t="s">
        <v>53</v>
      </c>
      <c r="D3" s="175"/>
      <c r="E3" s="176"/>
      <c r="F3" s="176"/>
      <c r="G3" s="176"/>
      <c r="H3" s="176"/>
      <c r="I3" s="176"/>
      <c r="J3" s="176"/>
      <c r="K3" s="176"/>
    </row>
    <row r="4" spans="1:11" ht="18" customHeight="1" x14ac:dyDescent="0.25">
      <c r="B4" s="177" t="s">
        <v>54</v>
      </c>
      <c r="C4" s="178" t="s">
        <v>55</v>
      </c>
      <c r="D4" s="175"/>
      <c r="E4" s="176"/>
      <c r="F4" s="176"/>
      <c r="G4" s="176"/>
      <c r="H4" s="176"/>
      <c r="I4" s="176"/>
      <c r="J4" s="176"/>
      <c r="K4" s="176"/>
    </row>
    <row r="5" spans="1:11" ht="38.1" customHeight="1" x14ac:dyDescent="0.25">
      <c r="B5" s="177" t="s">
        <v>56</v>
      </c>
      <c r="C5" s="178" t="s">
        <v>57</v>
      </c>
      <c r="D5" s="175"/>
      <c r="E5" s="176"/>
      <c r="F5" s="176"/>
      <c r="G5" s="176"/>
      <c r="H5" s="176"/>
      <c r="I5" s="176"/>
      <c r="J5" s="176"/>
      <c r="K5" s="176"/>
    </row>
    <row r="6" spans="1:11" ht="18" customHeight="1" x14ac:dyDescent="0.25">
      <c r="B6" s="177" t="s">
        <v>58</v>
      </c>
      <c r="C6" s="178" t="s">
        <v>59</v>
      </c>
      <c r="D6" s="175"/>
      <c r="E6" s="176"/>
      <c r="F6" s="176"/>
      <c r="G6" s="176"/>
      <c r="H6" s="176"/>
      <c r="I6" s="176"/>
      <c r="J6" s="176"/>
      <c r="K6" s="176"/>
    </row>
    <row r="7" spans="1:11" ht="18" customHeight="1" x14ac:dyDescent="0.25">
      <c r="B7" s="177" t="s">
        <v>60</v>
      </c>
      <c r="C7" s="178" t="s">
        <v>61</v>
      </c>
      <c r="D7" s="175"/>
      <c r="E7" s="176"/>
      <c r="F7" s="176"/>
      <c r="G7" s="176"/>
      <c r="H7" s="176"/>
      <c r="I7" s="176"/>
      <c r="J7" s="176"/>
      <c r="K7" s="176"/>
    </row>
    <row r="8" spans="1:11" ht="18" customHeight="1" x14ac:dyDescent="0.25">
      <c r="B8" s="177" t="s">
        <v>62</v>
      </c>
      <c r="C8" s="178" t="s">
        <v>63</v>
      </c>
      <c r="D8" s="175"/>
      <c r="E8" s="176"/>
      <c r="F8" s="176"/>
      <c r="G8" s="176"/>
      <c r="H8" s="176"/>
      <c r="I8" s="176"/>
      <c r="J8" s="176"/>
      <c r="K8" s="176"/>
    </row>
    <row r="9" spans="1:11" ht="18" customHeight="1" x14ac:dyDescent="0.25">
      <c r="B9" s="177" t="s">
        <v>64</v>
      </c>
      <c r="C9" s="178" t="s">
        <v>65</v>
      </c>
      <c r="D9" s="175"/>
      <c r="E9" s="176"/>
      <c r="F9" s="176"/>
      <c r="G9" s="176"/>
      <c r="H9" s="176"/>
      <c r="I9" s="176"/>
      <c r="J9" s="176"/>
      <c r="K9" s="176"/>
    </row>
    <row r="10" spans="1:11" ht="18" customHeight="1" x14ac:dyDescent="0.25">
      <c r="B10" s="177"/>
      <c r="C10" s="178"/>
      <c r="D10" s="175"/>
      <c r="E10" s="176"/>
      <c r="F10" s="176"/>
      <c r="G10" s="176"/>
      <c r="H10" s="176"/>
      <c r="I10" s="176"/>
      <c r="J10" s="176"/>
      <c r="K10" s="176"/>
    </row>
    <row r="11" spans="1:11" ht="18" customHeight="1" x14ac:dyDescent="0.25">
      <c r="A11" s="57" t="s">
        <v>35</v>
      </c>
      <c r="B11" s="33" t="s">
        <v>66</v>
      </c>
      <c r="D11" s="175"/>
      <c r="E11" s="176"/>
      <c r="F11" s="176"/>
      <c r="G11" s="176"/>
      <c r="H11" s="176"/>
      <c r="I11" s="176"/>
      <c r="J11" s="176"/>
      <c r="K11" s="176"/>
    </row>
    <row r="12" spans="1:11" ht="18" customHeight="1" x14ac:dyDescent="0.25">
      <c r="B12" s="829" t="s">
        <v>67</v>
      </c>
      <c r="C12" s="829"/>
      <c r="D12" s="179"/>
      <c r="E12" s="176"/>
      <c r="F12" s="176"/>
      <c r="G12" s="176"/>
      <c r="H12" s="176"/>
      <c r="I12" s="176"/>
      <c r="J12" s="176"/>
      <c r="K12" s="176"/>
    </row>
    <row r="13" spans="1:11" ht="18" customHeight="1" x14ac:dyDescent="0.25">
      <c r="B13" s="180"/>
      <c r="C13" s="178" t="s">
        <v>68</v>
      </c>
      <c r="D13" s="175"/>
      <c r="E13" s="176"/>
      <c r="F13" s="176"/>
      <c r="G13" s="176"/>
      <c r="H13" s="176"/>
      <c r="I13" s="176"/>
      <c r="J13" s="176"/>
      <c r="K13" s="176"/>
    </row>
    <row r="14" spans="1:11" ht="18" customHeight="1" x14ac:dyDescent="0.25">
      <c r="B14" s="829" t="s">
        <v>69</v>
      </c>
      <c r="C14" s="829"/>
      <c r="D14" s="179"/>
      <c r="E14" s="176"/>
      <c r="F14" s="176"/>
      <c r="G14" s="176"/>
      <c r="H14" s="176"/>
      <c r="I14" s="176"/>
      <c r="J14" s="176"/>
      <c r="K14" s="176"/>
    </row>
    <row r="15" spans="1:11" ht="24" customHeight="1" x14ac:dyDescent="0.25">
      <c r="B15" s="115" t="s">
        <v>70</v>
      </c>
      <c r="C15" s="178" t="s">
        <v>71</v>
      </c>
      <c r="D15" s="175"/>
      <c r="E15" s="176"/>
      <c r="F15" s="176"/>
      <c r="G15" s="176"/>
      <c r="H15" s="176"/>
      <c r="I15" s="176"/>
      <c r="J15" s="176"/>
      <c r="K15" s="176"/>
    </row>
    <row r="16" spans="1:11" ht="18" customHeight="1" x14ac:dyDescent="0.25">
      <c r="B16" s="115" t="s">
        <v>70</v>
      </c>
      <c r="C16" s="178" t="s">
        <v>72</v>
      </c>
      <c r="D16" s="175"/>
      <c r="E16" s="176"/>
      <c r="F16" s="176"/>
      <c r="G16" s="176"/>
      <c r="H16" s="176"/>
      <c r="I16" s="176"/>
      <c r="J16" s="176"/>
      <c r="K16" s="176"/>
    </row>
    <row r="17" spans="2:11" ht="18" customHeight="1" x14ac:dyDescent="0.25">
      <c r="B17" s="115" t="s">
        <v>70</v>
      </c>
      <c r="C17" s="178" t="s">
        <v>73</v>
      </c>
      <c r="D17" s="175"/>
      <c r="E17" s="176"/>
      <c r="F17" s="176"/>
      <c r="G17" s="176"/>
      <c r="H17" s="176"/>
      <c r="I17" s="176"/>
      <c r="J17" s="176"/>
      <c r="K17" s="176"/>
    </row>
    <row r="18" spans="2:11" ht="18" customHeight="1" x14ac:dyDescent="0.25">
      <c r="B18" s="115" t="s">
        <v>70</v>
      </c>
      <c r="C18" s="178" t="s">
        <v>74</v>
      </c>
      <c r="D18" s="175"/>
      <c r="E18" s="176"/>
      <c r="F18" s="176"/>
      <c r="G18" s="176"/>
      <c r="H18" s="176"/>
      <c r="I18" s="176"/>
      <c r="J18" s="176"/>
      <c r="K18" s="176"/>
    </row>
    <row r="19" spans="2:11" ht="18" customHeight="1" x14ac:dyDescent="0.25">
      <c r="B19" s="829" t="s">
        <v>75</v>
      </c>
      <c r="C19" s="829"/>
      <c r="D19" s="179"/>
      <c r="E19" s="176"/>
      <c r="F19" s="176"/>
      <c r="G19" s="176"/>
      <c r="H19" s="176"/>
      <c r="I19" s="176"/>
      <c r="J19" s="176"/>
      <c r="K19" s="176"/>
    </row>
    <row r="20" spans="2:11" ht="54" customHeight="1" x14ac:dyDescent="0.25">
      <c r="B20" s="115" t="s">
        <v>70</v>
      </c>
      <c r="C20" s="178" t="s">
        <v>76</v>
      </c>
      <c r="D20" s="175"/>
      <c r="E20" s="176"/>
      <c r="F20" s="176"/>
      <c r="G20" s="176"/>
      <c r="H20" s="176"/>
      <c r="I20" s="176"/>
      <c r="J20" s="176"/>
      <c r="K20" s="176"/>
    </row>
    <row r="21" spans="2:11" ht="54" customHeight="1" x14ac:dyDescent="0.25">
      <c r="B21" s="115" t="s">
        <v>70</v>
      </c>
      <c r="C21" s="178" t="s">
        <v>77</v>
      </c>
      <c r="D21" s="175"/>
      <c r="E21" s="176"/>
      <c r="F21" s="176"/>
      <c r="G21" s="176"/>
      <c r="H21" s="176"/>
      <c r="I21" s="176"/>
      <c r="J21" s="176"/>
      <c r="K21" s="176"/>
    </row>
    <row r="22" spans="2:11" ht="18" customHeight="1" x14ac:dyDescent="0.25">
      <c r="B22" s="115" t="s">
        <v>70</v>
      </c>
      <c r="C22" s="178" t="s">
        <v>78</v>
      </c>
      <c r="D22" s="175"/>
      <c r="E22" s="176"/>
      <c r="F22" s="176"/>
      <c r="G22" s="176"/>
      <c r="H22" s="176"/>
      <c r="I22" s="176"/>
      <c r="J22" s="176"/>
      <c r="K22" s="176"/>
    </row>
    <row r="23" spans="2:11" ht="38.1" customHeight="1" x14ac:dyDescent="0.25">
      <c r="B23" s="115" t="s">
        <v>70</v>
      </c>
      <c r="C23" s="178" t="s">
        <v>79</v>
      </c>
      <c r="D23" s="175"/>
      <c r="E23" s="176"/>
      <c r="F23" s="176"/>
      <c r="G23" s="176"/>
      <c r="H23" s="176"/>
      <c r="I23" s="176"/>
      <c r="J23" s="176"/>
      <c r="K23" s="176"/>
    </row>
    <row r="24" spans="2:11" ht="18" customHeight="1" x14ac:dyDescent="0.25">
      <c r="B24" s="829" t="s">
        <v>80</v>
      </c>
      <c r="C24" s="829"/>
      <c r="D24" s="179"/>
      <c r="E24" s="176"/>
      <c r="F24" s="176"/>
      <c r="G24" s="176"/>
      <c r="H24" s="176"/>
      <c r="I24" s="176"/>
      <c r="J24" s="176"/>
      <c r="K24" s="176"/>
    </row>
    <row r="25" spans="2:11" ht="54" customHeight="1" x14ac:dyDescent="0.25">
      <c r="B25" s="115" t="s">
        <v>70</v>
      </c>
      <c r="C25" s="178" t="s">
        <v>76</v>
      </c>
      <c r="D25" s="175"/>
      <c r="E25" s="176"/>
      <c r="F25" s="176"/>
      <c r="G25" s="176"/>
      <c r="H25" s="176"/>
      <c r="I25" s="176"/>
      <c r="J25" s="176"/>
      <c r="K25" s="176"/>
    </row>
    <row r="26" spans="2:11" ht="18" customHeight="1" x14ac:dyDescent="0.25">
      <c r="B26" s="115" t="s">
        <v>70</v>
      </c>
      <c r="C26" s="178" t="s">
        <v>78</v>
      </c>
      <c r="D26" s="175"/>
      <c r="E26" s="176"/>
      <c r="F26" s="176"/>
      <c r="G26" s="176"/>
      <c r="H26" s="176"/>
      <c r="I26" s="176"/>
      <c r="J26" s="176"/>
      <c r="K26" s="176"/>
    </row>
    <row r="27" spans="2:11" ht="18" customHeight="1" x14ac:dyDescent="0.25">
      <c r="B27" s="829" t="s">
        <v>81</v>
      </c>
      <c r="C27" s="829"/>
      <c r="D27" s="179"/>
    </row>
    <row r="28" spans="2:11" ht="54" customHeight="1" x14ac:dyDescent="0.25">
      <c r="B28" s="115" t="s">
        <v>70</v>
      </c>
      <c r="C28" s="178" t="s">
        <v>76</v>
      </c>
      <c r="D28" s="175"/>
      <c r="E28" s="176"/>
      <c r="F28" s="176"/>
      <c r="G28" s="176"/>
      <c r="H28" s="176"/>
      <c r="I28" s="176"/>
      <c r="J28" s="176"/>
      <c r="K28" s="176"/>
    </row>
    <row r="29" spans="2:11" ht="18" customHeight="1" x14ac:dyDescent="0.25">
      <c r="B29" s="115" t="s">
        <v>70</v>
      </c>
      <c r="C29" s="178" t="s">
        <v>78</v>
      </c>
      <c r="D29" s="175"/>
    </row>
    <row r="30" spans="2:11" ht="18" customHeight="1" x14ac:dyDescent="0.25">
      <c r="B30" s="829" t="s">
        <v>82</v>
      </c>
      <c r="C30" s="829"/>
      <c r="D30" s="179"/>
    </row>
    <row r="31" spans="2:11" ht="50.25" customHeight="1" x14ac:dyDescent="0.25">
      <c r="B31" s="115" t="s">
        <v>70</v>
      </c>
      <c r="C31" s="178" t="s">
        <v>76</v>
      </c>
      <c r="D31" s="179"/>
    </row>
    <row r="32" spans="2:11" ht="18" customHeight="1" x14ac:dyDescent="0.25">
      <c r="B32" s="115" t="s">
        <v>70</v>
      </c>
      <c r="C32" s="178" t="s">
        <v>78</v>
      </c>
      <c r="D32" s="175"/>
    </row>
    <row r="33" spans="2:11" ht="18" customHeight="1" x14ac:dyDescent="0.25">
      <c r="B33" s="829" t="s">
        <v>83</v>
      </c>
      <c r="C33" s="829"/>
      <c r="D33" s="179"/>
    </row>
    <row r="34" spans="2:11" ht="51.75" customHeight="1" x14ac:dyDescent="0.25">
      <c r="B34" s="115" t="s">
        <v>70</v>
      </c>
      <c r="C34" s="178" t="s">
        <v>76</v>
      </c>
      <c r="D34" s="179"/>
    </row>
    <row r="35" spans="2:11" ht="18" customHeight="1" x14ac:dyDescent="0.25">
      <c r="B35" s="115" t="s">
        <v>70</v>
      </c>
      <c r="C35" s="178" t="s">
        <v>78</v>
      </c>
      <c r="D35" s="175"/>
    </row>
    <row r="36" spans="2:11" ht="18" customHeight="1" x14ac:dyDescent="0.25">
      <c r="B36" s="829" t="s">
        <v>84</v>
      </c>
      <c r="C36" s="829"/>
      <c r="D36" s="179"/>
    </row>
    <row r="37" spans="2:11" ht="32.25" customHeight="1" x14ac:dyDescent="0.25">
      <c r="B37" s="115" t="s">
        <v>70</v>
      </c>
      <c r="C37" s="178" t="s">
        <v>85</v>
      </c>
      <c r="D37" s="175"/>
      <c r="E37" s="176"/>
      <c r="F37" s="176"/>
      <c r="G37" s="176"/>
      <c r="H37" s="176"/>
      <c r="I37" s="176"/>
      <c r="J37" s="176"/>
      <c r="K37" s="176"/>
    </row>
    <row r="38" spans="2:11" ht="18" customHeight="1" x14ac:dyDescent="0.25">
      <c r="B38" s="829" t="s">
        <v>86</v>
      </c>
      <c r="C38" s="829"/>
    </row>
    <row r="39" spans="2:11" ht="38.1" customHeight="1" x14ac:dyDescent="0.25">
      <c r="B39" s="115" t="s">
        <v>70</v>
      </c>
      <c r="C39" s="178" t="s">
        <v>87</v>
      </c>
    </row>
    <row r="40" spans="2:11" ht="38.1" customHeight="1" x14ac:dyDescent="0.25">
      <c r="B40" s="115" t="s">
        <v>70</v>
      </c>
      <c r="C40" s="178" t="s">
        <v>85</v>
      </c>
    </row>
    <row r="41" spans="2:11" ht="18" customHeight="1" x14ac:dyDescent="0.25">
      <c r="B41" s="829" t="s">
        <v>88</v>
      </c>
      <c r="C41" s="829"/>
    </row>
    <row r="42" spans="2:11" ht="18" customHeight="1" x14ac:dyDescent="0.25">
      <c r="B42" s="115" t="s">
        <v>70</v>
      </c>
      <c r="C42" s="181" t="s">
        <v>89</v>
      </c>
    </row>
    <row r="43" spans="2:11" ht="18" customHeight="1" x14ac:dyDescent="0.25">
      <c r="B43" s="115" t="s">
        <v>70</v>
      </c>
      <c r="C43" s="181" t="s">
        <v>90</v>
      </c>
    </row>
    <row r="44" spans="2:11" ht="18" customHeight="1" x14ac:dyDescent="0.25">
      <c r="B44" s="829" t="s">
        <v>91</v>
      </c>
      <c r="C44" s="829"/>
    </row>
    <row r="45" spans="2:11" ht="18" customHeight="1" x14ac:dyDescent="0.25">
      <c r="B45" s="115" t="s">
        <v>70</v>
      </c>
      <c r="C45" s="178" t="s">
        <v>92</v>
      </c>
      <c r="D45" s="175"/>
      <c r="E45" s="176"/>
      <c r="F45" s="176"/>
      <c r="G45" s="176"/>
      <c r="H45" s="176"/>
      <c r="I45" s="176"/>
      <c r="J45" s="176"/>
      <c r="K45" s="176"/>
    </row>
    <row r="46" spans="2:11" ht="18" customHeight="1" x14ac:dyDescent="0.25">
      <c r="B46" s="115" t="s">
        <v>70</v>
      </c>
      <c r="C46" s="178" t="s">
        <v>93</v>
      </c>
      <c r="D46" s="175"/>
      <c r="E46" s="176"/>
      <c r="F46" s="176"/>
      <c r="G46" s="176"/>
      <c r="H46" s="176"/>
      <c r="I46" s="176"/>
      <c r="J46" s="176"/>
      <c r="K46" s="176"/>
    </row>
    <row r="47" spans="2:11" ht="18" customHeight="1" x14ac:dyDescent="0.25">
      <c r="B47" s="115" t="s">
        <v>70</v>
      </c>
      <c r="C47" s="178" t="s">
        <v>94</v>
      </c>
      <c r="D47" s="175"/>
      <c r="E47" s="176"/>
      <c r="F47" s="176"/>
      <c r="G47" s="176"/>
      <c r="H47" s="176"/>
      <c r="I47" s="176"/>
      <c r="J47" s="176"/>
      <c r="K47" s="176"/>
    </row>
    <row r="48" spans="2:11" ht="18" customHeight="1" x14ac:dyDescent="0.25">
      <c r="C48" s="172"/>
    </row>
    <row r="49" spans="1:4" ht="18" customHeight="1" x14ac:dyDescent="0.25">
      <c r="A49" s="827" t="s">
        <v>95</v>
      </c>
      <c r="B49" s="827"/>
      <c r="C49" s="827"/>
      <c r="D49" s="182"/>
    </row>
    <row r="50" spans="1:4" ht="36" customHeight="1" x14ac:dyDescent="0.25">
      <c r="A50" s="828" t="s">
        <v>96</v>
      </c>
      <c r="B50" s="828"/>
      <c r="C50" s="828"/>
    </row>
    <row r="51" spans="1:4" ht="18" customHeight="1" x14ac:dyDescent="0.25">
      <c r="C51" s="181"/>
    </row>
    <row r="52" spans="1:4" ht="18" customHeight="1" x14ac:dyDescent="0.25">
      <c r="C52" s="172"/>
    </row>
    <row r="53" spans="1:4" ht="18" customHeight="1" x14ac:dyDescent="0.25">
      <c r="C53" s="181"/>
    </row>
    <row r="54" spans="1:4" ht="18" customHeight="1" x14ac:dyDescent="0.25">
      <c r="B54" s="172"/>
      <c r="C54" s="172"/>
    </row>
    <row r="55" spans="1:4" ht="18" customHeight="1" x14ac:dyDescent="0.25">
      <c r="B55" s="172"/>
      <c r="C55" s="172"/>
    </row>
    <row r="56" spans="1:4" ht="18" customHeight="1" x14ac:dyDescent="0.25">
      <c r="B56" s="172"/>
      <c r="C56" s="172"/>
    </row>
    <row r="57" spans="1:4" ht="18" customHeight="1" x14ac:dyDescent="0.25">
      <c r="B57" s="172"/>
      <c r="C57" s="172"/>
    </row>
    <row r="58" spans="1:4" ht="18" customHeight="1" x14ac:dyDescent="0.25">
      <c r="B58" s="172"/>
      <c r="C58" s="172"/>
    </row>
    <row r="59" spans="1:4" ht="18" customHeight="1" x14ac:dyDescent="0.25">
      <c r="B59" s="172"/>
      <c r="C59" s="172"/>
    </row>
    <row r="60" spans="1:4" ht="18" customHeight="1" x14ac:dyDescent="0.25"/>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sheetProtection password="CBD2" sheet="1" formatColumns="0" formatRows="0" selectLockedCells="1" selectUnlockedCells="1"/>
  <customSheetViews>
    <customSheetView guid="{7B2C193D-327B-40D6-809F-9A3DFB75744C}" showGridLines="0" printArea="1" view="pageBreakPreview" topLeftCell="A31">
      <selection activeCell="D6" sqref="D6"/>
      <rowBreaks count="1" manualBreakCount="1">
        <brk id="26" max="2" man="1"/>
      </rowBreaks>
      <pageMargins left="0.75" right="0.75" top="0.55000000000000004" bottom="0.47" header="0.32" footer="0.25"/>
      <pageSetup orientation="portrait" r:id="rId1"/>
      <headerFooter alignWithMargins="0">
        <oddFooter>&amp;RPage &amp;P of &amp;N</oddFooter>
      </headerFooter>
    </customSheetView>
    <customSheetView guid="{0D897A0D-14C5-4BD1-B11A-C8754685A103}" showGridLines="0" printArea="1" view="pageBreakPreview" topLeftCell="A31">
      <selection activeCell="D6" sqref="D6"/>
      <rowBreaks count="1" manualBreakCount="1">
        <brk id="26" max="2" man="1"/>
      </rowBreaks>
      <pageMargins left="0.75" right="0.75" top="0.55000000000000004" bottom="0.47" header="0.32" footer="0.25"/>
      <pageSetup orientation="portrait" r:id="rId2"/>
      <headerFooter alignWithMargins="0">
        <oddFooter>&amp;RPage &amp;P of &amp;N</oddFooter>
      </headerFooter>
    </customSheetView>
    <customSheetView guid="{302D9D75-0757-45DA-AFBF-614F08F1401B}" showGridLines="0" printArea="1" view="pageBreakPreview" topLeftCell="A31">
      <selection activeCell="D6" sqref="D6"/>
      <rowBreaks count="1" manualBreakCount="1">
        <brk id="26" max="2" man="1"/>
      </rowBreaks>
      <pageMargins left="0.75" right="0.75" top="0.55000000000000004" bottom="0.47" header="0.32" footer="0.25"/>
      <pageSetup orientation="portrait" r:id="rId3"/>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75" right="0.75" top="0.55000000000000004" bottom="0.47" header="0.32" footer="0.25"/>
      <pageSetup orientation="portrait" r:id="rId4"/>
      <headerFooter alignWithMargins="0">
        <oddFooter>&amp;RPage &amp;P of &amp;N</oddFooter>
      </headerFooter>
    </customSheetView>
  </customSheetViews>
  <mergeCells count="14">
    <mergeCell ref="B27:C27"/>
    <mergeCell ref="A1:C1"/>
    <mergeCell ref="B12:C12"/>
    <mergeCell ref="B14:C14"/>
    <mergeCell ref="B19:C19"/>
    <mergeCell ref="B24:C24"/>
    <mergeCell ref="A49:C49"/>
    <mergeCell ref="A50:C50"/>
    <mergeCell ref="B30:C30"/>
    <mergeCell ref="B33:C33"/>
    <mergeCell ref="B36:C36"/>
    <mergeCell ref="B38:C38"/>
    <mergeCell ref="B41:C41"/>
    <mergeCell ref="B44:C44"/>
  </mergeCells>
  <pageMargins left="0.75" right="0.75" top="0.55000000000000004" bottom="0.47" header="0.32" footer="0.25"/>
  <pageSetup orientation="portrait" r:id="rId5"/>
  <headerFooter alignWithMargins="0">
    <oddFooter>&amp;RPage &amp;P of &amp;N</oddFooter>
  </headerFooter>
  <rowBreaks count="1" manualBreakCount="1">
    <brk id="26" max="2"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P34"/>
  <sheetViews>
    <sheetView showGridLines="0" view="pageBreakPreview" zoomScaleNormal="100" zoomScaleSheetLayoutView="100" workbookViewId="0">
      <selection activeCell="C6" sqref="C6:F6"/>
    </sheetView>
  </sheetViews>
  <sheetFormatPr defaultColWidth="8" defaultRowHeight="15.75" x14ac:dyDescent="0.25"/>
  <cols>
    <col min="1" max="1" width="28.875" style="184" customWidth="1"/>
    <col min="2" max="2" width="10.25" style="184" customWidth="1"/>
    <col min="3" max="4" width="5.625" style="184" customWidth="1"/>
    <col min="5" max="5" width="5.625" style="186" customWidth="1"/>
    <col min="6" max="6" width="33.75" style="186" customWidth="1"/>
    <col min="7" max="7" width="1.125" style="186" hidden="1" customWidth="1"/>
    <col min="8" max="8" width="17.5" style="186" hidden="1" customWidth="1"/>
    <col min="9" max="9" width="10.375" style="186" hidden="1" customWidth="1"/>
    <col min="10" max="10" width="8" style="186" hidden="1" customWidth="1"/>
    <col min="11" max="11" width="54.875" style="186" hidden="1" customWidth="1"/>
    <col min="12" max="16" width="8" style="186" hidden="1" customWidth="1"/>
    <col min="17" max="73" width="8" style="186" customWidth="1"/>
    <col min="74" max="16384" width="8" style="186"/>
  </cols>
  <sheetData>
    <row r="1" spans="1:13" s="184" customFormat="1" ht="100.5" customHeight="1" x14ac:dyDescent="0.3">
      <c r="A1" s="845" t="str">
        <f>Basic!B2</f>
        <v>Package- II (a): OPGW works for PDD Ladakh associated with Establishment of SLDC cum REMC for UT of Ladakh under consultancy services to PDD, Ladakh</v>
      </c>
      <c r="B1" s="845"/>
      <c r="C1" s="845"/>
      <c r="D1" s="845"/>
      <c r="E1" s="845"/>
      <c r="F1" s="845"/>
      <c r="G1" s="183"/>
      <c r="H1" s="183"/>
      <c r="I1" s="183"/>
      <c r="K1" s="185"/>
      <c r="L1" s="185"/>
      <c r="M1" s="185"/>
    </row>
    <row r="2" spans="1:13" ht="20.100000000000001" customHeight="1" x14ac:dyDescent="0.25">
      <c r="A2" s="846" t="str">
        <f>Cover!B3</f>
        <v>Specification No: CC/NT/W-TELE/DOM/A06/24/05146</v>
      </c>
      <c r="B2" s="846"/>
      <c r="C2" s="846"/>
      <c r="D2" s="846"/>
      <c r="E2" s="846"/>
      <c r="F2" s="846"/>
      <c r="G2" s="184"/>
      <c r="H2" s="184"/>
      <c r="I2" s="184"/>
      <c r="K2" s="186" t="s">
        <v>97</v>
      </c>
      <c r="L2" s="187">
        <v>1</v>
      </c>
      <c r="M2" s="188"/>
    </row>
    <row r="3" spans="1:13" ht="13.5" customHeight="1" x14ac:dyDescent="0.25">
      <c r="A3" s="189"/>
      <c r="B3" s="189"/>
      <c r="C3" s="189"/>
      <c r="D3" s="189"/>
      <c r="E3" s="184"/>
      <c r="F3" s="184"/>
      <c r="G3" s="184"/>
      <c r="H3" s="184"/>
      <c r="I3" s="184"/>
      <c r="K3" s="186" t="s">
        <v>98</v>
      </c>
      <c r="L3" s="187" t="s">
        <v>99</v>
      </c>
      <c r="M3" s="188"/>
    </row>
    <row r="4" spans="1:13" ht="20.100000000000001" customHeight="1" x14ac:dyDescent="0.25">
      <c r="A4" s="847" t="s">
        <v>100</v>
      </c>
      <c r="B4" s="847"/>
      <c r="C4" s="847"/>
      <c r="D4" s="847"/>
      <c r="E4" s="847"/>
      <c r="F4" s="847"/>
      <c r="G4" s="184"/>
      <c r="H4" s="184"/>
      <c r="I4" s="184"/>
      <c r="L4" s="187"/>
      <c r="M4" s="188"/>
    </row>
    <row r="5" spans="1:13" ht="12" customHeight="1" x14ac:dyDescent="0.25">
      <c r="A5" s="190"/>
      <c r="B5" s="190"/>
      <c r="E5" s="184"/>
      <c r="F5" s="184"/>
      <c r="G5" s="184"/>
      <c r="H5" s="184"/>
      <c r="I5" s="184"/>
      <c r="K5" s="188"/>
      <c r="L5" s="188"/>
      <c r="M5" s="188"/>
    </row>
    <row r="6" spans="1:13" s="184" customFormat="1" ht="43.5" customHeight="1" x14ac:dyDescent="0.3">
      <c r="A6" s="191" t="s">
        <v>101</v>
      </c>
      <c r="B6" s="192"/>
      <c r="C6" s="848"/>
      <c r="D6" s="848"/>
      <c r="E6" s="848"/>
      <c r="F6" s="848"/>
      <c r="G6" s="193"/>
      <c r="H6" s="193"/>
      <c r="I6" s="193"/>
      <c r="K6" s="194">
        <f>IF(C6= "Sole Bidder", 0, C7)</f>
        <v>0</v>
      </c>
      <c r="L6" s="185"/>
      <c r="M6" s="185"/>
    </row>
    <row r="7" spans="1:13" ht="42" customHeight="1" x14ac:dyDescent="0.25">
      <c r="A7" s="191" t="str">
        <f>IF(C6= "JV (Joint Venture)", "Total Nos. of  Partners in the JV [excluding the Lead Partner]", "")</f>
        <v/>
      </c>
      <c r="B7" s="195"/>
      <c r="C7" s="849"/>
      <c r="D7" s="850"/>
      <c r="E7" s="850"/>
      <c r="F7" s="851"/>
      <c r="K7" s="188"/>
      <c r="L7" s="188"/>
      <c r="M7" s="188"/>
    </row>
    <row r="8" spans="1:13" ht="19.5" customHeight="1" x14ac:dyDescent="0.25">
      <c r="A8" s="196"/>
      <c r="B8" s="196"/>
      <c r="C8" s="193"/>
    </row>
    <row r="9" spans="1:13" ht="20.100000000000001" customHeight="1" x14ac:dyDescent="0.25">
      <c r="A9" s="197" t="str">
        <f>IF(C6= "Sole Bidder", "Name of Sole Bidder", "Name of Lead Partner")</f>
        <v>Name of Lead Partner</v>
      </c>
      <c r="B9" s="198"/>
      <c r="C9" s="837"/>
      <c r="D9" s="838"/>
      <c r="E9" s="838"/>
      <c r="F9" s="839"/>
    </row>
    <row r="10" spans="1:13" ht="20.100000000000001" customHeight="1" x14ac:dyDescent="0.25">
      <c r="A10" s="199" t="str">
        <f>IF(C6= "Sole Bidder", "Address of Sole Bidder", "Address of Lead Partner")</f>
        <v>Address of Lead Partner</v>
      </c>
      <c r="B10" s="200"/>
      <c r="C10" s="837"/>
      <c r="D10" s="838"/>
      <c r="E10" s="838"/>
      <c r="F10" s="839"/>
    </row>
    <row r="11" spans="1:13" ht="20.100000000000001" customHeight="1" x14ac:dyDescent="0.25">
      <c r="A11" s="201"/>
      <c r="B11" s="202"/>
      <c r="C11" s="837"/>
      <c r="D11" s="838"/>
      <c r="E11" s="838"/>
      <c r="F11" s="839"/>
    </row>
    <row r="12" spans="1:13" ht="20.100000000000001" customHeight="1" x14ac:dyDescent="0.25">
      <c r="A12" s="199"/>
      <c r="B12" s="200"/>
      <c r="C12" s="831"/>
      <c r="D12" s="832"/>
      <c r="E12" s="832"/>
      <c r="F12" s="833"/>
    </row>
    <row r="13" spans="1:13" ht="20.100000000000001" customHeight="1" x14ac:dyDescent="0.25"/>
    <row r="14" spans="1:13" ht="20.100000000000001" customHeight="1" x14ac:dyDescent="0.25">
      <c r="A14" s="203" t="str">
        <f>IF(C7=1, "Name of other Partner","Name of other Partner - 1")</f>
        <v>Name of other Partner - 1</v>
      </c>
      <c r="B14" s="204"/>
      <c r="C14" s="831" t="s">
        <v>376</v>
      </c>
      <c r="D14" s="832"/>
      <c r="E14" s="832"/>
      <c r="F14" s="833"/>
    </row>
    <row r="15" spans="1:13" ht="20.100000000000001" customHeight="1" x14ac:dyDescent="0.25">
      <c r="A15" s="205" t="str">
        <f>IF(C7=1, "Address of other Partner","Address of other Partner - 1")</f>
        <v>Address of other Partner - 1</v>
      </c>
      <c r="B15" s="206"/>
      <c r="C15" s="834" t="s">
        <v>377</v>
      </c>
      <c r="D15" s="835"/>
      <c r="E15" s="835"/>
      <c r="F15" s="836"/>
    </row>
    <row r="16" spans="1:13" ht="20.100000000000001" customHeight="1" x14ac:dyDescent="0.25">
      <c r="A16" s="207"/>
      <c r="B16" s="208"/>
      <c r="C16" s="842" t="s">
        <v>378</v>
      </c>
      <c r="D16" s="843"/>
      <c r="E16" s="843"/>
      <c r="F16" s="844"/>
    </row>
    <row r="17" spans="1:7" ht="20.100000000000001" customHeight="1" x14ac:dyDescent="0.25">
      <c r="A17" s="199"/>
      <c r="B17" s="200"/>
      <c r="C17" s="834" t="s">
        <v>379</v>
      </c>
      <c r="D17" s="835"/>
      <c r="E17" s="835"/>
      <c r="F17" s="836"/>
    </row>
    <row r="18" spans="1:7" ht="20.100000000000001" customHeight="1" x14ac:dyDescent="0.25"/>
    <row r="19" spans="1:7" ht="20.100000000000001" customHeight="1" x14ac:dyDescent="0.25">
      <c r="A19" s="197" t="s">
        <v>102</v>
      </c>
      <c r="B19" s="198"/>
      <c r="C19" s="831"/>
      <c r="D19" s="832"/>
      <c r="E19" s="832"/>
      <c r="F19" s="833"/>
    </row>
    <row r="20" spans="1:7" ht="20.100000000000001" customHeight="1" x14ac:dyDescent="0.25">
      <c r="A20" s="197" t="s">
        <v>103</v>
      </c>
      <c r="B20" s="198"/>
      <c r="C20" s="831"/>
      <c r="D20" s="832"/>
      <c r="E20" s="832"/>
      <c r="F20" s="833"/>
    </row>
    <row r="21" spans="1:7" ht="20.100000000000001" customHeight="1" x14ac:dyDescent="0.25">
      <c r="A21" s="201"/>
      <c r="B21" s="202"/>
      <c r="C21" s="831"/>
      <c r="D21" s="832"/>
      <c r="E21" s="832"/>
      <c r="F21" s="833"/>
    </row>
    <row r="22" spans="1:7" ht="20.100000000000001" customHeight="1" x14ac:dyDescent="0.25">
      <c r="A22" s="199"/>
      <c r="B22" s="200"/>
      <c r="C22" s="831"/>
      <c r="D22" s="832"/>
      <c r="E22" s="832"/>
      <c r="F22" s="833"/>
    </row>
    <row r="23" spans="1:7" ht="20.100000000000001" customHeight="1" x14ac:dyDescent="0.25"/>
    <row r="24" spans="1:7" ht="20.100000000000001" customHeight="1" x14ac:dyDescent="0.25"/>
    <row r="25" spans="1:7" ht="21" customHeight="1" x14ac:dyDescent="0.25">
      <c r="A25" s="209" t="s">
        <v>104</v>
      </c>
      <c r="B25" s="210"/>
      <c r="C25" s="837"/>
      <c r="D25" s="838"/>
      <c r="E25" s="838"/>
      <c r="F25" s="839"/>
    </row>
    <row r="26" spans="1:7" ht="21" customHeight="1" x14ac:dyDescent="0.25">
      <c r="A26" s="209" t="s">
        <v>105</v>
      </c>
      <c r="B26" s="210"/>
      <c r="C26" s="831"/>
      <c r="D26" s="832"/>
      <c r="E26" s="832"/>
      <c r="F26" s="833"/>
    </row>
    <row r="27" spans="1:7" ht="21" hidden="1" customHeight="1" x14ac:dyDescent="0.25">
      <c r="A27" s="209" t="s">
        <v>106</v>
      </c>
      <c r="B27" s="210"/>
      <c r="C27" s="840"/>
      <c r="D27" s="840"/>
      <c r="E27" s="840"/>
      <c r="F27" s="840"/>
    </row>
    <row r="28" spans="1:7" ht="21" hidden="1" customHeight="1" x14ac:dyDescent="0.25">
      <c r="A28" s="209" t="s">
        <v>107</v>
      </c>
      <c r="B28" s="210"/>
      <c r="C28" s="841"/>
      <c r="D28" s="841"/>
      <c r="E28" s="841"/>
      <c r="F28" s="841"/>
    </row>
    <row r="29" spans="1:7" ht="21" hidden="1" customHeight="1" x14ac:dyDescent="0.25">
      <c r="A29" s="209" t="s">
        <v>108</v>
      </c>
      <c r="B29" s="210"/>
      <c r="C29" s="841"/>
      <c r="D29" s="841"/>
      <c r="E29" s="841"/>
      <c r="F29" s="841"/>
    </row>
    <row r="30" spans="1:7" ht="21" hidden="1" customHeight="1" x14ac:dyDescent="0.25">
      <c r="A30" s="209" t="s">
        <v>109</v>
      </c>
      <c r="B30" s="210"/>
      <c r="C30" s="841"/>
      <c r="D30" s="841"/>
      <c r="E30" s="841"/>
      <c r="F30" s="841"/>
    </row>
    <row r="31" spans="1:7" ht="21" customHeight="1" x14ac:dyDescent="0.25">
      <c r="A31" s="211"/>
      <c r="B31" s="211"/>
      <c r="C31" s="211"/>
    </row>
    <row r="32" spans="1:7" s="184" customFormat="1" ht="21" customHeight="1" x14ac:dyDescent="0.3">
      <c r="A32" s="209" t="s">
        <v>110</v>
      </c>
      <c r="B32" s="210"/>
      <c r="C32" s="212"/>
      <c r="D32" s="213"/>
      <c r="E32" s="212"/>
      <c r="F32" s="214"/>
      <c r="G32" s="185">
        <f>IF(D32="Feb",28,IF(OR(D32="Apr", D32="Jun", D32="Sep", D32="Nov"),30,31))</f>
        <v>31</v>
      </c>
    </row>
    <row r="33" spans="1:6" ht="21" customHeight="1" x14ac:dyDescent="0.25">
      <c r="A33" s="209" t="s">
        <v>111</v>
      </c>
      <c r="B33" s="210"/>
      <c r="C33" s="831"/>
      <c r="D33" s="832"/>
      <c r="E33" s="832"/>
      <c r="F33" s="833"/>
    </row>
    <row r="34" spans="1:6" x14ac:dyDescent="0.25">
      <c r="D34" s="186"/>
    </row>
  </sheetData>
  <sheetProtection algorithmName="SHA-512" hashValue="DJRHLBxdx5JhgnVTQgjRSygzD5N+3xFZt+BvKwgbNdbb1sOAU0HI1lW7ocsVTkmWdXuQep6jGlblXXEeqYWedQ==" saltValue="3wtF7wqK+I2mGFktsl4h6Q==" spinCount="100000" sheet="1" formatColumns="0" formatRows="0" selectLockedCells="1"/>
  <customSheetViews>
    <customSheetView guid="{7B2C193D-327B-40D6-809F-9A3DFB75744C}" showGridLines="0" printArea="1" hiddenRows="1" hiddenColumns="1" view="pageBreakPreview" topLeftCell="A10">
      <selection activeCell="E32" sqref="E32"/>
      <pageMargins left="0.75" right="0.75" top="0.69" bottom="0.7" header="0.4" footer="0.37"/>
      <pageSetup orientation="portrait" r:id="rId1"/>
      <headerFooter alignWithMargins="0"/>
    </customSheetView>
    <customSheetView guid="{0D897A0D-14C5-4BD1-B11A-C8754685A103}" showGridLines="0" printArea="1" hiddenRows="1" hiddenColumns="1" view="pageBreakPreview">
      <selection activeCell="E32" sqref="E32"/>
      <pageMargins left="0.75" right="0.75" top="0.69" bottom="0.7" header="0.4" footer="0.37"/>
      <pageSetup orientation="portrait" r:id="rId2"/>
      <headerFooter alignWithMargins="0"/>
    </customSheetView>
    <customSheetView guid="{302D9D75-0757-45DA-AFBF-614F08F1401B}" showGridLines="0" printArea="1" hiddenRows="1" hiddenColumns="1" view="pageBreakPreview">
      <selection activeCell="C25" sqref="C25:F25"/>
      <pageMargins left="0.75" right="0.75" top="0.69" bottom="0.7" header="0.4" footer="0.37"/>
      <pageSetup orientation="portrait" r:id="rId3"/>
      <headerFooter alignWithMargins="0"/>
    </customSheetView>
    <customSheetView guid="{C6A7FFED-91EB-41DF-A944-2BFB2D792481}" showGridLines="0" printArea="1" hiddenRows="1" hiddenColumns="1" view="pageBreakPreview">
      <selection activeCell="C25" sqref="C25:F25"/>
      <pageMargins left="0.75" right="0.75" top="0.69" bottom="0.7" header="0.4" footer="0.37"/>
      <pageSetup orientation="portrait" r:id="rId4"/>
      <headerFooter alignWithMargins="0"/>
    </customSheetView>
  </customSheetViews>
  <mergeCells count="24">
    <mergeCell ref="C16:F16"/>
    <mergeCell ref="A1:F1"/>
    <mergeCell ref="A2:F2"/>
    <mergeCell ref="A4:F4"/>
    <mergeCell ref="C6:F6"/>
    <mergeCell ref="C7:F7"/>
    <mergeCell ref="C9:F9"/>
    <mergeCell ref="C10:F10"/>
    <mergeCell ref="C11:F11"/>
    <mergeCell ref="C12:F12"/>
    <mergeCell ref="C14:F14"/>
    <mergeCell ref="C15:F15"/>
    <mergeCell ref="C33:F33"/>
    <mergeCell ref="C17:F17"/>
    <mergeCell ref="C19:F19"/>
    <mergeCell ref="C20:F20"/>
    <mergeCell ref="C21:F21"/>
    <mergeCell ref="C22:F22"/>
    <mergeCell ref="C25:F25"/>
    <mergeCell ref="C26:F26"/>
    <mergeCell ref="C27:F27"/>
    <mergeCell ref="C28:F28"/>
    <mergeCell ref="C29:F29"/>
    <mergeCell ref="C30:F30"/>
  </mergeCells>
  <conditionalFormatting sqref="A7:B7">
    <cfRule type="expression" dxfId="69" priority="6" stopIfTrue="1">
      <formula>$C$6="Sole Bidder"</formula>
    </cfRule>
  </conditionalFormatting>
  <conditionalFormatting sqref="A14:B17">
    <cfRule type="expression" dxfId="68" priority="5" stopIfTrue="1">
      <formula>$K$6&lt;1</formula>
    </cfRule>
  </conditionalFormatting>
  <conditionalFormatting sqref="A19:B22">
    <cfRule type="expression" dxfId="67" priority="4" stopIfTrue="1">
      <formula>$K$6&lt;2</formula>
    </cfRule>
  </conditionalFormatting>
  <conditionalFormatting sqref="C7:F7">
    <cfRule type="expression" dxfId="66" priority="1" stopIfTrue="1">
      <formula>$C$6="Sole Bidder"</formula>
    </cfRule>
  </conditionalFormatting>
  <conditionalFormatting sqref="C14:F17">
    <cfRule type="expression" dxfId="65" priority="3" stopIfTrue="1">
      <formula>$K$6&lt;1</formula>
    </cfRule>
  </conditionalFormatting>
  <conditionalFormatting sqref="C19:F22">
    <cfRule type="expression" dxfId="64" priority="2" stopIfTrue="1">
      <formula>$K$6&lt;2</formula>
    </cfRule>
  </conditionalFormatting>
  <dataValidations count="5">
    <dataValidation type="list" allowBlank="1" showInputMessage="1" showErrorMessage="1" sqref="C7:F7" xr:uid="{00000000-0002-0000-0300-000000000000}">
      <formula1>$L$2:$L$3</formula1>
    </dataValidation>
    <dataValidation type="list" allowBlank="1" showInputMessage="1" showErrorMessage="1" sqref="C6:F6" xr:uid="{00000000-0002-0000-0300-000001000000}">
      <formula1>$K$2:$K$3</formula1>
    </dataValidation>
    <dataValidation type="list" allowBlank="1" showInputMessage="1" showErrorMessage="1" sqref="E32" xr:uid="{00000000-0002-0000-0300-000002000000}">
      <formula1>"2023,2024"</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156"/>
  <sheetViews>
    <sheetView view="pageBreakPreview" topLeftCell="A39" zoomScale="80" zoomScaleNormal="100" zoomScaleSheetLayoutView="80" workbookViewId="0">
      <selection activeCell="G19" sqref="G19"/>
    </sheetView>
  </sheetViews>
  <sheetFormatPr defaultRowHeight="16.5" x14ac:dyDescent="0.3"/>
  <cols>
    <col min="1" max="1" width="6.25" style="11" customWidth="1"/>
    <col min="2" max="2" width="14.125" style="11" customWidth="1"/>
    <col min="3" max="3" width="9.625" style="11" customWidth="1"/>
    <col min="4" max="4" width="37.25" style="11" customWidth="1"/>
    <col min="5" max="5" width="15.375" style="11" customWidth="1"/>
    <col min="6" max="6" width="13.5" style="11" customWidth="1"/>
    <col min="7" max="7" width="16.75" style="11" customWidth="1"/>
    <col min="8" max="8" width="11.375" style="11" customWidth="1"/>
    <col min="9" max="9" width="15.5" style="19" customWidth="1"/>
    <col min="10" max="10" width="75" style="10" customWidth="1"/>
    <col min="11" max="11" width="5.75" style="11" customWidth="1"/>
    <col min="12" max="12" width="6.625" style="11" customWidth="1"/>
    <col min="13" max="13" width="13.375" style="10" customWidth="1"/>
    <col min="14" max="14" width="14.125" style="10" customWidth="1"/>
    <col min="15" max="15" width="13" style="10" customWidth="1"/>
    <col min="16" max="16" width="16.875" style="7" customWidth="1"/>
    <col min="17" max="17" width="16.5" style="7" customWidth="1"/>
    <col min="18" max="18" width="16.875" style="7" customWidth="1"/>
    <col min="19" max="19" width="11.875" style="8" customWidth="1"/>
    <col min="20" max="20" width="13.875" style="9" customWidth="1"/>
    <col min="21" max="23" width="9" style="9" customWidth="1"/>
    <col min="24" max="24" width="14.25" style="9" customWidth="1"/>
    <col min="25" max="25" width="24.125" style="9" customWidth="1"/>
    <col min="26" max="26" width="11.125" style="10" customWidth="1"/>
    <col min="27" max="27" width="12.75" style="10" customWidth="1"/>
    <col min="28" max="28" width="11.375" style="11" customWidth="1"/>
    <col min="29" max="29" width="10.375" style="10" customWidth="1"/>
    <col min="30" max="30" width="17.75" style="10" hidden="1" customWidth="1"/>
    <col min="31" max="31" width="10.5" style="10" hidden="1" customWidth="1"/>
    <col min="32" max="32" width="12.375" style="10" hidden="1" customWidth="1"/>
    <col min="33" max="34" width="9" style="10" hidden="1" customWidth="1"/>
    <col min="35" max="35" width="10.875" style="10" customWidth="1"/>
    <col min="36" max="36" width="18.75" style="10" customWidth="1"/>
    <col min="37" max="37" width="9" style="10" customWidth="1"/>
    <col min="38" max="51" width="9" style="9" customWidth="1"/>
    <col min="52" max="52" width="9" style="10" customWidth="1"/>
    <col min="53" max="16384" width="9" style="10"/>
  </cols>
  <sheetData>
    <row r="1" spans="1:51" x14ac:dyDescent="0.3">
      <c r="A1" s="1" t="str">
        <f>Cover!B3</f>
        <v>Specification No: CC/NT/W-TELE/DOM/A06/24/05146</v>
      </c>
      <c r="B1" s="1"/>
      <c r="C1" s="1"/>
      <c r="D1" s="1"/>
      <c r="E1" s="1"/>
      <c r="F1" s="1"/>
      <c r="G1" s="1"/>
      <c r="H1" s="1"/>
      <c r="I1" s="2"/>
      <c r="J1" s="3"/>
      <c r="K1" s="4"/>
      <c r="L1" s="1"/>
      <c r="M1" s="5"/>
      <c r="N1" s="5"/>
      <c r="O1" s="6" t="s">
        <v>0</v>
      </c>
      <c r="AD1" s="12" t="s">
        <v>1</v>
      </c>
      <c r="AE1" s="13" t="e">
        <f>SUMIF(#REF!, "Direct",#REF!)</f>
        <v>#REF!</v>
      </c>
      <c r="AJ1" s="13" t="str">
        <f>'[1]Names of Bidder'!C6</f>
        <v>Sole Bidder</v>
      </c>
      <c r="AK1" s="10" t="s">
        <v>2</v>
      </c>
    </row>
    <row r="2" spans="1:51" x14ac:dyDescent="0.3">
      <c r="A2" s="14"/>
      <c r="B2" s="14"/>
      <c r="C2" s="14"/>
      <c r="D2" s="14"/>
      <c r="E2" s="14"/>
      <c r="F2" s="14"/>
      <c r="G2" s="14"/>
      <c r="H2" s="14"/>
      <c r="I2" s="15"/>
      <c r="L2" s="14"/>
      <c r="AA2" s="11"/>
      <c r="AD2" s="12" t="s">
        <v>3</v>
      </c>
      <c r="AE2" s="16" t="e">
        <f>#REF!-AE1</f>
        <v>#REF!</v>
      </c>
      <c r="AF2" s="17"/>
      <c r="AJ2" s="13">
        <f>'[1]Names of Bidder'!K6</f>
        <v>0</v>
      </c>
    </row>
    <row r="3" spans="1:51" ht="58.5" customHeight="1" x14ac:dyDescent="0.3">
      <c r="A3" s="872" t="str">
        <f>Basic!B2</f>
        <v>Package- II (a): OPGW works for PDD Ladakh associated with Establishment of SLDC cum REMC for UT of Ladakh under consultancy services to PDD, Ladakh</v>
      </c>
      <c r="B3" s="872"/>
      <c r="C3" s="872"/>
      <c r="D3" s="872"/>
      <c r="E3" s="872"/>
      <c r="F3" s="872"/>
      <c r="G3" s="872"/>
      <c r="H3" s="872"/>
      <c r="I3" s="872"/>
      <c r="J3" s="872"/>
      <c r="K3" s="872"/>
      <c r="L3" s="872"/>
      <c r="M3" s="872"/>
      <c r="N3" s="872"/>
      <c r="O3" s="872"/>
      <c r="Y3" s="18"/>
      <c r="Z3" s="19"/>
      <c r="AA3" s="19"/>
      <c r="AB3" s="19"/>
      <c r="AD3" s="14"/>
      <c r="AG3" s="853"/>
      <c r="AH3" s="853"/>
    </row>
    <row r="4" spans="1:51" x14ac:dyDescent="0.3">
      <c r="A4" s="873" t="s">
        <v>4</v>
      </c>
      <c r="B4" s="873"/>
      <c r="C4" s="873"/>
      <c r="D4" s="873"/>
      <c r="E4" s="873"/>
      <c r="F4" s="873"/>
      <c r="G4" s="873"/>
      <c r="H4" s="873"/>
      <c r="I4" s="873"/>
      <c r="J4" s="873"/>
      <c r="K4" s="873"/>
      <c r="L4" s="873"/>
      <c r="M4" s="873"/>
      <c r="N4" s="873"/>
      <c r="O4" s="873"/>
      <c r="Y4" s="18"/>
      <c r="Z4" s="19"/>
      <c r="AA4" s="19"/>
      <c r="AB4" s="19"/>
      <c r="AD4" s="14"/>
      <c r="AE4" s="20"/>
      <c r="AF4" s="17"/>
    </row>
    <row r="5" spans="1:51" x14ac:dyDescent="0.3">
      <c r="Y5" s="18"/>
      <c r="Z5" s="19"/>
      <c r="AA5" s="19"/>
      <c r="AB5" s="19"/>
      <c r="AD5" s="14"/>
    </row>
    <row r="6" spans="1:51" x14ac:dyDescent="0.3">
      <c r="A6" s="21" t="str">
        <f>"Bidder’s Name and Address (" &amp; MID('Names of Bidder'!A9,9, 20) &amp; ") :"</f>
        <v>Bidder’s Name and Address (Lead Partner) :</v>
      </c>
      <c r="B6" s="21"/>
      <c r="C6" s="21"/>
      <c r="D6" s="21"/>
      <c r="E6" s="21"/>
      <c r="F6" s="21"/>
      <c r="G6" s="21"/>
      <c r="H6" s="21"/>
      <c r="I6" s="22"/>
      <c r="J6" s="23"/>
      <c r="K6" s="24"/>
      <c r="L6" s="21"/>
      <c r="M6" s="25" t="s">
        <v>5</v>
      </c>
      <c r="O6" s="23"/>
      <c r="Y6" s="18"/>
      <c r="Z6" s="19"/>
      <c r="AA6" s="19"/>
      <c r="AB6" s="19"/>
      <c r="AD6" s="14"/>
      <c r="AE6" s="20"/>
    </row>
    <row r="7" spans="1:51" x14ac:dyDescent="0.3">
      <c r="A7" s="874"/>
      <c r="B7" s="874"/>
      <c r="C7" s="874"/>
      <c r="D7" s="874"/>
      <c r="E7" s="874"/>
      <c r="F7" s="874"/>
      <c r="G7" s="874"/>
      <c r="H7" s="874"/>
      <c r="I7" s="874"/>
      <c r="J7" s="874"/>
      <c r="K7" s="874"/>
      <c r="L7" s="874"/>
      <c r="M7" s="26" t="s">
        <v>6</v>
      </c>
      <c r="O7" s="23"/>
      <c r="Y7" s="7"/>
      <c r="Z7" s="27"/>
      <c r="AA7" s="27"/>
      <c r="AB7" s="27"/>
      <c r="AG7" s="853"/>
      <c r="AH7" s="853"/>
    </row>
    <row r="8" spans="1:51" x14ac:dyDescent="0.3">
      <c r="A8" s="21" t="s">
        <v>7</v>
      </c>
      <c r="B8" s="21"/>
      <c r="C8" s="875" t="str">
        <f>IF('Names of Bidder'!C9=0, "", 'Names of Bidder'!C9)</f>
        <v/>
      </c>
      <c r="D8" s="875"/>
      <c r="E8" s="875"/>
      <c r="F8" s="21"/>
      <c r="G8" s="21"/>
      <c r="H8" s="21"/>
      <c r="I8" s="22"/>
      <c r="M8" s="26" t="s">
        <v>8</v>
      </c>
      <c r="O8" s="23"/>
      <c r="Y8" s="18"/>
      <c r="Z8" s="28"/>
      <c r="AA8" s="28"/>
      <c r="AB8" s="28"/>
      <c r="AJ8" s="13" t="e">
        <f>IF('[1]Names of Bidder'!C7=1,'[1]Names of Bidder'!C9&amp;" &amp; "&amp;'[1]Names of Bidder'!C14,IF('[1]Names of Bidder'!C7="2 or More",'[1]Names of Bidder'!C9&amp;" , "&amp;'[1]Names of Bidder'!C14&amp;" &amp; "&amp;'[1]Names of Bidder'!C19,""))</f>
        <v>#REF!</v>
      </c>
    </row>
    <row r="9" spans="1:51" x14ac:dyDescent="0.3">
      <c r="A9" s="21" t="s">
        <v>9</v>
      </c>
      <c r="B9" s="21"/>
      <c r="C9" s="875" t="str">
        <f>IF('Names of Bidder'!C10=0, "", 'Names of Bidder'!C10)</f>
        <v/>
      </c>
      <c r="D9" s="875"/>
      <c r="E9" s="875"/>
      <c r="F9" s="21"/>
      <c r="G9" s="21"/>
      <c r="H9" s="21"/>
      <c r="I9" s="22"/>
      <c r="M9" s="26" t="s">
        <v>10</v>
      </c>
      <c r="O9" s="23"/>
      <c r="Y9" s="18"/>
      <c r="Z9" s="28"/>
      <c r="AA9" s="28"/>
      <c r="AB9" s="28"/>
    </row>
    <row r="10" spans="1:51" x14ac:dyDescent="0.3">
      <c r="A10" s="23"/>
      <c r="B10" s="23"/>
      <c r="C10" s="875" t="str">
        <f>IF('Names of Bidder'!C11=0, "", 'Names of Bidder'!C11)</f>
        <v/>
      </c>
      <c r="D10" s="875"/>
      <c r="E10" s="875"/>
      <c r="F10" s="23"/>
      <c r="G10" s="23"/>
      <c r="H10" s="23"/>
      <c r="I10" s="29"/>
      <c r="M10" s="26" t="s">
        <v>11</v>
      </c>
      <c r="O10" s="23"/>
      <c r="Y10" s="7"/>
      <c r="Z10" s="30"/>
      <c r="AA10" s="19"/>
      <c r="AB10" s="31"/>
    </row>
    <row r="11" spans="1:51" x14ac:dyDescent="0.3">
      <c r="A11" s="23"/>
      <c r="B11" s="23"/>
      <c r="C11" s="875" t="str">
        <f>IF('Names of Bidder'!C12=0, "", 'Names of Bidder'!C12)</f>
        <v/>
      </c>
      <c r="D11" s="875"/>
      <c r="E11" s="875"/>
      <c r="F11" s="23"/>
      <c r="G11" s="23"/>
      <c r="H11" s="23"/>
      <c r="I11" s="29"/>
      <c r="M11" s="26" t="s">
        <v>12</v>
      </c>
      <c r="O11" s="23"/>
      <c r="AG11" s="853"/>
      <c r="AH11" s="853"/>
    </row>
    <row r="12" spans="1:51" x14ac:dyDescent="0.3">
      <c r="A12" s="23"/>
      <c r="B12" s="23"/>
      <c r="C12" s="23"/>
      <c r="D12" s="23"/>
      <c r="E12" s="23"/>
      <c r="F12" s="23"/>
      <c r="G12" s="23"/>
      <c r="H12" s="23"/>
      <c r="I12" s="29"/>
      <c r="J12" s="23"/>
      <c r="K12" s="32"/>
      <c r="L12" s="23"/>
      <c r="M12" s="21"/>
      <c r="N12" s="33"/>
      <c r="O12" s="33"/>
      <c r="AI12" s="34"/>
    </row>
    <row r="13" spans="1:51" s="39" customFormat="1" ht="33" customHeight="1" x14ac:dyDescent="0.3">
      <c r="A13" s="876" t="s">
        <v>13</v>
      </c>
      <c r="B13" s="876"/>
      <c r="C13" s="876"/>
      <c r="D13" s="876"/>
      <c r="E13" s="876"/>
      <c r="F13" s="876"/>
      <c r="G13" s="876"/>
      <c r="H13" s="876"/>
      <c r="I13" s="876"/>
      <c r="J13" s="876"/>
      <c r="K13" s="876"/>
      <c r="L13" s="876"/>
      <c r="M13" s="876"/>
      <c r="N13" s="876"/>
      <c r="O13" s="876"/>
      <c r="P13" s="35"/>
      <c r="Q13" s="35"/>
      <c r="R13" s="35"/>
      <c r="S13" s="36"/>
      <c r="T13" s="37"/>
      <c r="U13" s="37"/>
      <c r="V13" s="37"/>
      <c r="W13" s="37"/>
      <c r="X13" s="38"/>
      <c r="Y13" s="38"/>
      <c r="AA13" s="40"/>
      <c r="AB13" s="40"/>
      <c r="AE13" s="39" t="s">
        <v>14</v>
      </c>
      <c r="AI13" s="41"/>
      <c r="AL13" s="38"/>
      <c r="AM13" s="38"/>
      <c r="AN13" s="38"/>
      <c r="AO13" s="38"/>
      <c r="AP13" s="38"/>
      <c r="AQ13" s="38"/>
      <c r="AR13" s="38"/>
      <c r="AS13" s="38"/>
      <c r="AT13" s="38"/>
      <c r="AU13" s="38"/>
      <c r="AV13" s="38"/>
      <c r="AW13" s="38"/>
      <c r="AX13" s="38"/>
      <c r="AY13" s="38"/>
    </row>
    <row r="14" spans="1:51" x14ac:dyDescent="0.3">
      <c r="A14" s="42"/>
      <c r="B14" s="42"/>
      <c r="C14" s="42"/>
      <c r="D14" s="42"/>
      <c r="E14" s="42"/>
      <c r="F14" s="42"/>
      <c r="G14" s="42"/>
      <c r="H14" s="42"/>
      <c r="I14" s="43"/>
      <c r="J14" s="42"/>
      <c r="K14" s="42"/>
      <c r="L14" s="42"/>
      <c r="M14" s="42"/>
      <c r="N14" s="42"/>
      <c r="O14" s="42"/>
      <c r="P14" s="44"/>
      <c r="Q14" s="44"/>
      <c r="R14" s="44"/>
      <c r="S14" s="45"/>
      <c r="T14" s="46"/>
      <c r="U14" s="46"/>
      <c r="V14" s="46"/>
      <c r="W14" s="46"/>
      <c r="AA14" s="11"/>
      <c r="AI14" s="34"/>
    </row>
    <row r="15" spans="1:51" x14ac:dyDescent="0.3">
      <c r="M15" s="47"/>
      <c r="N15" s="47"/>
      <c r="O15" s="48" t="s">
        <v>15</v>
      </c>
      <c r="Z15" s="858"/>
      <c r="AA15" s="858"/>
      <c r="AC15" s="860"/>
      <c r="AD15" s="860"/>
      <c r="AE15" s="10" t="s">
        <v>16</v>
      </c>
      <c r="AG15" s="853"/>
      <c r="AH15" s="853"/>
    </row>
    <row r="16" spans="1:51" ht="127.5" customHeight="1" x14ac:dyDescent="0.3">
      <c r="A16" s="49" t="s">
        <v>17</v>
      </c>
      <c r="B16" s="49" t="s">
        <v>18</v>
      </c>
      <c r="C16" s="49" t="s">
        <v>19</v>
      </c>
      <c r="D16" s="49" t="s">
        <v>20</v>
      </c>
      <c r="E16" s="49" t="s">
        <v>21</v>
      </c>
      <c r="F16" s="49" t="s">
        <v>22</v>
      </c>
      <c r="G16" s="49" t="s">
        <v>23</v>
      </c>
      <c r="H16" s="49" t="s">
        <v>24</v>
      </c>
      <c r="I16" s="50" t="s">
        <v>25</v>
      </c>
      <c r="J16" s="51" t="s">
        <v>26</v>
      </c>
      <c r="K16" s="52" t="s">
        <v>27</v>
      </c>
      <c r="L16" s="52" t="s">
        <v>28</v>
      </c>
      <c r="M16" s="49" t="s">
        <v>29</v>
      </c>
      <c r="N16" s="49" t="s">
        <v>30</v>
      </c>
      <c r="O16" s="49" t="s">
        <v>31</v>
      </c>
      <c r="Z16" s="53"/>
      <c r="AA16" s="53"/>
      <c r="AC16" s="53"/>
      <c r="AD16" s="53"/>
    </row>
    <row r="17" spans="1:51" x14ac:dyDescent="0.3">
      <c r="A17" s="54">
        <v>1</v>
      </c>
      <c r="B17" s="55">
        <v>2</v>
      </c>
      <c r="C17" s="55">
        <v>3</v>
      </c>
      <c r="D17" s="55">
        <v>4</v>
      </c>
      <c r="E17" s="55">
        <v>5</v>
      </c>
      <c r="F17" s="55">
        <v>6</v>
      </c>
      <c r="G17" s="55">
        <v>7</v>
      </c>
      <c r="H17" s="55">
        <v>8</v>
      </c>
      <c r="I17" s="55">
        <v>9</v>
      </c>
      <c r="J17" s="52">
        <v>10</v>
      </c>
      <c r="K17" s="52">
        <v>11</v>
      </c>
      <c r="L17" s="52">
        <v>12</v>
      </c>
      <c r="M17" s="52">
        <v>13</v>
      </c>
      <c r="N17" s="52" t="s">
        <v>32</v>
      </c>
      <c r="O17" s="56">
        <v>15</v>
      </c>
      <c r="Z17" s="57"/>
      <c r="AA17" s="57"/>
      <c r="AC17" s="57"/>
      <c r="AD17" s="57"/>
    </row>
    <row r="18" spans="1:51" ht="18.75" x14ac:dyDescent="0.3">
      <c r="A18" s="756"/>
      <c r="B18" s="877" t="s">
        <v>389</v>
      </c>
      <c r="C18" s="878"/>
      <c r="D18" s="878"/>
      <c r="E18" s="878"/>
      <c r="F18" s="878"/>
      <c r="G18" s="878"/>
      <c r="H18" s="878"/>
      <c r="I18" s="878"/>
      <c r="J18" s="878"/>
      <c r="K18" s="878"/>
      <c r="L18" s="878"/>
      <c r="M18" s="878"/>
      <c r="N18" s="878"/>
      <c r="O18" s="879"/>
      <c r="P18" s="44"/>
      <c r="Q18" s="44"/>
      <c r="R18" s="44"/>
      <c r="S18" s="45"/>
      <c r="T18" s="46"/>
      <c r="U18" s="46"/>
      <c r="V18" s="46"/>
      <c r="W18" s="46"/>
      <c r="AA18" s="11"/>
      <c r="AI18" s="34"/>
    </row>
    <row r="19" spans="1:51" ht="15.75" x14ac:dyDescent="0.3">
      <c r="A19" s="58">
        <v>1</v>
      </c>
      <c r="B19" s="744">
        <v>7000021028</v>
      </c>
      <c r="C19" s="745" t="s">
        <v>390</v>
      </c>
      <c r="D19" s="745" t="s">
        <v>391</v>
      </c>
      <c r="E19" s="744">
        <v>1000030940</v>
      </c>
      <c r="F19" s="745">
        <v>85447090</v>
      </c>
      <c r="G19" s="59"/>
      <c r="H19" s="60">
        <v>0.18</v>
      </c>
      <c r="I19" s="61"/>
      <c r="J19" s="744" t="s">
        <v>340</v>
      </c>
      <c r="K19" s="745" t="s">
        <v>341</v>
      </c>
      <c r="L19" s="745">
        <v>569.36</v>
      </c>
      <c r="M19" s="62"/>
      <c r="N19" s="63" t="str">
        <f t="shared" ref="N19:N45" si="0">IF(M19=0, "Included",IF(ISERROR(L19*M19), M19, L19*M19))</f>
        <v>Included</v>
      </c>
      <c r="O19" s="64">
        <f>R19</f>
        <v>0</v>
      </c>
      <c r="P19" s="9">
        <f t="shared" ref="P19:P45" si="1">+L19*M19</f>
        <v>0</v>
      </c>
      <c r="Q19" s="10">
        <f>IF(N19="Included",0,N19)</f>
        <v>0</v>
      </c>
      <c r="R19" s="17">
        <f t="shared" ref="R19:R45" si="2">IF(I19="", H19*Q19,I19*Q19)</f>
        <v>0</v>
      </c>
      <c r="S19" s="9"/>
      <c r="T19" s="65">
        <f t="shared" ref="T19:T45" si="3">+P19*H19</f>
        <v>0</v>
      </c>
      <c r="V19" s="66"/>
      <c r="AB19" s="10"/>
      <c r="AL19" s="10"/>
      <c r="AM19" s="10"/>
      <c r="AN19" s="10"/>
      <c r="AO19" s="10"/>
      <c r="AP19" s="10"/>
      <c r="AQ19" s="10"/>
      <c r="AR19" s="10"/>
      <c r="AS19" s="10"/>
      <c r="AT19" s="10"/>
      <c r="AU19" s="10"/>
      <c r="AV19" s="10"/>
      <c r="AW19" s="10"/>
      <c r="AX19" s="10"/>
      <c r="AY19" s="10"/>
    </row>
    <row r="20" spans="1:51" ht="15.75" x14ac:dyDescent="0.3">
      <c r="A20" s="58">
        <v>2</v>
      </c>
      <c r="B20" s="744">
        <v>7000021028</v>
      </c>
      <c r="C20" s="745" t="s">
        <v>392</v>
      </c>
      <c r="D20" s="745" t="s">
        <v>391</v>
      </c>
      <c r="E20" s="744">
        <v>1000020444</v>
      </c>
      <c r="F20" s="745">
        <v>82057000</v>
      </c>
      <c r="G20" s="59"/>
      <c r="H20" s="60">
        <v>0.18</v>
      </c>
      <c r="I20" s="61"/>
      <c r="J20" s="744" t="s">
        <v>361</v>
      </c>
      <c r="K20" s="745" t="s">
        <v>34</v>
      </c>
      <c r="L20" s="745">
        <v>101</v>
      </c>
      <c r="M20" s="62"/>
      <c r="N20" s="68" t="str">
        <f t="shared" si="0"/>
        <v>Included</v>
      </c>
      <c r="O20" s="69">
        <f t="shared" ref="O20:O32" si="4">R20</f>
        <v>0</v>
      </c>
      <c r="P20" s="9">
        <f t="shared" si="1"/>
        <v>0</v>
      </c>
      <c r="Q20" s="10">
        <f t="shared" ref="Q20:Q32" si="5">IF(N20="Included",0,N20)</f>
        <v>0</v>
      </c>
      <c r="R20" s="17">
        <f t="shared" si="2"/>
        <v>0</v>
      </c>
      <c r="S20" s="9"/>
      <c r="T20" s="65">
        <f t="shared" si="3"/>
        <v>0</v>
      </c>
      <c r="V20" s="66"/>
      <c r="AB20" s="10"/>
      <c r="AL20" s="10"/>
      <c r="AM20" s="10"/>
      <c r="AN20" s="10"/>
      <c r="AO20" s="10"/>
      <c r="AP20" s="10"/>
      <c r="AQ20" s="10"/>
      <c r="AR20" s="10"/>
      <c r="AS20" s="10"/>
      <c r="AT20" s="10"/>
      <c r="AU20" s="10"/>
      <c r="AV20" s="10"/>
      <c r="AW20" s="10"/>
      <c r="AX20" s="10"/>
      <c r="AY20" s="10"/>
    </row>
    <row r="21" spans="1:51" ht="15.75" x14ac:dyDescent="0.3">
      <c r="A21" s="58">
        <v>3</v>
      </c>
      <c r="B21" s="744">
        <v>7000021028</v>
      </c>
      <c r="C21" s="745" t="s">
        <v>393</v>
      </c>
      <c r="D21" s="745" t="s">
        <v>391</v>
      </c>
      <c r="E21" s="744">
        <v>1000033144</v>
      </c>
      <c r="F21" s="745">
        <v>82057000</v>
      </c>
      <c r="G21" s="59"/>
      <c r="H21" s="60">
        <v>0.18</v>
      </c>
      <c r="I21" s="61"/>
      <c r="J21" s="744" t="s">
        <v>362</v>
      </c>
      <c r="K21" s="745" t="s">
        <v>342</v>
      </c>
      <c r="L21" s="745">
        <v>58</v>
      </c>
      <c r="M21" s="62"/>
      <c r="N21" s="68" t="str">
        <f t="shared" si="0"/>
        <v>Included</v>
      </c>
      <c r="O21" s="69">
        <f t="shared" si="4"/>
        <v>0</v>
      </c>
      <c r="P21" s="9">
        <f t="shared" si="1"/>
        <v>0</v>
      </c>
      <c r="Q21" s="10">
        <f t="shared" si="5"/>
        <v>0</v>
      </c>
      <c r="R21" s="17">
        <f t="shared" si="2"/>
        <v>0</v>
      </c>
      <c r="S21" s="9"/>
      <c r="T21" s="65">
        <f t="shared" si="3"/>
        <v>0</v>
      </c>
      <c r="V21" s="66"/>
      <c r="AB21" s="10"/>
      <c r="AL21" s="10"/>
      <c r="AM21" s="10"/>
      <c r="AN21" s="10"/>
      <c r="AO21" s="10"/>
      <c r="AP21" s="10"/>
      <c r="AQ21" s="10"/>
      <c r="AR21" s="10"/>
      <c r="AS21" s="10"/>
      <c r="AT21" s="10"/>
      <c r="AU21" s="10"/>
      <c r="AV21" s="10"/>
      <c r="AW21" s="10"/>
      <c r="AX21" s="10"/>
      <c r="AY21" s="10"/>
    </row>
    <row r="22" spans="1:51" ht="31.5" x14ac:dyDescent="0.3">
      <c r="A22" s="58">
        <v>4</v>
      </c>
      <c r="B22" s="744">
        <v>7000021028</v>
      </c>
      <c r="C22" s="745" t="s">
        <v>394</v>
      </c>
      <c r="D22" s="745" t="s">
        <v>391</v>
      </c>
      <c r="E22" s="744">
        <v>1000031039</v>
      </c>
      <c r="F22" s="745">
        <v>82057000</v>
      </c>
      <c r="G22" s="59"/>
      <c r="H22" s="60">
        <v>0.18</v>
      </c>
      <c r="I22" s="61"/>
      <c r="J22" s="744" t="s">
        <v>363</v>
      </c>
      <c r="K22" s="745" t="s">
        <v>342</v>
      </c>
      <c r="L22" s="745">
        <v>241</v>
      </c>
      <c r="M22" s="62"/>
      <c r="N22" s="68" t="str">
        <f t="shared" si="0"/>
        <v>Included</v>
      </c>
      <c r="O22" s="69">
        <f t="shared" si="4"/>
        <v>0</v>
      </c>
      <c r="P22" s="9">
        <f t="shared" si="1"/>
        <v>0</v>
      </c>
      <c r="Q22" s="10">
        <f t="shared" si="5"/>
        <v>0</v>
      </c>
      <c r="R22" s="17">
        <f t="shared" si="2"/>
        <v>0</v>
      </c>
      <c r="S22" s="9"/>
      <c r="T22" s="65">
        <f t="shared" si="3"/>
        <v>0</v>
      </c>
      <c r="V22" s="66"/>
      <c r="AB22" s="10"/>
      <c r="AL22" s="10"/>
      <c r="AM22" s="10"/>
      <c r="AN22" s="10"/>
      <c r="AO22" s="10"/>
      <c r="AP22" s="10"/>
      <c r="AQ22" s="10"/>
      <c r="AR22" s="10"/>
      <c r="AS22" s="10"/>
      <c r="AT22" s="10"/>
      <c r="AU22" s="10"/>
      <c r="AV22" s="10"/>
      <c r="AW22" s="10"/>
      <c r="AX22" s="10"/>
      <c r="AY22" s="10"/>
    </row>
    <row r="23" spans="1:51" ht="31.5" x14ac:dyDescent="0.3">
      <c r="A23" s="58">
        <v>5</v>
      </c>
      <c r="B23" s="744">
        <v>7000021028</v>
      </c>
      <c r="C23" s="745" t="s">
        <v>395</v>
      </c>
      <c r="D23" s="745" t="s">
        <v>391</v>
      </c>
      <c r="E23" s="744">
        <v>1000033146</v>
      </c>
      <c r="F23" s="745">
        <v>82057000</v>
      </c>
      <c r="G23" s="59"/>
      <c r="H23" s="60">
        <v>0.18</v>
      </c>
      <c r="I23" s="61"/>
      <c r="J23" s="744" t="s">
        <v>364</v>
      </c>
      <c r="K23" s="745" t="s">
        <v>342</v>
      </c>
      <c r="L23" s="745">
        <v>2450</v>
      </c>
      <c r="M23" s="62"/>
      <c r="N23" s="68" t="str">
        <f t="shared" si="0"/>
        <v>Included</v>
      </c>
      <c r="O23" s="69">
        <f t="shared" si="4"/>
        <v>0</v>
      </c>
      <c r="P23" s="9">
        <f t="shared" si="1"/>
        <v>0</v>
      </c>
      <c r="Q23" s="10">
        <f t="shared" si="5"/>
        <v>0</v>
      </c>
      <c r="R23" s="17">
        <f t="shared" si="2"/>
        <v>0</v>
      </c>
      <c r="S23" s="9"/>
      <c r="T23" s="65">
        <f t="shared" si="3"/>
        <v>0</v>
      </c>
      <c r="V23" s="66"/>
      <c r="AB23" s="10"/>
      <c r="AL23" s="10"/>
      <c r="AM23" s="10"/>
      <c r="AN23" s="10"/>
      <c r="AO23" s="10"/>
      <c r="AP23" s="10"/>
      <c r="AQ23" s="10"/>
      <c r="AR23" s="10"/>
      <c r="AS23" s="10"/>
      <c r="AT23" s="10"/>
      <c r="AU23" s="10"/>
      <c r="AV23" s="10"/>
      <c r="AW23" s="10"/>
      <c r="AX23" s="10"/>
      <c r="AY23" s="10"/>
    </row>
    <row r="24" spans="1:51" ht="31.5" x14ac:dyDescent="0.3">
      <c r="A24" s="58">
        <v>6</v>
      </c>
      <c r="B24" s="744">
        <v>7000021028</v>
      </c>
      <c r="C24" s="745" t="s">
        <v>396</v>
      </c>
      <c r="D24" s="745" t="s">
        <v>391</v>
      </c>
      <c r="E24" s="744">
        <v>1000031041</v>
      </c>
      <c r="F24" s="745">
        <v>82057000</v>
      </c>
      <c r="G24" s="59"/>
      <c r="H24" s="60">
        <v>0.18</v>
      </c>
      <c r="I24" s="61"/>
      <c r="J24" s="744" t="s">
        <v>365</v>
      </c>
      <c r="K24" s="745" t="s">
        <v>342</v>
      </c>
      <c r="L24" s="745">
        <v>55</v>
      </c>
      <c r="M24" s="62"/>
      <c r="N24" s="68" t="str">
        <f t="shared" si="0"/>
        <v>Included</v>
      </c>
      <c r="O24" s="69">
        <f t="shared" si="4"/>
        <v>0</v>
      </c>
      <c r="P24" s="9">
        <f t="shared" si="1"/>
        <v>0</v>
      </c>
      <c r="Q24" s="10">
        <f t="shared" si="5"/>
        <v>0</v>
      </c>
      <c r="R24" s="17">
        <f t="shared" si="2"/>
        <v>0</v>
      </c>
      <c r="S24" s="9"/>
      <c r="T24" s="65">
        <f t="shared" si="3"/>
        <v>0</v>
      </c>
      <c r="V24" s="66"/>
      <c r="AB24" s="10"/>
      <c r="AL24" s="10"/>
      <c r="AM24" s="10"/>
      <c r="AN24" s="10"/>
      <c r="AO24" s="10"/>
      <c r="AP24" s="10"/>
      <c r="AQ24" s="10"/>
      <c r="AR24" s="10"/>
      <c r="AS24" s="10"/>
      <c r="AT24" s="10"/>
      <c r="AU24" s="10"/>
      <c r="AV24" s="10"/>
      <c r="AW24" s="10"/>
      <c r="AX24" s="10"/>
      <c r="AY24" s="10"/>
    </row>
    <row r="25" spans="1:51" s="740" customFormat="1" ht="15.75" x14ac:dyDescent="0.3">
      <c r="A25" s="58">
        <v>7</v>
      </c>
      <c r="B25" s="744">
        <v>7000021028</v>
      </c>
      <c r="C25" s="745" t="s">
        <v>397</v>
      </c>
      <c r="D25" s="745" t="s">
        <v>391</v>
      </c>
      <c r="E25" s="744">
        <v>1000022417</v>
      </c>
      <c r="F25" s="745">
        <v>82057000</v>
      </c>
      <c r="G25" s="734"/>
      <c r="H25" s="60">
        <v>0.18</v>
      </c>
      <c r="I25" s="735"/>
      <c r="J25" s="744" t="s">
        <v>343</v>
      </c>
      <c r="K25" s="745" t="s">
        <v>34</v>
      </c>
      <c r="L25" s="745">
        <v>11294</v>
      </c>
      <c r="M25" s="736"/>
      <c r="N25" s="737" t="str">
        <f t="shared" si="0"/>
        <v>Included</v>
      </c>
      <c r="O25" s="738">
        <f t="shared" si="4"/>
        <v>0</v>
      </c>
      <c r="P25" s="739">
        <f t="shared" si="1"/>
        <v>0</v>
      </c>
      <c r="Q25" s="740">
        <f t="shared" si="5"/>
        <v>0</v>
      </c>
      <c r="R25" s="741">
        <f t="shared" si="2"/>
        <v>0</v>
      </c>
      <c r="S25" s="739"/>
      <c r="T25" s="742">
        <f t="shared" si="3"/>
        <v>0</v>
      </c>
      <c r="U25" s="739"/>
      <c r="V25" s="743"/>
      <c r="W25" s="739"/>
      <c r="X25" s="739"/>
      <c r="Y25" s="739"/>
    </row>
    <row r="26" spans="1:51" s="740" customFormat="1" ht="15.75" x14ac:dyDescent="0.3">
      <c r="A26" s="58">
        <v>8</v>
      </c>
      <c r="B26" s="744">
        <v>7000021028</v>
      </c>
      <c r="C26" s="745" t="s">
        <v>398</v>
      </c>
      <c r="D26" s="745" t="s">
        <v>391</v>
      </c>
      <c r="E26" s="744">
        <v>1000010817</v>
      </c>
      <c r="F26" s="745">
        <v>82057000</v>
      </c>
      <c r="G26" s="734"/>
      <c r="H26" s="60">
        <v>0.18</v>
      </c>
      <c r="I26" s="735"/>
      <c r="J26" s="744" t="s">
        <v>366</v>
      </c>
      <c r="K26" s="745" t="s">
        <v>34</v>
      </c>
      <c r="L26" s="745">
        <v>5623</v>
      </c>
      <c r="M26" s="736"/>
      <c r="N26" s="737" t="str">
        <f t="shared" si="0"/>
        <v>Included</v>
      </c>
      <c r="O26" s="738">
        <f t="shared" si="4"/>
        <v>0</v>
      </c>
      <c r="P26" s="739">
        <f t="shared" si="1"/>
        <v>0</v>
      </c>
      <c r="Q26" s="740">
        <f t="shared" si="5"/>
        <v>0</v>
      </c>
      <c r="R26" s="741">
        <f t="shared" si="2"/>
        <v>0</v>
      </c>
      <c r="S26" s="739"/>
      <c r="T26" s="742">
        <f t="shared" si="3"/>
        <v>0</v>
      </c>
      <c r="U26" s="739"/>
      <c r="V26" s="743"/>
      <c r="W26" s="739"/>
      <c r="X26" s="739"/>
      <c r="Y26" s="739"/>
    </row>
    <row r="27" spans="1:51" s="740" customFormat="1" ht="15.75" x14ac:dyDescent="0.3">
      <c r="A27" s="58">
        <v>9</v>
      </c>
      <c r="B27" s="744">
        <v>7000021028</v>
      </c>
      <c r="C27" s="745" t="s">
        <v>399</v>
      </c>
      <c r="D27" s="745" t="s">
        <v>391</v>
      </c>
      <c r="E27" s="744">
        <v>1000014198</v>
      </c>
      <c r="F27" s="745">
        <v>85353090</v>
      </c>
      <c r="G27" s="734"/>
      <c r="H27" s="60">
        <v>0.18</v>
      </c>
      <c r="I27" s="735"/>
      <c r="J27" s="744" t="s">
        <v>344</v>
      </c>
      <c r="K27" s="745" t="s">
        <v>34</v>
      </c>
      <c r="L27" s="745">
        <v>241</v>
      </c>
      <c r="M27" s="736"/>
      <c r="N27" s="737" t="str">
        <f t="shared" si="0"/>
        <v>Included</v>
      </c>
      <c r="O27" s="738">
        <f t="shared" si="4"/>
        <v>0</v>
      </c>
      <c r="P27" s="739">
        <f t="shared" si="1"/>
        <v>0</v>
      </c>
      <c r="Q27" s="740">
        <f t="shared" si="5"/>
        <v>0</v>
      </c>
      <c r="R27" s="741">
        <f t="shared" si="2"/>
        <v>0</v>
      </c>
      <c r="S27" s="739"/>
      <c r="T27" s="742">
        <f t="shared" si="3"/>
        <v>0</v>
      </c>
      <c r="U27" s="739"/>
      <c r="V27" s="743"/>
      <c r="W27" s="739"/>
      <c r="X27" s="739"/>
      <c r="Y27" s="739"/>
    </row>
    <row r="28" spans="1:51" ht="15.75" x14ac:dyDescent="0.3">
      <c r="A28" s="58">
        <v>10</v>
      </c>
      <c r="B28" s="744">
        <v>7000021028</v>
      </c>
      <c r="C28" s="745" t="s">
        <v>400</v>
      </c>
      <c r="D28" s="745" t="s">
        <v>391</v>
      </c>
      <c r="E28" s="744">
        <v>1000023471</v>
      </c>
      <c r="F28" s="745">
        <v>85372000</v>
      </c>
      <c r="G28" s="59"/>
      <c r="H28" s="60">
        <v>0.18</v>
      </c>
      <c r="I28" s="61"/>
      <c r="J28" s="744" t="s">
        <v>345</v>
      </c>
      <c r="K28" s="745" t="s">
        <v>34</v>
      </c>
      <c r="L28" s="745">
        <v>35</v>
      </c>
      <c r="M28" s="62"/>
      <c r="N28" s="68" t="str">
        <f t="shared" si="0"/>
        <v>Included</v>
      </c>
      <c r="O28" s="69">
        <f t="shared" si="4"/>
        <v>0</v>
      </c>
      <c r="P28" s="9">
        <f t="shared" si="1"/>
        <v>0</v>
      </c>
      <c r="Q28" s="10">
        <f t="shared" si="5"/>
        <v>0</v>
      </c>
      <c r="R28" s="17">
        <f t="shared" si="2"/>
        <v>0</v>
      </c>
      <c r="S28" s="9"/>
      <c r="T28" s="65">
        <f t="shared" si="3"/>
        <v>0</v>
      </c>
      <c r="V28" s="66"/>
      <c r="AB28" s="10"/>
      <c r="AL28" s="10"/>
      <c r="AM28" s="10"/>
      <c r="AN28" s="10"/>
      <c r="AO28" s="10"/>
      <c r="AP28" s="10"/>
      <c r="AQ28" s="10"/>
      <c r="AR28" s="10"/>
      <c r="AS28" s="10"/>
      <c r="AT28" s="10"/>
      <c r="AU28" s="10"/>
      <c r="AV28" s="10"/>
      <c r="AW28" s="10"/>
      <c r="AX28" s="10"/>
      <c r="AY28" s="10"/>
    </row>
    <row r="29" spans="1:51" ht="31.5" x14ac:dyDescent="0.3">
      <c r="A29" s="58">
        <v>11</v>
      </c>
      <c r="B29" s="744">
        <v>7000021028</v>
      </c>
      <c r="C29" s="745" t="s">
        <v>401</v>
      </c>
      <c r="D29" s="745" t="s">
        <v>391</v>
      </c>
      <c r="E29" s="744">
        <v>1000030942</v>
      </c>
      <c r="F29" s="745">
        <v>85447090</v>
      </c>
      <c r="G29" s="59"/>
      <c r="H29" s="60">
        <v>0.18</v>
      </c>
      <c r="I29" s="61"/>
      <c r="J29" s="744" t="s">
        <v>421</v>
      </c>
      <c r="K29" s="745" t="s">
        <v>341</v>
      </c>
      <c r="L29" s="745">
        <v>15</v>
      </c>
      <c r="M29" s="62"/>
      <c r="N29" s="68" t="str">
        <f t="shared" si="0"/>
        <v>Included</v>
      </c>
      <c r="O29" s="69">
        <f t="shared" si="4"/>
        <v>0</v>
      </c>
      <c r="P29" s="9">
        <f t="shared" si="1"/>
        <v>0</v>
      </c>
      <c r="Q29" s="10">
        <f t="shared" si="5"/>
        <v>0</v>
      </c>
      <c r="R29" s="17">
        <f t="shared" si="2"/>
        <v>0</v>
      </c>
      <c r="S29" s="9"/>
      <c r="T29" s="65">
        <f t="shared" si="3"/>
        <v>0</v>
      </c>
      <c r="V29" s="66"/>
      <c r="AB29" s="10"/>
      <c r="AL29" s="10"/>
      <c r="AM29" s="10"/>
      <c r="AN29" s="10"/>
      <c r="AO29" s="10"/>
      <c r="AP29" s="10"/>
      <c r="AQ29" s="10"/>
      <c r="AR29" s="10"/>
      <c r="AS29" s="10"/>
      <c r="AT29" s="10"/>
      <c r="AU29" s="10"/>
      <c r="AV29" s="10"/>
      <c r="AW29" s="10"/>
      <c r="AX29" s="10"/>
      <c r="AY29" s="10"/>
    </row>
    <row r="30" spans="1:51" ht="15.75" x14ac:dyDescent="0.3">
      <c r="A30" s="58">
        <v>12</v>
      </c>
      <c r="B30" s="744">
        <v>7000021028</v>
      </c>
      <c r="C30" s="745" t="s">
        <v>402</v>
      </c>
      <c r="D30" s="745" t="s">
        <v>403</v>
      </c>
      <c r="E30" s="744">
        <v>1000030940</v>
      </c>
      <c r="F30" s="745">
        <v>85447090</v>
      </c>
      <c r="G30" s="59"/>
      <c r="H30" s="60">
        <v>0.18</v>
      </c>
      <c r="I30" s="61"/>
      <c r="J30" s="744" t="s">
        <v>340</v>
      </c>
      <c r="K30" s="745" t="s">
        <v>341</v>
      </c>
      <c r="L30" s="745">
        <v>19.920000000000002</v>
      </c>
      <c r="M30" s="62"/>
      <c r="N30" s="68" t="str">
        <f t="shared" si="0"/>
        <v>Included</v>
      </c>
      <c r="O30" s="69">
        <f t="shared" si="4"/>
        <v>0</v>
      </c>
      <c r="P30" s="9">
        <f t="shared" si="1"/>
        <v>0</v>
      </c>
      <c r="Q30" s="10">
        <f t="shared" si="5"/>
        <v>0</v>
      </c>
      <c r="R30" s="17">
        <f t="shared" si="2"/>
        <v>0</v>
      </c>
      <c r="S30" s="9"/>
      <c r="T30" s="65">
        <f t="shared" si="3"/>
        <v>0</v>
      </c>
      <c r="V30" s="66"/>
      <c r="AB30" s="10"/>
      <c r="AL30" s="10"/>
      <c r="AM30" s="10"/>
      <c r="AN30" s="10"/>
      <c r="AO30" s="10"/>
      <c r="AP30" s="10"/>
      <c r="AQ30" s="10"/>
      <c r="AR30" s="10"/>
      <c r="AS30" s="10"/>
      <c r="AT30" s="10"/>
      <c r="AU30" s="10"/>
      <c r="AV30" s="10"/>
      <c r="AW30" s="10"/>
      <c r="AX30" s="10"/>
      <c r="AY30" s="10"/>
    </row>
    <row r="31" spans="1:51" ht="15.75" x14ac:dyDescent="0.3">
      <c r="A31" s="58">
        <v>13</v>
      </c>
      <c r="B31" s="744">
        <v>7000021028</v>
      </c>
      <c r="C31" s="745" t="s">
        <v>404</v>
      </c>
      <c r="D31" s="745" t="s">
        <v>403</v>
      </c>
      <c r="E31" s="744">
        <v>1000020444</v>
      </c>
      <c r="F31" s="745">
        <v>82057000</v>
      </c>
      <c r="G31" s="59"/>
      <c r="H31" s="60">
        <v>0.18</v>
      </c>
      <c r="I31" s="61"/>
      <c r="J31" s="744" t="s">
        <v>361</v>
      </c>
      <c r="K31" s="745" t="s">
        <v>34</v>
      </c>
      <c r="L31" s="745">
        <v>4</v>
      </c>
      <c r="M31" s="62"/>
      <c r="N31" s="68" t="str">
        <f t="shared" si="0"/>
        <v>Included</v>
      </c>
      <c r="O31" s="69">
        <f t="shared" si="4"/>
        <v>0</v>
      </c>
      <c r="P31" s="9">
        <f t="shared" si="1"/>
        <v>0</v>
      </c>
      <c r="Q31" s="10">
        <f t="shared" si="5"/>
        <v>0</v>
      </c>
      <c r="R31" s="17">
        <f t="shared" si="2"/>
        <v>0</v>
      </c>
      <c r="S31" s="9"/>
      <c r="T31" s="65">
        <f t="shared" si="3"/>
        <v>0</v>
      </c>
      <c r="V31" s="66"/>
      <c r="AB31" s="10"/>
      <c r="AL31" s="10"/>
      <c r="AM31" s="10"/>
      <c r="AN31" s="10"/>
      <c r="AO31" s="10"/>
      <c r="AP31" s="10"/>
      <c r="AQ31" s="10"/>
      <c r="AR31" s="10"/>
      <c r="AS31" s="10"/>
      <c r="AT31" s="10"/>
      <c r="AU31" s="10"/>
      <c r="AV31" s="10"/>
      <c r="AW31" s="10"/>
      <c r="AX31" s="10"/>
      <c r="AY31" s="10"/>
    </row>
    <row r="32" spans="1:51" ht="15.75" x14ac:dyDescent="0.3">
      <c r="A32" s="58">
        <v>14</v>
      </c>
      <c r="B32" s="744">
        <v>7000021028</v>
      </c>
      <c r="C32" s="745" t="s">
        <v>405</v>
      </c>
      <c r="D32" s="745" t="s">
        <v>403</v>
      </c>
      <c r="E32" s="744">
        <v>1000033144</v>
      </c>
      <c r="F32" s="745">
        <v>82057000</v>
      </c>
      <c r="G32" s="59"/>
      <c r="H32" s="60">
        <v>0.18</v>
      </c>
      <c r="I32" s="61"/>
      <c r="J32" s="744" t="s">
        <v>362</v>
      </c>
      <c r="K32" s="745" t="s">
        <v>342</v>
      </c>
      <c r="L32" s="745">
        <v>2</v>
      </c>
      <c r="M32" s="62"/>
      <c r="N32" s="68" t="str">
        <f t="shared" si="0"/>
        <v>Included</v>
      </c>
      <c r="O32" s="69">
        <f t="shared" si="4"/>
        <v>0</v>
      </c>
      <c r="P32" s="9">
        <f t="shared" si="1"/>
        <v>0</v>
      </c>
      <c r="Q32" s="10">
        <f t="shared" si="5"/>
        <v>0</v>
      </c>
      <c r="R32" s="17">
        <f t="shared" si="2"/>
        <v>0</v>
      </c>
      <c r="S32" s="9"/>
      <c r="T32" s="65">
        <f t="shared" si="3"/>
        <v>0</v>
      </c>
      <c r="V32" s="66"/>
      <c r="AB32" s="10"/>
      <c r="AL32" s="10"/>
      <c r="AM32" s="10"/>
      <c r="AN32" s="10"/>
      <c r="AO32" s="10"/>
      <c r="AP32" s="10"/>
      <c r="AQ32" s="10"/>
      <c r="AR32" s="10"/>
      <c r="AS32" s="10"/>
      <c r="AT32" s="10"/>
      <c r="AU32" s="10"/>
      <c r="AV32" s="10"/>
      <c r="AW32" s="10"/>
      <c r="AX32" s="10"/>
      <c r="AY32" s="10"/>
    </row>
    <row r="33" spans="1:51" ht="31.5" x14ac:dyDescent="0.3">
      <c r="A33" s="58">
        <v>15</v>
      </c>
      <c r="B33" s="744">
        <v>7000021028</v>
      </c>
      <c r="C33" s="745" t="s">
        <v>406</v>
      </c>
      <c r="D33" s="745" t="s">
        <v>403</v>
      </c>
      <c r="E33" s="744">
        <v>1000031039</v>
      </c>
      <c r="F33" s="745">
        <v>82057000</v>
      </c>
      <c r="G33" s="59"/>
      <c r="H33" s="60">
        <v>0.18</v>
      </c>
      <c r="I33" s="61"/>
      <c r="J33" s="744" t="s">
        <v>363</v>
      </c>
      <c r="K33" s="745" t="s">
        <v>342</v>
      </c>
      <c r="L33" s="745">
        <v>9</v>
      </c>
      <c r="M33" s="62"/>
      <c r="N33" s="68" t="str">
        <f t="shared" si="0"/>
        <v>Included</v>
      </c>
      <c r="O33" s="69">
        <f>R33</f>
        <v>0</v>
      </c>
      <c r="P33" s="9">
        <f t="shared" si="1"/>
        <v>0</v>
      </c>
      <c r="Q33" s="10">
        <f>IF(N33="Included",0,N33)</f>
        <v>0</v>
      </c>
      <c r="R33" s="17">
        <f t="shared" si="2"/>
        <v>0</v>
      </c>
      <c r="S33" s="9"/>
      <c r="T33" s="65">
        <f t="shared" si="3"/>
        <v>0</v>
      </c>
      <c r="V33" s="66"/>
      <c r="AB33" s="10"/>
      <c r="AL33" s="10"/>
      <c r="AM33" s="10"/>
      <c r="AN33" s="10"/>
      <c r="AO33" s="10"/>
      <c r="AP33" s="10"/>
      <c r="AQ33" s="10"/>
      <c r="AR33" s="10"/>
      <c r="AS33" s="10"/>
      <c r="AT33" s="10"/>
      <c r="AU33" s="10"/>
      <c r="AV33" s="10"/>
      <c r="AW33" s="10"/>
      <c r="AX33" s="10"/>
      <c r="AY33" s="10"/>
    </row>
    <row r="34" spans="1:51" ht="31.5" x14ac:dyDescent="0.3">
      <c r="A34" s="58">
        <v>16</v>
      </c>
      <c r="B34" s="744">
        <v>7000021028</v>
      </c>
      <c r="C34" s="745" t="s">
        <v>407</v>
      </c>
      <c r="D34" s="745" t="s">
        <v>403</v>
      </c>
      <c r="E34" s="744">
        <v>1000033146</v>
      </c>
      <c r="F34" s="745">
        <v>82057000</v>
      </c>
      <c r="G34" s="59"/>
      <c r="H34" s="60">
        <v>0.18</v>
      </c>
      <c r="I34" s="61"/>
      <c r="J34" s="744" t="s">
        <v>364</v>
      </c>
      <c r="K34" s="745" t="s">
        <v>342</v>
      </c>
      <c r="L34" s="745">
        <v>86</v>
      </c>
      <c r="M34" s="62"/>
      <c r="N34" s="68" t="str">
        <f t="shared" si="0"/>
        <v>Included</v>
      </c>
      <c r="O34" s="69">
        <f>R34</f>
        <v>0</v>
      </c>
      <c r="P34" s="9">
        <f t="shared" si="1"/>
        <v>0</v>
      </c>
      <c r="Q34" s="10">
        <f>IF(N34="Included",0,N34)</f>
        <v>0</v>
      </c>
      <c r="R34" s="17">
        <f t="shared" si="2"/>
        <v>0</v>
      </c>
      <c r="S34" s="9"/>
      <c r="T34" s="65">
        <f t="shared" si="3"/>
        <v>0</v>
      </c>
      <c r="V34" s="66"/>
      <c r="AB34" s="10"/>
      <c r="AL34" s="10"/>
      <c r="AM34" s="10"/>
      <c r="AN34" s="10"/>
      <c r="AO34" s="10"/>
      <c r="AP34" s="10"/>
      <c r="AQ34" s="10"/>
      <c r="AR34" s="10"/>
      <c r="AS34" s="10"/>
      <c r="AT34" s="10"/>
      <c r="AU34" s="10"/>
      <c r="AV34" s="10"/>
      <c r="AW34" s="10"/>
      <c r="AX34" s="10"/>
      <c r="AY34" s="10"/>
    </row>
    <row r="35" spans="1:51" ht="31.5" x14ac:dyDescent="0.3">
      <c r="A35" s="58">
        <v>17</v>
      </c>
      <c r="B35" s="744">
        <v>7000021028</v>
      </c>
      <c r="C35" s="745" t="s">
        <v>408</v>
      </c>
      <c r="D35" s="745" t="s">
        <v>403</v>
      </c>
      <c r="E35" s="744">
        <v>1000031041</v>
      </c>
      <c r="F35" s="745">
        <v>82057000</v>
      </c>
      <c r="G35" s="59"/>
      <c r="H35" s="60">
        <v>0.18</v>
      </c>
      <c r="I35" s="61"/>
      <c r="J35" s="744" t="s">
        <v>365</v>
      </c>
      <c r="K35" s="745" t="s">
        <v>342</v>
      </c>
      <c r="L35" s="745">
        <v>2</v>
      </c>
      <c r="M35" s="62"/>
      <c r="N35" s="68" t="str">
        <f t="shared" si="0"/>
        <v>Included</v>
      </c>
      <c r="O35" s="69">
        <f>R35</f>
        <v>0</v>
      </c>
      <c r="P35" s="9">
        <f t="shared" si="1"/>
        <v>0</v>
      </c>
      <c r="Q35" s="10">
        <f>IF(N35="Included",0,N35)</f>
        <v>0</v>
      </c>
      <c r="R35" s="17">
        <f t="shared" si="2"/>
        <v>0</v>
      </c>
      <c r="S35" s="9"/>
      <c r="T35" s="65">
        <f t="shared" si="3"/>
        <v>0</v>
      </c>
      <c r="V35" s="66"/>
      <c r="AB35" s="10"/>
      <c r="AL35" s="10"/>
      <c r="AM35" s="10"/>
      <c r="AN35" s="10"/>
      <c r="AO35" s="10"/>
      <c r="AP35" s="10"/>
      <c r="AQ35" s="10"/>
      <c r="AR35" s="10"/>
      <c r="AS35" s="10"/>
      <c r="AT35" s="10"/>
      <c r="AU35" s="10"/>
      <c r="AV35" s="10"/>
      <c r="AW35" s="10"/>
      <c r="AX35" s="10"/>
      <c r="AY35" s="10"/>
    </row>
    <row r="36" spans="1:51" ht="15.75" x14ac:dyDescent="0.3">
      <c r="A36" s="58">
        <v>18</v>
      </c>
      <c r="B36" s="744">
        <v>7000021028</v>
      </c>
      <c r="C36" s="745" t="s">
        <v>409</v>
      </c>
      <c r="D36" s="745" t="s">
        <v>403</v>
      </c>
      <c r="E36" s="744">
        <v>1000022417</v>
      </c>
      <c r="F36" s="745">
        <v>82057000</v>
      </c>
      <c r="G36" s="59"/>
      <c r="H36" s="60">
        <v>0.18</v>
      </c>
      <c r="I36" s="61"/>
      <c r="J36" s="744" t="s">
        <v>343</v>
      </c>
      <c r="K36" s="745" t="s">
        <v>34</v>
      </c>
      <c r="L36" s="745">
        <v>396</v>
      </c>
      <c r="M36" s="62"/>
      <c r="N36" s="68" t="str">
        <f t="shared" si="0"/>
        <v>Included</v>
      </c>
      <c r="O36" s="69">
        <f t="shared" ref="O36:O44" si="6">R36</f>
        <v>0</v>
      </c>
      <c r="P36" s="9">
        <f t="shared" si="1"/>
        <v>0</v>
      </c>
      <c r="Q36" s="10">
        <f t="shared" ref="Q36:Q44" si="7">IF(N36="Included",0,N36)</f>
        <v>0</v>
      </c>
      <c r="R36" s="17">
        <f t="shared" si="2"/>
        <v>0</v>
      </c>
      <c r="S36" s="9"/>
      <c r="T36" s="65">
        <f t="shared" si="3"/>
        <v>0</v>
      </c>
      <c r="V36" s="66"/>
      <c r="AB36" s="10"/>
      <c r="AL36" s="10"/>
      <c r="AM36" s="10"/>
      <c r="AN36" s="10"/>
      <c r="AO36" s="10"/>
      <c r="AP36" s="10"/>
      <c r="AQ36" s="10"/>
      <c r="AR36" s="10"/>
      <c r="AS36" s="10"/>
      <c r="AT36" s="10"/>
      <c r="AU36" s="10"/>
      <c r="AV36" s="10"/>
      <c r="AW36" s="10"/>
      <c r="AX36" s="10"/>
      <c r="AY36" s="10"/>
    </row>
    <row r="37" spans="1:51" ht="15.75" x14ac:dyDescent="0.3">
      <c r="A37" s="58">
        <v>19</v>
      </c>
      <c r="B37" s="744">
        <v>7000021028</v>
      </c>
      <c r="C37" s="745" t="s">
        <v>410</v>
      </c>
      <c r="D37" s="745" t="s">
        <v>403</v>
      </c>
      <c r="E37" s="744">
        <v>1000010817</v>
      </c>
      <c r="F37" s="745">
        <v>82057000</v>
      </c>
      <c r="G37" s="59"/>
      <c r="H37" s="60">
        <v>0.18</v>
      </c>
      <c r="I37" s="61"/>
      <c r="J37" s="744" t="s">
        <v>366</v>
      </c>
      <c r="K37" s="745" t="s">
        <v>34</v>
      </c>
      <c r="L37" s="745">
        <v>197</v>
      </c>
      <c r="M37" s="62"/>
      <c r="N37" s="68" t="str">
        <f t="shared" si="0"/>
        <v>Included</v>
      </c>
      <c r="O37" s="69">
        <f t="shared" si="6"/>
        <v>0</v>
      </c>
      <c r="P37" s="9">
        <f t="shared" si="1"/>
        <v>0</v>
      </c>
      <c r="Q37" s="10">
        <f t="shared" si="7"/>
        <v>0</v>
      </c>
      <c r="R37" s="17">
        <f t="shared" si="2"/>
        <v>0</v>
      </c>
      <c r="S37" s="9"/>
      <c r="T37" s="65">
        <f t="shared" si="3"/>
        <v>0</v>
      </c>
      <c r="V37" s="66"/>
      <c r="AB37" s="10"/>
      <c r="AL37" s="10"/>
      <c r="AM37" s="10"/>
      <c r="AN37" s="10"/>
      <c r="AO37" s="10"/>
      <c r="AP37" s="10"/>
      <c r="AQ37" s="10"/>
      <c r="AR37" s="10"/>
      <c r="AS37" s="10"/>
      <c r="AT37" s="10"/>
      <c r="AU37" s="10"/>
      <c r="AV37" s="10"/>
      <c r="AW37" s="10"/>
      <c r="AX37" s="10"/>
      <c r="AY37" s="10"/>
    </row>
    <row r="38" spans="1:51" ht="15.75" x14ac:dyDescent="0.3">
      <c r="A38" s="58">
        <v>20</v>
      </c>
      <c r="B38" s="744">
        <v>7000021028</v>
      </c>
      <c r="C38" s="745" t="s">
        <v>411</v>
      </c>
      <c r="D38" s="745" t="s">
        <v>403</v>
      </c>
      <c r="E38" s="744">
        <v>1000014198</v>
      </c>
      <c r="F38" s="745">
        <v>85353090</v>
      </c>
      <c r="G38" s="59"/>
      <c r="H38" s="60">
        <v>0.18</v>
      </c>
      <c r="I38" s="61"/>
      <c r="J38" s="744" t="s">
        <v>344</v>
      </c>
      <c r="K38" s="745" t="s">
        <v>34</v>
      </c>
      <c r="L38" s="745">
        <v>9</v>
      </c>
      <c r="M38" s="62"/>
      <c r="N38" s="68" t="str">
        <f t="shared" si="0"/>
        <v>Included</v>
      </c>
      <c r="O38" s="69">
        <f t="shared" si="6"/>
        <v>0</v>
      </c>
      <c r="P38" s="9">
        <f t="shared" si="1"/>
        <v>0</v>
      </c>
      <c r="Q38" s="10">
        <f t="shared" ref="Q38" si="8">IF(N38="Included",0,N38)</f>
        <v>0</v>
      </c>
      <c r="R38" s="17">
        <f t="shared" si="2"/>
        <v>0</v>
      </c>
      <c r="S38" s="9"/>
      <c r="T38" s="65">
        <f t="shared" si="3"/>
        <v>0</v>
      </c>
      <c r="V38" s="66"/>
      <c r="AB38" s="10"/>
      <c r="AL38" s="10"/>
      <c r="AM38" s="10"/>
      <c r="AN38" s="10"/>
      <c r="AO38" s="10"/>
      <c r="AP38" s="10"/>
      <c r="AQ38" s="10"/>
      <c r="AR38" s="10"/>
      <c r="AS38" s="10"/>
      <c r="AT38" s="10"/>
      <c r="AU38" s="10"/>
      <c r="AV38" s="10"/>
      <c r="AW38" s="10"/>
      <c r="AX38" s="10"/>
      <c r="AY38" s="10"/>
    </row>
    <row r="39" spans="1:51" ht="31.5" x14ac:dyDescent="0.3">
      <c r="A39" s="58">
        <v>21</v>
      </c>
      <c r="B39" s="744">
        <v>7000021028</v>
      </c>
      <c r="C39" s="745" t="s">
        <v>412</v>
      </c>
      <c r="D39" s="745" t="s">
        <v>403</v>
      </c>
      <c r="E39" s="744">
        <v>1000030942</v>
      </c>
      <c r="F39" s="745">
        <v>85447090</v>
      </c>
      <c r="G39" s="59"/>
      <c r="H39" s="60">
        <v>0.18</v>
      </c>
      <c r="I39" s="61"/>
      <c r="J39" s="744" t="s">
        <v>421</v>
      </c>
      <c r="K39" s="745" t="s">
        <v>341</v>
      </c>
      <c r="L39" s="745">
        <v>1</v>
      </c>
      <c r="M39" s="62"/>
      <c r="N39" s="68" t="str">
        <f t="shared" si="0"/>
        <v>Included</v>
      </c>
      <c r="O39" s="69">
        <f t="shared" si="6"/>
        <v>0</v>
      </c>
      <c r="P39" s="9">
        <f t="shared" si="1"/>
        <v>0</v>
      </c>
      <c r="Q39" s="10">
        <f t="shared" si="7"/>
        <v>0</v>
      </c>
      <c r="R39" s="17">
        <f t="shared" si="2"/>
        <v>0</v>
      </c>
      <c r="S39" s="9"/>
      <c r="T39" s="65">
        <f t="shared" si="3"/>
        <v>0</v>
      </c>
      <c r="V39" s="66"/>
      <c r="AB39" s="10"/>
      <c r="AL39" s="10"/>
      <c r="AM39" s="10"/>
      <c r="AN39" s="10"/>
      <c r="AO39" s="10"/>
      <c r="AP39" s="10"/>
      <c r="AQ39" s="10"/>
      <c r="AR39" s="10"/>
      <c r="AS39" s="10"/>
      <c r="AT39" s="10"/>
      <c r="AU39" s="10"/>
      <c r="AV39" s="10"/>
      <c r="AW39" s="10"/>
      <c r="AX39" s="10"/>
      <c r="AY39" s="10"/>
    </row>
    <row r="40" spans="1:51" ht="15.75" x14ac:dyDescent="0.3">
      <c r="A40" s="58">
        <v>22</v>
      </c>
      <c r="B40" s="744">
        <v>7000021028</v>
      </c>
      <c r="C40" s="745" t="s">
        <v>413</v>
      </c>
      <c r="D40" s="745" t="s">
        <v>414</v>
      </c>
      <c r="E40" s="744">
        <v>1000030834</v>
      </c>
      <c r="F40" s="745">
        <v>85447090</v>
      </c>
      <c r="G40" s="59"/>
      <c r="H40" s="60">
        <v>0.18</v>
      </c>
      <c r="I40" s="61"/>
      <c r="J40" s="744" t="s">
        <v>422</v>
      </c>
      <c r="K40" s="745" t="s">
        <v>341</v>
      </c>
      <c r="L40" s="745">
        <v>10</v>
      </c>
      <c r="M40" s="62"/>
      <c r="N40" s="68" t="str">
        <f t="shared" si="0"/>
        <v>Included</v>
      </c>
      <c r="O40" s="69">
        <f t="shared" si="6"/>
        <v>0</v>
      </c>
      <c r="P40" s="9">
        <f t="shared" si="1"/>
        <v>0</v>
      </c>
      <c r="Q40" s="10">
        <f t="shared" si="7"/>
        <v>0</v>
      </c>
      <c r="R40" s="17">
        <f t="shared" si="2"/>
        <v>0</v>
      </c>
      <c r="S40" s="9"/>
      <c r="T40" s="65">
        <f t="shared" si="3"/>
        <v>0</v>
      </c>
      <c r="V40" s="66"/>
      <c r="AB40" s="10"/>
      <c r="AL40" s="10"/>
      <c r="AM40" s="10"/>
      <c r="AN40" s="10"/>
      <c r="AO40" s="10"/>
      <c r="AP40" s="10"/>
      <c r="AQ40" s="10"/>
      <c r="AR40" s="10"/>
      <c r="AS40" s="10"/>
      <c r="AT40" s="10"/>
      <c r="AU40" s="10"/>
      <c r="AV40" s="10"/>
      <c r="AW40" s="10"/>
      <c r="AX40" s="10"/>
      <c r="AY40" s="10"/>
    </row>
    <row r="41" spans="1:51" ht="47.25" x14ac:dyDescent="0.3">
      <c r="A41" s="58">
        <v>23</v>
      </c>
      <c r="B41" s="744">
        <v>7000021028</v>
      </c>
      <c r="C41" s="745" t="s">
        <v>415</v>
      </c>
      <c r="D41" s="745" t="s">
        <v>414</v>
      </c>
      <c r="E41" s="744">
        <v>1000034328</v>
      </c>
      <c r="F41" s="745">
        <v>82057000</v>
      </c>
      <c r="G41" s="59"/>
      <c r="H41" s="60">
        <v>0.18</v>
      </c>
      <c r="I41" s="61"/>
      <c r="J41" s="744" t="s">
        <v>423</v>
      </c>
      <c r="K41" s="745" t="s">
        <v>342</v>
      </c>
      <c r="L41" s="745">
        <v>10</v>
      </c>
      <c r="M41" s="62"/>
      <c r="N41" s="68" t="str">
        <f t="shared" si="0"/>
        <v>Included</v>
      </c>
      <c r="O41" s="69">
        <f t="shared" si="6"/>
        <v>0</v>
      </c>
      <c r="P41" s="9">
        <f t="shared" si="1"/>
        <v>0</v>
      </c>
      <c r="Q41" s="10">
        <f t="shared" si="7"/>
        <v>0</v>
      </c>
      <c r="R41" s="17">
        <f t="shared" si="2"/>
        <v>0</v>
      </c>
      <c r="S41" s="9"/>
      <c r="T41" s="65">
        <f t="shared" si="3"/>
        <v>0</v>
      </c>
      <c r="V41" s="66"/>
      <c r="AB41" s="10"/>
      <c r="AL41" s="10"/>
      <c r="AM41" s="10"/>
      <c r="AN41" s="10"/>
      <c r="AO41" s="10"/>
      <c r="AP41" s="10"/>
      <c r="AQ41" s="10"/>
      <c r="AR41" s="10"/>
      <c r="AS41" s="10"/>
      <c r="AT41" s="10"/>
      <c r="AU41" s="10"/>
      <c r="AV41" s="10"/>
      <c r="AW41" s="10"/>
      <c r="AX41" s="10"/>
      <c r="AY41" s="10"/>
    </row>
    <row r="42" spans="1:51" ht="15.75" x14ac:dyDescent="0.3">
      <c r="A42" s="58">
        <v>24</v>
      </c>
      <c r="B42" s="744">
        <v>7000021028</v>
      </c>
      <c r="C42" s="745" t="s">
        <v>416</v>
      </c>
      <c r="D42" s="745" t="s">
        <v>414</v>
      </c>
      <c r="E42" s="744">
        <v>1000014198</v>
      </c>
      <c r="F42" s="745">
        <v>85353090</v>
      </c>
      <c r="G42" s="59"/>
      <c r="H42" s="60">
        <v>0.18</v>
      </c>
      <c r="I42" s="61"/>
      <c r="J42" s="744" t="s">
        <v>344</v>
      </c>
      <c r="K42" s="745" t="s">
        <v>34</v>
      </c>
      <c r="L42" s="745">
        <v>5</v>
      </c>
      <c r="M42" s="62"/>
      <c r="N42" s="68" t="str">
        <f t="shared" si="0"/>
        <v>Included</v>
      </c>
      <c r="O42" s="69">
        <f t="shared" si="6"/>
        <v>0</v>
      </c>
      <c r="P42" s="9">
        <f t="shared" si="1"/>
        <v>0</v>
      </c>
      <c r="Q42" s="10">
        <f t="shared" si="7"/>
        <v>0</v>
      </c>
      <c r="R42" s="17">
        <f t="shared" si="2"/>
        <v>0</v>
      </c>
      <c r="S42" s="9"/>
      <c r="T42" s="65">
        <f t="shared" si="3"/>
        <v>0</v>
      </c>
      <c r="V42" s="66"/>
      <c r="AB42" s="10"/>
      <c r="AL42" s="10"/>
      <c r="AM42" s="10"/>
      <c r="AN42" s="10"/>
      <c r="AO42" s="10"/>
      <c r="AP42" s="10"/>
      <c r="AQ42" s="10"/>
      <c r="AR42" s="10"/>
      <c r="AS42" s="10"/>
      <c r="AT42" s="10"/>
      <c r="AU42" s="10"/>
      <c r="AV42" s="10"/>
      <c r="AW42" s="10"/>
      <c r="AX42" s="10"/>
      <c r="AY42" s="10"/>
    </row>
    <row r="43" spans="1:51" ht="15.75" x14ac:dyDescent="0.3">
      <c r="A43" s="58">
        <v>25</v>
      </c>
      <c r="B43" s="744">
        <v>7000021028</v>
      </c>
      <c r="C43" s="745" t="s">
        <v>417</v>
      </c>
      <c r="D43" s="745" t="s">
        <v>418</v>
      </c>
      <c r="E43" s="744">
        <v>1000030834</v>
      </c>
      <c r="F43" s="745">
        <v>85447090</v>
      </c>
      <c r="G43" s="59"/>
      <c r="H43" s="60">
        <v>0.18</v>
      </c>
      <c r="I43" s="61"/>
      <c r="J43" s="744" t="s">
        <v>422</v>
      </c>
      <c r="K43" s="745" t="s">
        <v>341</v>
      </c>
      <c r="L43" s="745">
        <v>1</v>
      </c>
      <c r="M43" s="62"/>
      <c r="N43" s="68" t="str">
        <f t="shared" si="0"/>
        <v>Included</v>
      </c>
      <c r="O43" s="69">
        <f t="shared" si="6"/>
        <v>0</v>
      </c>
      <c r="P43" s="9">
        <f t="shared" si="1"/>
        <v>0</v>
      </c>
      <c r="Q43" s="10">
        <f t="shared" si="7"/>
        <v>0</v>
      </c>
      <c r="R43" s="17">
        <f t="shared" si="2"/>
        <v>0</v>
      </c>
      <c r="S43" s="9"/>
      <c r="T43" s="65">
        <f t="shared" si="3"/>
        <v>0</v>
      </c>
      <c r="V43" s="66"/>
      <c r="AB43" s="10"/>
      <c r="AL43" s="10"/>
      <c r="AM43" s="10"/>
      <c r="AN43" s="10"/>
      <c r="AO43" s="10"/>
      <c r="AP43" s="10"/>
      <c r="AQ43" s="10"/>
      <c r="AR43" s="10"/>
      <c r="AS43" s="10"/>
      <c r="AT43" s="10"/>
      <c r="AU43" s="10"/>
      <c r="AV43" s="10"/>
      <c r="AW43" s="10"/>
      <c r="AX43" s="10"/>
      <c r="AY43" s="10"/>
    </row>
    <row r="44" spans="1:51" ht="47.25" x14ac:dyDescent="0.3">
      <c r="A44" s="58">
        <v>26</v>
      </c>
      <c r="B44" s="744">
        <v>7000021028</v>
      </c>
      <c r="C44" s="745" t="s">
        <v>419</v>
      </c>
      <c r="D44" s="745" t="s">
        <v>418</v>
      </c>
      <c r="E44" s="744">
        <v>1000034328</v>
      </c>
      <c r="F44" s="745">
        <v>82057000</v>
      </c>
      <c r="G44" s="59"/>
      <c r="H44" s="60">
        <v>0.18</v>
      </c>
      <c r="I44" s="61"/>
      <c r="J44" s="744" t="s">
        <v>423</v>
      </c>
      <c r="K44" s="745" t="s">
        <v>342</v>
      </c>
      <c r="L44" s="745">
        <v>1</v>
      </c>
      <c r="M44" s="62"/>
      <c r="N44" s="68" t="str">
        <f t="shared" si="0"/>
        <v>Included</v>
      </c>
      <c r="O44" s="69">
        <f t="shared" si="6"/>
        <v>0</v>
      </c>
      <c r="P44" s="9">
        <f t="shared" si="1"/>
        <v>0</v>
      </c>
      <c r="Q44" s="10">
        <f t="shared" si="7"/>
        <v>0</v>
      </c>
      <c r="R44" s="17">
        <f t="shared" si="2"/>
        <v>0</v>
      </c>
      <c r="S44" s="9"/>
      <c r="T44" s="65">
        <f t="shared" si="3"/>
        <v>0</v>
      </c>
      <c r="V44" s="66"/>
      <c r="AB44" s="10"/>
      <c r="AL44" s="10"/>
      <c r="AM44" s="10"/>
      <c r="AN44" s="10"/>
      <c r="AO44" s="10"/>
      <c r="AP44" s="10"/>
      <c r="AQ44" s="10"/>
      <c r="AR44" s="10"/>
      <c r="AS44" s="10"/>
      <c r="AT44" s="10"/>
      <c r="AU44" s="10"/>
      <c r="AV44" s="10"/>
      <c r="AW44" s="10"/>
      <c r="AX44" s="10"/>
      <c r="AY44" s="10"/>
    </row>
    <row r="45" spans="1:51" ht="15.75" x14ac:dyDescent="0.3">
      <c r="A45" s="58">
        <v>27</v>
      </c>
      <c r="B45" s="744">
        <v>7000021028</v>
      </c>
      <c r="C45" s="745" t="s">
        <v>420</v>
      </c>
      <c r="D45" s="745" t="s">
        <v>418</v>
      </c>
      <c r="E45" s="744">
        <v>1000014198</v>
      </c>
      <c r="F45" s="745">
        <v>85353090</v>
      </c>
      <c r="G45" s="59"/>
      <c r="H45" s="60">
        <v>0.18</v>
      </c>
      <c r="I45" s="61"/>
      <c r="J45" s="744" t="s">
        <v>344</v>
      </c>
      <c r="K45" s="745" t="s">
        <v>34</v>
      </c>
      <c r="L45" s="745">
        <v>1</v>
      </c>
      <c r="M45" s="62"/>
      <c r="N45" s="68" t="str">
        <f t="shared" si="0"/>
        <v>Included</v>
      </c>
      <c r="O45" s="69">
        <f>R45</f>
        <v>0</v>
      </c>
      <c r="P45" s="9">
        <f t="shared" si="1"/>
        <v>0</v>
      </c>
      <c r="Q45" s="10">
        <f>IF(N45="Included",0,N45)</f>
        <v>0</v>
      </c>
      <c r="R45" s="17">
        <f t="shared" si="2"/>
        <v>0</v>
      </c>
      <c r="S45" s="9"/>
      <c r="T45" s="65">
        <f t="shared" si="3"/>
        <v>0</v>
      </c>
      <c r="V45" s="66"/>
      <c r="AB45" s="10"/>
      <c r="AL45" s="10"/>
      <c r="AM45" s="10"/>
      <c r="AN45" s="10"/>
      <c r="AO45" s="10"/>
      <c r="AP45" s="10"/>
      <c r="AQ45" s="10"/>
      <c r="AR45" s="10"/>
      <c r="AS45" s="10"/>
      <c r="AT45" s="10"/>
      <c r="AU45" s="10"/>
      <c r="AV45" s="10"/>
      <c r="AW45" s="10"/>
      <c r="AX45" s="10"/>
      <c r="AY45" s="10"/>
    </row>
    <row r="46" spans="1:51" ht="14.45" customHeight="1" x14ac:dyDescent="0.3">
      <c r="A46" s="70"/>
      <c r="B46" s="71"/>
      <c r="C46" s="71"/>
      <c r="D46" s="71"/>
      <c r="E46" s="71"/>
      <c r="F46" s="71"/>
      <c r="G46" s="71"/>
      <c r="H46" s="862" t="s">
        <v>36</v>
      </c>
      <c r="I46" s="862"/>
      <c r="J46" s="862"/>
      <c r="K46" s="862"/>
      <c r="L46" s="862"/>
      <c r="M46" s="863"/>
      <c r="N46" s="72">
        <f>SUM(N19:N45)</f>
        <v>0</v>
      </c>
      <c r="O46" s="73"/>
      <c r="P46" s="7" t="e">
        <f>SUM(#REF!)</f>
        <v>#REF!</v>
      </c>
      <c r="S46" s="7"/>
      <c r="T46" s="74" t="e">
        <f>SUM(#REF!)</f>
        <v>#REF!</v>
      </c>
      <c r="Z46" s="17"/>
      <c r="AA46" s="17"/>
      <c r="AC46" s="17"/>
      <c r="AD46" s="17"/>
      <c r="AF46" s="11"/>
      <c r="AL46" s="10"/>
      <c r="AM46" s="10"/>
      <c r="AN46" s="10"/>
      <c r="AO46" s="10"/>
      <c r="AP46" s="10"/>
      <c r="AQ46" s="10"/>
      <c r="AR46" s="10"/>
      <c r="AS46" s="10"/>
      <c r="AT46" s="10"/>
      <c r="AU46" s="10"/>
      <c r="AV46" s="10"/>
      <c r="AW46" s="10"/>
      <c r="AX46" s="10"/>
      <c r="AY46" s="10"/>
    </row>
    <row r="47" spans="1:51" x14ac:dyDescent="0.3">
      <c r="A47" s="75"/>
      <c r="B47" s="76"/>
      <c r="C47" s="76"/>
      <c r="D47" s="76"/>
      <c r="E47" s="76"/>
      <c r="F47" s="76"/>
      <c r="G47" s="76"/>
      <c r="H47" s="864" t="s">
        <v>356</v>
      </c>
      <c r="I47" s="864"/>
      <c r="J47" s="864"/>
      <c r="K47" s="864"/>
      <c r="L47" s="864"/>
      <c r="M47" s="865"/>
      <c r="N47" s="77">
        <f>'Sch-7'!M20</f>
        <v>0</v>
      </c>
      <c r="O47" s="78"/>
      <c r="Z47" s="11"/>
      <c r="AA47" s="17"/>
      <c r="AC47" s="11"/>
      <c r="AD47" s="17"/>
      <c r="AL47" s="10"/>
      <c r="AM47" s="10"/>
      <c r="AN47" s="10"/>
      <c r="AO47" s="10"/>
      <c r="AP47" s="10"/>
      <c r="AQ47" s="10"/>
      <c r="AR47" s="10"/>
      <c r="AS47" s="10"/>
      <c r="AT47" s="10"/>
      <c r="AU47" s="10"/>
      <c r="AV47" s="10"/>
      <c r="AW47" s="10"/>
      <c r="AX47" s="10"/>
      <c r="AY47" s="10"/>
    </row>
    <row r="48" spans="1:51" ht="15" customHeight="1" thickBot="1" x14ac:dyDescent="0.35">
      <c r="A48" s="79"/>
      <c r="B48" s="80"/>
      <c r="C48" s="80"/>
      <c r="D48" s="80"/>
      <c r="E48" s="80"/>
      <c r="F48" s="80"/>
      <c r="G48" s="80"/>
      <c r="H48" s="866" t="s">
        <v>37</v>
      </c>
      <c r="I48" s="867"/>
      <c r="J48" s="867"/>
      <c r="K48" s="867"/>
      <c r="L48" s="867"/>
      <c r="M48" s="868"/>
      <c r="N48" s="81">
        <f>N47+N46</f>
        <v>0</v>
      </c>
      <c r="O48" s="82"/>
      <c r="Z48" s="11"/>
      <c r="AA48" s="83"/>
      <c r="AB48" s="84"/>
      <c r="AC48" s="84"/>
      <c r="AD48" s="83"/>
      <c r="AF48" s="85"/>
      <c r="AL48" s="10"/>
      <c r="AM48" s="10"/>
      <c r="AN48" s="10"/>
      <c r="AO48" s="10"/>
      <c r="AP48" s="10"/>
      <c r="AQ48" s="10"/>
      <c r="AR48" s="10"/>
      <c r="AS48" s="10"/>
      <c r="AT48" s="10"/>
      <c r="AU48" s="10"/>
      <c r="AV48" s="10"/>
      <c r="AW48" s="10"/>
      <c r="AX48" s="10"/>
      <c r="AY48" s="10"/>
    </row>
    <row r="49" spans="1:51" ht="15" customHeight="1" x14ac:dyDescent="0.3">
      <c r="A49" s="86"/>
      <c r="B49" s="86"/>
      <c r="C49" s="86"/>
      <c r="D49" s="86"/>
      <c r="E49" s="86"/>
      <c r="F49" s="86"/>
      <c r="G49" s="86"/>
      <c r="H49" s="866" t="s">
        <v>38</v>
      </c>
      <c r="I49" s="867"/>
      <c r="J49" s="867"/>
      <c r="K49" s="867"/>
      <c r="L49" s="867"/>
      <c r="M49" s="868"/>
      <c r="N49" s="81">
        <f>SUM(O19:O45)</f>
        <v>0</v>
      </c>
      <c r="O49" s="82"/>
      <c r="Z49" s="11"/>
      <c r="AA49" s="83"/>
      <c r="AB49" s="84"/>
      <c r="AC49" s="84"/>
      <c r="AD49" s="83"/>
      <c r="AF49" s="85"/>
      <c r="AL49" s="10"/>
      <c r="AM49" s="10"/>
      <c r="AN49" s="10"/>
      <c r="AO49" s="10"/>
      <c r="AP49" s="10"/>
      <c r="AQ49" s="10"/>
      <c r="AR49" s="10"/>
      <c r="AS49" s="10"/>
      <c r="AT49" s="10"/>
      <c r="AU49" s="10"/>
      <c r="AV49" s="10"/>
      <c r="AW49" s="10"/>
      <c r="AX49" s="10"/>
      <c r="AY49" s="10"/>
    </row>
    <row r="50" spans="1:51" x14ac:dyDescent="0.3">
      <c r="A50" s="869"/>
      <c r="B50" s="869"/>
      <c r="C50" s="869"/>
      <c r="D50" s="869"/>
      <c r="E50" s="869"/>
      <c r="F50" s="869"/>
      <c r="G50" s="869"/>
      <c r="H50" s="869"/>
      <c r="I50" s="869"/>
      <c r="J50" s="869"/>
      <c r="K50" s="869"/>
      <c r="L50" s="869"/>
      <c r="M50" s="869"/>
      <c r="N50" s="869"/>
      <c r="O50" s="869"/>
      <c r="Z50" s="85"/>
      <c r="AA50" s="17"/>
      <c r="AC50" s="85"/>
      <c r="AD50" s="17"/>
      <c r="AL50" s="10"/>
      <c r="AM50" s="10"/>
      <c r="AN50" s="10"/>
      <c r="AO50" s="10"/>
      <c r="AP50" s="10"/>
      <c r="AQ50" s="10"/>
      <c r="AR50" s="10"/>
      <c r="AS50" s="10"/>
      <c r="AT50" s="10"/>
      <c r="AU50" s="10"/>
      <c r="AV50" s="10"/>
      <c r="AW50" s="10"/>
      <c r="AX50" s="10"/>
      <c r="AY50" s="10"/>
    </row>
    <row r="51" spans="1:51" ht="14.45" customHeight="1" x14ac:dyDescent="0.3">
      <c r="A51" s="87" t="s">
        <v>39</v>
      </c>
      <c r="B51" s="870" t="s">
        <v>40</v>
      </c>
      <c r="C51" s="870"/>
      <c r="D51" s="870"/>
      <c r="E51" s="870"/>
      <c r="F51" s="870"/>
      <c r="G51" s="870"/>
      <c r="H51" s="870"/>
      <c r="I51" s="870"/>
      <c r="J51" s="870"/>
      <c r="K51" s="870"/>
      <c r="L51" s="870"/>
      <c r="M51" s="870"/>
      <c r="N51" s="870"/>
      <c r="O51" s="870"/>
      <c r="AL51" s="10"/>
      <c r="AM51" s="10"/>
      <c r="AN51" s="10"/>
      <c r="AO51" s="10"/>
      <c r="AP51" s="10"/>
      <c r="AQ51" s="10"/>
      <c r="AR51" s="10"/>
      <c r="AS51" s="10"/>
      <c r="AT51" s="10"/>
      <c r="AU51" s="10"/>
      <c r="AV51" s="10"/>
      <c r="AW51" s="10"/>
      <c r="AX51" s="10"/>
      <c r="AY51" s="10"/>
    </row>
    <row r="52" spans="1:51" ht="14.45" customHeight="1" x14ac:dyDescent="0.3">
      <c r="A52" s="85" t="s">
        <v>41</v>
      </c>
      <c r="B52" s="870" t="s">
        <v>42</v>
      </c>
      <c r="C52" s="870"/>
      <c r="D52" s="870"/>
      <c r="E52" s="870"/>
      <c r="F52" s="870"/>
      <c r="G52" s="870"/>
      <c r="H52" s="870"/>
      <c r="I52" s="870"/>
      <c r="J52" s="870"/>
      <c r="K52" s="870"/>
      <c r="L52" s="870"/>
      <c r="M52" s="870"/>
      <c r="N52" s="870"/>
      <c r="O52" s="870"/>
      <c r="AL52" s="10"/>
      <c r="AM52" s="10"/>
      <c r="AN52" s="10"/>
      <c r="AO52" s="10"/>
      <c r="AP52" s="10"/>
      <c r="AQ52" s="10"/>
      <c r="AR52" s="10"/>
      <c r="AS52" s="10"/>
      <c r="AT52" s="10"/>
      <c r="AU52" s="10"/>
      <c r="AV52" s="10"/>
      <c r="AW52" s="10"/>
      <c r="AX52" s="10"/>
      <c r="AY52" s="10"/>
    </row>
    <row r="53" spans="1:51" x14ac:dyDescent="0.3">
      <c r="A53" s="85"/>
      <c r="B53" s="85"/>
      <c r="C53" s="85"/>
      <c r="D53" s="85"/>
      <c r="E53" s="85"/>
      <c r="F53" s="870"/>
      <c r="G53" s="870"/>
      <c r="H53" s="870"/>
      <c r="I53" s="870"/>
      <c r="J53" s="870"/>
      <c r="K53" s="870"/>
      <c r="L53" s="870"/>
      <c r="M53" s="870"/>
      <c r="N53" s="870"/>
      <c r="O53" s="870"/>
      <c r="AL53" s="10"/>
      <c r="AM53" s="10"/>
      <c r="AN53" s="10"/>
      <c r="AO53" s="10"/>
      <c r="AP53" s="10"/>
      <c r="AQ53" s="10"/>
      <c r="AR53" s="10"/>
      <c r="AS53" s="10"/>
      <c r="AT53" s="10"/>
      <c r="AU53" s="10"/>
      <c r="AV53" s="10"/>
      <c r="AW53" s="10"/>
      <c r="AX53" s="10"/>
      <c r="AY53" s="10"/>
    </row>
    <row r="54" spans="1:51" ht="33" x14ac:dyDescent="0.3">
      <c r="A54" s="88" t="s">
        <v>43</v>
      </c>
      <c r="B54" s="89" t="str">
        <f>'Names of Bidder'!C32&amp;"-"&amp; 'Names of Bidder'!D32&amp;"-" &amp;'Names of Bidder'!E32</f>
        <v>--</v>
      </c>
      <c r="C54" s="88"/>
      <c r="D54" s="88"/>
      <c r="E54" s="88"/>
      <c r="F54" s="10"/>
      <c r="G54" s="88"/>
      <c r="H54" s="88"/>
      <c r="I54" s="90"/>
      <c r="K54" s="91"/>
      <c r="L54" s="92"/>
      <c r="AL54" s="10"/>
      <c r="AM54" s="10"/>
      <c r="AN54" s="10"/>
      <c r="AO54" s="10"/>
      <c r="AP54" s="10"/>
      <c r="AQ54" s="10"/>
      <c r="AR54" s="10"/>
      <c r="AS54" s="10"/>
      <c r="AT54" s="10"/>
      <c r="AU54" s="10"/>
      <c r="AV54" s="10"/>
      <c r="AW54" s="10"/>
      <c r="AX54" s="10"/>
      <c r="AY54" s="10"/>
    </row>
    <row r="55" spans="1:51" ht="33" x14ac:dyDescent="0.3">
      <c r="A55" s="88" t="s">
        <v>44</v>
      </c>
      <c r="B55" s="47" t="str">
        <f>IF('Names of Bidder'!C33=0, "", 'Names of Bidder'!C33)</f>
        <v/>
      </c>
      <c r="C55" s="88"/>
      <c r="D55" s="88"/>
      <c r="E55" s="88"/>
      <c r="F55" s="10"/>
      <c r="G55" s="88"/>
      <c r="H55" s="88"/>
      <c r="I55" s="90"/>
      <c r="L55" s="92" t="s">
        <v>45</v>
      </c>
      <c r="M55" s="47" t="str">
        <f>IF('Names of Bidder'!C25=0, "", 'Names of Bidder'!C25)</f>
        <v/>
      </c>
      <c r="AL55" s="10"/>
      <c r="AM55" s="10"/>
      <c r="AN55" s="10"/>
      <c r="AO55" s="10"/>
      <c r="AP55" s="10"/>
      <c r="AQ55" s="10"/>
      <c r="AR55" s="10"/>
      <c r="AS55" s="10"/>
      <c r="AT55" s="10"/>
      <c r="AU55" s="10"/>
      <c r="AV55" s="10"/>
      <c r="AW55" s="10"/>
      <c r="AX55" s="10"/>
      <c r="AY55" s="10"/>
    </row>
    <row r="56" spans="1:51" x14ac:dyDescent="0.3">
      <c r="A56" s="8"/>
      <c r="B56" s="8"/>
      <c r="C56" s="8"/>
      <c r="D56" s="8"/>
      <c r="E56" s="8"/>
      <c r="F56" s="8"/>
      <c r="G56" s="8"/>
      <c r="H56" s="8"/>
      <c r="I56" s="93"/>
      <c r="J56" s="9"/>
      <c r="K56" s="8"/>
      <c r="L56" s="92" t="s">
        <v>46</v>
      </c>
      <c r="M56" s="47" t="str">
        <f>IF('Names of Bidder'!C26=0, "", 'Names of Bidder'!C26)</f>
        <v/>
      </c>
      <c r="N56" s="9"/>
      <c r="AL56" s="10"/>
      <c r="AM56" s="10"/>
      <c r="AN56" s="10"/>
      <c r="AO56" s="10"/>
      <c r="AP56" s="10"/>
      <c r="AQ56" s="10"/>
      <c r="AR56" s="10"/>
      <c r="AS56" s="10"/>
      <c r="AT56" s="10"/>
      <c r="AU56" s="10"/>
      <c r="AV56" s="10"/>
      <c r="AW56" s="10"/>
      <c r="AX56" s="10"/>
      <c r="AY56" s="10"/>
    </row>
    <row r="57" spans="1:51" x14ac:dyDescent="0.3">
      <c r="A57" s="94"/>
      <c r="B57" s="94"/>
      <c r="C57" s="94"/>
      <c r="D57" s="94"/>
      <c r="E57" s="94"/>
      <c r="F57" s="94"/>
      <c r="G57" s="94"/>
      <c r="H57" s="94"/>
      <c r="I57" s="95"/>
      <c r="J57" s="66"/>
      <c r="K57" s="94"/>
      <c r="L57" s="92"/>
      <c r="M57" s="96"/>
      <c r="N57" s="66"/>
      <c r="O57" s="33"/>
      <c r="AL57" s="10"/>
      <c r="AM57" s="10"/>
      <c r="AN57" s="10"/>
      <c r="AO57" s="10"/>
      <c r="AP57" s="10"/>
      <c r="AQ57" s="10"/>
      <c r="AR57" s="10"/>
      <c r="AS57" s="10"/>
      <c r="AT57" s="10"/>
      <c r="AU57" s="10"/>
      <c r="AV57" s="10"/>
      <c r="AW57" s="10"/>
      <c r="AX57" s="10"/>
      <c r="AY57" s="10"/>
    </row>
    <row r="58" spans="1:51" x14ac:dyDescent="0.3">
      <c r="A58" s="94"/>
      <c r="B58" s="94"/>
      <c r="C58" s="94"/>
      <c r="D58" s="94"/>
      <c r="E58" s="94"/>
      <c r="F58" s="94"/>
      <c r="G58" s="94"/>
      <c r="H58" s="94"/>
      <c r="I58" s="95"/>
      <c r="J58" s="66"/>
      <c r="K58" s="94"/>
      <c r="L58" s="94"/>
      <c r="M58" s="66"/>
      <c r="N58" s="66"/>
      <c r="O58" s="33"/>
      <c r="AL58" s="10"/>
      <c r="AM58" s="10"/>
      <c r="AN58" s="10"/>
      <c r="AO58" s="10"/>
      <c r="AP58" s="10"/>
      <c r="AQ58" s="10"/>
      <c r="AR58" s="10"/>
      <c r="AS58" s="10"/>
      <c r="AT58" s="10"/>
      <c r="AU58" s="10"/>
      <c r="AV58" s="10"/>
      <c r="AW58" s="10"/>
      <c r="AX58" s="10"/>
      <c r="AY58" s="10"/>
    </row>
    <row r="59" spans="1:51" x14ac:dyDescent="0.3">
      <c r="A59" s="94"/>
      <c r="B59" s="94"/>
      <c r="C59" s="94"/>
      <c r="D59" s="94"/>
      <c r="E59" s="94"/>
      <c r="F59" s="94"/>
      <c r="G59" s="94"/>
      <c r="H59" s="94"/>
      <c r="I59" s="95"/>
      <c r="J59" s="66"/>
      <c r="K59" s="94"/>
      <c r="L59" s="94"/>
      <c r="M59" s="66"/>
      <c r="N59" s="66"/>
      <c r="O59" s="33"/>
      <c r="AL59" s="10"/>
      <c r="AM59" s="10"/>
      <c r="AN59" s="10"/>
      <c r="AO59" s="10"/>
      <c r="AP59" s="10"/>
      <c r="AQ59" s="10"/>
      <c r="AR59" s="10"/>
      <c r="AS59" s="10"/>
      <c r="AT59" s="10"/>
      <c r="AU59" s="10"/>
      <c r="AV59" s="10"/>
      <c r="AW59" s="10"/>
      <c r="AX59" s="10"/>
      <c r="AY59" s="10"/>
    </row>
    <row r="60" spans="1:51" x14ac:dyDescent="0.3">
      <c r="A60" s="94"/>
      <c r="B60" s="94"/>
      <c r="C60" s="94"/>
      <c r="D60" s="94"/>
      <c r="E60" s="94"/>
      <c r="F60" s="94"/>
      <c r="G60" s="94"/>
      <c r="H60" s="94"/>
      <c r="I60" s="95"/>
      <c r="J60" s="66"/>
      <c r="K60" s="94"/>
      <c r="L60" s="94"/>
      <c r="M60" s="66"/>
      <c r="N60" s="66"/>
      <c r="O60" s="33"/>
      <c r="AL60" s="10"/>
      <c r="AM60" s="10"/>
      <c r="AN60" s="10"/>
      <c r="AO60" s="10"/>
      <c r="AP60" s="10"/>
      <c r="AQ60" s="10"/>
      <c r="AR60" s="10"/>
      <c r="AS60" s="10"/>
      <c r="AT60" s="10"/>
      <c r="AU60" s="10"/>
      <c r="AV60" s="10"/>
      <c r="AW60" s="10"/>
      <c r="AX60" s="10"/>
      <c r="AY60" s="10"/>
    </row>
    <row r="61" spans="1:51" x14ac:dyDescent="0.3">
      <c r="A61" s="94"/>
      <c r="B61" s="94"/>
      <c r="C61" s="94"/>
      <c r="D61" s="94"/>
      <c r="E61" s="94"/>
      <c r="F61" s="94"/>
      <c r="G61" s="94"/>
      <c r="H61" s="94"/>
      <c r="I61" s="95"/>
      <c r="J61" s="66"/>
      <c r="K61" s="94"/>
      <c r="L61" s="94"/>
      <c r="M61" s="66"/>
      <c r="N61" s="66"/>
      <c r="O61" s="33"/>
      <c r="AL61" s="10"/>
      <c r="AM61" s="10"/>
      <c r="AN61" s="10"/>
      <c r="AO61" s="10"/>
      <c r="AP61" s="10"/>
      <c r="AQ61" s="10"/>
      <c r="AR61" s="10"/>
      <c r="AS61" s="10"/>
      <c r="AT61" s="10"/>
      <c r="AU61" s="10"/>
      <c r="AV61" s="10"/>
      <c r="AW61" s="10"/>
      <c r="AX61" s="10"/>
      <c r="AY61" s="10"/>
    </row>
    <row r="62" spans="1:51" x14ac:dyDescent="0.3">
      <c r="A62" s="94"/>
      <c r="B62" s="94"/>
      <c r="C62" s="94"/>
      <c r="D62" s="94"/>
      <c r="E62" s="94"/>
      <c r="F62" s="94"/>
      <c r="G62" s="94"/>
      <c r="H62" s="94"/>
      <c r="I62" s="95"/>
      <c r="J62" s="66"/>
      <c r="K62" s="94"/>
      <c r="L62" s="94"/>
      <c r="M62" s="66"/>
      <c r="N62" s="66"/>
      <c r="O62" s="33"/>
      <c r="AL62" s="10"/>
      <c r="AM62" s="10"/>
      <c r="AN62" s="10"/>
      <c r="AO62" s="10"/>
      <c r="AP62" s="10"/>
      <c r="AQ62" s="10"/>
      <c r="AR62" s="10"/>
      <c r="AS62" s="10"/>
      <c r="AT62" s="10"/>
      <c r="AU62" s="10"/>
      <c r="AV62" s="10"/>
      <c r="AW62" s="10"/>
      <c r="AX62" s="10"/>
      <c r="AY62" s="10"/>
    </row>
    <row r="63" spans="1:51" x14ac:dyDescent="0.3">
      <c r="A63" s="94"/>
      <c r="B63" s="94"/>
      <c r="C63" s="94"/>
      <c r="D63" s="94"/>
      <c r="E63" s="94"/>
      <c r="F63" s="94"/>
      <c r="G63" s="94"/>
      <c r="H63" s="94"/>
      <c r="I63" s="95"/>
      <c r="J63" s="66"/>
      <c r="K63" s="94"/>
      <c r="L63" s="94"/>
      <c r="M63" s="66"/>
      <c r="N63" s="66"/>
      <c r="O63" s="33"/>
      <c r="AL63" s="10"/>
      <c r="AM63" s="10"/>
      <c r="AN63" s="10"/>
      <c r="AO63" s="10"/>
      <c r="AP63" s="10"/>
      <c r="AQ63" s="10"/>
      <c r="AR63" s="10"/>
      <c r="AS63" s="10"/>
      <c r="AT63" s="10"/>
      <c r="AU63" s="10"/>
      <c r="AV63" s="10"/>
      <c r="AW63" s="10"/>
      <c r="AX63" s="10"/>
      <c r="AY63" s="10"/>
    </row>
    <row r="64" spans="1:51" ht="15.75" x14ac:dyDescent="0.3">
      <c r="A64" s="94"/>
      <c r="B64" s="94"/>
      <c r="C64" s="94"/>
      <c r="D64" s="94"/>
      <c r="E64" s="94"/>
      <c r="F64" s="94"/>
      <c r="G64" s="94"/>
      <c r="H64" s="94"/>
      <c r="I64" s="95"/>
      <c r="J64" s="66"/>
      <c r="K64" s="94"/>
      <c r="L64" s="94"/>
      <c r="M64" s="66"/>
      <c r="N64" s="66"/>
      <c r="O64" s="33"/>
      <c r="P64" s="10"/>
      <c r="Q64" s="10"/>
      <c r="R64" s="10"/>
      <c r="S64" s="10"/>
      <c r="T64" s="10"/>
      <c r="U64" s="10"/>
      <c r="V64" s="10"/>
      <c r="W64" s="10"/>
      <c r="X64" s="10"/>
      <c r="Y64" s="10"/>
      <c r="AB64" s="10"/>
      <c r="AL64" s="10"/>
      <c r="AM64" s="10"/>
      <c r="AN64" s="10"/>
      <c r="AO64" s="10"/>
      <c r="AP64" s="10"/>
      <c r="AQ64" s="10"/>
      <c r="AR64" s="10"/>
      <c r="AS64" s="10"/>
      <c r="AT64" s="10"/>
      <c r="AU64" s="10"/>
      <c r="AV64" s="10"/>
      <c r="AW64" s="10"/>
      <c r="AX64" s="10"/>
      <c r="AY64" s="10"/>
    </row>
    <row r="65" spans="1:51" ht="15.75" x14ac:dyDescent="0.3">
      <c r="A65" s="94"/>
      <c r="B65" s="94"/>
      <c r="C65" s="94"/>
      <c r="D65" s="94"/>
      <c r="E65" s="94"/>
      <c r="F65" s="94"/>
      <c r="G65" s="94"/>
      <c r="H65" s="94"/>
      <c r="I65" s="95"/>
      <c r="J65" s="66"/>
      <c r="K65" s="94"/>
      <c r="L65" s="94"/>
      <c r="M65" s="66"/>
      <c r="N65" s="66"/>
      <c r="O65" s="33"/>
      <c r="P65" s="10"/>
      <c r="Q65" s="10"/>
      <c r="R65" s="10"/>
      <c r="S65" s="10"/>
      <c r="T65" s="10"/>
      <c r="U65" s="10"/>
      <c r="V65" s="10"/>
      <c r="W65" s="10"/>
      <c r="X65" s="10"/>
      <c r="Y65" s="10"/>
      <c r="AB65" s="10"/>
      <c r="AL65" s="10"/>
      <c r="AM65" s="10"/>
      <c r="AN65" s="10"/>
      <c r="AO65" s="10"/>
      <c r="AP65" s="10"/>
      <c r="AQ65" s="10"/>
      <c r="AR65" s="10"/>
      <c r="AS65" s="10"/>
      <c r="AT65" s="10"/>
      <c r="AU65" s="10"/>
      <c r="AV65" s="10"/>
      <c r="AW65" s="10"/>
      <c r="AX65" s="10"/>
      <c r="AY65" s="10"/>
    </row>
    <row r="66" spans="1:51" ht="15.75" x14ac:dyDescent="0.3">
      <c r="A66" s="94"/>
      <c r="B66" s="94"/>
      <c r="C66" s="94"/>
      <c r="D66" s="94"/>
      <c r="E66" s="94"/>
      <c r="F66" s="94"/>
      <c r="G66" s="94"/>
      <c r="H66" s="94"/>
      <c r="I66" s="95"/>
      <c r="J66" s="66"/>
      <c r="K66" s="94"/>
      <c r="L66" s="94"/>
      <c r="M66" s="66"/>
      <c r="N66" s="66"/>
      <c r="O66" s="33"/>
      <c r="P66" s="10"/>
      <c r="Q66" s="10"/>
      <c r="R66" s="10"/>
      <c r="S66" s="10"/>
      <c r="T66" s="10"/>
      <c r="U66" s="10"/>
      <c r="V66" s="10"/>
      <c r="W66" s="10"/>
      <c r="X66" s="10"/>
      <c r="Y66" s="10"/>
      <c r="AB66" s="10"/>
      <c r="AL66" s="10"/>
      <c r="AM66" s="10"/>
      <c r="AN66" s="10"/>
      <c r="AO66" s="10"/>
      <c r="AP66" s="10"/>
      <c r="AQ66" s="10"/>
      <c r="AR66" s="10"/>
      <c r="AS66" s="10"/>
      <c r="AT66" s="10"/>
      <c r="AU66" s="10"/>
      <c r="AV66" s="10"/>
      <c r="AW66" s="10"/>
      <c r="AX66" s="10"/>
      <c r="AY66" s="10"/>
    </row>
    <row r="67" spans="1:51" ht="15.75" x14ac:dyDescent="0.3">
      <c r="A67" s="94"/>
      <c r="B67" s="94"/>
      <c r="C67" s="94"/>
      <c r="D67" s="94"/>
      <c r="E67" s="94"/>
      <c r="F67" s="94"/>
      <c r="G67" s="94"/>
      <c r="H67" s="94"/>
      <c r="I67" s="95"/>
      <c r="J67" s="66"/>
      <c r="K67" s="94"/>
      <c r="L67" s="94"/>
      <c r="M67" s="66"/>
      <c r="N67" s="66"/>
      <c r="O67" s="33"/>
      <c r="P67" s="10"/>
      <c r="Q67" s="10"/>
      <c r="R67" s="10"/>
      <c r="S67" s="10"/>
      <c r="T67" s="10"/>
      <c r="U67" s="10"/>
      <c r="V67" s="10"/>
      <c r="W67" s="10"/>
      <c r="X67" s="10"/>
      <c r="Y67" s="10"/>
      <c r="AB67" s="10"/>
      <c r="AL67" s="10"/>
      <c r="AM67" s="10"/>
      <c r="AN67" s="10"/>
      <c r="AO67" s="10"/>
      <c r="AP67" s="10"/>
      <c r="AQ67" s="10"/>
      <c r="AR67" s="10"/>
      <c r="AS67" s="10"/>
      <c r="AT67" s="10"/>
      <c r="AU67" s="10"/>
      <c r="AV67" s="10"/>
      <c r="AW67" s="10"/>
      <c r="AX67" s="10"/>
      <c r="AY67" s="10"/>
    </row>
    <row r="68" spans="1:51" ht="15.75" x14ac:dyDescent="0.3">
      <c r="A68" s="94"/>
      <c r="B68" s="94"/>
      <c r="C68" s="94"/>
      <c r="D68" s="94"/>
      <c r="E68" s="94"/>
      <c r="F68" s="94"/>
      <c r="G68" s="94"/>
      <c r="H68" s="94"/>
      <c r="I68" s="95"/>
      <c r="J68" s="66"/>
      <c r="K68" s="94"/>
      <c r="L68" s="94"/>
      <c r="M68" s="66"/>
      <c r="N68" s="66"/>
      <c r="O68" s="33"/>
      <c r="P68" s="10"/>
      <c r="Q68" s="10"/>
      <c r="R68" s="10"/>
      <c r="S68" s="10"/>
      <c r="T68" s="10"/>
      <c r="U68" s="10"/>
      <c r="V68" s="10"/>
      <c r="W68" s="10"/>
      <c r="X68" s="10"/>
      <c r="Y68" s="10"/>
      <c r="AB68" s="10"/>
      <c r="AL68" s="10"/>
      <c r="AM68" s="10"/>
      <c r="AN68" s="10"/>
      <c r="AO68" s="10"/>
      <c r="AP68" s="10"/>
      <c r="AQ68" s="10"/>
      <c r="AR68" s="10"/>
      <c r="AS68" s="10"/>
      <c r="AT68" s="10"/>
      <c r="AU68" s="10"/>
      <c r="AV68" s="10"/>
      <c r="AW68" s="10"/>
      <c r="AX68" s="10"/>
      <c r="AY68" s="10"/>
    </row>
    <row r="69" spans="1:51" ht="15.75" x14ac:dyDescent="0.3">
      <c r="A69" s="94"/>
      <c r="B69" s="94"/>
      <c r="C69" s="94"/>
      <c r="D69" s="94"/>
      <c r="E69" s="94"/>
      <c r="F69" s="94"/>
      <c r="G69" s="94"/>
      <c r="H69" s="94"/>
      <c r="I69" s="95"/>
      <c r="J69" s="66"/>
      <c r="K69" s="94"/>
      <c r="L69" s="94"/>
      <c r="M69" s="66"/>
      <c r="N69" s="66"/>
      <c r="O69" s="33"/>
      <c r="P69" s="10"/>
      <c r="Q69" s="10"/>
      <c r="R69" s="10"/>
      <c r="S69" s="10"/>
      <c r="T69" s="10"/>
      <c r="U69" s="10"/>
      <c r="V69" s="10"/>
      <c r="W69" s="10"/>
      <c r="X69" s="10"/>
      <c r="Y69" s="10"/>
      <c r="AB69" s="10"/>
      <c r="AL69" s="10"/>
      <c r="AM69" s="10"/>
      <c r="AN69" s="10"/>
      <c r="AO69" s="10"/>
      <c r="AP69" s="10"/>
      <c r="AQ69" s="10"/>
      <c r="AR69" s="10"/>
      <c r="AS69" s="10"/>
      <c r="AT69" s="10"/>
      <c r="AU69" s="10"/>
      <c r="AV69" s="10"/>
      <c r="AW69" s="10"/>
      <c r="AX69" s="10"/>
      <c r="AY69" s="10"/>
    </row>
    <row r="70" spans="1:51" ht="15.75" x14ac:dyDescent="0.3">
      <c r="A70" s="94"/>
      <c r="B70" s="94"/>
      <c r="C70" s="94"/>
      <c r="D70" s="94"/>
      <c r="E70" s="94"/>
      <c r="F70" s="94"/>
      <c r="G70" s="94"/>
      <c r="H70" s="94"/>
      <c r="I70" s="95"/>
      <c r="J70" s="66"/>
      <c r="K70" s="94"/>
      <c r="L70" s="94"/>
      <c r="M70" s="66"/>
      <c r="N70" s="66"/>
      <c r="O70" s="33"/>
      <c r="P70" s="10"/>
      <c r="Q70" s="10"/>
      <c r="R70" s="10"/>
      <c r="S70" s="10"/>
      <c r="T70" s="10"/>
      <c r="U70" s="10"/>
      <c r="V70" s="10"/>
      <c r="W70" s="10"/>
      <c r="X70" s="10"/>
      <c r="Y70" s="10"/>
      <c r="AB70" s="10"/>
      <c r="AL70" s="10"/>
      <c r="AM70" s="10"/>
      <c r="AN70" s="10"/>
      <c r="AO70" s="10"/>
      <c r="AP70" s="10"/>
      <c r="AQ70" s="10"/>
      <c r="AR70" s="10"/>
      <c r="AS70" s="10"/>
      <c r="AT70" s="10"/>
      <c r="AU70" s="10"/>
      <c r="AV70" s="10"/>
      <c r="AW70" s="10"/>
      <c r="AX70" s="10"/>
      <c r="AY70" s="10"/>
    </row>
    <row r="71" spans="1:51" ht="15.75" x14ac:dyDescent="0.3">
      <c r="A71" s="94"/>
      <c r="B71" s="94"/>
      <c r="C71" s="94"/>
      <c r="D71" s="94"/>
      <c r="E71" s="94"/>
      <c r="F71" s="94"/>
      <c r="G71" s="94"/>
      <c r="H71" s="94"/>
      <c r="I71" s="95"/>
      <c r="J71" s="66"/>
      <c r="K71" s="94"/>
      <c r="L71" s="94"/>
      <c r="M71" s="66"/>
      <c r="N71" s="66"/>
      <c r="O71" s="33"/>
      <c r="P71" s="10"/>
      <c r="Q71" s="10"/>
      <c r="R71" s="10"/>
      <c r="S71" s="10"/>
      <c r="T71" s="10"/>
      <c r="U71" s="10"/>
      <c r="V71" s="10"/>
      <c r="W71" s="10"/>
      <c r="X71" s="10"/>
      <c r="Y71" s="10"/>
      <c r="AB71" s="10"/>
      <c r="AL71" s="10"/>
      <c r="AM71" s="10"/>
      <c r="AN71" s="10"/>
      <c r="AO71" s="10"/>
      <c r="AP71" s="10"/>
      <c r="AQ71" s="10"/>
      <c r="AR71" s="10"/>
      <c r="AS71" s="10"/>
      <c r="AT71" s="10"/>
      <c r="AU71" s="10"/>
      <c r="AV71" s="10"/>
      <c r="AW71" s="10"/>
      <c r="AX71" s="10"/>
      <c r="AY71" s="10"/>
    </row>
    <row r="72" spans="1:51" ht="15.75" x14ac:dyDescent="0.3">
      <c r="A72" s="94"/>
      <c r="B72" s="94"/>
      <c r="C72" s="94"/>
      <c r="D72" s="94"/>
      <c r="E72" s="94"/>
      <c r="F72" s="94"/>
      <c r="G72" s="94"/>
      <c r="H72" s="94"/>
      <c r="I72" s="95"/>
      <c r="J72" s="66"/>
      <c r="K72" s="94"/>
      <c r="L72" s="94"/>
      <c r="M72" s="66"/>
      <c r="N72" s="66"/>
      <c r="O72" s="33"/>
      <c r="P72" s="10"/>
      <c r="Q72" s="10"/>
      <c r="R72" s="10"/>
      <c r="S72" s="10"/>
      <c r="T72" s="10"/>
      <c r="U72" s="10"/>
      <c r="V72" s="10"/>
      <c r="W72" s="10"/>
      <c r="X72" s="10"/>
      <c r="Y72" s="10"/>
      <c r="AB72" s="10"/>
      <c r="AL72" s="10"/>
      <c r="AM72" s="10"/>
      <c r="AN72" s="10"/>
      <c r="AO72" s="10"/>
      <c r="AP72" s="10"/>
      <c r="AQ72" s="10"/>
      <c r="AR72" s="10"/>
      <c r="AS72" s="10"/>
      <c r="AT72" s="10"/>
      <c r="AU72" s="10"/>
      <c r="AV72" s="10"/>
      <c r="AW72" s="10"/>
      <c r="AX72" s="10"/>
      <c r="AY72" s="10"/>
    </row>
    <row r="73" spans="1:51" ht="15.75" x14ac:dyDescent="0.3">
      <c r="A73" s="94"/>
      <c r="B73" s="94"/>
      <c r="C73" s="94"/>
      <c r="D73" s="94"/>
      <c r="E73" s="94"/>
      <c r="F73" s="94"/>
      <c r="G73" s="94"/>
      <c r="H73" s="94"/>
      <c r="I73" s="95"/>
      <c r="J73" s="66"/>
      <c r="K73" s="94"/>
      <c r="L73" s="94"/>
      <c r="M73" s="66"/>
      <c r="N73" s="66"/>
      <c r="O73" s="33"/>
      <c r="P73" s="10"/>
      <c r="Q73" s="10"/>
      <c r="R73" s="10"/>
      <c r="S73" s="10"/>
      <c r="T73" s="10"/>
      <c r="U73" s="10"/>
      <c r="V73" s="10"/>
      <c r="W73" s="10"/>
      <c r="X73" s="10"/>
      <c r="Y73" s="10"/>
      <c r="AB73" s="10"/>
      <c r="AL73" s="10"/>
      <c r="AM73" s="10"/>
      <c r="AN73" s="10"/>
      <c r="AO73" s="10"/>
      <c r="AP73" s="10"/>
      <c r="AQ73" s="10"/>
      <c r="AR73" s="10"/>
      <c r="AS73" s="10"/>
      <c r="AT73" s="10"/>
      <c r="AU73" s="10"/>
      <c r="AV73" s="10"/>
      <c r="AW73" s="10"/>
      <c r="AX73" s="10"/>
      <c r="AY73" s="10"/>
    </row>
    <row r="74" spans="1:51" ht="15.75" x14ac:dyDescent="0.3">
      <c r="A74" s="94"/>
      <c r="B74" s="94"/>
      <c r="C74" s="94"/>
      <c r="D74" s="94"/>
      <c r="E74" s="94"/>
      <c r="F74" s="94"/>
      <c r="G74" s="94"/>
      <c r="H74" s="94"/>
      <c r="I74" s="95"/>
      <c r="J74" s="66"/>
      <c r="K74" s="94"/>
      <c r="L74" s="94"/>
      <c r="M74" s="66"/>
      <c r="N74" s="66"/>
      <c r="O74" s="33"/>
      <c r="P74" s="10"/>
      <c r="Q74" s="10"/>
      <c r="R74" s="10"/>
      <c r="S74" s="10"/>
      <c r="T74" s="10"/>
      <c r="U74" s="10"/>
      <c r="V74" s="10"/>
      <c r="W74" s="10"/>
      <c r="X74" s="10"/>
      <c r="Y74" s="10"/>
      <c r="AB74" s="10"/>
      <c r="AL74" s="10"/>
      <c r="AM74" s="10"/>
      <c r="AN74" s="10"/>
      <c r="AO74" s="10"/>
      <c r="AP74" s="10"/>
      <c r="AQ74" s="10"/>
      <c r="AR74" s="10"/>
      <c r="AS74" s="10"/>
      <c r="AT74" s="10"/>
      <c r="AU74" s="10"/>
      <c r="AV74" s="10"/>
      <c r="AW74" s="10"/>
      <c r="AX74" s="10"/>
      <c r="AY74" s="10"/>
    </row>
    <row r="75" spans="1:51" ht="15.75" x14ac:dyDescent="0.3">
      <c r="A75" s="94"/>
      <c r="B75" s="94"/>
      <c r="C75" s="94"/>
      <c r="D75" s="94"/>
      <c r="E75" s="94"/>
      <c r="F75" s="94"/>
      <c r="G75" s="94"/>
      <c r="H75" s="94"/>
      <c r="I75" s="95"/>
      <c r="J75" s="66"/>
      <c r="K75" s="94"/>
      <c r="L75" s="94"/>
      <c r="M75" s="66"/>
      <c r="N75" s="66"/>
      <c r="O75" s="33"/>
      <c r="P75" s="10"/>
      <c r="Q75" s="10"/>
      <c r="R75" s="10"/>
      <c r="S75" s="10"/>
      <c r="T75" s="10"/>
      <c r="U75" s="10"/>
      <c r="V75" s="10"/>
      <c r="W75" s="10"/>
      <c r="X75" s="10"/>
      <c r="Y75" s="10"/>
      <c r="AB75" s="10"/>
      <c r="AL75" s="10"/>
      <c r="AM75" s="10"/>
      <c r="AN75" s="10"/>
      <c r="AO75" s="10"/>
      <c r="AP75" s="10"/>
      <c r="AQ75" s="10"/>
      <c r="AR75" s="10"/>
      <c r="AS75" s="10"/>
      <c r="AT75" s="10"/>
      <c r="AU75" s="10"/>
      <c r="AV75" s="10"/>
      <c r="AW75" s="10"/>
      <c r="AX75" s="10"/>
      <c r="AY75" s="10"/>
    </row>
    <row r="76" spans="1:51" ht="15.75" x14ac:dyDescent="0.3">
      <c r="A76" s="94"/>
      <c r="B76" s="94"/>
      <c r="C76" s="94"/>
      <c r="D76" s="94"/>
      <c r="E76" s="94"/>
      <c r="F76" s="94"/>
      <c r="G76" s="94"/>
      <c r="H76" s="94"/>
      <c r="I76" s="95"/>
      <c r="J76" s="66"/>
      <c r="K76" s="94"/>
      <c r="L76" s="94"/>
      <c r="M76" s="66"/>
      <c r="N76" s="66"/>
      <c r="O76" s="33"/>
      <c r="P76" s="10"/>
      <c r="Q76" s="10"/>
      <c r="R76" s="10"/>
      <c r="S76" s="10"/>
      <c r="T76" s="10"/>
      <c r="U76" s="10"/>
      <c r="V76" s="10"/>
      <c r="W76" s="10"/>
      <c r="X76" s="10"/>
      <c r="Y76" s="10"/>
      <c r="AB76" s="10"/>
      <c r="AL76" s="10"/>
      <c r="AM76" s="10"/>
      <c r="AN76" s="10"/>
      <c r="AO76" s="10"/>
      <c r="AP76" s="10"/>
      <c r="AQ76" s="10"/>
      <c r="AR76" s="10"/>
      <c r="AS76" s="10"/>
      <c r="AT76" s="10"/>
      <c r="AU76" s="10"/>
      <c r="AV76" s="10"/>
      <c r="AW76" s="10"/>
      <c r="AX76" s="10"/>
      <c r="AY76" s="10"/>
    </row>
    <row r="77" spans="1:51" ht="15.75" x14ac:dyDescent="0.3">
      <c r="A77" s="94"/>
      <c r="B77" s="94"/>
      <c r="C77" s="94"/>
      <c r="D77" s="94"/>
      <c r="E77" s="94"/>
      <c r="F77" s="94"/>
      <c r="G77" s="94"/>
      <c r="H77" s="94"/>
      <c r="I77" s="95"/>
      <c r="J77" s="66"/>
      <c r="K77" s="94"/>
      <c r="L77" s="94"/>
      <c r="M77" s="66"/>
      <c r="N77" s="66"/>
      <c r="O77" s="33"/>
      <c r="P77" s="10"/>
      <c r="Q77" s="10"/>
      <c r="R77" s="10"/>
      <c r="S77" s="10"/>
      <c r="T77" s="10"/>
      <c r="U77" s="10"/>
      <c r="V77" s="10"/>
      <c r="W77" s="10"/>
      <c r="X77" s="10"/>
      <c r="Y77" s="10"/>
      <c r="AB77" s="10"/>
      <c r="AL77" s="10"/>
      <c r="AM77" s="10"/>
      <c r="AN77" s="10"/>
      <c r="AO77" s="10"/>
      <c r="AP77" s="10"/>
      <c r="AQ77" s="10"/>
      <c r="AR77" s="10"/>
      <c r="AS77" s="10"/>
      <c r="AT77" s="10"/>
      <c r="AU77" s="10"/>
      <c r="AV77" s="10"/>
      <c r="AW77" s="10"/>
      <c r="AX77" s="10"/>
      <c r="AY77" s="10"/>
    </row>
    <row r="78" spans="1:51" ht="15.75" x14ac:dyDescent="0.3">
      <c r="A78" s="94"/>
      <c r="B78" s="94"/>
      <c r="C78" s="94"/>
      <c r="D78" s="94"/>
      <c r="E78" s="94"/>
      <c r="F78" s="94"/>
      <c r="G78" s="94"/>
      <c r="H78" s="94"/>
      <c r="I78" s="95"/>
      <c r="J78" s="66"/>
      <c r="K78" s="94"/>
      <c r="L78" s="94"/>
      <c r="M78" s="66"/>
      <c r="N78" s="66"/>
      <c r="O78" s="33"/>
      <c r="P78" s="10"/>
      <c r="Q78" s="10"/>
      <c r="R78" s="10"/>
      <c r="S78" s="10"/>
      <c r="T78" s="10"/>
      <c r="U78" s="10"/>
      <c r="V78" s="10"/>
      <c r="W78" s="10"/>
      <c r="X78" s="10"/>
      <c r="Y78" s="10"/>
      <c r="AB78" s="10"/>
      <c r="AL78" s="10"/>
      <c r="AM78" s="10"/>
      <c r="AN78" s="10"/>
      <c r="AO78" s="10"/>
      <c r="AP78" s="10"/>
      <c r="AQ78" s="10"/>
      <c r="AR78" s="10"/>
      <c r="AS78" s="10"/>
      <c r="AT78" s="10"/>
      <c r="AU78" s="10"/>
      <c r="AV78" s="10"/>
      <c r="AW78" s="10"/>
      <c r="AX78" s="10"/>
      <c r="AY78" s="10"/>
    </row>
    <row r="79" spans="1:51" ht="15.75" x14ac:dyDescent="0.3">
      <c r="A79" s="94"/>
      <c r="B79" s="94"/>
      <c r="C79" s="94"/>
      <c r="D79" s="94"/>
      <c r="E79" s="94"/>
      <c r="F79" s="94"/>
      <c r="G79" s="94"/>
      <c r="H79" s="94"/>
      <c r="I79" s="95"/>
      <c r="J79" s="66"/>
      <c r="K79" s="94"/>
      <c r="L79" s="94"/>
      <c r="M79" s="66"/>
      <c r="N79" s="66"/>
      <c r="O79" s="33"/>
      <c r="P79" s="10"/>
      <c r="Q79" s="10"/>
      <c r="R79" s="10"/>
      <c r="S79" s="10"/>
      <c r="T79" s="10"/>
      <c r="U79" s="10"/>
      <c r="V79" s="10"/>
      <c r="W79" s="10"/>
      <c r="X79" s="10"/>
      <c r="Y79" s="10"/>
      <c r="AB79" s="10"/>
      <c r="AL79" s="10"/>
      <c r="AM79" s="10"/>
      <c r="AN79" s="10"/>
      <c r="AO79" s="10"/>
      <c r="AP79" s="10"/>
      <c r="AQ79" s="10"/>
      <c r="AR79" s="10"/>
      <c r="AS79" s="10"/>
      <c r="AT79" s="10"/>
      <c r="AU79" s="10"/>
      <c r="AV79" s="10"/>
      <c r="AW79" s="10"/>
      <c r="AX79" s="10"/>
      <c r="AY79" s="10"/>
    </row>
    <row r="80" spans="1:51" x14ac:dyDescent="0.3">
      <c r="A80" s="94"/>
      <c r="B80" s="94"/>
      <c r="C80" s="94"/>
      <c r="D80" s="94"/>
      <c r="E80" s="94"/>
      <c r="F80" s="94"/>
      <c r="G80" s="94"/>
      <c r="H80" s="94"/>
      <c r="I80" s="95"/>
      <c r="J80" s="66"/>
      <c r="K80" s="94"/>
      <c r="L80" s="94"/>
      <c r="M80" s="66"/>
      <c r="N80" s="66"/>
      <c r="O80" s="33"/>
      <c r="AL80" s="10"/>
      <c r="AM80" s="10"/>
      <c r="AN80" s="10"/>
      <c r="AO80" s="10"/>
      <c r="AP80" s="10"/>
      <c r="AQ80" s="10"/>
      <c r="AR80" s="10"/>
      <c r="AS80" s="10"/>
      <c r="AT80" s="10"/>
      <c r="AU80" s="10"/>
      <c r="AV80" s="10"/>
      <c r="AW80" s="10"/>
      <c r="AX80" s="10"/>
      <c r="AY80" s="10"/>
    </row>
    <row r="81" spans="1:51" x14ac:dyDescent="0.3">
      <c r="A81" s="94"/>
      <c r="B81" s="94"/>
      <c r="C81" s="94"/>
      <c r="D81" s="94"/>
      <c r="E81" s="94"/>
      <c r="F81" s="94"/>
      <c r="G81" s="94"/>
      <c r="H81" s="94"/>
      <c r="I81" s="95"/>
      <c r="J81" s="66"/>
      <c r="K81" s="94"/>
      <c r="L81" s="94"/>
      <c r="M81" s="66"/>
      <c r="N81" s="66"/>
      <c r="O81" s="33"/>
      <c r="AL81" s="10"/>
      <c r="AM81" s="10"/>
      <c r="AN81" s="10"/>
      <c r="AO81" s="10"/>
      <c r="AP81" s="10"/>
      <c r="AQ81" s="10"/>
      <c r="AR81" s="10"/>
      <c r="AS81" s="10"/>
      <c r="AT81" s="10"/>
      <c r="AU81" s="10"/>
      <c r="AV81" s="10"/>
      <c r="AW81" s="10"/>
      <c r="AX81" s="10"/>
      <c r="AY81" s="10"/>
    </row>
    <row r="82" spans="1:51" x14ac:dyDescent="0.3">
      <c r="A82" s="97"/>
      <c r="B82" s="97"/>
      <c r="C82" s="97"/>
      <c r="D82" s="97"/>
      <c r="E82" s="97"/>
      <c r="F82" s="97"/>
      <c r="G82" s="97"/>
      <c r="H82" s="97"/>
      <c r="I82" s="98"/>
      <c r="J82" s="66"/>
      <c r="K82" s="99"/>
      <c r="L82" s="97"/>
      <c r="M82" s="100"/>
      <c r="N82" s="100"/>
      <c r="O82" s="101"/>
      <c r="AD82" s="14"/>
      <c r="AL82" s="10"/>
      <c r="AM82" s="10"/>
      <c r="AN82" s="10"/>
      <c r="AO82" s="10"/>
      <c r="AP82" s="10"/>
      <c r="AQ82" s="10"/>
      <c r="AR82" s="10"/>
      <c r="AS82" s="10"/>
      <c r="AT82" s="10"/>
      <c r="AU82" s="10"/>
      <c r="AV82" s="10"/>
      <c r="AW82" s="10"/>
      <c r="AX82" s="10"/>
      <c r="AY82" s="10"/>
    </row>
    <row r="83" spans="1:51" x14ac:dyDescent="0.3">
      <c r="A83" s="102"/>
      <c r="B83" s="102"/>
      <c r="C83" s="102"/>
      <c r="D83" s="102"/>
      <c r="E83" s="102"/>
      <c r="F83" s="102"/>
      <c r="G83" s="102"/>
      <c r="H83" s="102"/>
      <c r="I83" s="103"/>
      <c r="J83" s="66"/>
      <c r="K83" s="94"/>
      <c r="L83" s="102"/>
      <c r="M83" s="66"/>
      <c r="N83" s="66"/>
      <c r="O83" s="33"/>
      <c r="AA83" s="11"/>
      <c r="AD83" s="14"/>
      <c r="AL83" s="10"/>
      <c r="AM83" s="10"/>
      <c r="AN83" s="10"/>
      <c r="AO83" s="10"/>
      <c r="AP83" s="10"/>
      <c r="AQ83" s="10"/>
      <c r="AR83" s="10"/>
      <c r="AS83" s="10"/>
      <c r="AT83" s="10"/>
      <c r="AU83" s="10"/>
      <c r="AV83" s="10"/>
      <c r="AW83" s="10"/>
      <c r="AX83" s="10"/>
      <c r="AY83" s="10"/>
    </row>
    <row r="84" spans="1:51" x14ac:dyDescent="0.3">
      <c r="A84" s="871"/>
      <c r="B84" s="871"/>
      <c r="C84" s="871"/>
      <c r="D84" s="871"/>
      <c r="E84" s="871"/>
      <c r="F84" s="871"/>
      <c r="G84" s="871"/>
      <c r="H84" s="871"/>
      <c r="I84" s="871"/>
      <c r="J84" s="871"/>
      <c r="K84" s="871"/>
      <c r="L84" s="871"/>
      <c r="M84" s="871"/>
      <c r="N84" s="871"/>
      <c r="O84" s="871"/>
      <c r="Y84" s="18"/>
      <c r="Z84" s="19"/>
      <c r="AA84" s="19"/>
      <c r="AB84" s="19"/>
      <c r="AD84" s="14"/>
      <c r="AG84" s="853"/>
      <c r="AH84" s="853"/>
      <c r="AL84" s="10"/>
      <c r="AM84" s="10"/>
      <c r="AN84" s="10"/>
      <c r="AO84" s="10"/>
      <c r="AP84" s="10"/>
      <c r="AQ84" s="10"/>
      <c r="AR84" s="10"/>
      <c r="AS84" s="10"/>
      <c r="AT84" s="10"/>
      <c r="AU84" s="10"/>
      <c r="AV84" s="10"/>
      <c r="AW84" s="10"/>
      <c r="AX84" s="10"/>
      <c r="AY84" s="10"/>
    </row>
    <row r="85" spans="1:51" x14ac:dyDescent="0.3">
      <c r="A85" s="861"/>
      <c r="B85" s="861"/>
      <c r="C85" s="861"/>
      <c r="D85" s="861"/>
      <c r="E85" s="861"/>
      <c r="F85" s="861"/>
      <c r="G85" s="861"/>
      <c r="H85" s="861"/>
      <c r="I85" s="861"/>
      <c r="J85" s="861"/>
      <c r="K85" s="861"/>
      <c r="L85" s="861"/>
      <c r="M85" s="861"/>
      <c r="N85" s="861"/>
      <c r="O85" s="861"/>
      <c r="Y85" s="18"/>
      <c r="Z85" s="19"/>
      <c r="AA85" s="19"/>
      <c r="AB85" s="19"/>
      <c r="AD85" s="14"/>
      <c r="AL85" s="10"/>
      <c r="AM85" s="10"/>
      <c r="AN85" s="10"/>
      <c r="AO85" s="10"/>
      <c r="AP85" s="10"/>
      <c r="AQ85" s="10"/>
      <c r="AR85" s="10"/>
      <c r="AS85" s="10"/>
      <c r="AT85" s="10"/>
      <c r="AU85" s="10"/>
      <c r="AV85" s="10"/>
      <c r="AW85" s="10"/>
      <c r="AX85" s="10"/>
      <c r="AY85" s="10"/>
    </row>
    <row r="86" spans="1:51" x14ac:dyDescent="0.3">
      <c r="A86" s="94"/>
      <c r="B86" s="94"/>
      <c r="C86" s="94"/>
      <c r="D86" s="94"/>
      <c r="E86" s="94"/>
      <c r="F86" s="94"/>
      <c r="G86" s="94"/>
      <c r="H86" s="94"/>
      <c r="I86" s="95"/>
      <c r="J86" s="66"/>
      <c r="K86" s="94"/>
      <c r="L86" s="94"/>
      <c r="M86" s="66"/>
      <c r="N86" s="66"/>
      <c r="O86" s="33"/>
      <c r="Y86" s="18"/>
      <c r="Z86" s="19"/>
      <c r="AA86" s="19"/>
      <c r="AB86" s="19"/>
      <c r="AL86" s="10"/>
      <c r="AM86" s="10"/>
      <c r="AN86" s="10"/>
      <c r="AO86" s="10"/>
      <c r="AP86" s="10"/>
      <c r="AQ86" s="10"/>
      <c r="AR86" s="10"/>
      <c r="AS86" s="10"/>
      <c r="AT86" s="10"/>
      <c r="AU86" s="10"/>
      <c r="AV86" s="10"/>
      <c r="AW86" s="10"/>
      <c r="AX86" s="10"/>
      <c r="AY86" s="10"/>
    </row>
    <row r="87" spans="1:51" x14ac:dyDescent="0.3">
      <c r="A87" s="104"/>
      <c r="B87" s="104"/>
      <c r="C87" s="104"/>
      <c r="D87" s="104"/>
      <c r="E87" s="104"/>
      <c r="F87" s="104"/>
      <c r="G87" s="104"/>
      <c r="H87" s="104"/>
      <c r="I87" s="105"/>
      <c r="J87" s="106"/>
      <c r="K87" s="107"/>
      <c r="L87" s="104"/>
      <c r="M87" s="102"/>
      <c r="N87" s="66"/>
      <c r="O87" s="23"/>
      <c r="Y87" s="18"/>
      <c r="Z87" s="19"/>
      <c r="AA87" s="19"/>
      <c r="AB87" s="19"/>
      <c r="AL87" s="10"/>
      <c r="AM87" s="10"/>
      <c r="AN87" s="10"/>
      <c r="AO87" s="10"/>
      <c r="AP87" s="10"/>
      <c r="AQ87" s="10"/>
      <c r="AR87" s="10"/>
      <c r="AS87" s="10"/>
      <c r="AT87" s="10"/>
      <c r="AU87" s="10"/>
      <c r="AV87" s="10"/>
      <c r="AW87" s="10"/>
      <c r="AX87" s="10"/>
      <c r="AY87" s="10"/>
    </row>
    <row r="88" spans="1:51" x14ac:dyDescent="0.3">
      <c r="A88" s="859"/>
      <c r="B88" s="859"/>
      <c r="C88" s="859"/>
      <c r="D88" s="859"/>
      <c r="E88" s="859"/>
      <c r="F88" s="859"/>
      <c r="G88" s="859"/>
      <c r="H88" s="859"/>
      <c r="I88" s="859"/>
      <c r="J88" s="859"/>
      <c r="K88" s="859"/>
      <c r="L88" s="859"/>
      <c r="M88" s="108"/>
      <c r="N88" s="66"/>
      <c r="O88" s="23"/>
      <c r="Y88" s="7"/>
      <c r="Z88" s="27"/>
      <c r="AA88" s="27"/>
      <c r="AB88" s="27"/>
      <c r="AG88" s="853"/>
      <c r="AH88" s="853"/>
      <c r="AL88" s="10"/>
      <c r="AM88" s="10"/>
      <c r="AN88" s="10"/>
      <c r="AO88" s="10"/>
      <c r="AP88" s="10"/>
      <c r="AQ88" s="10"/>
      <c r="AR88" s="10"/>
      <c r="AS88" s="10"/>
      <c r="AT88" s="10"/>
      <c r="AU88" s="10"/>
      <c r="AV88" s="10"/>
      <c r="AW88" s="10"/>
      <c r="AX88" s="10"/>
      <c r="AY88" s="10"/>
    </row>
    <row r="89" spans="1:51" x14ac:dyDescent="0.3">
      <c r="A89" s="104"/>
      <c r="B89" s="104"/>
      <c r="C89" s="104"/>
      <c r="D89" s="104"/>
      <c r="E89" s="104"/>
      <c r="F89" s="104"/>
      <c r="G89" s="104"/>
      <c r="H89" s="104"/>
      <c r="I89" s="105"/>
      <c r="J89" s="852"/>
      <c r="K89" s="852"/>
      <c r="L89" s="852"/>
      <c r="M89" s="108"/>
      <c r="N89" s="66"/>
      <c r="O89" s="23"/>
      <c r="Y89" s="18"/>
      <c r="Z89" s="28"/>
      <c r="AA89" s="28"/>
      <c r="AB89" s="28"/>
      <c r="AL89" s="10"/>
      <c r="AM89" s="10"/>
      <c r="AN89" s="10"/>
      <c r="AO89" s="10"/>
      <c r="AP89" s="10"/>
      <c r="AQ89" s="10"/>
      <c r="AR89" s="10"/>
      <c r="AS89" s="10"/>
      <c r="AT89" s="10"/>
      <c r="AU89" s="10"/>
      <c r="AV89" s="10"/>
      <c r="AW89" s="10"/>
      <c r="AX89" s="10"/>
      <c r="AY89" s="10"/>
    </row>
    <row r="90" spans="1:51" x14ac:dyDescent="0.3">
      <c r="A90" s="104"/>
      <c r="B90" s="104"/>
      <c r="C90" s="104"/>
      <c r="D90" s="104"/>
      <c r="E90" s="104"/>
      <c r="F90" s="104"/>
      <c r="G90" s="104"/>
      <c r="H90" s="104"/>
      <c r="I90" s="105"/>
      <c r="J90" s="852"/>
      <c r="K90" s="852"/>
      <c r="L90" s="852"/>
      <c r="M90" s="108"/>
      <c r="N90" s="66"/>
      <c r="O90" s="23"/>
      <c r="Y90" s="18"/>
      <c r="Z90" s="28"/>
      <c r="AA90" s="28"/>
      <c r="AB90" s="28"/>
      <c r="AL90" s="10"/>
      <c r="AM90" s="10"/>
      <c r="AN90" s="10"/>
      <c r="AO90" s="10"/>
      <c r="AP90" s="10"/>
      <c r="AQ90" s="10"/>
      <c r="AR90" s="10"/>
      <c r="AS90" s="10"/>
      <c r="AT90" s="10"/>
      <c r="AU90" s="10"/>
      <c r="AV90" s="10"/>
      <c r="AW90" s="10"/>
      <c r="AX90" s="10"/>
      <c r="AY90" s="10"/>
    </row>
    <row r="91" spans="1:51" x14ac:dyDescent="0.3">
      <c r="A91" s="106"/>
      <c r="B91" s="106"/>
      <c r="C91" s="106"/>
      <c r="D91" s="106"/>
      <c r="E91" s="106"/>
      <c r="F91" s="106"/>
      <c r="G91" s="106"/>
      <c r="H91" s="106"/>
      <c r="I91" s="109"/>
      <c r="J91" s="852"/>
      <c r="K91" s="852"/>
      <c r="L91" s="852"/>
      <c r="M91" s="108"/>
      <c r="N91" s="66"/>
      <c r="O91" s="23"/>
      <c r="Y91" s="7"/>
      <c r="Z91" s="83"/>
      <c r="AA91" s="110"/>
      <c r="AB91" s="31"/>
      <c r="AL91" s="10"/>
      <c r="AM91" s="10"/>
      <c r="AN91" s="10"/>
      <c r="AO91" s="10"/>
      <c r="AP91" s="10"/>
      <c r="AQ91" s="10"/>
      <c r="AR91" s="10"/>
      <c r="AS91" s="10"/>
      <c r="AT91" s="10"/>
      <c r="AU91" s="10"/>
      <c r="AV91" s="10"/>
      <c r="AW91" s="10"/>
      <c r="AX91" s="10"/>
      <c r="AY91" s="10"/>
    </row>
    <row r="92" spans="1:51" x14ac:dyDescent="0.3">
      <c r="A92" s="106"/>
      <c r="B92" s="106"/>
      <c r="C92" s="106"/>
      <c r="D92" s="106"/>
      <c r="E92" s="106"/>
      <c r="F92" s="106"/>
      <c r="G92" s="106"/>
      <c r="H92" s="106"/>
      <c r="I92" s="109"/>
      <c r="J92" s="852"/>
      <c r="K92" s="852"/>
      <c r="L92" s="852"/>
      <c r="M92" s="108"/>
      <c r="N92" s="66"/>
      <c r="O92" s="23"/>
      <c r="AG92" s="853"/>
      <c r="AH92" s="853"/>
      <c r="AL92" s="10"/>
      <c r="AM92" s="10"/>
      <c r="AN92" s="10"/>
      <c r="AO92" s="10"/>
      <c r="AP92" s="10"/>
      <c r="AQ92" s="10"/>
      <c r="AR92" s="10"/>
      <c r="AS92" s="10"/>
      <c r="AT92" s="10"/>
      <c r="AU92" s="10"/>
      <c r="AV92" s="10"/>
      <c r="AW92" s="10"/>
      <c r="AX92" s="10"/>
      <c r="AY92" s="10"/>
    </row>
    <row r="93" spans="1:51" x14ac:dyDescent="0.3">
      <c r="A93" s="106"/>
      <c r="B93" s="106"/>
      <c r="C93" s="106"/>
      <c r="D93" s="106"/>
      <c r="E93" s="106"/>
      <c r="F93" s="106"/>
      <c r="G93" s="106"/>
      <c r="H93" s="106"/>
      <c r="I93" s="109"/>
      <c r="J93" s="106"/>
      <c r="K93" s="111"/>
      <c r="L93" s="106"/>
      <c r="M93" s="104"/>
      <c r="N93" s="66"/>
      <c r="O93" s="33"/>
      <c r="AI93" s="34"/>
      <c r="AL93" s="10"/>
      <c r="AM93" s="10"/>
      <c r="AN93" s="10"/>
      <c r="AO93" s="10"/>
      <c r="AP93" s="10"/>
      <c r="AQ93" s="10"/>
      <c r="AR93" s="10"/>
      <c r="AS93" s="10"/>
      <c r="AT93" s="10"/>
      <c r="AU93" s="10"/>
      <c r="AV93" s="10"/>
      <c r="AW93" s="10"/>
      <c r="AX93" s="10"/>
      <c r="AY93" s="10"/>
    </row>
    <row r="94" spans="1:51" x14ac:dyDescent="0.3">
      <c r="A94" s="857"/>
      <c r="B94" s="857"/>
      <c r="C94" s="857"/>
      <c r="D94" s="857"/>
      <c r="E94" s="857"/>
      <c r="F94" s="857"/>
      <c r="G94" s="857"/>
      <c r="H94" s="857"/>
      <c r="I94" s="857"/>
      <c r="J94" s="857"/>
      <c r="K94" s="857"/>
      <c r="L94" s="857"/>
      <c r="M94" s="857"/>
      <c r="N94" s="857"/>
      <c r="O94" s="857"/>
      <c r="P94" s="44"/>
      <c r="Q94" s="44"/>
      <c r="R94" s="44"/>
      <c r="S94" s="45"/>
      <c r="T94" s="46"/>
      <c r="U94" s="46"/>
      <c r="V94" s="46"/>
      <c r="W94" s="46"/>
      <c r="AA94" s="11"/>
      <c r="AI94" s="34"/>
      <c r="AL94" s="10"/>
      <c r="AM94" s="10"/>
      <c r="AN94" s="10"/>
      <c r="AO94" s="10"/>
      <c r="AP94" s="10"/>
      <c r="AQ94" s="10"/>
      <c r="AR94" s="10"/>
      <c r="AS94" s="10"/>
      <c r="AT94" s="10"/>
      <c r="AU94" s="10"/>
      <c r="AV94" s="10"/>
      <c r="AW94" s="10"/>
      <c r="AX94" s="10"/>
      <c r="AY94" s="10"/>
    </row>
    <row r="95" spans="1:51" x14ac:dyDescent="0.3">
      <c r="A95" s="94"/>
      <c r="B95" s="94"/>
      <c r="C95" s="94"/>
      <c r="D95" s="94"/>
      <c r="E95" s="94"/>
      <c r="F95" s="94"/>
      <c r="G95" s="94"/>
      <c r="H95" s="94"/>
      <c r="I95" s="95"/>
      <c r="J95" s="66"/>
      <c r="K95" s="94"/>
      <c r="L95" s="94"/>
      <c r="M95" s="100"/>
      <c r="N95" s="100"/>
      <c r="O95" s="101"/>
      <c r="Z95" s="858"/>
      <c r="AA95" s="858"/>
      <c r="AC95" s="860"/>
      <c r="AD95" s="860"/>
      <c r="AG95" s="853"/>
      <c r="AH95" s="853"/>
      <c r="AL95" s="10"/>
      <c r="AM95" s="10"/>
      <c r="AN95" s="10"/>
      <c r="AO95" s="10"/>
      <c r="AP95" s="10"/>
      <c r="AQ95" s="10"/>
      <c r="AR95" s="10"/>
      <c r="AS95" s="10"/>
      <c r="AT95" s="10"/>
      <c r="AU95" s="10"/>
      <c r="AV95" s="10"/>
      <c r="AW95" s="10"/>
      <c r="AX95" s="10"/>
      <c r="AY95" s="10"/>
    </row>
    <row r="96" spans="1:51" x14ac:dyDescent="0.3">
      <c r="A96" s="112"/>
      <c r="B96" s="112"/>
      <c r="C96" s="112"/>
      <c r="D96" s="112"/>
      <c r="E96" s="112"/>
      <c r="F96" s="112"/>
      <c r="G96" s="112"/>
      <c r="H96" s="112"/>
      <c r="I96" s="113"/>
      <c r="J96" s="114"/>
      <c r="K96" s="99"/>
      <c r="L96" s="99"/>
      <c r="M96" s="112"/>
      <c r="N96" s="112"/>
      <c r="O96" s="115"/>
      <c r="Z96" s="53"/>
      <c r="AA96" s="53"/>
      <c r="AC96" s="53"/>
      <c r="AD96" s="53"/>
      <c r="AL96" s="10"/>
      <c r="AM96" s="10"/>
      <c r="AN96" s="10"/>
      <c r="AO96" s="10"/>
      <c r="AP96" s="10"/>
      <c r="AQ96" s="10"/>
      <c r="AR96" s="10"/>
      <c r="AS96" s="10"/>
      <c r="AT96" s="10"/>
      <c r="AU96" s="10"/>
      <c r="AV96" s="10"/>
      <c r="AW96" s="10"/>
      <c r="AX96" s="10"/>
      <c r="AY96" s="10"/>
    </row>
    <row r="97" spans="1:51" x14ac:dyDescent="0.3">
      <c r="A97" s="99"/>
      <c r="B97" s="99"/>
      <c r="C97" s="99"/>
      <c r="D97" s="99"/>
      <c r="E97" s="99"/>
      <c r="F97" s="99"/>
      <c r="G97" s="99"/>
      <c r="H97" s="99"/>
      <c r="I97" s="116"/>
      <c r="J97" s="100"/>
      <c r="K97" s="99"/>
      <c r="L97" s="99"/>
      <c r="M97" s="99"/>
      <c r="N97" s="99"/>
      <c r="O97" s="117"/>
      <c r="Z97" s="57"/>
      <c r="AA97" s="57"/>
      <c r="AC97" s="57"/>
      <c r="AD97" s="57"/>
      <c r="AL97" s="10"/>
      <c r="AM97" s="10"/>
      <c r="AN97" s="10"/>
      <c r="AO97" s="10"/>
      <c r="AP97" s="10"/>
      <c r="AQ97" s="10"/>
      <c r="AR97" s="10"/>
      <c r="AS97" s="10"/>
      <c r="AT97" s="10"/>
      <c r="AU97" s="10"/>
      <c r="AV97" s="10"/>
      <c r="AW97" s="10"/>
      <c r="AX97" s="10"/>
      <c r="AY97" s="10"/>
    </row>
    <row r="98" spans="1:51" x14ac:dyDescent="0.3">
      <c r="A98" s="118"/>
      <c r="B98" s="118"/>
      <c r="C98" s="118"/>
      <c r="D98" s="118"/>
      <c r="E98" s="118"/>
      <c r="F98" s="118"/>
      <c r="G98" s="118"/>
      <c r="H98" s="118"/>
      <c r="I98" s="119"/>
      <c r="J98" s="120"/>
      <c r="K98" s="121"/>
      <c r="L98" s="122"/>
      <c r="M98" s="123"/>
      <c r="N98" s="124"/>
      <c r="O98" s="33"/>
      <c r="Z98" s="57"/>
      <c r="AA98" s="125"/>
      <c r="AC98" s="57"/>
      <c r="AD98" s="125"/>
      <c r="AL98" s="10"/>
      <c r="AM98" s="10"/>
      <c r="AN98" s="10"/>
      <c r="AO98" s="10"/>
      <c r="AP98" s="10"/>
      <c r="AQ98" s="10"/>
      <c r="AR98" s="10"/>
      <c r="AS98" s="10"/>
      <c r="AT98" s="10"/>
      <c r="AU98" s="10"/>
      <c r="AV98" s="10"/>
      <c r="AW98" s="10"/>
      <c r="AX98" s="10"/>
      <c r="AY98" s="10"/>
    </row>
    <row r="99" spans="1:51" x14ac:dyDescent="0.3">
      <c r="A99" s="126"/>
      <c r="B99" s="126"/>
      <c r="C99" s="126"/>
      <c r="D99" s="126"/>
      <c r="E99" s="126"/>
      <c r="F99" s="126"/>
      <c r="G99" s="126"/>
      <c r="H99" s="126"/>
      <c r="I99" s="127"/>
      <c r="J99" s="128"/>
      <c r="K99" s="121"/>
      <c r="L99" s="121"/>
      <c r="M99" s="129"/>
      <c r="N99" s="130"/>
      <c r="O99" s="131"/>
      <c r="Z99" s="132"/>
      <c r="AA99" s="133"/>
      <c r="AC99" s="132"/>
      <c r="AD99" s="133"/>
      <c r="AG99" s="853"/>
      <c r="AH99" s="853"/>
      <c r="AL99" s="10"/>
      <c r="AM99" s="10"/>
      <c r="AN99" s="10"/>
      <c r="AO99" s="10"/>
      <c r="AP99" s="10"/>
      <c r="AQ99" s="10"/>
      <c r="AR99" s="10"/>
      <c r="AS99" s="10"/>
      <c r="AT99" s="10"/>
      <c r="AU99" s="10"/>
      <c r="AV99" s="10"/>
      <c r="AW99" s="10"/>
      <c r="AX99" s="10"/>
      <c r="AY99" s="10"/>
    </row>
    <row r="100" spans="1:51" x14ac:dyDescent="0.3">
      <c r="A100" s="126"/>
      <c r="B100" s="126"/>
      <c r="C100" s="126"/>
      <c r="D100" s="126"/>
      <c r="E100" s="126"/>
      <c r="F100" s="126"/>
      <c r="G100" s="126"/>
      <c r="H100" s="126"/>
      <c r="I100" s="127"/>
      <c r="J100" s="134"/>
      <c r="K100" s="121"/>
      <c r="L100" s="121"/>
      <c r="M100" s="135"/>
      <c r="N100" s="136"/>
      <c r="O100" s="33"/>
      <c r="Z100" s="17"/>
      <c r="AA100" s="137"/>
      <c r="AC100" s="17"/>
      <c r="AD100" s="137"/>
      <c r="AL100" s="10"/>
      <c r="AM100" s="10"/>
      <c r="AN100" s="10"/>
      <c r="AO100" s="10"/>
      <c r="AP100" s="10"/>
      <c r="AQ100" s="10"/>
      <c r="AR100" s="10"/>
      <c r="AS100" s="10"/>
      <c r="AT100" s="10"/>
      <c r="AU100" s="10"/>
      <c r="AV100" s="10"/>
      <c r="AW100" s="10"/>
      <c r="AX100" s="10"/>
      <c r="AY100" s="10"/>
    </row>
    <row r="101" spans="1:51" x14ac:dyDescent="0.3">
      <c r="A101" s="138"/>
      <c r="B101" s="138"/>
      <c r="C101" s="138"/>
      <c r="D101" s="138"/>
      <c r="E101" s="138"/>
      <c r="F101" s="138"/>
      <c r="G101" s="138"/>
      <c r="H101" s="138"/>
      <c r="I101" s="127"/>
      <c r="J101" s="128"/>
      <c r="K101" s="121"/>
      <c r="L101" s="122"/>
      <c r="M101" s="123"/>
      <c r="N101" s="124"/>
      <c r="O101" s="33"/>
      <c r="Z101" s="17"/>
      <c r="AA101" s="137"/>
      <c r="AC101" s="17"/>
      <c r="AD101" s="137"/>
      <c r="AF101" s="11"/>
      <c r="AL101" s="10"/>
      <c r="AM101" s="10"/>
      <c r="AN101" s="10"/>
      <c r="AO101" s="10"/>
      <c r="AP101" s="10"/>
      <c r="AQ101" s="10"/>
      <c r="AR101" s="10"/>
      <c r="AS101" s="10"/>
      <c r="AT101" s="10"/>
      <c r="AU101" s="10"/>
      <c r="AV101" s="10"/>
      <c r="AW101" s="10"/>
      <c r="AX101" s="10"/>
      <c r="AY101" s="10"/>
    </row>
    <row r="102" spans="1:51" x14ac:dyDescent="0.3">
      <c r="A102" s="138"/>
      <c r="B102" s="138"/>
      <c r="C102" s="138"/>
      <c r="D102" s="138"/>
      <c r="E102" s="138"/>
      <c r="F102" s="138"/>
      <c r="G102" s="138"/>
      <c r="H102" s="138"/>
      <c r="I102" s="127"/>
      <c r="J102" s="128"/>
      <c r="K102" s="121"/>
      <c r="L102" s="122"/>
      <c r="M102" s="123"/>
      <c r="N102" s="124"/>
      <c r="O102" s="33"/>
      <c r="Z102" s="17"/>
      <c r="AA102" s="137"/>
      <c r="AC102" s="17"/>
      <c r="AD102" s="137"/>
      <c r="AF102" s="11"/>
      <c r="AL102" s="10"/>
      <c r="AM102" s="10"/>
      <c r="AN102" s="10"/>
      <c r="AO102" s="10"/>
      <c r="AP102" s="10"/>
      <c r="AQ102" s="10"/>
      <c r="AR102" s="10"/>
      <c r="AS102" s="10"/>
      <c r="AT102" s="10"/>
      <c r="AU102" s="10"/>
      <c r="AV102" s="10"/>
      <c r="AW102" s="10"/>
      <c r="AX102" s="10"/>
      <c r="AY102" s="10"/>
    </row>
    <row r="103" spans="1:51" x14ac:dyDescent="0.3">
      <c r="A103" s="126"/>
      <c r="B103" s="126"/>
      <c r="C103" s="126"/>
      <c r="D103" s="126"/>
      <c r="E103" s="126"/>
      <c r="F103" s="126"/>
      <c r="G103" s="126"/>
      <c r="H103" s="126"/>
      <c r="I103" s="127"/>
      <c r="J103" s="128"/>
      <c r="K103" s="121"/>
      <c r="L103" s="122"/>
      <c r="M103" s="123"/>
      <c r="N103" s="124"/>
      <c r="O103" s="33"/>
      <c r="Z103" s="17"/>
      <c r="AA103" s="137"/>
      <c r="AC103" s="17"/>
      <c r="AD103" s="137"/>
      <c r="AF103" s="11"/>
      <c r="AG103" s="853"/>
      <c r="AH103" s="853"/>
      <c r="AL103" s="10"/>
      <c r="AM103" s="10"/>
      <c r="AN103" s="10"/>
      <c r="AO103" s="10"/>
      <c r="AP103" s="10"/>
      <c r="AQ103" s="10"/>
      <c r="AR103" s="10"/>
      <c r="AS103" s="10"/>
      <c r="AT103" s="10"/>
      <c r="AU103" s="10"/>
      <c r="AV103" s="10"/>
      <c r="AW103" s="10"/>
      <c r="AX103" s="10"/>
      <c r="AY103" s="10"/>
    </row>
    <row r="104" spans="1:51" x14ac:dyDescent="0.3">
      <c r="A104" s="126"/>
      <c r="B104" s="126"/>
      <c r="C104" s="126"/>
      <c r="D104" s="126"/>
      <c r="E104" s="126"/>
      <c r="F104" s="126"/>
      <c r="G104" s="126"/>
      <c r="H104" s="126"/>
      <c r="I104" s="127"/>
      <c r="J104" s="134"/>
      <c r="K104" s="121"/>
      <c r="L104" s="122"/>
      <c r="M104" s="123"/>
      <c r="N104" s="124"/>
      <c r="O104" s="131"/>
      <c r="Z104" s="17"/>
      <c r="AA104" s="137"/>
      <c r="AC104" s="17"/>
      <c r="AD104" s="137"/>
      <c r="AF104" s="11"/>
      <c r="AL104" s="10"/>
      <c r="AM104" s="10"/>
      <c r="AN104" s="10"/>
      <c r="AO104" s="10"/>
      <c r="AP104" s="10"/>
      <c r="AQ104" s="10"/>
      <c r="AR104" s="10"/>
      <c r="AS104" s="10"/>
      <c r="AT104" s="10"/>
      <c r="AU104" s="10"/>
      <c r="AV104" s="10"/>
      <c r="AW104" s="10"/>
      <c r="AX104" s="10"/>
      <c r="AY104" s="10"/>
    </row>
    <row r="105" spans="1:51" x14ac:dyDescent="0.3">
      <c r="A105" s="126"/>
      <c r="B105" s="126"/>
      <c r="C105" s="126"/>
      <c r="D105" s="126"/>
      <c r="E105" s="126"/>
      <c r="F105" s="126"/>
      <c r="G105" s="126"/>
      <c r="H105" s="126"/>
      <c r="I105" s="127"/>
      <c r="J105" s="128"/>
      <c r="K105" s="121"/>
      <c r="L105" s="122"/>
      <c r="M105" s="123"/>
      <c r="N105" s="124"/>
      <c r="O105" s="33"/>
      <c r="Z105" s="17"/>
      <c r="AA105" s="137"/>
      <c r="AC105" s="17"/>
      <c r="AD105" s="137"/>
      <c r="AF105" s="11"/>
      <c r="AL105" s="10"/>
      <c r="AM105" s="10"/>
      <c r="AN105" s="10"/>
      <c r="AO105" s="10"/>
      <c r="AP105" s="10"/>
      <c r="AQ105" s="10"/>
      <c r="AR105" s="10"/>
      <c r="AS105" s="10"/>
      <c r="AT105" s="10"/>
      <c r="AU105" s="10"/>
      <c r="AV105" s="10"/>
      <c r="AW105" s="10"/>
      <c r="AX105" s="10"/>
      <c r="AY105" s="10"/>
    </row>
    <row r="106" spans="1:51" x14ac:dyDescent="0.3">
      <c r="A106" s="126"/>
      <c r="B106" s="126"/>
      <c r="C106" s="126"/>
      <c r="D106" s="126"/>
      <c r="E106" s="126"/>
      <c r="F106" s="126"/>
      <c r="G106" s="126"/>
      <c r="H106" s="126"/>
      <c r="I106" s="127"/>
      <c r="J106" s="128"/>
      <c r="K106" s="121"/>
      <c r="L106" s="122"/>
      <c r="M106" s="123"/>
      <c r="N106" s="124"/>
      <c r="O106" s="33"/>
      <c r="Z106" s="17"/>
      <c r="AA106" s="137"/>
      <c r="AC106" s="17"/>
      <c r="AD106" s="137"/>
      <c r="AF106" s="11"/>
      <c r="AL106" s="10"/>
      <c r="AM106" s="10"/>
      <c r="AN106" s="10"/>
      <c r="AO106" s="10"/>
      <c r="AP106" s="10"/>
      <c r="AQ106" s="10"/>
      <c r="AR106" s="10"/>
      <c r="AS106" s="10"/>
      <c r="AT106" s="10"/>
      <c r="AU106" s="10"/>
      <c r="AV106" s="10"/>
      <c r="AW106" s="10"/>
      <c r="AX106" s="10"/>
      <c r="AY106" s="10"/>
    </row>
    <row r="107" spans="1:51" x14ac:dyDescent="0.3">
      <c r="A107" s="126"/>
      <c r="B107" s="126"/>
      <c r="C107" s="126"/>
      <c r="D107" s="126"/>
      <c r="E107" s="126"/>
      <c r="F107" s="126"/>
      <c r="G107" s="126"/>
      <c r="H107" s="126"/>
      <c r="I107" s="127"/>
      <c r="J107" s="128"/>
      <c r="K107" s="121"/>
      <c r="L107" s="121"/>
      <c r="M107" s="123"/>
      <c r="N107" s="124"/>
      <c r="O107" s="131"/>
      <c r="Z107" s="17"/>
      <c r="AA107" s="137"/>
      <c r="AC107" s="17"/>
      <c r="AD107" s="137"/>
      <c r="AF107" s="11"/>
      <c r="AL107" s="10"/>
      <c r="AM107" s="10"/>
      <c r="AN107" s="10"/>
      <c r="AO107" s="10"/>
      <c r="AP107" s="10"/>
      <c r="AQ107" s="10"/>
      <c r="AR107" s="10"/>
      <c r="AS107" s="10"/>
      <c r="AT107" s="10"/>
      <c r="AU107" s="10"/>
      <c r="AV107" s="10"/>
      <c r="AW107" s="10"/>
      <c r="AX107" s="10"/>
      <c r="AY107" s="10"/>
    </row>
    <row r="108" spans="1:51" x14ac:dyDescent="0.3">
      <c r="A108" s="126"/>
      <c r="B108" s="126"/>
      <c r="C108" s="126"/>
      <c r="D108" s="126"/>
      <c r="E108" s="126"/>
      <c r="F108" s="126"/>
      <c r="G108" s="126"/>
      <c r="H108" s="126"/>
      <c r="I108" s="127"/>
      <c r="J108" s="134"/>
      <c r="K108" s="121"/>
      <c r="L108" s="121"/>
      <c r="M108" s="139"/>
      <c r="N108" s="124"/>
      <c r="O108" s="140"/>
      <c r="Z108" s="17"/>
      <c r="AA108" s="137"/>
      <c r="AC108" s="17"/>
      <c r="AD108" s="137"/>
      <c r="AF108" s="11"/>
      <c r="AL108" s="10"/>
      <c r="AM108" s="10"/>
      <c r="AN108" s="10"/>
      <c r="AO108" s="10"/>
      <c r="AP108" s="10"/>
      <c r="AQ108" s="10"/>
      <c r="AR108" s="10"/>
      <c r="AS108" s="10"/>
      <c r="AT108" s="10"/>
      <c r="AU108" s="10"/>
      <c r="AV108" s="10"/>
      <c r="AW108" s="10"/>
      <c r="AX108" s="10"/>
      <c r="AY108" s="10"/>
    </row>
    <row r="109" spans="1:51" x14ac:dyDescent="0.3">
      <c r="A109" s="138"/>
      <c r="B109" s="138"/>
      <c r="C109" s="138"/>
      <c r="D109" s="138"/>
      <c r="E109" s="138"/>
      <c r="F109" s="138"/>
      <c r="G109" s="138"/>
      <c r="H109" s="138"/>
      <c r="I109" s="127"/>
      <c r="J109" s="141"/>
      <c r="K109" s="121"/>
      <c r="L109" s="122"/>
      <c r="M109" s="123"/>
      <c r="N109" s="124"/>
      <c r="O109" s="33"/>
      <c r="X109" s="18"/>
      <c r="Z109" s="17"/>
      <c r="AA109" s="137"/>
      <c r="AC109" s="17"/>
      <c r="AD109" s="137"/>
      <c r="AF109" s="11"/>
      <c r="AL109" s="10"/>
      <c r="AM109" s="10"/>
      <c r="AN109" s="10"/>
      <c r="AO109" s="10"/>
      <c r="AP109" s="10"/>
      <c r="AQ109" s="10"/>
      <c r="AR109" s="10"/>
      <c r="AS109" s="10"/>
      <c r="AT109" s="10"/>
      <c r="AU109" s="10"/>
      <c r="AV109" s="10"/>
      <c r="AW109" s="10"/>
      <c r="AX109" s="10"/>
      <c r="AY109" s="10"/>
    </row>
    <row r="110" spans="1:51" x14ac:dyDescent="0.3">
      <c r="A110" s="138"/>
      <c r="B110" s="138"/>
      <c r="C110" s="138"/>
      <c r="D110" s="138"/>
      <c r="E110" s="138"/>
      <c r="F110" s="138"/>
      <c r="G110" s="138"/>
      <c r="H110" s="138"/>
      <c r="I110" s="127"/>
      <c r="J110" s="142"/>
      <c r="K110" s="121"/>
      <c r="L110" s="122"/>
      <c r="M110" s="139"/>
      <c r="N110" s="124"/>
      <c r="O110" s="33"/>
      <c r="X110" s="18"/>
      <c r="Z110" s="17"/>
      <c r="AA110" s="137"/>
      <c r="AC110" s="17"/>
      <c r="AD110" s="137"/>
      <c r="AF110" s="11"/>
      <c r="AL110" s="10"/>
      <c r="AM110" s="10"/>
      <c r="AN110" s="10"/>
      <c r="AO110" s="10"/>
      <c r="AP110" s="10"/>
      <c r="AQ110" s="10"/>
      <c r="AR110" s="10"/>
      <c r="AS110" s="10"/>
      <c r="AT110" s="10"/>
      <c r="AU110" s="10"/>
      <c r="AV110" s="10"/>
      <c r="AW110" s="10"/>
      <c r="AX110" s="10"/>
      <c r="AY110" s="10"/>
    </row>
    <row r="111" spans="1:51" x14ac:dyDescent="0.3">
      <c r="A111" s="138"/>
      <c r="B111" s="138"/>
      <c r="C111" s="138"/>
      <c r="D111" s="138"/>
      <c r="E111" s="138"/>
      <c r="F111" s="138"/>
      <c r="G111" s="138"/>
      <c r="H111" s="138"/>
      <c r="I111" s="127"/>
      <c r="J111" s="142"/>
      <c r="K111" s="121"/>
      <c r="L111" s="122"/>
      <c r="M111" s="139"/>
      <c r="N111" s="124"/>
      <c r="O111" s="33"/>
      <c r="X111" s="18"/>
      <c r="Z111" s="17"/>
      <c r="AA111" s="137"/>
      <c r="AC111" s="17"/>
      <c r="AD111" s="137"/>
      <c r="AF111" s="11"/>
      <c r="AL111" s="10"/>
      <c r="AM111" s="10"/>
      <c r="AN111" s="10"/>
      <c r="AO111" s="10"/>
      <c r="AP111" s="10"/>
      <c r="AQ111" s="10"/>
      <c r="AR111" s="10"/>
      <c r="AS111" s="10"/>
      <c r="AT111" s="10"/>
      <c r="AU111" s="10"/>
      <c r="AV111" s="10"/>
      <c r="AW111" s="10"/>
      <c r="AX111" s="10"/>
      <c r="AY111" s="10"/>
    </row>
    <row r="112" spans="1:51" x14ac:dyDescent="0.3">
      <c r="A112" s="118"/>
      <c r="B112" s="118"/>
      <c r="C112" s="118"/>
      <c r="D112" s="118"/>
      <c r="E112" s="118"/>
      <c r="F112" s="118"/>
      <c r="G112" s="118"/>
      <c r="H112" s="118"/>
      <c r="I112" s="119"/>
      <c r="J112" s="143"/>
      <c r="K112" s="121"/>
      <c r="L112" s="122"/>
      <c r="M112" s="123"/>
      <c r="N112" s="124"/>
      <c r="O112" s="33"/>
      <c r="Z112" s="17"/>
      <c r="AA112" s="137"/>
      <c r="AC112" s="17"/>
      <c r="AD112" s="137"/>
      <c r="AF112" s="11"/>
      <c r="AL112" s="10"/>
      <c r="AM112" s="10"/>
      <c r="AN112" s="10"/>
      <c r="AO112" s="10"/>
      <c r="AP112" s="10"/>
      <c r="AQ112" s="10"/>
      <c r="AR112" s="10"/>
      <c r="AS112" s="10"/>
      <c r="AT112" s="10"/>
      <c r="AU112" s="10"/>
      <c r="AV112" s="10"/>
      <c r="AW112" s="10"/>
      <c r="AX112" s="10"/>
      <c r="AY112" s="10"/>
    </row>
    <row r="113" spans="1:51" x14ac:dyDescent="0.3">
      <c r="A113" s="138"/>
      <c r="B113" s="138"/>
      <c r="C113" s="138"/>
      <c r="D113" s="138"/>
      <c r="E113" s="138"/>
      <c r="F113" s="138"/>
      <c r="G113" s="138"/>
      <c r="H113" s="138"/>
      <c r="I113" s="127"/>
      <c r="J113" s="144"/>
      <c r="K113" s="121"/>
      <c r="L113" s="122"/>
      <c r="M113" s="123"/>
      <c r="N113" s="124"/>
      <c r="O113" s="33"/>
      <c r="Z113" s="17"/>
      <c r="AA113" s="137"/>
      <c r="AC113" s="17"/>
      <c r="AD113" s="137"/>
      <c r="AF113" s="11"/>
      <c r="AL113" s="10"/>
      <c r="AM113" s="10"/>
      <c r="AN113" s="10"/>
      <c r="AO113" s="10"/>
      <c r="AP113" s="10"/>
      <c r="AQ113" s="10"/>
      <c r="AR113" s="10"/>
      <c r="AS113" s="10"/>
      <c r="AT113" s="10"/>
      <c r="AU113" s="10"/>
      <c r="AV113" s="10"/>
      <c r="AW113" s="10"/>
      <c r="AX113" s="10"/>
      <c r="AY113" s="10"/>
    </row>
    <row r="114" spans="1:51" x14ac:dyDescent="0.3">
      <c r="A114" s="126"/>
      <c r="B114" s="126"/>
      <c r="C114" s="126"/>
      <c r="D114" s="126"/>
      <c r="E114" s="126"/>
      <c r="F114" s="126"/>
      <c r="G114" s="126"/>
      <c r="H114" s="126"/>
      <c r="I114" s="127"/>
      <c r="J114" s="128"/>
      <c r="K114" s="121"/>
      <c r="L114" s="122"/>
      <c r="M114" s="123"/>
      <c r="N114" s="124"/>
      <c r="O114" s="33"/>
      <c r="Z114" s="17"/>
      <c r="AA114" s="137"/>
      <c r="AC114" s="17"/>
      <c r="AD114" s="137"/>
      <c r="AF114" s="11"/>
      <c r="AL114" s="10"/>
      <c r="AM114" s="10"/>
      <c r="AN114" s="10"/>
      <c r="AO114" s="10"/>
      <c r="AP114" s="10"/>
      <c r="AQ114" s="10"/>
      <c r="AR114" s="10"/>
      <c r="AS114" s="10"/>
      <c r="AT114" s="10"/>
      <c r="AU114" s="10"/>
      <c r="AV114" s="10"/>
      <c r="AW114" s="10"/>
      <c r="AX114" s="10"/>
      <c r="AY114" s="10"/>
    </row>
    <row r="115" spans="1:51" x14ac:dyDescent="0.3">
      <c r="A115" s="138"/>
      <c r="B115" s="138"/>
      <c r="C115" s="138"/>
      <c r="D115" s="138"/>
      <c r="E115" s="138"/>
      <c r="F115" s="138"/>
      <c r="G115" s="138"/>
      <c r="H115" s="138"/>
      <c r="I115" s="127"/>
      <c r="J115" s="142"/>
      <c r="K115" s="121"/>
      <c r="L115" s="122"/>
      <c r="M115" s="139"/>
      <c r="N115" s="124"/>
      <c r="O115" s="33"/>
      <c r="Z115" s="17"/>
      <c r="AA115" s="137"/>
      <c r="AC115" s="17"/>
      <c r="AD115" s="137"/>
      <c r="AF115" s="11"/>
      <c r="AL115" s="10"/>
      <c r="AM115" s="10"/>
      <c r="AN115" s="10"/>
      <c r="AO115" s="10"/>
      <c r="AP115" s="10"/>
      <c r="AQ115" s="10"/>
      <c r="AR115" s="10"/>
      <c r="AS115" s="10"/>
      <c r="AT115" s="10"/>
      <c r="AU115" s="10"/>
      <c r="AV115" s="10"/>
      <c r="AW115" s="10"/>
      <c r="AX115" s="10"/>
      <c r="AY115" s="10"/>
    </row>
    <row r="116" spans="1:51" x14ac:dyDescent="0.3">
      <c r="A116" s="118"/>
      <c r="B116" s="118"/>
      <c r="C116" s="118"/>
      <c r="D116" s="118"/>
      <c r="E116" s="118"/>
      <c r="F116" s="118"/>
      <c r="G116" s="118"/>
      <c r="H116" s="118"/>
      <c r="I116" s="119"/>
      <c r="J116" s="120"/>
      <c r="K116" s="121"/>
      <c r="L116" s="122"/>
      <c r="M116" s="123"/>
      <c r="N116" s="124"/>
      <c r="O116" s="33"/>
      <c r="Z116" s="17"/>
      <c r="AA116" s="145"/>
      <c r="AC116" s="17"/>
      <c r="AD116" s="145"/>
      <c r="AF116" s="11"/>
      <c r="AL116" s="10"/>
      <c r="AM116" s="10"/>
      <c r="AN116" s="10"/>
      <c r="AO116" s="10"/>
      <c r="AP116" s="10"/>
      <c r="AQ116" s="10"/>
      <c r="AR116" s="10"/>
      <c r="AS116" s="10"/>
      <c r="AT116" s="10"/>
      <c r="AU116" s="10"/>
      <c r="AV116" s="10"/>
      <c r="AW116" s="10"/>
      <c r="AX116" s="10"/>
      <c r="AY116" s="10"/>
    </row>
    <row r="117" spans="1:51" x14ac:dyDescent="0.3">
      <c r="A117" s="126"/>
      <c r="B117" s="126"/>
      <c r="C117" s="126"/>
      <c r="D117" s="126"/>
      <c r="E117" s="126"/>
      <c r="F117" s="126"/>
      <c r="G117" s="126"/>
      <c r="H117" s="126"/>
      <c r="I117" s="127"/>
      <c r="J117" s="128"/>
      <c r="K117" s="121"/>
      <c r="L117" s="121"/>
      <c r="M117" s="139"/>
      <c r="N117" s="124"/>
      <c r="O117" s="140"/>
      <c r="Z117" s="17"/>
      <c r="AA117" s="145"/>
      <c r="AC117" s="17"/>
      <c r="AD117" s="145"/>
      <c r="AF117" s="11"/>
      <c r="AL117" s="10"/>
      <c r="AM117" s="10"/>
      <c r="AN117" s="10"/>
      <c r="AO117" s="10"/>
      <c r="AP117" s="10"/>
      <c r="AQ117" s="10"/>
      <c r="AR117" s="10"/>
      <c r="AS117" s="10"/>
      <c r="AT117" s="10"/>
      <c r="AU117" s="10"/>
      <c r="AV117" s="10"/>
      <c r="AW117" s="10"/>
      <c r="AX117" s="10"/>
      <c r="AY117" s="10"/>
    </row>
    <row r="118" spans="1:51" x14ac:dyDescent="0.3">
      <c r="A118" s="126"/>
      <c r="B118" s="126"/>
      <c r="C118" s="126"/>
      <c r="D118" s="126"/>
      <c r="E118" s="126"/>
      <c r="F118" s="126"/>
      <c r="G118" s="126"/>
      <c r="H118" s="126"/>
      <c r="I118" s="127"/>
      <c r="J118" s="128"/>
      <c r="K118" s="138"/>
      <c r="L118" s="122"/>
      <c r="M118" s="139"/>
      <c r="N118" s="124"/>
      <c r="O118" s="33"/>
      <c r="Z118" s="17"/>
      <c r="AA118" s="137"/>
      <c r="AC118" s="17"/>
      <c r="AD118" s="137"/>
      <c r="AF118" s="11"/>
      <c r="AL118" s="10"/>
      <c r="AM118" s="10"/>
      <c r="AN118" s="10"/>
      <c r="AO118" s="10"/>
      <c r="AP118" s="10"/>
      <c r="AQ118" s="10"/>
      <c r="AR118" s="10"/>
      <c r="AS118" s="10"/>
      <c r="AT118" s="10"/>
      <c r="AU118" s="10"/>
      <c r="AV118" s="10"/>
      <c r="AW118" s="10"/>
      <c r="AX118" s="10"/>
      <c r="AY118" s="10"/>
    </row>
    <row r="119" spans="1:51" x14ac:dyDescent="0.3">
      <c r="A119" s="138"/>
      <c r="B119" s="138"/>
      <c r="C119" s="138"/>
      <c r="D119" s="138"/>
      <c r="E119" s="138"/>
      <c r="F119" s="138"/>
      <c r="G119" s="138"/>
      <c r="H119" s="138"/>
      <c r="I119" s="127"/>
      <c r="J119" s="128"/>
      <c r="K119" s="138"/>
      <c r="L119" s="122"/>
      <c r="M119" s="139"/>
      <c r="N119" s="124"/>
      <c r="O119" s="33"/>
      <c r="Z119" s="17"/>
      <c r="AA119" s="137"/>
      <c r="AC119" s="17"/>
      <c r="AD119" s="137"/>
      <c r="AF119" s="11"/>
      <c r="AL119" s="10"/>
      <c r="AM119" s="10"/>
      <c r="AN119" s="10"/>
      <c r="AO119" s="10"/>
      <c r="AP119" s="10"/>
      <c r="AQ119" s="10"/>
      <c r="AR119" s="10"/>
      <c r="AS119" s="10"/>
      <c r="AT119" s="10"/>
      <c r="AU119" s="10"/>
      <c r="AV119" s="10"/>
      <c r="AW119" s="10"/>
      <c r="AX119" s="10"/>
      <c r="AY119" s="10"/>
    </row>
    <row r="120" spans="1:51" x14ac:dyDescent="0.3">
      <c r="A120" s="138"/>
      <c r="B120" s="138"/>
      <c r="C120" s="138"/>
      <c r="D120" s="138"/>
      <c r="E120" s="138"/>
      <c r="F120" s="138"/>
      <c r="G120" s="138"/>
      <c r="H120" s="138"/>
      <c r="I120" s="127"/>
      <c r="J120" s="128"/>
      <c r="K120" s="138"/>
      <c r="L120" s="122"/>
      <c r="M120" s="139"/>
      <c r="N120" s="124"/>
      <c r="O120" s="33"/>
      <c r="Z120" s="17"/>
      <c r="AA120" s="137"/>
      <c r="AC120" s="17"/>
      <c r="AD120" s="137"/>
      <c r="AF120" s="11"/>
      <c r="AL120" s="10"/>
      <c r="AM120" s="10"/>
      <c r="AN120" s="10"/>
      <c r="AO120" s="10"/>
      <c r="AP120" s="10"/>
      <c r="AQ120" s="10"/>
      <c r="AR120" s="10"/>
      <c r="AS120" s="10"/>
      <c r="AT120" s="10"/>
      <c r="AU120" s="10"/>
      <c r="AV120" s="10"/>
      <c r="AW120" s="10"/>
      <c r="AX120" s="10"/>
      <c r="AY120" s="10"/>
    </row>
    <row r="121" spans="1:51" x14ac:dyDescent="0.3">
      <c r="A121" s="138"/>
      <c r="B121" s="138"/>
      <c r="C121" s="138"/>
      <c r="D121" s="138"/>
      <c r="E121" s="138"/>
      <c r="F121" s="138"/>
      <c r="G121" s="138"/>
      <c r="H121" s="138"/>
      <c r="I121" s="127"/>
      <c r="J121" s="128"/>
      <c r="K121" s="138"/>
      <c r="L121" s="122"/>
      <c r="M121" s="139"/>
      <c r="N121" s="124"/>
      <c r="O121" s="33"/>
      <c r="Z121" s="17"/>
      <c r="AA121" s="137"/>
      <c r="AC121" s="17"/>
      <c r="AD121" s="137"/>
      <c r="AF121" s="11"/>
      <c r="AL121" s="10"/>
      <c r="AM121" s="10"/>
      <c r="AN121" s="10"/>
      <c r="AO121" s="10"/>
      <c r="AP121" s="10"/>
      <c r="AQ121" s="10"/>
      <c r="AR121" s="10"/>
      <c r="AS121" s="10"/>
      <c r="AT121" s="10"/>
      <c r="AU121" s="10"/>
      <c r="AV121" s="10"/>
      <c r="AW121" s="10"/>
      <c r="AX121" s="10"/>
      <c r="AY121" s="10"/>
    </row>
    <row r="122" spans="1:51" x14ac:dyDescent="0.3">
      <c r="A122" s="138"/>
      <c r="B122" s="138"/>
      <c r="C122" s="138"/>
      <c r="D122" s="138"/>
      <c r="E122" s="138"/>
      <c r="F122" s="138"/>
      <c r="G122" s="138"/>
      <c r="H122" s="138"/>
      <c r="I122" s="127"/>
      <c r="J122" s="128"/>
      <c r="K122" s="138"/>
      <c r="L122" s="122"/>
      <c r="M122" s="139"/>
      <c r="N122" s="124"/>
      <c r="O122" s="33"/>
      <c r="Z122" s="17"/>
      <c r="AA122" s="137"/>
      <c r="AC122" s="17"/>
      <c r="AD122" s="137"/>
      <c r="AF122" s="11"/>
      <c r="AL122" s="10"/>
      <c r="AM122" s="10"/>
      <c r="AN122" s="10"/>
      <c r="AO122" s="10"/>
      <c r="AP122" s="10"/>
      <c r="AQ122" s="10"/>
      <c r="AR122" s="10"/>
      <c r="AS122" s="10"/>
      <c r="AT122" s="10"/>
      <c r="AU122" s="10"/>
      <c r="AV122" s="10"/>
      <c r="AW122" s="10"/>
      <c r="AX122" s="10"/>
      <c r="AY122" s="10"/>
    </row>
    <row r="123" spans="1:51" x14ac:dyDescent="0.3">
      <c r="A123" s="138"/>
      <c r="B123" s="138"/>
      <c r="C123" s="138"/>
      <c r="D123" s="138"/>
      <c r="E123" s="138"/>
      <c r="F123" s="138"/>
      <c r="G123" s="138"/>
      <c r="H123" s="138"/>
      <c r="I123" s="127"/>
      <c r="J123" s="128"/>
      <c r="K123" s="138"/>
      <c r="L123" s="122"/>
      <c r="M123" s="139"/>
      <c r="N123" s="124"/>
      <c r="O123" s="33"/>
      <c r="Z123" s="17"/>
      <c r="AA123" s="137"/>
      <c r="AC123" s="17"/>
      <c r="AD123" s="137"/>
      <c r="AF123" s="11"/>
      <c r="AL123" s="10"/>
      <c r="AM123" s="10"/>
      <c r="AN123" s="10"/>
      <c r="AO123" s="10"/>
      <c r="AP123" s="10"/>
      <c r="AQ123" s="10"/>
      <c r="AR123" s="10"/>
      <c r="AS123" s="10"/>
      <c r="AT123" s="10"/>
      <c r="AU123" s="10"/>
      <c r="AV123" s="10"/>
      <c r="AW123" s="10"/>
      <c r="AX123" s="10"/>
      <c r="AY123" s="10"/>
    </row>
    <row r="124" spans="1:51" x14ac:dyDescent="0.3">
      <c r="A124" s="138"/>
      <c r="B124" s="138"/>
      <c r="C124" s="138"/>
      <c r="D124" s="138"/>
      <c r="E124" s="138"/>
      <c r="F124" s="138"/>
      <c r="G124" s="138"/>
      <c r="H124" s="138"/>
      <c r="I124" s="127"/>
      <c r="J124" s="128"/>
      <c r="K124" s="138"/>
      <c r="L124" s="122"/>
      <c r="M124" s="139"/>
      <c r="N124" s="124"/>
      <c r="O124" s="33"/>
      <c r="Z124" s="17"/>
      <c r="AA124" s="137"/>
      <c r="AC124" s="17"/>
      <c r="AD124" s="137"/>
      <c r="AF124" s="11"/>
      <c r="AL124" s="10"/>
      <c r="AM124" s="10"/>
      <c r="AN124" s="10"/>
      <c r="AO124" s="10"/>
      <c r="AP124" s="10"/>
      <c r="AQ124" s="10"/>
      <c r="AR124" s="10"/>
      <c r="AS124" s="10"/>
      <c r="AT124" s="10"/>
      <c r="AU124" s="10"/>
      <c r="AV124" s="10"/>
      <c r="AW124" s="10"/>
      <c r="AX124" s="10"/>
      <c r="AY124" s="10"/>
    </row>
    <row r="125" spans="1:51" x14ac:dyDescent="0.3">
      <c r="A125" s="118"/>
      <c r="B125" s="118"/>
      <c r="C125" s="118"/>
      <c r="D125" s="118"/>
      <c r="E125" s="118"/>
      <c r="F125" s="118"/>
      <c r="G125" s="118"/>
      <c r="H125" s="118"/>
      <c r="I125" s="119"/>
      <c r="J125" s="120"/>
      <c r="K125" s="121"/>
      <c r="L125" s="122"/>
      <c r="M125" s="123"/>
      <c r="N125" s="124"/>
      <c r="O125" s="33"/>
      <c r="Z125" s="17"/>
      <c r="AA125" s="145"/>
      <c r="AC125" s="17"/>
      <c r="AD125" s="145"/>
      <c r="AF125" s="11"/>
      <c r="AL125" s="10"/>
      <c r="AM125" s="10"/>
      <c r="AN125" s="10"/>
      <c r="AO125" s="10"/>
      <c r="AP125" s="10"/>
      <c r="AQ125" s="10"/>
      <c r="AR125" s="10"/>
      <c r="AS125" s="10"/>
      <c r="AT125" s="10"/>
      <c r="AU125" s="10"/>
      <c r="AV125" s="10"/>
      <c r="AW125" s="10"/>
      <c r="AX125" s="10"/>
      <c r="AY125" s="10"/>
    </row>
    <row r="126" spans="1:51" x14ac:dyDescent="0.3">
      <c r="A126" s="126"/>
      <c r="B126" s="126"/>
      <c r="C126" s="126"/>
      <c r="D126" s="126"/>
      <c r="E126" s="126"/>
      <c r="F126" s="126"/>
      <c r="G126" s="126"/>
      <c r="H126" s="126"/>
      <c r="I126" s="127"/>
      <c r="J126" s="146"/>
      <c r="K126" s="121"/>
      <c r="L126" s="122"/>
      <c r="M126" s="139"/>
      <c r="N126" s="124"/>
      <c r="O126" s="140"/>
      <c r="Z126" s="17"/>
      <c r="AA126" s="145"/>
      <c r="AC126" s="17"/>
      <c r="AD126" s="145"/>
      <c r="AF126" s="11"/>
      <c r="AL126" s="10"/>
      <c r="AM126" s="10"/>
      <c r="AN126" s="10"/>
      <c r="AO126" s="10"/>
      <c r="AP126" s="10"/>
      <c r="AQ126" s="10"/>
      <c r="AR126" s="10"/>
      <c r="AS126" s="10"/>
      <c r="AT126" s="10"/>
      <c r="AU126" s="10"/>
      <c r="AV126" s="10"/>
      <c r="AW126" s="10"/>
      <c r="AX126" s="10"/>
      <c r="AY126" s="10"/>
    </row>
    <row r="127" spans="1:51" x14ac:dyDescent="0.3">
      <c r="A127" s="126"/>
      <c r="B127" s="126"/>
      <c r="C127" s="126"/>
      <c r="D127" s="126"/>
      <c r="E127" s="126"/>
      <c r="F127" s="126"/>
      <c r="G127" s="126"/>
      <c r="H127" s="126"/>
      <c r="I127" s="127"/>
      <c r="J127" s="128"/>
      <c r="K127" s="138"/>
      <c r="L127" s="146"/>
      <c r="M127" s="139"/>
      <c r="N127" s="124"/>
      <c r="O127" s="33"/>
      <c r="Z127" s="17"/>
      <c r="AA127" s="137"/>
      <c r="AC127" s="17"/>
      <c r="AD127" s="137"/>
      <c r="AF127" s="11"/>
      <c r="AL127" s="10"/>
      <c r="AM127" s="10"/>
      <c r="AN127" s="10"/>
      <c r="AO127" s="10"/>
      <c r="AP127" s="10"/>
      <c r="AQ127" s="10"/>
      <c r="AR127" s="10"/>
      <c r="AS127" s="10"/>
      <c r="AT127" s="10"/>
      <c r="AU127" s="10"/>
      <c r="AV127" s="10"/>
      <c r="AW127" s="10"/>
      <c r="AX127" s="10"/>
      <c r="AY127" s="10"/>
    </row>
    <row r="128" spans="1:51" x14ac:dyDescent="0.3">
      <c r="A128" s="126"/>
      <c r="B128" s="126"/>
      <c r="C128" s="126"/>
      <c r="D128" s="126"/>
      <c r="E128" s="126"/>
      <c r="F128" s="126"/>
      <c r="G128" s="126"/>
      <c r="H128" s="126"/>
      <c r="I128" s="127"/>
      <c r="J128" s="120"/>
      <c r="K128" s="121"/>
      <c r="L128" s="122"/>
      <c r="M128" s="123"/>
      <c r="N128" s="124"/>
      <c r="O128" s="33"/>
      <c r="Z128" s="17"/>
      <c r="AA128" s="137"/>
      <c r="AC128" s="17"/>
      <c r="AD128" s="137"/>
      <c r="AF128" s="11"/>
      <c r="AL128" s="10"/>
      <c r="AM128" s="10"/>
      <c r="AN128" s="10"/>
      <c r="AO128" s="10"/>
      <c r="AP128" s="10"/>
      <c r="AQ128" s="10"/>
      <c r="AR128" s="10"/>
      <c r="AS128" s="10"/>
      <c r="AT128" s="10"/>
      <c r="AU128" s="10"/>
      <c r="AV128" s="10"/>
      <c r="AW128" s="10"/>
      <c r="AX128" s="10"/>
      <c r="AY128" s="10"/>
    </row>
    <row r="129" spans="1:51" x14ac:dyDescent="0.3">
      <c r="A129" s="118"/>
      <c r="B129" s="118"/>
      <c r="C129" s="118"/>
      <c r="D129" s="118"/>
      <c r="E129" s="118"/>
      <c r="F129" s="118"/>
      <c r="G129" s="118"/>
      <c r="H129" s="118"/>
      <c r="I129" s="119"/>
      <c r="J129" s="147"/>
      <c r="K129" s="138"/>
      <c r="L129" s="122"/>
      <c r="M129" s="124"/>
      <c r="N129" s="124"/>
      <c r="O129" s="33"/>
      <c r="Z129" s="17"/>
      <c r="AA129" s="137"/>
      <c r="AC129" s="17"/>
      <c r="AD129" s="137"/>
      <c r="AF129" s="11"/>
      <c r="AL129" s="10"/>
      <c r="AM129" s="10"/>
      <c r="AN129" s="10"/>
      <c r="AO129" s="10"/>
      <c r="AP129" s="10"/>
      <c r="AQ129" s="10"/>
      <c r="AR129" s="10"/>
      <c r="AS129" s="10"/>
      <c r="AT129" s="10"/>
      <c r="AU129" s="10"/>
      <c r="AV129" s="10"/>
      <c r="AW129" s="10"/>
      <c r="AX129" s="10"/>
      <c r="AY129" s="10"/>
    </row>
    <row r="130" spans="1:51" x14ac:dyDescent="0.3">
      <c r="A130" s="118"/>
      <c r="B130" s="118"/>
      <c r="C130" s="118"/>
      <c r="D130" s="118"/>
      <c r="E130" s="118"/>
      <c r="F130" s="118"/>
      <c r="G130" s="118"/>
      <c r="H130" s="118"/>
      <c r="I130" s="119"/>
      <c r="J130" s="147"/>
      <c r="K130" s="138"/>
      <c r="L130" s="122"/>
      <c r="M130" s="123"/>
      <c r="N130" s="124"/>
      <c r="O130" s="33"/>
      <c r="Z130" s="17"/>
      <c r="AA130" s="137"/>
      <c r="AC130" s="17"/>
      <c r="AD130" s="137"/>
      <c r="AF130" s="11"/>
      <c r="AL130" s="10"/>
      <c r="AM130" s="10"/>
      <c r="AN130" s="10"/>
      <c r="AO130" s="10"/>
      <c r="AP130" s="10"/>
      <c r="AQ130" s="10"/>
      <c r="AR130" s="10"/>
      <c r="AS130" s="10"/>
      <c r="AT130" s="10"/>
      <c r="AU130" s="10"/>
      <c r="AV130" s="10"/>
      <c r="AW130" s="10"/>
      <c r="AX130" s="10"/>
      <c r="AY130" s="10"/>
    </row>
    <row r="131" spans="1:51" x14ac:dyDescent="0.3">
      <c r="A131" s="118"/>
      <c r="B131" s="118"/>
      <c r="C131" s="118"/>
      <c r="D131" s="118"/>
      <c r="E131" s="118"/>
      <c r="F131" s="118"/>
      <c r="G131" s="118"/>
      <c r="H131" s="118"/>
      <c r="I131" s="119"/>
      <c r="J131" s="147"/>
      <c r="K131" s="138"/>
      <c r="L131" s="122"/>
      <c r="M131" s="124"/>
      <c r="N131" s="124"/>
      <c r="O131" s="33"/>
      <c r="Z131" s="17"/>
      <c r="AA131" s="137"/>
      <c r="AC131" s="17"/>
      <c r="AD131" s="137"/>
      <c r="AF131" s="11"/>
      <c r="AL131" s="10"/>
      <c r="AM131" s="10"/>
      <c r="AN131" s="10"/>
      <c r="AO131" s="10"/>
      <c r="AP131" s="10"/>
      <c r="AQ131" s="10"/>
      <c r="AR131" s="10"/>
      <c r="AS131" s="10"/>
      <c r="AT131" s="10"/>
      <c r="AU131" s="10"/>
      <c r="AV131" s="10"/>
      <c r="AW131" s="10"/>
      <c r="AX131" s="10"/>
      <c r="AY131" s="10"/>
    </row>
    <row r="132" spans="1:51" x14ac:dyDescent="0.3">
      <c r="A132" s="118"/>
      <c r="B132" s="118"/>
      <c r="C132" s="118"/>
      <c r="D132" s="118"/>
      <c r="E132" s="118"/>
      <c r="F132" s="118"/>
      <c r="G132" s="118"/>
      <c r="H132" s="118"/>
      <c r="I132" s="119"/>
      <c r="J132" s="147"/>
      <c r="K132" s="138"/>
      <c r="L132" s="122"/>
      <c r="M132" s="124"/>
      <c r="N132" s="124"/>
      <c r="O132" s="33"/>
      <c r="Z132" s="17"/>
      <c r="AA132" s="137"/>
      <c r="AC132" s="17"/>
      <c r="AD132" s="137"/>
      <c r="AF132" s="11"/>
      <c r="AL132" s="10"/>
      <c r="AM132" s="10"/>
      <c r="AN132" s="10"/>
      <c r="AO132" s="10"/>
      <c r="AP132" s="10"/>
      <c r="AQ132" s="10"/>
      <c r="AR132" s="10"/>
      <c r="AS132" s="10"/>
      <c r="AT132" s="10"/>
      <c r="AU132" s="10"/>
      <c r="AV132" s="10"/>
      <c r="AW132" s="10"/>
      <c r="AX132" s="10"/>
      <c r="AY132" s="10"/>
    </row>
    <row r="133" spans="1:51" x14ac:dyDescent="0.3">
      <c r="A133" s="118"/>
      <c r="B133" s="118"/>
      <c r="C133" s="118"/>
      <c r="D133" s="118"/>
      <c r="E133" s="118"/>
      <c r="F133" s="118"/>
      <c r="G133" s="118"/>
      <c r="H133" s="118"/>
      <c r="I133" s="119"/>
      <c r="J133" s="128"/>
      <c r="K133" s="138"/>
      <c r="L133" s="122"/>
      <c r="M133" s="124"/>
      <c r="N133" s="124"/>
      <c r="O133" s="33"/>
      <c r="Z133" s="17"/>
      <c r="AA133" s="137"/>
      <c r="AC133" s="17"/>
      <c r="AD133" s="137"/>
      <c r="AF133" s="11"/>
      <c r="AL133" s="10"/>
      <c r="AM133" s="10"/>
      <c r="AN133" s="10"/>
      <c r="AO133" s="10"/>
      <c r="AP133" s="10"/>
      <c r="AQ133" s="10"/>
      <c r="AR133" s="10"/>
      <c r="AS133" s="10"/>
      <c r="AT133" s="10"/>
      <c r="AU133" s="10"/>
      <c r="AV133" s="10"/>
      <c r="AW133" s="10"/>
      <c r="AX133" s="10"/>
      <c r="AY133" s="10"/>
    </row>
    <row r="134" spans="1:51" x14ac:dyDescent="0.3">
      <c r="A134" s="118"/>
      <c r="B134" s="118"/>
      <c r="C134" s="118"/>
      <c r="D134" s="118"/>
      <c r="E134" s="118"/>
      <c r="F134" s="118"/>
      <c r="G134" s="118"/>
      <c r="H134" s="118"/>
      <c r="I134" s="119"/>
      <c r="J134" s="128"/>
      <c r="K134" s="138"/>
      <c r="L134" s="122"/>
      <c r="M134" s="124"/>
      <c r="N134" s="124"/>
      <c r="O134" s="33"/>
      <c r="Z134" s="17"/>
      <c r="AA134" s="137"/>
      <c r="AC134" s="17"/>
      <c r="AD134" s="137"/>
      <c r="AF134" s="11"/>
      <c r="AL134" s="10"/>
      <c r="AM134" s="10"/>
      <c r="AN134" s="10"/>
      <c r="AO134" s="10"/>
      <c r="AP134" s="10"/>
      <c r="AQ134" s="10"/>
      <c r="AR134" s="10"/>
      <c r="AS134" s="10"/>
      <c r="AT134" s="10"/>
      <c r="AU134" s="10"/>
      <c r="AV134" s="10"/>
      <c r="AW134" s="10"/>
      <c r="AX134" s="10"/>
      <c r="AY134" s="10"/>
    </row>
    <row r="135" spans="1:51" x14ac:dyDescent="0.3">
      <c r="A135" s="118"/>
      <c r="B135" s="118"/>
      <c r="C135" s="118"/>
      <c r="D135" s="118"/>
      <c r="E135" s="118"/>
      <c r="F135" s="118"/>
      <c r="G135" s="118"/>
      <c r="H135" s="118"/>
      <c r="I135" s="119"/>
      <c r="J135" s="120"/>
      <c r="K135" s="121"/>
      <c r="L135" s="122"/>
      <c r="M135" s="123"/>
      <c r="N135" s="124"/>
      <c r="O135" s="33"/>
      <c r="Z135" s="17"/>
      <c r="AA135" s="137"/>
      <c r="AC135" s="17"/>
      <c r="AD135" s="137"/>
      <c r="AF135" s="11"/>
      <c r="AL135" s="10"/>
      <c r="AM135" s="10"/>
      <c r="AN135" s="10"/>
      <c r="AO135" s="10"/>
      <c r="AP135" s="10"/>
      <c r="AQ135" s="10"/>
      <c r="AR135" s="10"/>
      <c r="AS135" s="10"/>
      <c r="AT135" s="10"/>
      <c r="AU135" s="10"/>
      <c r="AV135" s="10"/>
      <c r="AW135" s="10"/>
      <c r="AX135" s="10"/>
      <c r="AY135" s="10"/>
    </row>
    <row r="136" spans="1:51" x14ac:dyDescent="0.3">
      <c r="A136" s="126"/>
      <c r="B136" s="126"/>
      <c r="C136" s="126"/>
      <c r="D136" s="126"/>
      <c r="E136" s="126"/>
      <c r="F136" s="126"/>
      <c r="G136" s="126"/>
      <c r="H136" s="126"/>
      <c r="I136" s="127"/>
      <c r="J136" s="147"/>
      <c r="K136" s="138"/>
      <c r="L136" s="148"/>
      <c r="M136" s="124"/>
      <c r="N136" s="124"/>
      <c r="O136" s="33"/>
      <c r="Z136" s="17"/>
      <c r="AA136" s="137"/>
      <c r="AC136" s="17"/>
      <c r="AD136" s="137"/>
      <c r="AF136" s="11"/>
      <c r="AL136" s="10"/>
      <c r="AM136" s="10"/>
      <c r="AN136" s="10"/>
      <c r="AO136" s="10"/>
      <c r="AP136" s="10"/>
      <c r="AQ136" s="10"/>
      <c r="AR136" s="10"/>
      <c r="AS136" s="10"/>
      <c r="AT136" s="10"/>
      <c r="AU136" s="10"/>
      <c r="AV136" s="10"/>
      <c r="AW136" s="10"/>
      <c r="AX136" s="10"/>
      <c r="AY136" s="10"/>
    </row>
    <row r="137" spans="1:51" x14ac:dyDescent="0.3">
      <c r="A137" s="126"/>
      <c r="B137" s="126"/>
      <c r="C137" s="126"/>
      <c r="D137" s="126"/>
      <c r="E137" s="126"/>
      <c r="F137" s="126"/>
      <c r="G137" s="126"/>
      <c r="H137" s="126"/>
      <c r="I137" s="127"/>
      <c r="J137" s="147"/>
      <c r="K137" s="138"/>
      <c r="L137" s="148"/>
      <c r="M137" s="124"/>
      <c r="N137" s="124"/>
      <c r="O137" s="33"/>
      <c r="Z137" s="17"/>
      <c r="AA137" s="137"/>
      <c r="AC137" s="17"/>
      <c r="AD137" s="137"/>
      <c r="AF137" s="11"/>
      <c r="AL137" s="10"/>
      <c r="AM137" s="10"/>
      <c r="AN137" s="10"/>
      <c r="AO137" s="10"/>
      <c r="AP137" s="10"/>
      <c r="AQ137" s="10"/>
      <c r="AR137" s="10"/>
      <c r="AS137" s="10"/>
      <c r="AT137" s="10"/>
      <c r="AU137" s="10"/>
      <c r="AV137" s="10"/>
      <c r="AW137" s="10"/>
      <c r="AX137" s="10"/>
      <c r="AY137" s="10"/>
    </row>
    <row r="138" spans="1:51" x14ac:dyDescent="0.3">
      <c r="A138" s="126"/>
      <c r="B138" s="126"/>
      <c r="C138" s="126"/>
      <c r="D138" s="126"/>
      <c r="E138" s="126"/>
      <c r="F138" s="126"/>
      <c r="G138" s="126"/>
      <c r="H138" s="126"/>
      <c r="I138" s="127"/>
      <c r="J138" s="147"/>
      <c r="K138" s="138"/>
      <c r="L138" s="148"/>
      <c r="M138" s="124"/>
      <c r="N138" s="124"/>
      <c r="O138" s="33"/>
      <c r="Z138" s="17"/>
      <c r="AA138" s="137"/>
      <c r="AC138" s="17"/>
      <c r="AD138" s="137"/>
      <c r="AF138" s="11"/>
      <c r="AL138" s="10"/>
      <c r="AM138" s="10"/>
      <c r="AN138" s="10"/>
      <c r="AO138" s="10"/>
      <c r="AP138" s="10"/>
      <c r="AQ138" s="10"/>
      <c r="AR138" s="10"/>
      <c r="AS138" s="10"/>
      <c r="AT138" s="10"/>
      <c r="AU138" s="10"/>
      <c r="AV138" s="10"/>
      <c r="AW138" s="10"/>
      <c r="AX138" s="10"/>
      <c r="AY138" s="10"/>
    </row>
    <row r="139" spans="1:51" x14ac:dyDescent="0.3">
      <c r="A139" s="126"/>
      <c r="B139" s="126"/>
      <c r="C139" s="126"/>
      <c r="D139" s="126"/>
      <c r="E139" s="126"/>
      <c r="F139" s="126"/>
      <c r="G139" s="126"/>
      <c r="H139" s="126"/>
      <c r="I139" s="127"/>
      <c r="J139" s="147"/>
      <c r="K139" s="138"/>
      <c r="L139" s="148"/>
      <c r="M139" s="124"/>
      <c r="N139" s="124"/>
      <c r="O139" s="33"/>
      <c r="Z139" s="17"/>
      <c r="AA139" s="137"/>
      <c r="AC139" s="17"/>
      <c r="AD139" s="137"/>
      <c r="AF139" s="11"/>
      <c r="AL139" s="10"/>
      <c r="AM139" s="10"/>
      <c r="AN139" s="10"/>
      <c r="AO139" s="10"/>
      <c r="AP139" s="10"/>
      <c r="AQ139" s="10"/>
      <c r="AR139" s="10"/>
      <c r="AS139" s="10"/>
      <c r="AT139" s="10"/>
      <c r="AU139" s="10"/>
      <c r="AV139" s="10"/>
      <c r="AW139" s="10"/>
      <c r="AX139" s="10"/>
      <c r="AY139" s="10"/>
    </row>
    <row r="140" spans="1:51" x14ac:dyDescent="0.3">
      <c r="A140" s="149"/>
      <c r="B140" s="149"/>
      <c r="C140" s="149"/>
      <c r="D140" s="149"/>
      <c r="E140" s="149"/>
      <c r="F140" s="149"/>
      <c r="G140" s="149"/>
      <c r="H140" s="149"/>
      <c r="I140" s="119"/>
      <c r="J140" s="120"/>
      <c r="K140" s="121"/>
      <c r="L140" s="122"/>
      <c r="M140" s="123"/>
      <c r="N140" s="124"/>
      <c r="O140" s="33"/>
      <c r="Z140" s="17"/>
      <c r="AA140" s="137"/>
      <c r="AC140" s="17"/>
      <c r="AD140" s="137"/>
      <c r="AF140" s="11"/>
      <c r="AL140" s="10"/>
      <c r="AM140" s="10"/>
      <c r="AN140" s="10"/>
      <c r="AO140" s="10"/>
      <c r="AP140" s="10"/>
      <c r="AQ140" s="10"/>
      <c r="AR140" s="10"/>
      <c r="AS140" s="10"/>
      <c r="AT140" s="10"/>
      <c r="AU140" s="10"/>
      <c r="AV140" s="10"/>
      <c r="AW140" s="10"/>
      <c r="AX140" s="10"/>
      <c r="AY140" s="10"/>
    </row>
    <row r="141" spans="1:51" x14ac:dyDescent="0.3">
      <c r="A141" s="150"/>
      <c r="B141" s="150"/>
      <c r="C141" s="150"/>
      <c r="D141" s="150"/>
      <c r="E141" s="150"/>
      <c r="F141" s="150"/>
      <c r="G141" s="150"/>
      <c r="H141" s="150"/>
      <c r="I141" s="151"/>
      <c r="J141" s="147"/>
      <c r="K141" s="150"/>
      <c r="L141" s="152"/>
      <c r="M141" s="124"/>
      <c r="N141" s="124"/>
      <c r="O141" s="33"/>
      <c r="Z141" s="17"/>
      <c r="AA141" s="137"/>
      <c r="AC141" s="17"/>
      <c r="AD141" s="137"/>
      <c r="AF141" s="11"/>
      <c r="AL141" s="10"/>
      <c r="AM141" s="10"/>
      <c r="AN141" s="10"/>
      <c r="AO141" s="10"/>
      <c r="AP141" s="10"/>
      <c r="AQ141" s="10"/>
      <c r="AR141" s="10"/>
      <c r="AS141" s="10"/>
      <c r="AT141" s="10"/>
      <c r="AU141" s="10"/>
      <c r="AV141" s="10"/>
      <c r="AW141" s="10"/>
      <c r="AX141" s="10"/>
      <c r="AY141" s="10"/>
    </row>
    <row r="142" spans="1:51" x14ac:dyDescent="0.3">
      <c r="A142" s="150"/>
      <c r="B142" s="150"/>
      <c r="C142" s="150"/>
      <c r="D142" s="150"/>
      <c r="E142" s="150"/>
      <c r="F142" s="150"/>
      <c r="G142" s="150"/>
      <c r="H142" s="150"/>
      <c r="I142" s="151"/>
      <c r="J142" s="147"/>
      <c r="K142" s="150"/>
      <c r="L142" s="152"/>
      <c r="M142" s="124"/>
      <c r="N142" s="124"/>
      <c r="O142" s="33"/>
      <c r="Z142" s="17"/>
      <c r="AA142" s="137"/>
      <c r="AC142" s="17"/>
      <c r="AD142" s="137"/>
      <c r="AF142" s="11"/>
      <c r="AL142" s="10"/>
      <c r="AM142" s="10"/>
      <c r="AN142" s="10"/>
      <c r="AO142" s="10"/>
      <c r="AP142" s="10"/>
      <c r="AQ142" s="10"/>
      <c r="AR142" s="10"/>
      <c r="AS142" s="10"/>
      <c r="AT142" s="10"/>
      <c r="AU142" s="10"/>
      <c r="AV142" s="10"/>
      <c r="AW142" s="10"/>
      <c r="AX142" s="10"/>
      <c r="AY142" s="10"/>
    </row>
    <row r="143" spans="1:51" x14ac:dyDescent="0.3">
      <c r="A143" s="150"/>
      <c r="B143" s="150"/>
      <c r="C143" s="150"/>
      <c r="D143" s="150"/>
      <c r="E143" s="150"/>
      <c r="F143" s="150"/>
      <c r="G143" s="150"/>
      <c r="H143" s="150"/>
      <c r="I143" s="151"/>
      <c r="J143" s="147"/>
      <c r="K143" s="150"/>
      <c r="L143" s="152"/>
      <c r="M143" s="124"/>
      <c r="N143" s="124"/>
      <c r="O143" s="33"/>
      <c r="Z143" s="17"/>
      <c r="AA143" s="137"/>
      <c r="AC143" s="17"/>
      <c r="AD143" s="137"/>
      <c r="AF143" s="11"/>
      <c r="AL143" s="10"/>
      <c r="AM143" s="10"/>
      <c r="AN143" s="10"/>
      <c r="AO143" s="10"/>
      <c r="AP143" s="10"/>
      <c r="AQ143" s="10"/>
      <c r="AR143" s="10"/>
      <c r="AS143" s="10"/>
      <c r="AT143" s="10"/>
      <c r="AU143" s="10"/>
      <c r="AV143" s="10"/>
      <c r="AW143" s="10"/>
      <c r="AX143" s="10"/>
      <c r="AY143" s="10"/>
    </row>
    <row r="144" spans="1:51" x14ac:dyDescent="0.3">
      <c r="A144" s="150"/>
      <c r="B144" s="150"/>
      <c r="C144" s="150"/>
      <c r="D144" s="150"/>
      <c r="E144" s="150"/>
      <c r="F144" s="150"/>
      <c r="G144" s="150"/>
      <c r="H144" s="150"/>
      <c r="I144" s="151"/>
      <c r="J144" s="147"/>
      <c r="K144" s="150"/>
      <c r="L144" s="152"/>
      <c r="M144" s="124"/>
      <c r="N144" s="124"/>
      <c r="O144" s="33"/>
      <c r="Z144" s="17"/>
      <c r="AA144" s="137"/>
      <c r="AC144" s="17"/>
      <c r="AD144" s="137"/>
      <c r="AF144" s="11"/>
      <c r="AL144" s="10"/>
      <c r="AM144" s="10"/>
      <c r="AN144" s="10"/>
      <c r="AO144" s="10"/>
      <c r="AP144" s="10"/>
      <c r="AQ144" s="10"/>
      <c r="AR144" s="10"/>
      <c r="AS144" s="10"/>
      <c r="AT144" s="10"/>
      <c r="AU144" s="10"/>
      <c r="AV144" s="10"/>
      <c r="AW144" s="10"/>
      <c r="AX144" s="10"/>
      <c r="AY144" s="10"/>
    </row>
    <row r="145" spans="1:51" x14ac:dyDescent="0.3">
      <c r="A145" s="150"/>
      <c r="B145" s="150"/>
      <c r="C145" s="150"/>
      <c r="D145" s="150"/>
      <c r="E145" s="150"/>
      <c r="F145" s="150"/>
      <c r="G145" s="150"/>
      <c r="H145" s="150"/>
      <c r="I145" s="151"/>
      <c r="J145" s="147"/>
      <c r="K145" s="150"/>
      <c r="L145" s="152"/>
      <c r="M145" s="124"/>
      <c r="N145" s="124"/>
      <c r="O145" s="33"/>
      <c r="Z145" s="17"/>
      <c r="AA145" s="137"/>
      <c r="AC145" s="17"/>
      <c r="AD145" s="137"/>
      <c r="AF145" s="11"/>
      <c r="AL145" s="10"/>
      <c r="AM145" s="10"/>
      <c r="AN145" s="10"/>
      <c r="AO145" s="10"/>
      <c r="AP145" s="10"/>
      <c r="AQ145" s="10"/>
      <c r="AR145" s="10"/>
      <c r="AS145" s="10"/>
      <c r="AT145" s="10"/>
      <c r="AU145" s="10"/>
      <c r="AV145" s="10"/>
      <c r="AW145" s="10"/>
      <c r="AX145" s="10"/>
      <c r="AY145" s="10"/>
    </row>
    <row r="146" spans="1:51" x14ac:dyDescent="0.3">
      <c r="A146" s="138"/>
      <c r="B146" s="138"/>
      <c r="C146" s="138"/>
      <c r="D146" s="138"/>
      <c r="E146" s="138"/>
      <c r="F146" s="138"/>
      <c r="G146" s="138"/>
      <c r="H146" s="138"/>
      <c r="I146" s="127"/>
      <c r="J146" s="854"/>
      <c r="K146" s="854"/>
      <c r="L146" s="854"/>
      <c r="M146" s="124"/>
      <c r="N146" s="124"/>
      <c r="O146" s="33"/>
      <c r="Z146" s="117"/>
      <c r="AA146" s="137"/>
      <c r="AC146" s="117"/>
      <c r="AD146" s="137"/>
      <c r="AF146" s="11"/>
      <c r="AL146" s="10"/>
      <c r="AM146" s="10"/>
      <c r="AN146" s="10"/>
      <c r="AO146" s="10"/>
      <c r="AP146" s="10"/>
      <c r="AQ146" s="10"/>
      <c r="AR146" s="10"/>
      <c r="AS146" s="10"/>
      <c r="AT146" s="10"/>
      <c r="AU146" s="10"/>
      <c r="AV146" s="10"/>
      <c r="AW146" s="10"/>
      <c r="AX146" s="10"/>
      <c r="AY146" s="10"/>
    </row>
    <row r="147" spans="1:51" x14ac:dyDescent="0.3">
      <c r="A147" s="150"/>
      <c r="B147" s="150"/>
      <c r="C147" s="150"/>
      <c r="D147" s="150"/>
      <c r="E147" s="150"/>
      <c r="F147" s="150"/>
      <c r="G147" s="150"/>
      <c r="H147" s="150"/>
      <c r="I147" s="151"/>
      <c r="J147" s="855"/>
      <c r="K147" s="855"/>
      <c r="L147" s="855"/>
      <c r="M147" s="124"/>
      <c r="N147" s="124"/>
      <c r="O147" s="33"/>
      <c r="Z147" s="117"/>
      <c r="AA147" s="137"/>
      <c r="AC147" s="117"/>
      <c r="AD147" s="137"/>
      <c r="AL147" s="10"/>
      <c r="AM147" s="10"/>
      <c r="AN147" s="10"/>
      <c r="AO147" s="10"/>
      <c r="AP147" s="10"/>
      <c r="AQ147" s="10"/>
      <c r="AR147" s="10"/>
      <c r="AS147" s="10"/>
      <c r="AT147" s="10"/>
      <c r="AU147" s="10"/>
      <c r="AV147" s="10"/>
      <c r="AW147" s="10"/>
      <c r="AX147" s="10"/>
      <c r="AY147" s="10"/>
    </row>
    <row r="148" spans="1:51" x14ac:dyDescent="0.3">
      <c r="A148" s="150"/>
      <c r="B148" s="150"/>
      <c r="C148" s="150"/>
      <c r="D148" s="150"/>
      <c r="E148" s="150"/>
      <c r="F148" s="150"/>
      <c r="G148" s="150"/>
      <c r="H148" s="150"/>
      <c r="I148" s="151"/>
      <c r="J148" s="856"/>
      <c r="K148" s="856"/>
      <c r="L148" s="856"/>
      <c r="M148" s="124"/>
      <c r="N148" s="124"/>
      <c r="O148" s="33"/>
      <c r="Z148" s="117"/>
      <c r="AA148" s="137"/>
      <c r="AC148" s="117"/>
      <c r="AD148" s="137"/>
      <c r="AF148" s="85"/>
      <c r="AL148" s="10"/>
      <c r="AM148" s="10"/>
      <c r="AN148" s="10"/>
      <c r="AO148" s="10"/>
      <c r="AP148" s="10"/>
      <c r="AQ148" s="10"/>
      <c r="AR148" s="10"/>
      <c r="AS148" s="10"/>
      <c r="AT148" s="10"/>
      <c r="AU148" s="10"/>
      <c r="AV148" s="10"/>
      <c r="AW148" s="10"/>
      <c r="AX148" s="10"/>
      <c r="AY148" s="10"/>
    </row>
    <row r="149" spans="1:51" x14ac:dyDescent="0.3">
      <c r="A149" s="94"/>
      <c r="B149" s="94"/>
      <c r="C149" s="94"/>
      <c r="D149" s="94"/>
      <c r="E149" s="94"/>
      <c r="F149" s="94"/>
      <c r="G149" s="94"/>
      <c r="H149" s="94"/>
      <c r="I149" s="95"/>
      <c r="J149" s="66"/>
      <c r="K149" s="94"/>
      <c r="L149" s="94"/>
      <c r="M149" s="66"/>
      <c r="N149" s="66"/>
      <c r="O149" s="33"/>
      <c r="AL149" s="10"/>
      <c r="AM149" s="10"/>
      <c r="AN149" s="10"/>
      <c r="AO149" s="10"/>
      <c r="AP149" s="10"/>
      <c r="AQ149" s="10"/>
      <c r="AR149" s="10"/>
      <c r="AS149" s="10"/>
      <c r="AT149" s="10"/>
      <c r="AU149" s="10"/>
      <c r="AV149" s="10"/>
      <c r="AW149" s="10"/>
      <c r="AX149" s="10"/>
      <c r="AY149" s="10"/>
    </row>
    <row r="150" spans="1:51" x14ac:dyDescent="0.3">
      <c r="A150" s="94"/>
      <c r="B150" s="94"/>
      <c r="C150" s="94"/>
      <c r="D150" s="94"/>
      <c r="E150" s="94"/>
      <c r="F150" s="94"/>
      <c r="G150" s="94"/>
      <c r="H150" s="94"/>
      <c r="I150" s="95"/>
      <c r="J150" s="66"/>
      <c r="K150" s="94"/>
      <c r="L150" s="94"/>
      <c r="M150" s="66"/>
      <c r="N150" s="66"/>
      <c r="O150" s="33"/>
      <c r="AL150" s="10"/>
      <c r="AM150" s="10"/>
      <c r="AN150" s="10"/>
      <c r="AO150" s="10"/>
      <c r="AP150" s="10"/>
      <c r="AQ150" s="10"/>
      <c r="AR150" s="10"/>
      <c r="AS150" s="10"/>
      <c r="AT150" s="10"/>
      <c r="AU150" s="10"/>
      <c r="AV150" s="10"/>
      <c r="AW150" s="10"/>
      <c r="AX150" s="10"/>
      <c r="AY150" s="10"/>
    </row>
    <row r="151" spans="1:51" x14ac:dyDescent="0.3">
      <c r="A151" s="94"/>
      <c r="B151" s="94"/>
      <c r="C151" s="94"/>
      <c r="D151" s="94"/>
      <c r="E151" s="94"/>
      <c r="F151" s="94"/>
      <c r="G151" s="94"/>
      <c r="H151" s="94"/>
      <c r="I151" s="95"/>
      <c r="J151" s="66"/>
      <c r="K151" s="94"/>
      <c r="L151" s="94"/>
      <c r="M151" s="66"/>
      <c r="N151" s="66"/>
      <c r="O151" s="33"/>
      <c r="AL151" s="10"/>
      <c r="AM151" s="10"/>
      <c r="AN151" s="10"/>
      <c r="AO151" s="10"/>
      <c r="AP151" s="10"/>
      <c r="AQ151" s="10"/>
      <c r="AR151" s="10"/>
      <c r="AS151" s="10"/>
      <c r="AT151" s="10"/>
      <c r="AU151" s="10"/>
      <c r="AV151" s="10"/>
      <c r="AW151" s="10"/>
      <c r="AX151" s="10"/>
      <c r="AY151" s="10"/>
    </row>
    <row r="152" spans="1:51" x14ac:dyDescent="0.3">
      <c r="A152" s="94"/>
      <c r="B152" s="94"/>
      <c r="C152" s="94"/>
      <c r="D152" s="94"/>
      <c r="E152" s="94"/>
      <c r="F152" s="94"/>
      <c r="G152" s="94"/>
      <c r="H152" s="94"/>
      <c r="I152" s="95"/>
      <c r="J152" s="66"/>
      <c r="K152" s="94"/>
      <c r="L152" s="94"/>
      <c r="M152" s="66"/>
      <c r="N152" s="66"/>
      <c r="O152" s="33"/>
      <c r="AL152" s="10"/>
      <c r="AM152" s="10"/>
      <c r="AN152" s="10"/>
      <c r="AO152" s="10"/>
      <c r="AP152" s="10"/>
      <c r="AQ152" s="10"/>
      <c r="AR152" s="10"/>
      <c r="AS152" s="10"/>
      <c r="AT152" s="10"/>
      <c r="AU152" s="10"/>
      <c r="AV152" s="10"/>
      <c r="AW152" s="10"/>
      <c r="AX152" s="10"/>
      <c r="AY152" s="10"/>
    </row>
    <row r="153" spans="1:51" x14ac:dyDescent="0.3">
      <c r="A153" s="94"/>
      <c r="B153" s="94"/>
      <c r="C153" s="94"/>
      <c r="D153" s="94"/>
      <c r="E153" s="94"/>
      <c r="F153" s="94"/>
      <c r="G153" s="94"/>
      <c r="H153" s="94"/>
      <c r="I153" s="95"/>
      <c r="J153" s="66"/>
      <c r="K153" s="94"/>
      <c r="L153" s="94"/>
      <c r="M153" s="66"/>
      <c r="N153" s="66"/>
      <c r="O153" s="33"/>
      <c r="AL153" s="10"/>
      <c r="AM153" s="10"/>
      <c r="AN153" s="10"/>
      <c r="AO153" s="10"/>
      <c r="AP153" s="10"/>
      <c r="AQ153" s="10"/>
      <c r="AR153" s="10"/>
      <c r="AS153" s="10"/>
      <c r="AT153" s="10"/>
      <c r="AU153" s="10"/>
      <c r="AV153" s="10"/>
      <c r="AW153" s="10"/>
      <c r="AX153" s="10"/>
      <c r="AY153" s="10"/>
    </row>
    <row r="154" spans="1:51" x14ac:dyDescent="0.3">
      <c r="A154" s="94"/>
      <c r="B154" s="94"/>
      <c r="C154" s="94"/>
      <c r="D154" s="94"/>
      <c r="E154" s="94"/>
      <c r="F154" s="94"/>
      <c r="G154" s="94"/>
      <c r="H154" s="94"/>
      <c r="I154" s="95"/>
      <c r="J154" s="66"/>
      <c r="K154" s="94"/>
      <c r="L154" s="94"/>
      <c r="M154" s="66"/>
      <c r="N154" s="66"/>
      <c r="O154" s="33"/>
      <c r="AL154" s="10"/>
      <c r="AM154" s="10"/>
      <c r="AN154" s="10"/>
      <c r="AO154" s="10"/>
      <c r="AP154" s="10"/>
      <c r="AQ154" s="10"/>
      <c r="AR154" s="10"/>
      <c r="AS154" s="10"/>
      <c r="AT154" s="10"/>
      <c r="AU154" s="10"/>
      <c r="AV154" s="10"/>
      <c r="AW154" s="10"/>
      <c r="AX154" s="10"/>
      <c r="AY154" s="10"/>
    </row>
    <row r="155" spans="1:51" x14ac:dyDescent="0.3">
      <c r="A155" s="94"/>
      <c r="B155" s="94"/>
      <c r="C155" s="94"/>
      <c r="D155" s="94"/>
      <c r="E155" s="94"/>
      <c r="F155" s="94"/>
      <c r="G155" s="94"/>
      <c r="H155" s="94"/>
      <c r="I155" s="95"/>
      <c r="J155" s="66"/>
      <c r="K155" s="94"/>
      <c r="L155" s="94"/>
      <c r="M155" s="66"/>
      <c r="N155" s="66"/>
      <c r="O155" s="33"/>
      <c r="AL155" s="10"/>
      <c r="AM155" s="10"/>
      <c r="AN155" s="10"/>
      <c r="AO155" s="10"/>
      <c r="AP155" s="10"/>
      <c r="AQ155" s="10"/>
      <c r="AR155" s="10"/>
      <c r="AS155" s="10"/>
      <c r="AT155" s="10"/>
      <c r="AU155" s="10"/>
      <c r="AV155" s="10"/>
      <c r="AW155" s="10"/>
      <c r="AX155" s="10"/>
      <c r="AY155" s="10"/>
    </row>
    <row r="156" spans="1:51" x14ac:dyDescent="0.3">
      <c r="A156" s="94"/>
      <c r="B156" s="94"/>
      <c r="C156" s="94"/>
      <c r="D156" s="94"/>
      <c r="E156" s="94"/>
      <c r="F156" s="94"/>
      <c r="G156" s="94"/>
      <c r="H156" s="94"/>
      <c r="I156" s="95"/>
      <c r="J156" s="66"/>
      <c r="K156" s="94"/>
      <c r="L156" s="94"/>
      <c r="M156" s="66"/>
      <c r="N156" s="66"/>
      <c r="O156" s="33"/>
      <c r="AL156" s="10"/>
      <c r="AM156" s="10"/>
      <c r="AN156" s="10"/>
      <c r="AO156" s="10"/>
      <c r="AP156" s="10"/>
      <c r="AQ156" s="10"/>
      <c r="AR156" s="10"/>
      <c r="AS156" s="10"/>
      <c r="AT156" s="10"/>
      <c r="AU156" s="10"/>
      <c r="AV156" s="10"/>
      <c r="AW156" s="10"/>
      <c r="AX156" s="10"/>
      <c r="AY156" s="10"/>
    </row>
  </sheetData>
  <sheetProtection algorithmName="SHA-512" hashValue="gZp6XXVE9TQJwj/lJ3oIQzToB8OTDJ9RMgPXuzJmb1Xyu/ADUpxQZmLAvn6mNJxuQdbxJDBVbhsWnzATOWyn4Q==" saltValue="jgqFRpGHYBn7qjSeKbRKdQ==" spinCount="100000" sheet="1" formatColumns="0" formatRows="0" selectLockedCells="1"/>
  <customSheetViews>
    <customSheetView guid="{7B2C193D-327B-40D6-809F-9A3DFB75744C}" scale="80" fitToPage="1" printArea="1" hiddenColumns="1" view="pageBreakPreview" topLeftCell="A127">
      <selection activeCell="G20" sqref="G20"/>
      <pageMargins left="0.25" right="0.25" top="0.75" bottom="0.75" header="0.3" footer="0.3"/>
      <printOptions horizontalCentered="1"/>
      <pageSetup paperSize="9" scale="54" fitToHeight="0" orientation="landscape" r:id="rId1"/>
      <headerFooter alignWithMargins="0">
        <oddFooter>&amp;R&amp;"Book Antiqua,Bold"&amp;10Schedule-1/ Page &amp;P of &amp;N</oddFooter>
      </headerFooter>
    </customSheetView>
    <customSheetView guid="{0D897A0D-14C5-4BD1-B11A-C8754685A103}" scale="80" fitToPage="1" printArea="1" showAutoFilter="1" hiddenColumns="1" view="pageBreakPreview" topLeftCell="A54">
      <selection activeCell="M74" sqref="M74"/>
      <pageMargins left="0.25" right="0.25" top="0.75" bottom="0.75" header="0.3" footer="0.3"/>
      <printOptions horizontalCentered="1"/>
      <pageSetup paperSize="9" scale="54" fitToHeight="0" orientation="landscape" r:id="rId2"/>
      <headerFooter alignWithMargins="0">
        <oddFooter>&amp;R&amp;"Book Antiqua,Bold"&amp;10Schedule-1/ Page &amp;P of &amp;N</oddFooter>
      </headerFooter>
      <autoFilter ref="A17:AZ98" xr:uid="{5DB160CA-FD19-44DB-990E-3E6E246EF705}"/>
    </customSheetView>
    <customSheetView guid="{302D9D75-0757-45DA-AFBF-614F08F1401B}"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3"/>
      <headerFooter alignWithMargins="0">
        <oddFooter>&amp;R&amp;"Book Antiqua,Bold"&amp;10Schedule-1/ Page &amp;P of &amp;N</oddFooter>
      </headerFooter>
      <autoFilter ref="A18:AY177" xr:uid="{C6843E82-0BDD-4020-8E62-FD285698579B}"/>
    </customSheetView>
    <customSheetView guid="{C6A7FFED-91EB-41DF-A944-2BFB2D792481}"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4"/>
      <headerFooter alignWithMargins="0">
        <oddFooter>&amp;R&amp;"Book Antiqua,Bold"&amp;10Schedule-1/ Page &amp;P of &amp;N</oddFooter>
      </headerFooter>
      <autoFilter ref="A18:AY177" xr:uid="{B4A70527-1FBA-46B7-953A-133E5802A4A9}"/>
    </customSheetView>
  </customSheetViews>
  <mergeCells count="42">
    <mergeCell ref="B18:O18"/>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 ref="A85:O85"/>
    <mergeCell ref="H46:M46"/>
    <mergeCell ref="H47:M47"/>
    <mergeCell ref="H48:M48"/>
    <mergeCell ref="H49:M49"/>
    <mergeCell ref="A50:O50"/>
    <mergeCell ref="B51:O51"/>
    <mergeCell ref="B52:O52"/>
    <mergeCell ref="F53:O53"/>
    <mergeCell ref="A84:O84"/>
    <mergeCell ref="AG84:AH84"/>
    <mergeCell ref="AC95:AD95"/>
    <mergeCell ref="AG95:AH95"/>
    <mergeCell ref="AG99:AH99"/>
    <mergeCell ref="AG103:AH103"/>
    <mergeCell ref="A88:L88"/>
    <mergeCell ref="AG88:AH88"/>
    <mergeCell ref="J89:L89"/>
    <mergeCell ref="J90:L90"/>
    <mergeCell ref="J91:L91"/>
    <mergeCell ref="J92:L92"/>
    <mergeCell ref="AG92:AH92"/>
    <mergeCell ref="J146:L146"/>
    <mergeCell ref="J147:L147"/>
    <mergeCell ref="J148:L148"/>
    <mergeCell ref="A94:O94"/>
    <mergeCell ref="Z95:AA95"/>
  </mergeCells>
  <conditionalFormatting sqref="G19:G45 I19:I45">
    <cfRule type="expression" dxfId="63" priority="65" stopIfTrue="1">
      <formula>F19&gt;0</formula>
    </cfRule>
  </conditionalFormatting>
  <conditionalFormatting sqref="M19:M45">
    <cfRule type="cellIs" dxfId="62" priority="64" stopIfTrue="1" operator="equal">
      <formula>"a"</formula>
    </cfRule>
    <cfRule type="expression" dxfId="61" priority="240" stopIfTrue="1">
      <formula>L19&gt;0</formula>
    </cfRule>
  </conditionalFormatting>
  <conditionalFormatting sqref="M108 O108 M115 AA116:AA117 AD116:AD117 O117 M117:M124 AA125:AA126 AD125:AD126 O126 M126:M127">
    <cfRule type="cellIs" dxfId="60" priority="146" stopIfTrue="1" operator="equal">
      <formula>"a"</formula>
    </cfRule>
  </conditionalFormatting>
  <conditionalFormatting sqref="O101:O102 O105:O106 O109:O111 O114:O115 O118:O124 O127 O129:O134 O136:O139 O141:O145">
    <cfRule type="expression" dxfId="59" priority="145" stopIfTrue="1">
      <formula>M101=""</formula>
    </cfRule>
  </conditionalFormatting>
  <dataValidations count="4">
    <dataValidation type="list" operator="greaterThan" allowBlank="1" showInputMessage="1" showErrorMessage="1" sqref="I19:I45" xr:uid="{00000000-0002-0000-0400-000000000000}">
      <formula1>"0%,5%,12%,18%,28%"</formula1>
    </dataValidation>
    <dataValidation type="whole" operator="greaterThan" allowBlank="1" showInputMessage="1" showErrorMessage="1" sqref="G19:G45" xr:uid="{00000000-0002-0000-0400-000001000000}">
      <formula1>1</formula1>
    </dataValidation>
    <dataValidation type="decimal" operator="greaterThan" allowBlank="1" showInputMessage="1" showErrorMessage="1" sqref="M19:M45" xr:uid="{00000000-0002-0000-0400-000002000000}">
      <formula1>0</formula1>
    </dataValidation>
    <dataValidation allowBlank="1" showInputMessage="1" showErrorMessage="1" error="Enter Direct or Bought-out only" sqref="O53:O65403 O1:O17 O19:O50" xr:uid="{00000000-0002-0000-0400-000003000000}"/>
  </dataValidations>
  <printOptions horizontalCentered="1"/>
  <pageMargins left="0.25" right="0.25" top="0.75" bottom="0.75" header="0.3" footer="0.3"/>
  <pageSetup paperSize="9" scale="54" fitToHeight="0" orientation="landscape" r:id="rId5"/>
  <headerFooter alignWithMargins="0">
    <oddFooter>&amp;R&amp;"Book Antiqua,Bold"&amp;10Schedule-1/ Page &amp;P of &amp;N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Y133"/>
  <sheetViews>
    <sheetView view="pageBreakPreview" topLeftCell="A33" zoomScale="90" zoomScaleNormal="100" zoomScaleSheetLayoutView="90" workbookViewId="0">
      <selection activeCell="I31" sqref="I31"/>
    </sheetView>
  </sheetViews>
  <sheetFormatPr defaultRowHeight="16.5" x14ac:dyDescent="0.3"/>
  <cols>
    <col min="1" max="1" width="9.75" style="229" customWidth="1"/>
    <col min="2" max="2" width="10.875" style="229" bestFit="1" customWidth="1"/>
    <col min="3" max="3" width="8" style="229" bestFit="1" customWidth="1"/>
    <col min="4" max="4" width="31.75" style="229" bestFit="1" customWidth="1"/>
    <col min="5" max="5" width="13.5" style="229" bestFit="1" customWidth="1"/>
    <col min="6" max="6" width="60" style="230" customWidth="1"/>
    <col min="7" max="7" width="4.75" style="229" bestFit="1" customWidth="1"/>
    <col min="8" max="8" width="8.625" style="229" bestFit="1" customWidth="1"/>
    <col min="9" max="9" width="17.375" style="231" customWidth="1"/>
    <col min="10" max="10" width="13.875" style="231" customWidth="1"/>
    <col min="11" max="11" width="9" style="220" hidden="1" customWidth="1"/>
    <col min="12" max="13" width="9" style="221" hidden="1" customWidth="1"/>
    <col min="14" max="14" width="9" style="220" hidden="1" customWidth="1"/>
    <col min="15" max="20" width="9" style="220" customWidth="1"/>
    <col min="21" max="32" width="9" style="220"/>
    <col min="33" max="16384" width="9" style="221"/>
  </cols>
  <sheetData>
    <row r="1" spans="1:36" ht="18" customHeight="1" x14ac:dyDescent="0.3">
      <c r="A1" s="215" t="str">
        <f>Cover!B3</f>
        <v>Specification No: CC/NT/W-TELE/DOM/A06/24/05146</v>
      </c>
      <c r="B1" s="215"/>
      <c r="C1" s="215"/>
      <c r="D1" s="215"/>
      <c r="E1" s="215"/>
      <c r="F1" s="216"/>
      <c r="G1" s="217"/>
      <c r="H1" s="217"/>
      <c r="I1" s="218"/>
      <c r="J1" s="219" t="s">
        <v>112</v>
      </c>
    </row>
    <row r="2" spans="1:36" ht="6.75" customHeight="1" x14ac:dyDescent="0.3">
      <c r="A2" s="222"/>
      <c r="B2" s="222"/>
      <c r="C2" s="222"/>
      <c r="D2" s="222"/>
      <c r="E2" s="222"/>
      <c r="F2" s="223"/>
      <c r="G2" s="222"/>
      <c r="H2" s="222"/>
      <c r="I2" s="221"/>
      <c r="J2" s="221"/>
    </row>
    <row r="3" spans="1:36" ht="75.75" customHeight="1" x14ac:dyDescent="0.3">
      <c r="A3" s="889" t="str">
        <f>Cover!$B$2</f>
        <v>Package- II (a): OPGW works for PDD Ladakh associated with Establishment of SLDC cum REMC for UT of Ladakh under consultancy services to PDD, Ladakh</v>
      </c>
      <c r="B3" s="889"/>
      <c r="C3" s="889"/>
      <c r="D3" s="889"/>
      <c r="E3" s="889"/>
      <c r="F3" s="889"/>
      <c r="G3" s="889"/>
      <c r="H3" s="889"/>
      <c r="I3" s="889"/>
      <c r="J3" s="889"/>
      <c r="K3" s="224"/>
      <c r="L3" s="225"/>
      <c r="M3" s="226"/>
      <c r="O3" s="227"/>
      <c r="R3" s="890"/>
      <c r="S3" s="890"/>
      <c r="AG3" s="220"/>
      <c r="AH3" s="220"/>
      <c r="AI3" s="220"/>
      <c r="AJ3" s="220"/>
    </row>
    <row r="4" spans="1:36" ht="21.95" customHeight="1" x14ac:dyDescent="0.3">
      <c r="A4" s="891" t="s">
        <v>4</v>
      </c>
      <c r="B4" s="891"/>
      <c r="C4" s="891"/>
      <c r="D4" s="891"/>
      <c r="E4" s="891"/>
      <c r="F4" s="891"/>
      <c r="G4" s="891"/>
      <c r="H4" s="891"/>
      <c r="I4" s="891"/>
      <c r="J4" s="891"/>
      <c r="K4" s="228"/>
    </row>
    <row r="5" spans="1:36" ht="15" customHeight="1" x14ac:dyDescent="0.3">
      <c r="J5" s="221"/>
    </row>
    <row r="6" spans="1:36" ht="18" customHeight="1" x14ac:dyDescent="0.3">
      <c r="A6" s="232" t="str">
        <f>'Sch-1'!A6</f>
        <v>Bidder’s Name and Address (Lead Partner) :</v>
      </c>
      <c r="B6" s="232"/>
      <c r="C6" s="232"/>
      <c r="D6" s="232"/>
      <c r="E6" s="233"/>
      <c r="F6" s="234"/>
      <c r="G6" s="235"/>
      <c r="H6" s="235"/>
      <c r="I6" s="236" t="s">
        <v>5</v>
      </c>
      <c r="J6" s="221"/>
      <c r="K6" s="237"/>
    </row>
    <row r="7" spans="1:36" x14ac:dyDescent="0.3">
      <c r="A7" s="892"/>
      <c r="B7" s="892"/>
      <c r="C7" s="892"/>
      <c r="D7" s="892"/>
      <c r="E7" s="892"/>
      <c r="F7" s="892"/>
      <c r="G7" s="892"/>
      <c r="H7" s="892"/>
      <c r="I7" s="238" t="str">
        <f>'[1]Sch-1'!M7</f>
        <v>Contracts Services, 3rd Floor</v>
      </c>
      <c r="J7" s="221"/>
      <c r="K7" s="237"/>
    </row>
    <row r="8" spans="1:36" ht="18" customHeight="1" x14ac:dyDescent="0.3">
      <c r="A8" s="882" t="s">
        <v>7</v>
      </c>
      <c r="B8" s="882"/>
      <c r="C8" s="883" t="str">
        <f>IF('[1]Sch-1'!C8=0, "", '[1]Sch-1'!C8)</f>
        <v/>
      </c>
      <c r="D8" s="883"/>
      <c r="E8" s="883"/>
      <c r="I8" s="238" t="str">
        <f>'[1]Sch-1'!M8</f>
        <v>Power Grid Corporation of India Ltd.,</v>
      </c>
      <c r="J8" s="221"/>
      <c r="K8" s="237"/>
    </row>
    <row r="9" spans="1:36" ht="18" customHeight="1" x14ac:dyDescent="0.3">
      <c r="A9" s="882" t="s">
        <v>9</v>
      </c>
      <c r="B9" s="882"/>
      <c r="C9" s="883" t="str">
        <f>'Sch-1'!C8:E8</f>
        <v/>
      </c>
      <c r="D9" s="883"/>
      <c r="E9" s="883"/>
      <c r="I9" s="238" t="str">
        <f>'[1]Sch-1'!M9</f>
        <v>"Saudamini", Plot No.-2</v>
      </c>
      <c r="J9" s="221"/>
      <c r="K9" s="237"/>
    </row>
    <row r="10" spans="1:36" ht="18" customHeight="1" x14ac:dyDescent="0.3">
      <c r="A10" s="235"/>
      <c r="B10" s="235"/>
      <c r="C10" s="883" t="str">
        <f>'Sch-1'!C9:E9</f>
        <v/>
      </c>
      <c r="D10" s="883"/>
      <c r="E10" s="883"/>
      <c r="I10" s="238" t="str">
        <f>'[1]Sch-1'!M10</f>
        <v xml:space="preserve">Sector-29, </v>
      </c>
      <c r="J10" s="221"/>
      <c r="K10" s="237"/>
    </row>
    <row r="11" spans="1:36" ht="18" customHeight="1" x14ac:dyDescent="0.3">
      <c r="A11" s="235"/>
      <c r="B11" s="235"/>
      <c r="C11" s="883" t="str">
        <f>'Sch-1'!C10:E10</f>
        <v/>
      </c>
      <c r="D11" s="883"/>
      <c r="E11" s="883"/>
      <c r="I11" s="238" t="str">
        <f>'[1]Sch-1'!M11</f>
        <v>Gurugram (Haryana) - 122001</v>
      </c>
      <c r="J11" s="221"/>
      <c r="K11" s="237"/>
    </row>
    <row r="12" spans="1:36" ht="18" customHeight="1" x14ac:dyDescent="0.3">
      <c r="A12" s="235"/>
      <c r="B12" s="235"/>
      <c r="C12" s="239" t="str">
        <f>'Sch-1'!C11:E11</f>
        <v/>
      </c>
      <c r="D12" s="239"/>
      <c r="E12" s="239"/>
      <c r="I12" s="238"/>
      <c r="J12" s="221"/>
      <c r="K12" s="237"/>
    </row>
    <row r="13" spans="1:36" ht="18" customHeight="1" x14ac:dyDescent="0.3">
      <c r="A13" s="235"/>
      <c r="B13" s="235"/>
      <c r="C13" s="235"/>
      <c r="D13" s="235"/>
      <c r="E13" s="235"/>
      <c r="F13" s="239"/>
      <c r="G13" s="795"/>
      <c r="H13" s="795"/>
      <c r="I13" s="238"/>
      <c r="J13" s="221"/>
      <c r="K13" s="237"/>
    </row>
    <row r="14" spans="1:36" s="241" customFormat="1" ht="25.5" customHeight="1" x14ac:dyDescent="0.3">
      <c r="A14" s="884" t="s">
        <v>113</v>
      </c>
      <c r="B14" s="884"/>
      <c r="C14" s="884"/>
      <c r="D14" s="884"/>
      <c r="E14" s="884"/>
      <c r="F14" s="884"/>
      <c r="G14" s="884"/>
      <c r="H14" s="884"/>
      <c r="I14" s="884"/>
      <c r="J14" s="884"/>
      <c r="K14" s="240"/>
      <c r="N14" s="242"/>
      <c r="O14" s="242"/>
      <c r="P14" s="242"/>
      <c r="Q14" s="242"/>
      <c r="R14" s="242"/>
      <c r="S14" s="242"/>
      <c r="T14" s="242"/>
      <c r="U14" s="242"/>
      <c r="V14" s="242"/>
      <c r="W14" s="242"/>
      <c r="X14" s="242"/>
      <c r="Y14" s="242"/>
      <c r="Z14" s="242"/>
      <c r="AA14" s="242"/>
      <c r="AB14" s="242"/>
      <c r="AC14" s="242"/>
      <c r="AD14" s="242"/>
      <c r="AE14" s="242"/>
      <c r="AF14" s="242"/>
    </row>
    <row r="15" spans="1:36" x14ac:dyDescent="0.3">
      <c r="A15" s="235"/>
      <c r="B15" s="235"/>
      <c r="C15" s="235"/>
      <c r="D15" s="235"/>
      <c r="E15" s="235"/>
      <c r="F15" s="243"/>
      <c r="G15" s="233"/>
      <c r="H15" s="233"/>
      <c r="I15" s="885" t="s">
        <v>15</v>
      </c>
      <c r="J15" s="885"/>
      <c r="K15" s="244"/>
    </row>
    <row r="16" spans="1:36" ht="105" x14ac:dyDescent="0.3">
      <c r="A16" s="245" t="s">
        <v>17</v>
      </c>
      <c r="B16" s="245" t="s">
        <v>18</v>
      </c>
      <c r="C16" s="245" t="s">
        <v>19</v>
      </c>
      <c r="D16" s="245" t="s">
        <v>20</v>
      </c>
      <c r="E16" s="245" t="s">
        <v>21</v>
      </c>
      <c r="F16" s="246" t="s">
        <v>114</v>
      </c>
      <c r="G16" s="247" t="s">
        <v>27</v>
      </c>
      <c r="H16" s="247" t="s">
        <v>115</v>
      </c>
      <c r="I16" s="245" t="s">
        <v>116</v>
      </c>
      <c r="J16" s="245" t="s">
        <v>117</v>
      </c>
    </row>
    <row r="17" spans="1:51" x14ac:dyDescent="0.3">
      <c r="A17" s="248">
        <v>1</v>
      </c>
      <c r="B17" s="248">
        <v>2</v>
      </c>
      <c r="C17" s="248">
        <v>3</v>
      </c>
      <c r="D17" s="248">
        <v>4</v>
      </c>
      <c r="E17" s="248">
        <v>5</v>
      </c>
      <c r="F17" s="248">
        <v>4</v>
      </c>
      <c r="G17" s="248">
        <v>5</v>
      </c>
      <c r="H17" s="248">
        <v>6</v>
      </c>
      <c r="I17" s="248">
        <v>7</v>
      </c>
      <c r="J17" s="248" t="s">
        <v>118</v>
      </c>
      <c r="K17" s="249"/>
    </row>
    <row r="18" spans="1:51" s="10" customFormat="1" ht="21.75" customHeight="1" x14ac:dyDescent="0.3">
      <c r="A18" s="756"/>
      <c r="B18" s="886" t="str">
        <f>'Sch-1'!B18</f>
        <v xml:space="preserve">OPGW BOQ       </v>
      </c>
      <c r="C18" s="886"/>
      <c r="D18" s="886"/>
      <c r="E18" s="886"/>
      <c r="F18" s="886"/>
      <c r="G18" s="886"/>
      <c r="H18" s="886"/>
      <c r="I18" s="886"/>
      <c r="J18" s="886"/>
      <c r="K18" s="757"/>
      <c r="L18" s="757"/>
      <c r="M18" s="757"/>
      <c r="N18" s="757"/>
      <c r="O18" s="220"/>
      <c r="P18" s="44"/>
      <c r="Q18" s="44"/>
      <c r="R18" s="44"/>
      <c r="S18" s="45"/>
      <c r="T18" s="46"/>
      <c r="U18" s="46"/>
      <c r="V18" s="46"/>
      <c r="W18" s="46"/>
      <c r="X18" s="9"/>
      <c r="Y18" s="9"/>
      <c r="AA18" s="11"/>
      <c r="AB18" s="11"/>
      <c r="AI18" s="34"/>
      <c r="AL18" s="9"/>
      <c r="AM18" s="9"/>
      <c r="AN18" s="9"/>
      <c r="AO18" s="9"/>
      <c r="AP18" s="9"/>
      <c r="AQ18" s="9"/>
      <c r="AR18" s="9"/>
      <c r="AS18" s="9"/>
      <c r="AT18" s="9"/>
      <c r="AU18" s="9"/>
      <c r="AV18" s="9"/>
      <c r="AW18" s="9"/>
      <c r="AX18" s="9"/>
      <c r="AY18" s="9"/>
    </row>
    <row r="19" spans="1:51" s="231" customFormat="1" x14ac:dyDescent="0.3">
      <c r="A19" s="250">
        <f>'Sch-1'!A19</f>
        <v>1</v>
      </c>
      <c r="B19" s="744">
        <v>7000021028</v>
      </c>
      <c r="C19" s="745" t="s">
        <v>390</v>
      </c>
      <c r="D19" s="745" t="s">
        <v>391</v>
      </c>
      <c r="E19" s="744">
        <v>1000030940</v>
      </c>
      <c r="F19" s="744" t="s">
        <v>340</v>
      </c>
      <c r="G19" s="745" t="s">
        <v>341</v>
      </c>
      <c r="H19" s="745">
        <v>569.36</v>
      </c>
      <c r="I19" s="251"/>
      <c r="J19" s="252" t="str">
        <f t="shared" ref="J19:J45" si="0">IF(I19=0, "Included",IF(ISERROR(H19*I19), I19, H19*I19))</f>
        <v>Included</v>
      </c>
      <c r="K19" s="253">
        <f t="shared" ref="K19:K45" si="1">+H19*I19</f>
        <v>0</v>
      </c>
      <c r="M19" s="221"/>
    </row>
    <row r="20" spans="1:51" s="231" customFormat="1" x14ac:dyDescent="0.3">
      <c r="A20" s="250">
        <v>2</v>
      </c>
      <c r="B20" s="744">
        <v>7000021028</v>
      </c>
      <c r="C20" s="745" t="s">
        <v>392</v>
      </c>
      <c r="D20" s="745" t="s">
        <v>391</v>
      </c>
      <c r="E20" s="744">
        <v>1000020444</v>
      </c>
      <c r="F20" s="744" t="s">
        <v>361</v>
      </c>
      <c r="G20" s="745" t="s">
        <v>34</v>
      </c>
      <c r="H20" s="745">
        <v>101</v>
      </c>
      <c r="I20" s="251"/>
      <c r="J20" s="254" t="str">
        <f t="shared" si="0"/>
        <v>Included</v>
      </c>
      <c r="K20" s="253">
        <f t="shared" si="1"/>
        <v>0</v>
      </c>
      <c r="M20" s="221"/>
    </row>
    <row r="21" spans="1:51" s="231" customFormat="1" x14ac:dyDescent="0.3">
      <c r="A21" s="250">
        <f>'Sch-1'!A21</f>
        <v>3</v>
      </c>
      <c r="B21" s="744">
        <v>7000021028</v>
      </c>
      <c r="C21" s="745" t="s">
        <v>393</v>
      </c>
      <c r="D21" s="745" t="s">
        <v>391</v>
      </c>
      <c r="E21" s="744">
        <v>1000033144</v>
      </c>
      <c r="F21" s="744" t="s">
        <v>362</v>
      </c>
      <c r="G21" s="745" t="s">
        <v>342</v>
      </c>
      <c r="H21" s="745">
        <v>58</v>
      </c>
      <c r="I21" s="251"/>
      <c r="J21" s="254" t="str">
        <f t="shared" si="0"/>
        <v>Included</v>
      </c>
      <c r="K21" s="253">
        <f t="shared" si="1"/>
        <v>0</v>
      </c>
      <c r="M21" s="221"/>
    </row>
    <row r="22" spans="1:51" s="231" customFormat="1" ht="31.5" x14ac:dyDescent="0.3">
      <c r="A22" s="250">
        <v>3</v>
      </c>
      <c r="B22" s="744">
        <v>7000021028</v>
      </c>
      <c r="C22" s="745" t="s">
        <v>394</v>
      </c>
      <c r="D22" s="745" t="s">
        <v>391</v>
      </c>
      <c r="E22" s="744">
        <v>1000031039</v>
      </c>
      <c r="F22" s="744" t="s">
        <v>363</v>
      </c>
      <c r="G22" s="745" t="s">
        <v>342</v>
      </c>
      <c r="H22" s="745">
        <v>241</v>
      </c>
      <c r="I22" s="251"/>
      <c r="J22" s="254" t="str">
        <f t="shared" si="0"/>
        <v>Included</v>
      </c>
      <c r="K22" s="253">
        <f t="shared" si="1"/>
        <v>0</v>
      </c>
      <c r="M22" s="221"/>
    </row>
    <row r="23" spans="1:51" s="231" customFormat="1" ht="31.5" x14ac:dyDescent="0.3">
      <c r="A23" s="250">
        <f>'Sch-1'!A23</f>
        <v>5</v>
      </c>
      <c r="B23" s="744">
        <v>7000021028</v>
      </c>
      <c r="C23" s="745" t="s">
        <v>395</v>
      </c>
      <c r="D23" s="745" t="s">
        <v>391</v>
      </c>
      <c r="E23" s="744">
        <v>1000033146</v>
      </c>
      <c r="F23" s="744" t="s">
        <v>364</v>
      </c>
      <c r="G23" s="745" t="s">
        <v>342</v>
      </c>
      <c r="H23" s="745">
        <v>2450</v>
      </c>
      <c r="I23" s="251"/>
      <c r="J23" s="254" t="str">
        <f t="shared" si="0"/>
        <v>Included</v>
      </c>
      <c r="K23" s="253">
        <f t="shared" si="1"/>
        <v>0</v>
      </c>
      <c r="M23" s="221"/>
    </row>
    <row r="24" spans="1:51" s="231" customFormat="1" ht="47.25" x14ac:dyDescent="0.3">
      <c r="A24" s="250">
        <v>4</v>
      </c>
      <c r="B24" s="744">
        <v>7000021028</v>
      </c>
      <c r="C24" s="745" t="s">
        <v>396</v>
      </c>
      <c r="D24" s="745" t="s">
        <v>391</v>
      </c>
      <c r="E24" s="744">
        <v>1000031041</v>
      </c>
      <c r="F24" s="744" t="s">
        <v>365</v>
      </c>
      <c r="G24" s="745" t="s">
        <v>342</v>
      </c>
      <c r="H24" s="745">
        <v>55</v>
      </c>
      <c r="I24" s="251"/>
      <c r="J24" s="254" t="str">
        <f t="shared" si="0"/>
        <v>Included</v>
      </c>
      <c r="K24" s="253">
        <f t="shared" si="1"/>
        <v>0</v>
      </c>
      <c r="M24" s="221"/>
    </row>
    <row r="25" spans="1:51" s="231" customFormat="1" x14ac:dyDescent="0.3">
      <c r="A25" s="250">
        <f>'Sch-1'!A25</f>
        <v>7</v>
      </c>
      <c r="B25" s="744">
        <v>7000021028</v>
      </c>
      <c r="C25" s="745" t="s">
        <v>397</v>
      </c>
      <c r="D25" s="745" t="s">
        <v>391</v>
      </c>
      <c r="E25" s="744">
        <v>1000022417</v>
      </c>
      <c r="F25" s="744" t="s">
        <v>343</v>
      </c>
      <c r="G25" s="745" t="s">
        <v>34</v>
      </c>
      <c r="H25" s="745">
        <v>11294</v>
      </c>
      <c r="I25" s="251"/>
      <c r="J25" s="254" t="str">
        <f t="shared" si="0"/>
        <v>Included</v>
      </c>
      <c r="K25" s="253">
        <f t="shared" si="1"/>
        <v>0</v>
      </c>
      <c r="M25" s="221"/>
    </row>
    <row r="26" spans="1:51" s="231" customFormat="1" x14ac:dyDescent="0.3">
      <c r="A26" s="250">
        <v>5</v>
      </c>
      <c r="B26" s="744">
        <v>7000021028</v>
      </c>
      <c r="C26" s="745" t="s">
        <v>398</v>
      </c>
      <c r="D26" s="745" t="s">
        <v>391</v>
      </c>
      <c r="E26" s="744">
        <v>1000010817</v>
      </c>
      <c r="F26" s="744" t="s">
        <v>366</v>
      </c>
      <c r="G26" s="745" t="s">
        <v>34</v>
      </c>
      <c r="H26" s="745">
        <v>5623</v>
      </c>
      <c r="I26" s="251"/>
      <c r="J26" s="254" t="str">
        <f t="shared" si="0"/>
        <v>Included</v>
      </c>
      <c r="K26" s="253">
        <f t="shared" si="1"/>
        <v>0</v>
      </c>
      <c r="M26" s="221"/>
    </row>
    <row r="27" spans="1:51" s="231" customFormat="1" x14ac:dyDescent="0.3">
      <c r="A27" s="250">
        <f>'Sch-1'!A27</f>
        <v>9</v>
      </c>
      <c r="B27" s="744">
        <v>7000021028</v>
      </c>
      <c r="C27" s="745" t="s">
        <v>399</v>
      </c>
      <c r="D27" s="745" t="s">
        <v>391</v>
      </c>
      <c r="E27" s="744">
        <v>1000014198</v>
      </c>
      <c r="F27" s="744" t="s">
        <v>344</v>
      </c>
      <c r="G27" s="745" t="s">
        <v>34</v>
      </c>
      <c r="H27" s="745">
        <v>241</v>
      </c>
      <c r="I27" s="251"/>
      <c r="J27" s="254" t="str">
        <f t="shared" si="0"/>
        <v>Included</v>
      </c>
      <c r="K27" s="253">
        <f t="shared" si="1"/>
        <v>0</v>
      </c>
      <c r="M27" s="221"/>
    </row>
    <row r="28" spans="1:51" s="231" customFormat="1" x14ac:dyDescent="0.3">
      <c r="A28" s="250">
        <v>6</v>
      </c>
      <c r="B28" s="744">
        <v>7000021028</v>
      </c>
      <c r="C28" s="745" t="s">
        <v>400</v>
      </c>
      <c r="D28" s="745" t="s">
        <v>391</v>
      </c>
      <c r="E28" s="744">
        <v>1000023471</v>
      </c>
      <c r="F28" s="744" t="s">
        <v>345</v>
      </c>
      <c r="G28" s="745" t="s">
        <v>34</v>
      </c>
      <c r="H28" s="745">
        <v>35</v>
      </c>
      <c r="I28" s="251"/>
      <c r="J28" s="254" t="str">
        <f t="shared" si="0"/>
        <v>Included</v>
      </c>
      <c r="K28" s="253">
        <f t="shared" si="1"/>
        <v>0</v>
      </c>
      <c r="M28" s="221"/>
    </row>
    <row r="29" spans="1:51" s="231" customFormat="1" ht="31.5" x14ac:dyDescent="0.3">
      <c r="A29" s="250">
        <f>'Sch-1'!A29</f>
        <v>11</v>
      </c>
      <c r="B29" s="744">
        <v>7000021028</v>
      </c>
      <c r="C29" s="745" t="s">
        <v>401</v>
      </c>
      <c r="D29" s="745" t="s">
        <v>391</v>
      </c>
      <c r="E29" s="744">
        <v>1000030942</v>
      </c>
      <c r="F29" s="744" t="s">
        <v>421</v>
      </c>
      <c r="G29" s="745" t="s">
        <v>341</v>
      </c>
      <c r="H29" s="745">
        <v>15</v>
      </c>
      <c r="I29" s="251"/>
      <c r="J29" s="254" t="str">
        <f t="shared" si="0"/>
        <v>Included</v>
      </c>
      <c r="K29" s="253">
        <f t="shared" si="1"/>
        <v>0</v>
      </c>
      <c r="M29" s="221"/>
    </row>
    <row r="30" spans="1:51" s="231" customFormat="1" x14ac:dyDescent="0.3">
      <c r="A30" s="250">
        <v>7</v>
      </c>
      <c r="B30" s="744">
        <v>7000021028</v>
      </c>
      <c r="C30" s="745" t="s">
        <v>402</v>
      </c>
      <c r="D30" s="745" t="s">
        <v>403</v>
      </c>
      <c r="E30" s="744">
        <v>1000030940</v>
      </c>
      <c r="F30" s="744" t="s">
        <v>340</v>
      </c>
      <c r="G30" s="745" t="s">
        <v>341</v>
      </c>
      <c r="H30" s="745">
        <v>19.920000000000002</v>
      </c>
      <c r="I30" s="251"/>
      <c r="J30" s="254" t="str">
        <f t="shared" si="0"/>
        <v>Included</v>
      </c>
      <c r="K30" s="253">
        <f t="shared" si="1"/>
        <v>0</v>
      </c>
      <c r="M30" s="221"/>
    </row>
    <row r="31" spans="1:51" s="231" customFormat="1" x14ac:dyDescent="0.3">
      <c r="A31" s="250">
        <f>'Sch-1'!A31</f>
        <v>13</v>
      </c>
      <c r="B31" s="744">
        <v>7000021028</v>
      </c>
      <c r="C31" s="745" t="s">
        <v>404</v>
      </c>
      <c r="D31" s="745" t="s">
        <v>403</v>
      </c>
      <c r="E31" s="744">
        <v>1000020444</v>
      </c>
      <c r="F31" s="744" t="s">
        <v>361</v>
      </c>
      <c r="G31" s="745" t="s">
        <v>34</v>
      </c>
      <c r="H31" s="745">
        <v>4</v>
      </c>
      <c r="I31" s="251"/>
      <c r="J31" s="254" t="str">
        <f t="shared" si="0"/>
        <v>Included</v>
      </c>
      <c r="K31" s="253">
        <f t="shared" si="1"/>
        <v>0</v>
      </c>
      <c r="M31" s="221"/>
    </row>
    <row r="32" spans="1:51" s="231" customFormat="1" x14ac:dyDescent="0.3">
      <c r="A32" s="250">
        <v>8</v>
      </c>
      <c r="B32" s="744">
        <v>7000021028</v>
      </c>
      <c r="C32" s="745" t="s">
        <v>405</v>
      </c>
      <c r="D32" s="745" t="s">
        <v>403</v>
      </c>
      <c r="E32" s="744">
        <v>1000033144</v>
      </c>
      <c r="F32" s="744" t="s">
        <v>362</v>
      </c>
      <c r="G32" s="745" t="s">
        <v>342</v>
      </c>
      <c r="H32" s="745">
        <v>2</v>
      </c>
      <c r="I32" s="251"/>
      <c r="J32" s="254" t="str">
        <f t="shared" si="0"/>
        <v>Included</v>
      </c>
      <c r="K32" s="253">
        <f t="shared" si="1"/>
        <v>0</v>
      </c>
      <c r="M32" s="221"/>
    </row>
    <row r="33" spans="1:32" s="231" customFormat="1" ht="31.5" x14ac:dyDescent="0.3">
      <c r="A33" s="250">
        <f>'Sch-1'!A33</f>
        <v>15</v>
      </c>
      <c r="B33" s="744">
        <v>7000021028</v>
      </c>
      <c r="C33" s="745" t="s">
        <v>406</v>
      </c>
      <c r="D33" s="745" t="s">
        <v>403</v>
      </c>
      <c r="E33" s="744">
        <v>1000031039</v>
      </c>
      <c r="F33" s="744" t="s">
        <v>363</v>
      </c>
      <c r="G33" s="745" t="s">
        <v>342</v>
      </c>
      <c r="H33" s="745">
        <v>9</v>
      </c>
      <c r="I33" s="251"/>
      <c r="J33" s="254" t="str">
        <f t="shared" si="0"/>
        <v>Included</v>
      </c>
      <c r="K33" s="253">
        <f t="shared" si="1"/>
        <v>0</v>
      </c>
      <c r="M33" s="221"/>
    </row>
    <row r="34" spans="1:32" s="231" customFormat="1" ht="31.5" x14ac:dyDescent="0.3">
      <c r="A34" s="250">
        <v>9</v>
      </c>
      <c r="B34" s="744">
        <v>7000021028</v>
      </c>
      <c r="C34" s="745" t="s">
        <v>407</v>
      </c>
      <c r="D34" s="745" t="s">
        <v>403</v>
      </c>
      <c r="E34" s="744">
        <v>1000033146</v>
      </c>
      <c r="F34" s="744" t="s">
        <v>364</v>
      </c>
      <c r="G34" s="745" t="s">
        <v>342</v>
      </c>
      <c r="H34" s="745">
        <v>86</v>
      </c>
      <c r="I34" s="251"/>
      <c r="J34" s="254" t="str">
        <f t="shared" si="0"/>
        <v>Included</v>
      </c>
      <c r="K34" s="253">
        <f t="shared" si="1"/>
        <v>0</v>
      </c>
      <c r="M34" s="221"/>
    </row>
    <row r="35" spans="1:32" s="231" customFormat="1" ht="47.25" x14ac:dyDescent="0.3">
      <c r="A35" s="250">
        <f>'Sch-1'!A35</f>
        <v>17</v>
      </c>
      <c r="B35" s="744">
        <v>7000021028</v>
      </c>
      <c r="C35" s="745" t="s">
        <v>408</v>
      </c>
      <c r="D35" s="745" t="s">
        <v>403</v>
      </c>
      <c r="E35" s="744">
        <v>1000031041</v>
      </c>
      <c r="F35" s="744" t="s">
        <v>365</v>
      </c>
      <c r="G35" s="745" t="s">
        <v>342</v>
      </c>
      <c r="H35" s="745">
        <v>2</v>
      </c>
      <c r="I35" s="251"/>
      <c r="J35" s="254" t="str">
        <f t="shared" si="0"/>
        <v>Included</v>
      </c>
      <c r="K35" s="253">
        <f t="shared" si="1"/>
        <v>0</v>
      </c>
      <c r="M35" s="221"/>
    </row>
    <row r="36" spans="1:32" s="231" customFormat="1" x14ac:dyDescent="0.3">
      <c r="A36" s="250">
        <v>10</v>
      </c>
      <c r="B36" s="744">
        <v>7000021028</v>
      </c>
      <c r="C36" s="745" t="s">
        <v>409</v>
      </c>
      <c r="D36" s="745" t="s">
        <v>403</v>
      </c>
      <c r="E36" s="744">
        <v>1000022417</v>
      </c>
      <c r="F36" s="744" t="s">
        <v>343</v>
      </c>
      <c r="G36" s="745" t="s">
        <v>34</v>
      </c>
      <c r="H36" s="745">
        <v>396</v>
      </c>
      <c r="I36" s="251"/>
      <c r="J36" s="254" t="str">
        <f t="shared" si="0"/>
        <v>Included</v>
      </c>
      <c r="K36" s="253">
        <f t="shared" si="1"/>
        <v>0</v>
      </c>
      <c r="M36" s="221"/>
    </row>
    <row r="37" spans="1:32" s="231" customFormat="1" x14ac:dyDescent="0.3">
      <c r="A37" s="250">
        <f>'Sch-1'!A37</f>
        <v>19</v>
      </c>
      <c r="B37" s="744">
        <v>7000021028</v>
      </c>
      <c r="C37" s="745" t="s">
        <v>410</v>
      </c>
      <c r="D37" s="745" t="s">
        <v>403</v>
      </c>
      <c r="E37" s="744">
        <v>1000010817</v>
      </c>
      <c r="F37" s="744" t="s">
        <v>366</v>
      </c>
      <c r="G37" s="745" t="s">
        <v>34</v>
      </c>
      <c r="H37" s="745">
        <v>197</v>
      </c>
      <c r="I37" s="251"/>
      <c r="J37" s="254" t="str">
        <f t="shared" si="0"/>
        <v>Included</v>
      </c>
      <c r="K37" s="253">
        <f t="shared" si="1"/>
        <v>0</v>
      </c>
      <c r="M37" s="221"/>
    </row>
    <row r="38" spans="1:32" s="231" customFormat="1" x14ac:dyDescent="0.3">
      <c r="A38" s="250">
        <v>11</v>
      </c>
      <c r="B38" s="744">
        <v>7000021028</v>
      </c>
      <c r="C38" s="745" t="s">
        <v>411</v>
      </c>
      <c r="D38" s="745" t="s">
        <v>403</v>
      </c>
      <c r="E38" s="744">
        <v>1000014198</v>
      </c>
      <c r="F38" s="744" t="s">
        <v>344</v>
      </c>
      <c r="G38" s="745" t="s">
        <v>34</v>
      </c>
      <c r="H38" s="745">
        <v>9</v>
      </c>
      <c r="I38" s="251"/>
      <c r="J38" s="254" t="str">
        <f t="shared" si="0"/>
        <v>Included</v>
      </c>
      <c r="K38" s="253">
        <f t="shared" si="1"/>
        <v>0</v>
      </c>
      <c r="M38" s="221"/>
    </row>
    <row r="39" spans="1:32" s="231" customFormat="1" ht="31.5" x14ac:dyDescent="0.3">
      <c r="A39" s="250">
        <f>'Sch-1'!A39</f>
        <v>21</v>
      </c>
      <c r="B39" s="744">
        <v>7000021028</v>
      </c>
      <c r="C39" s="745" t="s">
        <v>412</v>
      </c>
      <c r="D39" s="745" t="s">
        <v>403</v>
      </c>
      <c r="E39" s="744">
        <v>1000030942</v>
      </c>
      <c r="F39" s="744" t="s">
        <v>421</v>
      </c>
      <c r="G39" s="745" t="s">
        <v>341</v>
      </c>
      <c r="H39" s="745">
        <v>1</v>
      </c>
      <c r="I39" s="251"/>
      <c r="J39" s="254" t="str">
        <f t="shared" si="0"/>
        <v>Included</v>
      </c>
      <c r="K39" s="253">
        <f t="shared" si="1"/>
        <v>0</v>
      </c>
      <c r="M39" s="221"/>
    </row>
    <row r="40" spans="1:32" s="231" customFormat="1" x14ac:dyDescent="0.3">
      <c r="A40" s="250">
        <v>12</v>
      </c>
      <c r="B40" s="744">
        <v>7000021028</v>
      </c>
      <c r="C40" s="745" t="s">
        <v>413</v>
      </c>
      <c r="D40" s="745" t="s">
        <v>414</v>
      </c>
      <c r="E40" s="744">
        <v>1000030834</v>
      </c>
      <c r="F40" s="744" t="s">
        <v>422</v>
      </c>
      <c r="G40" s="745" t="s">
        <v>341</v>
      </c>
      <c r="H40" s="745">
        <v>10</v>
      </c>
      <c r="I40" s="251"/>
      <c r="J40" s="254" t="str">
        <f t="shared" si="0"/>
        <v>Included</v>
      </c>
      <c r="K40" s="253">
        <f t="shared" si="1"/>
        <v>0</v>
      </c>
      <c r="M40" s="221"/>
    </row>
    <row r="41" spans="1:32" s="231" customFormat="1" ht="47.25" x14ac:dyDescent="0.3">
      <c r="A41" s="250">
        <f>'Sch-1'!A41</f>
        <v>23</v>
      </c>
      <c r="B41" s="744">
        <v>7000021028</v>
      </c>
      <c r="C41" s="745" t="s">
        <v>415</v>
      </c>
      <c r="D41" s="745" t="s">
        <v>414</v>
      </c>
      <c r="E41" s="744">
        <v>1000034328</v>
      </c>
      <c r="F41" s="744" t="s">
        <v>423</v>
      </c>
      <c r="G41" s="745" t="s">
        <v>342</v>
      </c>
      <c r="H41" s="745">
        <v>10</v>
      </c>
      <c r="I41" s="251"/>
      <c r="J41" s="254" t="str">
        <f t="shared" si="0"/>
        <v>Included</v>
      </c>
      <c r="K41" s="253">
        <f t="shared" si="1"/>
        <v>0</v>
      </c>
      <c r="M41" s="221"/>
    </row>
    <row r="42" spans="1:32" s="231" customFormat="1" x14ac:dyDescent="0.3">
      <c r="A42" s="250">
        <v>13</v>
      </c>
      <c r="B42" s="744">
        <v>7000021028</v>
      </c>
      <c r="C42" s="745" t="s">
        <v>416</v>
      </c>
      <c r="D42" s="745" t="s">
        <v>414</v>
      </c>
      <c r="E42" s="744">
        <v>1000014198</v>
      </c>
      <c r="F42" s="744" t="s">
        <v>344</v>
      </c>
      <c r="G42" s="745" t="s">
        <v>34</v>
      </c>
      <c r="H42" s="745">
        <v>5</v>
      </c>
      <c r="I42" s="251"/>
      <c r="J42" s="254" t="str">
        <f t="shared" si="0"/>
        <v>Included</v>
      </c>
      <c r="K42" s="253">
        <f t="shared" si="1"/>
        <v>0</v>
      </c>
      <c r="M42" s="221"/>
    </row>
    <row r="43" spans="1:32" s="231" customFormat="1" x14ac:dyDescent="0.3">
      <c r="A43" s="250">
        <f>'Sch-1'!A43</f>
        <v>25</v>
      </c>
      <c r="B43" s="744">
        <v>7000021028</v>
      </c>
      <c r="C43" s="745" t="s">
        <v>417</v>
      </c>
      <c r="D43" s="745" t="s">
        <v>418</v>
      </c>
      <c r="E43" s="744">
        <v>1000030834</v>
      </c>
      <c r="F43" s="744" t="s">
        <v>422</v>
      </c>
      <c r="G43" s="745" t="s">
        <v>341</v>
      </c>
      <c r="H43" s="745">
        <v>1</v>
      </c>
      <c r="I43" s="251"/>
      <c r="J43" s="254" t="str">
        <f t="shared" si="0"/>
        <v>Included</v>
      </c>
      <c r="K43" s="253">
        <f t="shared" si="1"/>
        <v>0</v>
      </c>
      <c r="M43" s="221"/>
    </row>
    <row r="44" spans="1:32" s="231" customFormat="1" ht="47.25" x14ac:dyDescent="0.3">
      <c r="A44" s="250">
        <v>14</v>
      </c>
      <c r="B44" s="744">
        <v>7000021028</v>
      </c>
      <c r="C44" s="745" t="s">
        <v>419</v>
      </c>
      <c r="D44" s="745" t="s">
        <v>418</v>
      </c>
      <c r="E44" s="744">
        <v>1000034328</v>
      </c>
      <c r="F44" s="744" t="s">
        <v>423</v>
      </c>
      <c r="G44" s="745" t="s">
        <v>342</v>
      </c>
      <c r="H44" s="745">
        <v>1</v>
      </c>
      <c r="I44" s="251"/>
      <c r="J44" s="254" t="str">
        <f t="shared" si="0"/>
        <v>Included</v>
      </c>
      <c r="K44" s="253">
        <f t="shared" si="1"/>
        <v>0</v>
      </c>
      <c r="M44" s="221"/>
    </row>
    <row r="45" spans="1:32" s="231" customFormat="1" x14ac:dyDescent="0.3">
      <c r="A45" s="250">
        <f>'Sch-1'!A45</f>
        <v>27</v>
      </c>
      <c r="B45" s="744">
        <v>7000021028</v>
      </c>
      <c r="C45" s="745" t="s">
        <v>420</v>
      </c>
      <c r="D45" s="745" t="s">
        <v>418</v>
      </c>
      <c r="E45" s="744">
        <v>1000014198</v>
      </c>
      <c r="F45" s="744" t="s">
        <v>344</v>
      </c>
      <c r="G45" s="745" t="s">
        <v>34</v>
      </c>
      <c r="H45" s="745">
        <v>1</v>
      </c>
      <c r="I45" s="251"/>
      <c r="J45" s="254" t="str">
        <f t="shared" si="0"/>
        <v>Included</v>
      </c>
      <c r="K45" s="253">
        <f t="shared" si="1"/>
        <v>0</v>
      </c>
      <c r="M45" s="221"/>
    </row>
    <row r="46" spans="1:32" s="231" customFormat="1" ht="17.25" customHeight="1" x14ac:dyDescent="0.3">
      <c r="A46" s="887"/>
      <c r="B46" s="888"/>
      <c r="C46" s="888"/>
      <c r="D46" s="888"/>
      <c r="E46" s="888"/>
      <c r="F46" s="888"/>
      <c r="G46" s="888"/>
      <c r="H46" s="888"/>
      <c r="I46" s="888"/>
      <c r="J46" s="888"/>
      <c r="K46" s="253"/>
      <c r="M46" s="221"/>
    </row>
    <row r="47" spans="1:32" ht="22.5" customHeight="1" x14ac:dyDescent="0.3">
      <c r="A47" s="255"/>
      <c r="B47" s="255"/>
      <c r="C47" s="255"/>
      <c r="D47" s="255"/>
      <c r="E47" s="255"/>
      <c r="F47" s="256" t="s">
        <v>119</v>
      </c>
      <c r="G47" s="257"/>
      <c r="H47" s="257"/>
      <c r="I47" s="258"/>
      <c r="J47" s="259">
        <f>SUM(J19:J46)</f>
        <v>0</v>
      </c>
      <c r="K47" s="220" t="e">
        <f>+SUM(#REF!)</f>
        <v>#REF!</v>
      </c>
      <c r="N47" s="221"/>
      <c r="O47" s="221"/>
      <c r="P47" s="221"/>
      <c r="Q47" s="221"/>
      <c r="R47" s="221"/>
      <c r="S47" s="221"/>
      <c r="T47" s="221"/>
      <c r="U47" s="221"/>
      <c r="V47" s="221"/>
      <c r="W47" s="221"/>
      <c r="X47" s="221"/>
      <c r="Y47" s="221"/>
      <c r="Z47" s="221"/>
      <c r="AA47" s="221"/>
      <c r="AB47" s="221"/>
      <c r="AC47" s="221"/>
      <c r="AD47" s="221"/>
      <c r="AE47" s="221"/>
      <c r="AF47" s="221"/>
    </row>
    <row r="48" spans="1:32" ht="18" customHeight="1" x14ac:dyDescent="0.3">
      <c r="A48" s="260"/>
      <c r="B48" s="260"/>
      <c r="C48" s="260"/>
      <c r="D48" s="260"/>
      <c r="E48" s="260"/>
      <c r="F48" s="261"/>
      <c r="G48" s="262"/>
      <c r="H48" s="262"/>
      <c r="I48" s="263"/>
      <c r="J48" s="264"/>
      <c r="N48" s="221"/>
      <c r="O48" s="221"/>
      <c r="P48" s="221"/>
      <c r="Q48" s="221"/>
      <c r="R48" s="221"/>
      <c r="S48" s="221"/>
      <c r="T48" s="221"/>
      <c r="U48" s="221"/>
      <c r="V48" s="221"/>
      <c r="W48" s="221"/>
      <c r="X48" s="221"/>
      <c r="Y48" s="221"/>
      <c r="Z48" s="221"/>
      <c r="AA48" s="221"/>
      <c r="AB48" s="221"/>
      <c r="AC48" s="221"/>
      <c r="AD48" s="221"/>
      <c r="AE48" s="221"/>
      <c r="AF48" s="221"/>
    </row>
    <row r="49" spans="1:32" ht="14.25" customHeight="1" x14ac:dyDescent="0.3">
      <c r="A49" s="260"/>
      <c r="B49" s="260"/>
      <c r="C49" s="260"/>
      <c r="D49" s="260"/>
      <c r="E49" s="260"/>
      <c r="F49" s="261"/>
      <c r="G49" s="262"/>
      <c r="H49" s="262"/>
      <c r="I49" s="263"/>
      <c r="J49" s="264"/>
      <c r="N49" s="221"/>
      <c r="O49" s="221"/>
      <c r="P49" s="221"/>
      <c r="Q49" s="221"/>
      <c r="R49" s="221"/>
      <c r="S49" s="221"/>
      <c r="T49" s="221"/>
      <c r="U49" s="221"/>
      <c r="V49" s="221"/>
      <c r="W49" s="221"/>
      <c r="X49" s="221"/>
      <c r="Y49" s="221"/>
      <c r="Z49" s="221"/>
      <c r="AA49" s="221"/>
      <c r="AB49" s="221"/>
      <c r="AC49" s="221"/>
      <c r="AD49" s="221"/>
      <c r="AE49" s="221"/>
      <c r="AF49" s="221"/>
    </row>
    <row r="50" spans="1:32" ht="22.5" customHeight="1" x14ac:dyDescent="0.3">
      <c r="B50" s="265"/>
      <c r="C50" s="265"/>
      <c r="D50" s="265"/>
      <c r="E50" s="265"/>
      <c r="F50" s="221"/>
      <c r="G50" s="262"/>
      <c r="H50" s="262"/>
      <c r="I50" s="263"/>
      <c r="J50" s="264"/>
      <c r="N50" s="221"/>
      <c r="O50" s="221"/>
      <c r="P50" s="221"/>
      <c r="Q50" s="221"/>
      <c r="R50" s="221"/>
      <c r="S50" s="221"/>
      <c r="T50" s="221"/>
      <c r="U50" s="221"/>
      <c r="V50" s="221"/>
      <c r="W50" s="221"/>
      <c r="X50" s="221"/>
      <c r="Y50" s="221"/>
      <c r="Z50" s="221"/>
      <c r="AA50" s="221"/>
      <c r="AB50" s="221"/>
      <c r="AC50" s="221"/>
      <c r="AD50" s="221"/>
      <c r="AE50" s="221"/>
      <c r="AF50" s="221"/>
    </row>
    <row r="51" spans="1:32" ht="63.75" customHeight="1" x14ac:dyDescent="0.3">
      <c r="A51" s="265" t="s">
        <v>120</v>
      </c>
      <c r="B51" s="880" t="s">
        <v>121</v>
      </c>
      <c r="C51" s="880"/>
      <c r="D51" s="880"/>
      <c r="E51" s="880"/>
      <c r="F51" s="880"/>
      <c r="G51" s="880"/>
      <c r="H51" s="880"/>
      <c r="I51" s="880"/>
      <c r="J51" s="880"/>
      <c r="N51" s="221"/>
      <c r="O51" s="221"/>
      <c r="P51" s="221"/>
      <c r="Q51" s="221"/>
      <c r="R51" s="221"/>
      <c r="S51" s="221"/>
      <c r="T51" s="221"/>
      <c r="U51" s="221"/>
      <c r="V51" s="221"/>
      <c r="W51" s="221"/>
      <c r="X51" s="221"/>
      <c r="Y51" s="221"/>
      <c r="Z51" s="221"/>
      <c r="AA51" s="221"/>
      <c r="AB51" s="221"/>
      <c r="AC51" s="221"/>
      <c r="AD51" s="221"/>
      <c r="AE51" s="221"/>
      <c r="AF51" s="221"/>
    </row>
    <row r="52" spans="1:32" x14ac:dyDescent="0.3">
      <c r="A52" s="266" t="s">
        <v>122</v>
      </c>
      <c r="B52" s="267" t="str">
        <f>'Sch-1'!B54</f>
        <v>--</v>
      </c>
      <c r="C52" s="266"/>
      <c r="D52" s="266"/>
      <c r="E52" s="266"/>
      <c r="F52" s="221"/>
      <c r="G52" s="268"/>
      <c r="H52" s="266"/>
      <c r="I52" s="221"/>
      <c r="J52" s="221"/>
      <c r="N52" s="221"/>
      <c r="O52" s="221"/>
      <c r="P52" s="221"/>
      <c r="Q52" s="221"/>
      <c r="R52" s="221"/>
      <c r="S52" s="221"/>
      <c r="T52" s="221"/>
      <c r="U52" s="221"/>
      <c r="V52" s="221"/>
      <c r="W52" s="221"/>
      <c r="X52" s="221"/>
      <c r="Y52" s="221"/>
      <c r="Z52" s="221"/>
      <c r="AA52" s="221"/>
      <c r="AB52" s="221"/>
      <c r="AC52" s="221"/>
      <c r="AD52" s="221"/>
      <c r="AE52" s="221"/>
      <c r="AF52" s="221"/>
    </row>
    <row r="53" spans="1:32" ht="27.75" customHeight="1" x14ac:dyDescent="0.3">
      <c r="A53" s="266" t="s">
        <v>123</v>
      </c>
      <c r="B53" s="718" t="str">
        <f>'Sch-1'!B55</f>
        <v/>
      </c>
      <c r="C53" s="266"/>
      <c r="D53" s="266"/>
      <c r="E53" s="266"/>
      <c r="F53" s="221"/>
      <c r="G53" s="222"/>
      <c r="H53" s="881" t="s">
        <v>45</v>
      </c>
      <c r="I53" s="881"/>
      <c r="J53" s="269" t="str">
        <f>'Sch-1'!M55</f>
        <v/>
      </c>
      <c r="N53" s="221"/>
      <c r="O53" s="221"/>
      <c r="P53" s="221"/>
      <c r="Q53" s="221"/>
      <c r="R53" s="221"/>
      <c r="S53" s="221"/>
      <c r="T53" s="221"/>
      <c r="U53" s="221"/>
      <c r="V53" s="221"/>
      <c r="W53" s="221"/>
      <c r="X53" s="221"/>
      <c r="Y53" s="221"/>
      <c r="Z53" s="221"/>
      <c r="AA53" s="221"/>
      <c r="AB53" s="221"/>
      <c r="AC53" s="221"/>
      <c r="AD53" s="221"/>
      <c r="AE53" s="221"/>
      <c r="AF53" s="221"/>
    </row>
    <row r="54" spans="1:32" ht="14.25" customHeight="1" x14ac:dyDescent="0.3">
      <c r="A54" s="226"/>
      <c r="B54" s="226"/>
      <c r="C54" s="226"/>
      <c r="D54" s="226"/>
      <c r="E54" s="226"/>
      <c r="F54" s="270"/>
      <c r="G54" s="226"/>
      <c r="H54" s="881" t="s">
        <v>46</v>
      </c>
      <c r="I54" s="881"/>
      <c r="J54" s="269" t="str">
        <f>'Sch-1'!M56</f>
        <v/>
      </c>
      <c r="N54" s="221"/>
      <c r="O54" s="221"/>
      <c r="P54" s="221"/>
      <c r="Q54" s="221"/>
      <c r="R54" s="221"/>
      <c r="S54" s="221"/>
      <c r="T54" s="221"/>
      <c r="U54" s="221"/>
      <c r="V54" s="221"/>
      <c r="W54" s="221"/>
      <c r="X54" s="221"/>
      <c r="Y54" s="221"/>
      <c r="Z54" s="221"/>
      <c r="AA54" s="221"/>
      <c r="AB54" s="221"/>
      <c r="AC54" s="221"/>
      <c r="AD54" s="221"/>
      <c r="AE54" s="221"/>
      <c r="AF54" s="221"/>
    </row>
    <row r="55" spans="1:32" ht="27.95" customHeight="1" x14ac:dyDescent="0.3">
      <c r="A55" s="265"/>
      <c r="B55" s="265"/>
      <c r="C55" s="265"/>
      <c r="D55" s="265"/>
      <c r="E55" s="265"/>
      <c r="F55" s="271"/>
      <c r="G55" s="268"/>
      <c r="H55" s="266"/>
      <c r="I55" s="221"/>
      <c r="J55" s="221"/>
      <c r="N55" s="221"/>
      <c r="O55" s="221"/>
      <c r="P55" s="221"/>
      <c r="Q55" s="221"/>
      <c r="R55" s="221"/>
      <c r="S55" s="221"/>
      <c r="T55" s="221"/>
      <c r="U55" s="221"/>
      <c r="V55" s="221"/>
      <c r="W55" s="221"/>
      <c r="X55" s="221"/>
      <c r="Y55" s="221"/>
      <c r="Z55" s="221"/>
      <c r="AA55" s="221"/>
      <c r="AB55" s="221"/>
      <c r="AC55" s="221"/>
      <c r="AD55" s="221"/>
      <c r="AE55" s="221"/>
      <c r="AF55" s="221"/>
    </row>
    <row r="93" spans="1:32" x14ac:dyDescent="0.3">
      <c r="A93" s="272"/>
      <c r="B93" s="272"/>
      <c r="C93" s="272"/>
      <c r="D93" s="272"/>
      <c r="E93" s="272"/>
      <c r="F93" s="273"/>
      <c r="G93" s="272"/>
      <c r="H93" s="272"/>
      <c r="I93" s="272"/>
      <c r="J93" s="272"/>
      <c r="K93" s="221"/>
      <c r="N93" s="221"/>
      <c r="O93" s="221"/>
      <c r="P93" s="221"/>
      <c r="Q93" s="221"/>
      <c r="R93" s="221"/>
      <c r="S93" s="221"/>
      <c r="T93" s="221"/>
      <c r="U93" s="221"/>
      <c r="V93" s="221"/>
      <c r="W93" s="221"/>
      <c r="X93" s="221"/>
      <c r="Y93" s="221"/>
      <c r="Z93" s="221"/>
      <c r="AA93" s="221"/>
      <c r="AB93" s="221"/>
      <c r="AC93" s="221"/>
      <c r="AD93" s="221"/>
      <c r="AE93" s="221"/>
      <c r="AF93" s="221"/>
    </row>
    <row r="94" spans="1:32" x14ac:dyDescent="0.3">
      <c r="A94" s="272"/>
      <c r="B94" s="272"/>
      <c r="C94" s="272"/>
      <c r="D94" s="272"/>
      <c r="E94" s="272"/>
      <c r="F94" s="273"/>
      <c r="G94" s="272"/>
      <c r="H94" s="272"/>
      <c r="I94" s="272"/>
      <c r="J94" s="272"/>
      <c r="K94" s="221"/>
      <c r="N94" s="221"/>
      <c r="O94" s="221"/>
      <c r="P94" s="221"/>
      <c r="Q94" s="221"/>
      <c r="R94" s="221"/>
      <c r="S94" s="221"/>
      <c r="T94" s="221"/>
      <c r="U94" s="221"/>
      <c r="V94" s="221"/>
      <c r="W94" s="221"/>
      <c r="X94" s="221"/>
      <c r="Y94" s="221"/>
      <c r="Z94" s="221"/>
      <c r="AA94" s="221"/>
      <c r="AB94" s="221"/>
      <c r="AC94" s="221"/>
      <c r="AD94" s="221"/>
      <c r="AE94" s="221"/>
      <c r="AF94" s="221"/>
    </row>
    <row r="95" spans="1:32" x14ac:dyDescent="0.3">
      <c r="A95" s="272"/>
      <c r="B95" s="272"/>
      <c r="C95" s="272"/>
      <c r="D95" s="272"/>
      <c r="E95" s="272"/>
      <c r="F95" s="273"/>
      <c r="G95" s="272"/>
      <c r="H95" s="272"/>
      <c r="I95" s="272"/>
      <c r="J95" s="272"/>
      <c r="K95" s="221"/>
      <c r="N95" s="221"/>
      <c r="O95" s="221"/>
      <c r="P95" s="221"/>
      <c r="Q95" s="221"/>
      <c r="R95" s="221"/>
      <c r="S95" s="221"/>
      <c r="T95" s="221"/>
      <c r="U95" s="221"/>
      <c r="V95" s="221"/>
      <c r="W95" s="221"/>
      <c r="X95" s="221"/>
      <c r="Y95" s="221"/>
      <c r="Z95" s="221"/>
      <c r="AA95" s="221"/>
      <c r="AB95" s="221"/>
      <c r="AC95" s="221"/>
      <c r="AD95" s="221"/>
      <c r="AE95" s="221"/>
      <c r="AF95" s="221"/>
    </row>
    <row r="96" spans="1:32" x14ac:dyDescent="0.3">
      <c r="A96" s="272"/>
      <c r="B96" s="272"/>
      <c r="C96" s="272"/>
      <c r="D96" s="272"/>
      <c r="E96" s="272"/>
      <c r="F96" s="273"/>
      <c r="G96" s="272"/>
      <c r="H96" s="272"/>
      <c r="I96" s="272"/>
      <c r="J96" s="272"/>
      <c r="K96" s="221"/>
      <c r="N96" s="221"/>
      <c r="O96" s="221"/>
      <c r="P96" s="221"/>
      <c r="Q96" s="221"/>
      <c r="R96" s="221"/>
      <c r="S96" s="221"/>
      <c r="T96" s="221"/>
      <c r="U96" s="221"/>
      <c r="V96" s="221"/>
      <c r="W96" s="221"/>
      <c r="X96" s="221"/>
      <c r="Y96" s="221"/>
      <c r="Z96" s="221"/>
      <c r="AA96" s="221"/>
      <c r="AB96" s="221"/>
      <c r="AC96" s="221"/>
      <c r="AD96" s="221"/>
      <c r="AE96" s="221"/>
      <c r="AF96" s="221"/>
    </row>
    <row r="97" spans="1:32" x14ac:dyDescent="0.3">
      <c r="A97" s="272"/>
      <c r="B97" s="272"/>
      <c r="C97" s="272"/>
      <c r="D97" s="272"/>
      <c r="E97" s="272"/>
      <c r="F97" s="273"/>
      <c r="G97" s="272"/>
      <c r="H97" s="272"/>
      <c r="I97" s="272"/>
      <c r="J97" s="272"/>
      <c r="K97" s="221"/>
      <c r="N97" s="221"/>
      <c r="O97" s="221"/>
      <c r="P97" s="221"/>
      <c r="Q97" s="221"/>
      <c r="R97" s="221"/>
      <c r="S97" s="221"/>
      <c r="T97" s="221"/>
      <c r="U97" s="221"/>
      <c r="V97" s="221"/>
      <c r="W97" s="221"/>
      <c r="X97" s="221"/>
      <c r="Y97" s="221"/>
      <c r="Z97" s="221"/>
      <c r="AA97" s="221"/>
      <c r="AB97" s="221"/>
      <c r="AC97" s="221"/>
      <c r="AD97" s="221"/>
      <c r="AE97" s="221"/>
      <c r="AF97" s="221"/>
    </row>
    <row r="98" spans="1:32" x14ac:dyDescent="0.3">
      <c r="A98" s="272"/>
      <c r="B98" s="272"/>
      <c r="C98" s="272"/>
      <c r="D98" s="272"/>
      <c r="E98" s="272"/>
      <c r="F98" s="273"/>
      <c r="G98" s="272"/>
      <c r="H98" s="272"/>
      <c r="I98" s="272"/>
      <c r="J98" s="272"/>
      <c r="K98" s="221"/>
      <c r="N98" s="221"/>
      <c r="O98" s="221"/>
      <c r="P98" s="221"/>
      <c r="Q98" s="221"/>
      <c r="R98" s="221"/>
      <c r="S98" s="221"/>
      <c r="T98" s="221"/>
      <c r="U98" s="221"/>
      <c r="V98" s="221"/>
      <c r="W98" s="221"/>
      <c r="X98" s="221"/>
      <c r="Y98" s="221"/>
      <c r="Z98" s="221"/>
      <c r="AA98" s="221"/>
      <c r="AB98" s="221"/>
      <c r="AC98" s="221"/>
      <c r="AD98" s="221"/>
      <c r="AE98" s="221"/>
      <c r="AF98" s="221"/>
    </row>
    <row r="99" spans="1:32" x14ac:dyDescent="0.3">
      <c r="A99" s="272"/>
      <c r="B99" s="272"/>
      <c r="C99" s="272"/>
      <c r="D99" s="272"/>
      <c r="E99" s="272"/>
      <c r="F99" s="273"/>
      <c r="G99" s="272"/>
      <c r="H99" s="272"/>
      <c r="I99" s="272"/>
      <c r="J99" s="272"/>
      <c r="K99" s="221"/>
      <c r="N99" s="221"/>
      <c r="O99" s="221"/>
      <c r="P99" s="221"/>
      <c r="Q99" s="221"/>
      <c r="R99" s="221"/>
      <c r="S99" s="221"/>
      <c r="T99" s="221"/>
      <c r="U99" s="221"/>
      <c r="V99" s="221"/>
      <c r="W99" s="221"/>
      <c r="X99" s="221"/>
      <c r="Y99" s="221"/>
      <c r="Z99" s="221"/>
      <c r="AA99" s="221"/>
      <c r="AB99" s="221"/>
      <c r="AC99" s="221"/>
      <c r="AD99" s="221"/>
      <c r="AE99" s="221"/>
      <c r="AF99" s="221"/>
    </row>
    <row r="100" spans="1:32" x14ac:dyDescent="0.3">
      <c r="A100" s="272"/>
      <c r="B100" s="272"/>
      <c r="C100" s="272"/>
      <c r="D100" s="272"/>
      <c r="E100" s="272"/>
      <c r="F100" s="273"/>
      <c r="G100" s="272"/>
      <c r="H100" s="272"/>
      <c r="I100" s="272"/>
      <c r="J100" s="272"/>
      <c r="K100" s="221"/>
      <c r="N100" s="221"/>
      <c r="O100" s="221"/>
      <c r="P100" s="221"/>
      <c r="Q100" s="221"/>
      <c r="R100" s="221"/>
      <c r="S100" s="221"/>
      <c r="T100" s="221"/>
      <c r="U100" s="221"/>
      <c r="V100" s="221"/>
      <c r="W100" s="221"/>
      <c r="X100" s="221"/>
      <c r="Y100" s="221"/>
      <c r="Z100" s="221"/>
      <c r="AA100" s="221"/>
      <c r="AB100" s="221"/>
      <c r="AC100" s="221"/>
      <c r="AD100" s="221"/>
      <c r="AE100" s="221"/>
      <c r="AF100" s="221"/>
    </row>
    <row r="101" spans="1:32" x14ac:dyDescent="0.3">
      <c r="A101" s="272"/>
      <c r="B101" s="272"/>
      <c r="C101" s="272"/>
      <c r="D101" s="272"/>
      <c r="E101" s="272"/>
      <c r="F101" s="273"/>
      <c r="G101" s="272"/>
      <c r="H101" s="272"/>
      <c r="I101" s="272"/>
      <c r="J101" s="272"/>
      <c r="K101" s="221"/>
      <c r="N101" s="221"/>
      <c r="O101" s="221"/>
      <c r="P101" s="221"/>
      <c r="Q101" s="221"/>
      <c r="R101" s="221"/>
      <c r="S101" s="221"/>
      <c r="T101" s="221"/>
      <c r="U101" s="221"/>
      <c r="V101" s="221"/>
      <c r="W101" s="221"/>
      <c r="X101" s="221"/>
      <c r="Y101" s="221"/>
      <c r="Z101" s="221"/>
      <c r="AA101" s="221"/>
      <c r="AB101" s="221"/>
      <c r="AC101" s="221"/>
      <c r="AD101" s="221"/>
      <c r="AE101" s="221"/>
      <c r="AF101" s="221"/>
    </row>
    <row r="102" spans="1:32" x14ac:dyDescent="0.3">
      <c r="A102" s="272"/>
      <c r="B102" s="272"/>
      <c r="C102" s="272"/>
      <c r="D102" s="272"/>
      <c r="E102" s="272"/>
      <c r="F102" s="273"/>
      <c r="G102" s="272"/>
      <c r="H102" s="272"/>
      <c r="I102" s="272"/>
      <c r="J102" s="272"/>
      <c r="K102" s="221"/>
      <c r="N102" s="221"/>
      <c r="O102" s="221"/>
      <c r="P102" s="221"/>
      <c r="Q102" s="221"/>
      <c r="R102" s="221"/>
      <c r="S102" s="221"/>
      <c r="T102" s="221"/>
      <c r="U102" s="221"/>
      <c r="V102" s="221"/>
      <c r="W102" s="221"/>
      <c r="X102" s="221"/>
      <c r="Y102" s="221"/>
      <c r="Z102" s="221"/>
      <c r="AA102" s="221"/>
      <c r="AB102" s="221"/>
      <c r="AC102" s="221"/>
      <c r="AD102" s="221"/>
      <c r="AE102" s="221"/>
      <c r="AF102" s="221"/>
    </row>
    <row r="103" spans="1:32" x14ac:dyDescent="0.3">
      <c r="A103" s="272"/>
      <c r="B103" s="272"/>
      <c r="C103" s="272"/>
      <c r="D103" s="272"/>
      <c r="E103" s="272"/>
      <c r="F103" s="273"/>
      <c r="G103" s="272"/>
      <c r="H103" s="272"/>
      <c r="I103" s="272"/>
      <c r="J103" s="272"/>
      <c r="K103" s="221"/>
      <c r="N103" s="221"/>
      <c r="O103" s="221"/>
      <c r="P103" s="221"/>
      <c r="Q103" s="221"/>
      <c r="R103" s="221"/>
      <c r="S103" s="221"/>
      <c r="T103" s="221"/>
      <c r="U103" s="221"/>
      <c r="V103" s="221"/>
      <c r="W103" s="221"/>
      <c r="X103" s="221"/>
      <c r="Y103" s="221"/>
      <c r="Z103" s="221"/>
      <c r="AA103" s="221"/>
      <c r="AB103" s="221"/>
      <c r="AC103" s="221"/>
      <c r="AD103" s="221"/>
      <c r="AE103" s="221"/>
      <c r="AF103" s="221"/>
    </row>
    <row r="104" spans="1:32" x14ac:dyDescent="0.3">
      <c r="A104" s="272"/>
      <c r="B104" s="272"/>
      <c r="C104" s="272"/>
      <c r="D104" s="272"/>
      <c r="E104" s="272"/>
      <c r="F104" s="273"/>
      <c r="G104" s="272"/>
      <c r="H104" s="272"/>
      <c r="I104" s="272"/>
      <c r="J104" s="272"/>
      <c r="K104" s="221"/>
      <c r="N104" s="221"/>
      <c r="O104" s="221"/>
      <c r="P104" s="221"/>
      <c r="Q104" s="221"/>
      <c r="R104" s="221"/>
      <c r="S104" s="221"/>
      <c r="T104" s="221"/>
      <c r="U104" s="221"/>
      <c r="V104" s="221"/>
      <c r="W104" s="221"/>
      <c r="X104" s="221"/>
      <c r="Y104" s="221"/>
      <c r="Z104" s="221"/>
      <c r="AA104" s="221"/>
      <c r="AB104" s="221"/>
      <c r="AC104" s="221"/>
      <c r="AD104" s="221"/>
      <c r="AE104" s="221"/>
      <c r="AF104" s="221"/>
    </row>
    <row r="105" spans="1:32" x14ac:dyDescent="0.3">
      <c r="A105" s="272"/>
      <c r="B105" s="272"/>
      <c r="C105" s="272"/>
      <c r="D105" s="272"/>
      <c r="E105" s="272"/>
      <c r="F105" s="273"/>
      <c r="G105" s="272"/>
      <c r="H105" s="272"/>
      <c r="I105" s="272"/>
      <c r="J105" s="272"/>
      <c r="K105" s="221"/>
      <c r="N105" s="221"/>
      <c r="O105" s="221"/>
      <c r="P105" s="221"/>
      <c r="Q105" s="221"/>
      <c r="R105" s="221"/>
      <c r="S105" s="221"/>
      <c r="T105" s="221"/>
      <c r="U105" s="221"/>
      <c r="V105" s="221"/>
      <c r="W105" s="221"/>
      <c r="X105" s="221"/>
      <c r="Y105" s="221"/>
      <c r="Z105" s="221"/>
      <c r="AA105" s="221"/>
      <c r="AB105" s="221"/>
      <c r="AC105" s="221"/>
      <c r="AD105" s="221"/>
      <c r="AE105" s="221"/>
      <c r="AF105" s="221"/>
    </row>
    <row r="106" spans="1:32" x14ac:dyDescent="0.3">
      <c r="A106" s="272"/>
      <c r="B106" s="272"/>
      <c r="C106" s="272"/>
      <c r="D106" s="272"/>
      <c r="E106" s="272"/>
      <c r="F106" s="273"/>
      <c r="G106" s="272"/>
      <c r="H106" s="272"/>
      <c r="I106" s="272"/>
      <c r="J106" s="272"/>
      <c r="K106" s="221"/>
      <c r="N106" s="221"/>
      <c r="O106" s="221"/>
      <c r="P106" s="221"/>
      <c r="Q106" s="221"/>
      <c r="R106" s="221"/>
      <c r="S106" s="221"/>
      <c r="T106" s="221"/>
      <c r="U106" s="221"/>
      <c r="V106" s="221"/>
      <c r="W106" s="221"/>
      <c r="X106" s="221"/>
      <c r="Y106" s="221"/>
      <c r="Z106" s="221"/>
      <c r="AA106" s="221"/>
      <c r="AB106" s="221"/>
      <c r="AC106" s="221"/>
      <c r="AD106" s="221"/>
      <c r="AE106" s="221"/>
      <c r="AF106" s="221"/>
    </row>
    <row r="107" spans="1:32" x14ac:dyDescent="0.3">
      <c r="A107" s="272"/>
      <c r="B107" s="272"/>
      <c r="C107" s="272"/>
      <c r="D107" s="272"/>
      <c r="E107" s="272"/>
      <c r="F107" s="273"/>
      <c r="G107" s="272"/>
      <c r="H107" s="272"/>
      <c r="I107" s="272"/>
      <c r="J107" s="272"/>
      <c r="K107" s="221"/>
      <c r="N107" s="221"/>
      <c r="O107" s="221"/>
      <c r="P107" s="221"/>
      <c r="Q107" s="221"/>
      <c r="R107" s="221"/>
      <c r="S107" s="221"/>
      <c r="T107" s="221"/>
      <c r="U107" s="221"/>
      <c r="V107" s="221"/>
      <c r="W107" s="221"/>
      <c r="X107" s="221"/>
      <c r="Y107" s="221"/>
      <c r="Z107" s="221"/>
      <c r="AA107" s="221"/>
      <c r="AB107" s="221"/>
      <c r="AC107" s="221"/>
      <c r="AD107" s="221"/>
      <c r="AE107" s="221"/>
      <c r="AF107" s="221"/>
    </row>
    <row r="108" spans="1:32" x14ac:dyDescent="0.3">
      <c r="A108" s="272"/>
      <c r="B108" s="272"/>
      <c r="C108" s="272"/>
      <c r="D108" s="272"/>
      <c r="E108" s="272"/>
      <c r="F108" s="273"/>
      <c r="G108" s="272"/>
      <c r="H108" s="272"/>
      <c r="I108" s="272"/>
      <c r="J108" s="272"/>
      <c r="K108" s="221"/>
      <c r="N108" s="221"/>
      <c r="O108" s="221"/>
      <c r="P108" s="221"/>
      <c r="Q108" s="221"/>
      <c r="R108" s="221"/>
      <c r="S108" s="221"/>
      <c r="T108" s="221"/>
      <c r="U108" s="221"/>
      <c r="V108" s="221"/>
      <c r="W108" s="221"/>
      <c r="X108" s="221"/>
      <c r="Y108" s="221"/>
      <c r="Z108" s="221"/>
      <c r="AA108" s="221"/>
      <c r="AB108" s="221"/>
      <c r="AC108" s="221"/>
      <c r="AD108" s="221"/>
      <c r="AE108" s="221"/>
      <c r="AF108" s="221"/>
    </row>
    <row r="109" spans="1:32" x14ac:dyDescent="0.3">
      <c r="A109" s="272"/>
      <c r="B109" s="272"/>
      <c r="C109" s="272"/>
      <c r="D109" s="272"/>
      <c r="E109" s="272"/>
      <c r="F109" s="273"/>
      <c r="G109" s="272"/>
      <c r="H109" s="272"/>
      <c r="I109" s="272"/>
      <c r="J109" s="272"/>
      <c r="K109" s="221"/>
      <c r="N109" s="221"/>
      <c r="O109" s="221"/>
      <c r="P109" s="221"/>
      <c r="Q109" s="221"/>
      <c r="R109" s="221"/>
      <c r="S109" s="221"/>
      <c r="T109" s="221"/>
      <c r="U109" s="221"/>
      <c r="V109" s="221"/>
      <c r="W109" s="221"/>
      <c r="X109" s="221"/>
      <c r="Y109" s="221"/>
      <c r="Z109" s="221"/>
      <c r="AA109" s="221"/>
      <c r="AB109" s="221"/>
      <c r="AC109" s="221"/>
      <c r="AD109" s="221"/>
      <c r="AE109" s="221"/>
      <c r="AF109" s="221"/>
    </row>
    <row r="110" spans="1:32" x14ac:dyDescent="0.3">
      <c r="A110" s="272"/>
      <c r="B110" s="272"/>
      <c r="C110" s="272"/>
      <c r="D110" s="272"/>
      <c r="E110" s="272"/>
      <c r="F110" s="273"/>
      <c r="G110" s="272"/>
      <c r="H110" s="272"/>
      <c r="I110" s="272"/>
      <c r="J110" s="272"/>
      <c r="K110" s="221"/>
      <c r="N110" s="221"/>
      <c r="O110" s="221"/>
      <c r="P110" s="221"/>
      <c r="Q110" s="221"/>
      <c r="R110" s="221"/>
      <c r="S110" s="221"/>
      <c r="T110" s="221"/>
      <c r="U110" s="221"/>
      <c r="V110" s="221"/>
      <c r="W110" s="221"/>
      <c r="X110" s="221"/>
      <c r="Y110" s="221"/>
      <c r="Z110" s="221"/>
      <c r="AA110" s="221"/>
      <c r="AB110" s="221"/>
      <c r="AC110" s="221"/>
      <c r="AD110" s="221"/>
      <c r="AE110" s="221"/>
      <c r="AF110" s="221"/>
    </row>
    <row r="111" spans="1:32" x14ac:dyDescent="0.3">
      <c r="A111" s="272"/>
      <c r="B111" s="272"/>
      <c r="C111" s="272"/>
      <c r="D111" s="272"/>
      <c r="E111" s="272"/>
      <c r="F111" s="273"/>
      <c r="G111" s="272"/>
      <c r="H111" s="272"/>
      <c r="I111" s="272"/>
      <c r="J111" s="272"/>
      <c r="K111" s="221"/>
      <c r="N111" s="221"/>
      <c r="O111" s="221"/>
      <c r="P111" s="221"/>
      <c r="Q111" s="221"/>
      <c r="R111" s="221"/>
      <c r="S111" s="221"/>
      <c r="T111" s="221"/>
      <c r="U111" s="221"/>
      <c r="V111" s="221"/>
      <c r="W111" s="221"/>
      <c r="X111" s="221"/>
      <c r="Y111" s="221"/>
      <c r="Z111" s="221"/>
      <c r="AA111" s="221"/>
      <c r="AB111" s="221"/>
      <c r="AC111" s="221"/>
      <c r="AD111" s="221"/>
      <c r="AE111" s="221"/>
      <c r="AF111" s="221"/>
    </row>
    <row r="112" spans="1:32" x14ac:dyDescent="0.3">
      <c r="A112" s="272"/>
      <c r="B112" s="272"/>
      <c r="C112" s="272"/>
      <c r="D112" s="272"/>
      <c r="E112" s="272"/>
      <c r="F112" s="273"/>
      <c r="G112" s="272"/>
      <c r="H112" s="272"/>
      <c r="I112" s="272"/>
      <c r="J112" s="272"/>
      <c r="K112" s="221"/>
      <c r="N112" s="221"/>
      <c r="O112" s="221"/>
      <c r="P112" s="221"/>
      <c r="Q112" s="221"/>
      <c r="R112" s="221"/>
      <c r="S112" s="221"/>
      <c r="T112" s="221"/>
      <c r="U112" s="221"/>
      <c r="V112" s="221"/>
      <c r="W112" s="221"/>
      <c r="X112" s="221"/>
      <c r="Y112" s="221"/>
      <c r="Z112" s="221"/>
      <c r="AA112" s="221"/>
      <c r="AB112" s="221"/>
      <c r="AC112" s="221"/>
      <c r="AD112" s="221"/>
      <c r="AE112" s="221"/>
      <c r="AF112" s="221"/>
    </row>
    <row r="113" spans="1:32" x14ac:dyDescent="0.3">
      <c r="A113" s="272"/>
      <c r="B113" s="272"/>
      <c r="C113" s="272"/>
      <c r="D113" s="272"/>
      <c r="E113" s="272"/>
      <c r="F113" s="273"/>
      <c r="G113" s="272"/>
      <c r="H113" s="272"/>
      <c r="I113" s="272"/>
      <c r="J113" s="272"/>
      <c r="K113" s="221"/>
      <c r="N113" s="221"/>
      <c r="O113" s="221"/>
      <c r="P113" s="221"/>
      <c r="Q113" s="221"/>
      <c r="R113" s="221"/>
      <c r="S113" s="221"/>
      <c r="T113" s="221"/>
      <c r="U113" s="221"/>
      <c r="V113" s="221"/>
      <c r="W113" s="221"/>
      <c r="X113" s="221"/>
      <c r="Y113" s="221"/>
      <c r="Z113" s="221"/>
      <c r="AA113" s="221"/>
      <c r="AB113" s="221"/>
      <c r="AC113" s="221"/>
      <c r="AD113" s="221"/>
      <c r="AE113" s="221"/>
      <c r="AF113" s="221"/>
    </row>
    <row r="114" spans="1:32" x14ac:dyDescent="0.3">
      <c r="A114" s="272"/>
      <c r="B114" s="272"/>
      <c r="C114" s="272"/>
      <c r="D114" s="272"/>
      <c r="E114" s="272"/>
      <c r="F114" s="273"/>
      <c r="G114" s="272"/>
      <c r="H114" s="272"/>
      <c r="I114" s="272"/>
      <c r="J114" s="272"/>
      <c r="K114" s="221"/>
      <c r="N114" s="221"/>
      <c r="O114" s="221"/>
      <c r="P114" s="221"/>
      <c r="Q114" s="221"/>
      <c r="R114" s="221"/>
      <c r="S114" s="221"/>
      <c r="T114" s="221"/>
      <c r="U114" s="221"/>
      <c r="V114" s="221"/>
      <c r="W114" s="221"/>
      <c r="X114" s="221"/>
      <c r="Y114" s="221"/>
      <c r="Z114" s="221"/>
      <c r="AA114" s="221"/>
      <c r="AB114" s="221"/>
      <c r="AC114" s="221"/>
      <c r="AD114" s="221"/>
      <c r="AE114" s="221"/>
      <c r="AF114" s="221"/>
    </row>
    <row r="115" spans="1:32" x14ac:dyDescent="0.3">
      <c r="A115" s="272"/>
      <c r="B115" s="272"/>
      <c r="C115" s="272"/>
      <c r="D115" s="272"/>
      <c r="E115" s="272"/>
      <c r="F115" s="273"/>
      <c r="G115" s="272"/>
      <c r="H115" s="272"/>
      <c r="I115" s="272"/>
      <c r="J115" s="272"/>
      <c r="K115" s="221"/>
      <c r="N115" s="221"/>
      <c r="O115" s="221"/>
      <c r="P115" s="221"/>
      <c r="Q115" s="221"/>
      <c r="R115" s="221"/>
      <c r="S115" s="221"/>
      <c r="T115" s="221"/>
      <c r="U115" s="221"/>
      <c r="V115" s="221"/>
      <c r="W115" s="221"/>
      <c r="X115" s="221"/>
      <c r="Y115" s="221"/>
      <c r="Z115" s="221"/>
      <c r="AA115" s="221"/>
      <c r="AB115" s="221"/>
      <c r="AC115" s="221"/>
      <c r="AD115" s="221"/>
      <c r="AE115" s="221"/>
      <c r="AF115" s="221"/>
    </row>
    <row r="116" spans="1:32" x14ac:dyDescent="0.3">
      <c r="A116" s="272"/>
      <c r="B116" s="272"/>
      <c r="C116" s="272"/>
      <c r="D116" s="272"/>
      <c r="E116" s="272"/>
      <c r="F116" s="274"/>
      <c r="G116" s="272"/>
      <c r="H116" s="272"/>
      <c r="I116" s="275"/>
      <c r="J116" s="275"/>
      <c r="K116" s="221"/>
      <c r="N116" s="221"/>
      <c r="O116" s="221"/>
      <c r="P116" s="221"/>
      <c r="Q116" s="221"/>
      <c r="R116" s="221"/>
      <c r="S116" s="221"/>
      <c r="T116" s="221"/>
      <c r="U116" s="221"/>
      <c r="V116" s="221"/>
      <c r="W116" s="221"/>
      <c r="X116" s="221"/>
      <c r="Y116" s="221"/>
      <c r="Z116" s="221"/>
      <c r="AA116" s="221"/>
      <c r="AB116" s="221"/>
      <c r="AC116" s="221"/>
      <c r="AD116" s="221"/>
      <c r="AE116" s="221"/>
      <c r="AF116" s="221"/>
    </row>
    <row r="117" spans="1:32" x14ac:dyDescent="0.3">
      <c r="A117" s="272"/>
      <c r="B117" s="272"/>
      <c r="C117" s="272"/>
      <c r="D117" s="272"/>
      <c r="E117" s="272"/>
      <c r="F117" s="274"/>
      <c r="G117" s="272"/>
      <c r="H117" s="272"/>
      <c r="I117" s="275"/>
      <c r="J117" s="275"/>
      <c r="K117" s="221"/>
      <c r="N117" s="221"/>
      <c r="O117" s="221"/>
      <c r="P117" s="221"/>
      <c r="Q117" s="221"/>
      <c r="R117" s="221"/>
      <c r="S117" s="221"/>
      <c r="T117" s="221"/>
      <c r="U117" s="221"/>
      <c r="V117" s="221"/>
      <c r="W117" s="221"/>
      <c r="X117" s="221"/>
      <c r="Y117" s="221"/>
      <c r="Z117" s="221"/>
      <c r="AA117" s="221"/>
      <c r="AB117" s="221"/>
      <c r="AC117" s="221"/>
      <c r="AD117" s="221"/>
      <c r="AE117" s="221"/>
      <c r="AF117" s="221"/>
    </row>
    <row r="118" spans="1:32" x14ac:dyDescent="0.3">
      <c r="A118" s="272"/>
      <c r="B118" s="272"/>
      <c r="C118" s="272"/>
      <c r="D118" s="272"/>
      <c r="E118" s="272"/>
      <c r="F118" s="274"/>
      <c r="G118" s="272"/>
      <c r="H118" s="272"/>
      <c r="I118" s="275"/>
      <c r="J118" s="275"/>
      <c r="K118" s="221"/>
      <c r="N118" s="221"/>
      <c r="O118" s="221"/>
      <c r="P118" s="221"/>
      <c r="Q118" s="221"/>
      <c r="R118" s="221"/>
      <c r="S118" s="221"/>
      <c r="T118" s="221"/>
      <c r="U118" s="221"/>
      <c r="V118" s="221"/>
      <c r="W118" s="221"/>
      <c r="X118" s="221"/>
      <c r="Y118" s="221"/>
      <c r="Z118" s="221"/>
      <c r="AA118" s="221"/>
      <c r="AB118" s="221"/>
      <c r="AC118" s="221"/>
      <c r="AD118" s="221"/>
      <c r="AE118" s="221"/>
      <c r="AF118" s="221"/>
    </row>
    <row r="119" spans="1:32" x14ac:dyDescent="0.3">
      <c r="A119" s="272"/>
      <c r="B119" s="272"/>
      <c r="C119" s="272"/>
      <c r="D119" s="272"/>
      <c r="E119" s="272"/>
      <c r="F119" s="274"/>
      <c r="G119" s="272"/>
      <c r="H119" s="272"/>
      <c r="I119" s="275"/>
      <c r="J119" s="275"/>
      <c r="K119" s="221"/>
      <c r="N119" s="221"/>
      <c r="O119" s="221"/>
      <c r="P119" s="221"/>
      <c r="Q119" s="221"/>
      <c r="R119" s="221"/>
      <c r="S119" s="221"/>
      <c r="T119" s="221"/>
      <c r="U119" s="221"/>
      <c r="V119" s="221"/>
      <c r="W119" s="221"/>
      <c r="X119" s="221"/>
      <c r="Y119" s="221"/>
      <c r="Z119" s="221"/>
      <c r="AA119" s="221"/>
      <c r="AB119" s="221"/>
      <c r="AC119" s="221"/>
      <c r="AD119" s="221"/>
      <c r="AE119" s="221"/>
      <c r="AF119" s="221"/>
    </row>
    <row r="120" spans="1:32" x14ac:dyDescent="0.3">
      <c r="A120" s="272"/>
      <c r="B120" s="272"/>
      <c r="C120" s="272"/>
      <c r="D120" s="272"/>
      <c r="E120" s="272"/>
      <c r="F120" s="274"/>
      <c r="G120" s="272"/>
      <c r="H120" s="272"/>
      <c r="I120" s="275"/>
      <c r="J120" s="275"/>
      <c r="K120" s="221"/>
      <c r="N120" s="221"/>
      <c r="O120" s="221"/>
      <c r="P120" s="221"/>
      <c r="Q120" s="221"/>
      <c r="R120" s="221"/>
      <c r="S120" s="221"/>
      <c r="T120" s="221"/>
      <c r="U120" s="221"/>
      <c r="V120" s="221"/>
      <c r="W120" s="221"/>
      <c r="X120" s="221"/>
      <c r="Y120" s="221"/>
      <c r="Z120" s="221"/>
      <c r="AA120" s="221"/>
      <c r="AB120" s="221"/>
      <c r="AC120" s="221"/>
      <c r="AD120" s="221"/>
      <c r="AE120" s="221"/>
      <c r="AF120" s="221"/>
    </row>
    <row r="121" spans="1:32" x14ac:dyDescent="0.3">
      <c r="A121" s="272"/>
      <c r="B121" s="272"/>
      <c r="C121" s="272"/>
      <c r="D121" s="272"/>
      <c r="E121" s="272"/>
      <c r="F121" s="274"/>
      <c r="G121" s="272"/>
      <c r="H121" s="272"/>
      <c r="I121" s="275"/>
      <c r="J121" s="275"/>
      <c r="K121" s="221"/>
      <c r="N121" s="221"/>
      <c r="O121" s="221"/>
      <c r="P121" s="221"/>
      <c r="Q121" s="221"/>
      <c r="R121" s="221"/>
      <c r="S121" s="221"/>
      <c r="T121" s="221"/>
      <c r="U121" s="221"/>
      <c r="V121" s="221"/>
      <c r="W121" s="221"/>
      <c r="X121" s="221"/>
      <c r="Y121" s="221"/>
      <c r="Z121" s="221"/>
      <c r="AA121" s="221"/>
      <c r="AB121" s="221"/>
      <c r="AC121" s="221"/>
      <c r="AD121" s="221"/>
      <c r="AE121" s="221"/>
      <c r="AF121" s="221"/>
    </row>
    <row r="122" spans="1:32" x14ac:dyDescent="0.3">
      <c r="A122" s="272"/>
      <c r="B122" s="272"/>
      <c r="C122" s="272"/>
      <c r="D122" s="272"/>
      <c r="E122" s="272"/>
      <c r="F122" s="274"/>
      <c r="G122" s="272"/>
      <c r="H122" s="272"/>
      <c r="I122" s="275"/>
      <c r="J122" s="275"/>
      <c r="K122" s="221"/>
      <c r="N122" s="221"/>
      <c r="O122" s="221"/>
      <c r="P122" s="221"/>
      <c r="Q122" s="221"/>
      <c r="R122" s="221"/>
      <c r="S122" s="221"/>
      <c r="T122" s="221"/>
      <c r="U122" s="221"/>
      <c r="V122" s="221"/>
      <c r="W122" s="221"/>
      <c r="X122" s="221"/>
      <c r="Y122" s="221"/>
      <c r="Z122" s="221"/>
      <c r="AA122" s="221"/>
      <c r="AB122" s="221"/>
      <c r="AC122" s="221"/>
      <c r="AD122" s="221"/>
      <c r="AE122" s="221"/>
      <c r="AF122" s="221"/>
    </row>
    <row r="123" spans="1:32" x14ac:dyDescent="0.3">
      <c r="A123" s="272"/>
      <c r="B123" s="272"/>
      <c r="C123" s="272"/>
      <c r="D123" s="272"/>
      <c r="E123" s="272"/>
      <c r="F123" s="274"/>
      <c r="G123" s="272"/>
      <c r="H123" s="272"/>
      <c r="I123" s="275"/>
      <c r="J123" s="275"/>
      <c r="K123" s="221"/>
      <c r="N123" s="221"/>
      <c r="O123" s="221"/>
      <c r="P123" s="221"/>
      <c r="Q123" s="221"/>
      <c r="R123" s="221"/>
      <c r="S123" s="221"/>
      <c r="T123" s="221"/>
      <c r="U123" s="221"/>
      <c r="V123" s="221"/>
      <c r="W123" s="221"/>
      <c r="X123" s="221"/>
      <c r="Y123" s="221"/>
      <c r="Z123" s="221"/>
      <c r="AA123" s="221"/>
      <c r="AB123" s="221"/>
      <c r="AC123" s="221"/>
      <c r="AD123" s="221"/>
      <c r="AE123" s="221"/>
      <c r="AF123" s="221"/>
    </row>
    <row r="124" spans="1:32" x14ac:dyDescent="0.3">
      <c r="A124" s="272"/>
      <c r="B124" s="272"/>
      <c r="C124" s="272"/>
      <c r="D124" s="272"/>
      <c r="E124" s="272"/>
      <c r="F124" s="274"/>
      <c r="G124" s="272"/>
      <c r="H124" s="272"/>
      <c r="I124" s="275"/>
      <c r="J124" s="275"/>
      <c r="K124" s="221"/>
      <c r="N124" s="221"/>
      <c r="O124" s="221"/>
      <c r="P124" s="221"/>
      <c r="Q124" s="221"/>
      <c r="R124" s="221"/>
      <c r="S124" s="221"/>
      <c r="T124" s="221"/>
      <c r="U124" s="221"/>
      <c r="V124" s="221"/>
      <c r="W124" s="221"/>
      <c r="X124" s="221"/>
      <c r="Y124" s="221"/>
      <c r="Z124" s="221"/>
      <c r="AA124" s="221"/>
      <c r="AB124" s="221"/>
      <c r="AC124" s="221"/>
      <c r="AD124" s="221"/>
      <c r="AE124" s="221"/>
      <c r="AF124" s="221"/>
    </row>
    <row r="125" spans="1:32" x14ac:dyDescent="0.3">
      <c r="A125" s="272"/>
      <c r="B125" s="272"/>
      <c r="C125" s="272"/>
      <c r="D125" s="272"/>
      <c r="E125" s="272"/>
      <c r="F125" s="274"/>
      <c r="G125" s="272"/>
      <c r="H125" s="272"/>
      <c r="I125" s="275"/>
      <c r="J125" s="275"/>
      <c r="K125" s="221"/>
      <c r="N125" s="221"/>
      <c r="O125" s="221"/>
      <c r="P125" s="221"/>
      <c r="Q125" s="221"/>
      <c r="R125" s="221"/>
      <c r="S125" s="221"/>
      <c r="T125" s="221"/>
      <c r="U125" s="221"/>
      <c r="V125" s="221"/>
      <c r="W125" s="221"/>
      <c r="X125" s="221"/>
      <c r="Y125" s="221"/>
      <c r="Z125" s="221"/>
      <c r="AA125" s="221"/>
      <c r="AB125" s="221"/>
      <c r="AC125" s="221"/>
      <c r="AD125" s="221"/>
      <c r="AE125" s="221"/>
      <c r="AF125" s="221"/>
    </row>
    <row r="126" spans="1:32" x14ac:dyDescent="0.3">
      <c r="A126" s="272"/>
      <c r="B126" s="272"/>
      <c r="C126" s="272"/>
      <c r="D126" s="272"/>
      <c r="E126" s="272"/>
      <c r="F126" s="274"/>
      <c r="G126" s="272"/>
      <c r="H126" s="272"/>
      <c r="I126" s="275"/>
      <c r="J126" s="275"/>
      <c r="K126" s="221"/>
      <c r="N126" s="221"/>
      <c r="O126" s="221"/>
      <c r="P126" s="221"/>
      <c r="Q126" s="221"/>
      <c r="R126" s="221"/>
      <c r="S126" s="221"/>
      <c r="T126" s="221"/>
      <c r="U126" s="221"/>
      <c r="V126" s="221"/>
      <c r="W126" s="221"/>
      <c r="X126" s="221"/>
      <c r="Y126" s="221"/>
      <c r="Z126" s="221"/>
      <c r="AA126" s="221"/>
      <c r="AB126" s="221"/>
      <c r="AC126" s="221"/>
      <c r="AD126" s="221"/>
      <c r="AE126" s="221"/>
      <c r="AF126" s="221"/>
    </row>
    <row r="127" spans="1:32" x14ac:dyDescent="0.3">
      <c r="A127" s="272"/>
      <c r="B127" s="272"/>
      <c r="C127" s="272"/>
      <c r="D127" s="272"/>
      <c r="E127" s="272"/>
      <c r="F127" s="274"/>
      <c r="G127" s="272"/>
      <c r="H127" s="272"/>
      <c r="I127" s="275"/>
      <c r="J127" s="275"/>
      <c r="K127" s="221"/>
      <c r="N127" s="221"/>
      <c r="O127" s="221"/>
      <c r="P127" s="221"/>
      <c r="Q127" s="221"/>
      <c r="R127" s="221"/>
      <c r="S127" s="221"/>
      <c r="T127" s="221"/>
      <c r="U127" s="221"/>
      <c r="V127" s="221"/>
      <c r="W127" s="221"/>
      <c r="X127" s="221"/>
      <c r="Y127" s="221"/>
      <c r="Z127" s="221"/>
      <c r="AA127" s="221"/>
      <c r="AB127" s="221"/>
      <c r="AC127" s="221"/>
      <c r="AD127" s="221"/>
      <c r="AE127" s="221"/>
      <c r="AF127" s="221"/>
    </row>
    <row r="128" spans="1:32" x14ac:dyDescent="0.3">
      <c r="A128" s="272"/>
      <c r="B128" s="272"/>
      <c r="C128" s="272"/>
      <c r="D128" s="272"/>
      <c r="E128" s="272"/>
      <c r="F128" s="274"/>
      <c r="G128" s="272"/>
      <c r="H128" s="272"/>
      <c r="I128" s="275"/>
      <c r="J128" s="275"/>
      <c r="K128" s="221"/>
      <c r="N128" s="221"/>
      <c r="O128" s="221"/>
      <c r="P128" s="221"/>
      <c r="Q128" s="221"/>
      <c r="R128" s="221"/>
      <c r="S128" s="221"/>
      <c r="T128" s="221"/>
      <c r="U128" s="221"/>
      <c r="V128" s="221"/>
      <c r="W128" s="221"/>
      <c r="X128" s="221"/>
      <c r="Y128" s="221"/>
      <c r="Z128" s="221"/>
      <c r="AA128" s="221"/>
      <c r="AB128" s="221"/>
      <c r="AC128" s="221"/>
      <c r="AD128" s="221"/>
      <c r="AE128" s="221"/>
      <c r="AF128" s="221"/>
    </row>
    <row r="129" spans="1:32" x14ac:dyDescent="0.3">
      <c r="A129" s="272"/>
      <c r="B129" s="272"/>
      <c r="C129" s="272"/>
      <c r="D129" s="272"/>
      <c r="E129" s="272"/>
      <c r="F129" s="274"/>
      <c r="G129" s="272"/>
      <c r="H129" s="272"/>
      <c r="I129" s="275"/>
      <c r="J129" s="275"/>
      <c r="K129" s="221"/>
      <c r="N129" s="221"/>
      <c r="O129" s="221"/>
      <c r="P129" s="221"/>
      <c r="Q129" s="221"/>
      <c r="R129" s="221"/>
      <c r="S129" s="221"/>
      <c r="T129" s="221"/>
      <c r="U129" s="221"/>
      <c r="V129" s="221"/>
      <c r="W129" s="221"/>
      <c r="X129" s="221"/>
      <c r="Y129" s="221"/>
      <c r="Z129" s="221"/>
      <c r="AA129" s="221"/>
      <c r="AB129" s="221"/>
      <c r="AC129" s="221"/>
      <c r="AD129" s="221"/>
      <c r="AE129" s="221"/>
      <c r="AF129" s="221"/>
    </row>
    <row r="130" spans="1:32" x14ac:dyDescent="0.3">
      <c r="A130" s="272"/>
      <c r="B130" s="272"/>
      <c r="C130" s="272"/>
      <c r="D130" s="272"/>
      <c r="E130" s="272"/>
      <c r="F130" s="274"/>
      <c r="G130" s="272"/>
      <c r="H130" s="272"/>
      <c r="I130" s="275"/>
      <c r="J130" s="275"/>
      <c r="K130" s="221"/>
      <c r="N130" s="221"/>
      <c r="O130" s="221"/>
      <c r="P130" s="221"/>
      <c r="Q130" s="221"/>
      <c r="R130" s="221"/>
      <c r="S130" s="221"/>
      <c r="T130" s="221"/>
      <c r="U130" s="221"/>
      <c r="V130" s="221"/>
      <c r="W130" s="221"/>
      <c r="X130" s="221"/>
      <c r="Y130" s="221"/>
      <c r="Z130" s="221"/>
      <c r="AA130" s="221"/>
      <c r="AB130" s="221"/>
      <c r="AC130" s="221"/>
      <c r="AD130" s="221"/>
      <c r="AE130" s="221"/>
      <c r="AF130" s="221"/>
    </row>
    <row r="131" spans="1:32" x14ac:dyDescent="0.3">
      <c r="A131" s="272"/>
      <c r="B131" s="272"/>
      <c r="C131" s="272"/>
      <c r="D131" s="272"/>
      <c r="E131" s="272"/>
      <c r="F131" s="274"/>
      <c r="G131" s="272"/>
      <c r="H131" s="272"/>
      <c r="I131" s="275"/>
      <c r="J131" s="275"/>
      <c r="K131" s="221"/>
      <c r="N131" s="221"/>
      <c r="O131" s="221"/>
      <c r="P131" s="221"/>
      <c r="Q131" s="221"/>
      <c r="R131" s="221"/>
      <c r="S131" s="221"/>
      <c r="T131" s="221"/>
      <c r="U131" s="221"/>
      <c r="V131" s="221"/>
      <c r="W131" s="221"/>
      <c r="X131" s="221"/>
      <c r="Y131" s="221"/>
      <c r="Z131" s="221"/>
      <c r="AA131" s="221"/>
      <c r="AB131" s="221"/>
      <c r="AC131" s="221"/>
      <c r="AD131" s="221"/>
      <c r="AE131" s="221"/>
      <c r="AF131" s="221"/>
    </row>
    <row r="132" spans="1:32" x14ac:dyDescent="0.3">
      <c r="A132" s="272"/>
      <c r="B132" s="272"/>
      <c r="C132" s="272"/>
      <c r="D132" s="272"/>
      <c r="E132" s="272"/>
      <c r="F132" s="274"/>
      <c r="G132" s="272"/>
      <c r="H132" s="272"/>
      <c r="I132" s="275"/>
      <c r="J132" s="275"/>
      <c r="K132" s="221"/>
      <c r="N132" s="221"/>
      <c r="O132" s="221"/>
      <c r="P132" s="221"/>
      <c r="Q132" s="221"/>
      <c r="R132" s="221"/>
      <c r="S132" s="221"/>
      <c r="T132" s="221"/>
      <c r="U132" s="221"/>
      <c r="V132" s="221"/>
      <c r="W132" s="221"/>
      <c r="X132" s="221"/>
      <c r="Y132" s="221"/>
      <c r="Z132" s="221"/>
      <c r="AA132" s="221"/>
      <c r="AB132" s="221"/>
      <c r="AC132" s="221"/>
      <c r="AD132" s="221"/>
      <c r="AE132" s="221"/>
      <c r="AF132" s="221"/>
    </row>
    <row r="133" spans="1:32" x14ac:dyDescent="0.3">
      <c r="A133" s="272"/>
      <c r="B133" s="272"/>
      <c r="C133" s="272"/>
      <c r="D133" s="272"/>
      <c r="E133" s="272"/>
      <c r="F133" s="274"/>
      <c r="G133" s="272"/>
      <c r="H133" s="272"/>
      <c r="I133" s="275"/>
      <c r="J133" s="275"/>
      <c r="K133" s="221"/>
      <c r="N133" s="221"/>
      <c r="O133" s="221"/>
      <c r="P133" s="221"/>
      <c r="Q133" s="221"/>
      <c r="R133" s="221"/>
      <c r="S133" s="221"/>
      <c r="T133" s="221"/>
      <c r="U133" s="221"/>
      <c r="V133" s="221"/>
      <c r="W133" s="221"/>
      <c r="X133" s="221"/>
      <c r="Y133" s="221"/>
      <c r="Z133" s="221"/>
      <c r="AA133" s="221"/>
      <c r="AB133" s="221"/>
      <c r="AC133" s="221"/>
      <c r="AD133" s="221"/>
      <c r="AE133" s="221"/>
      <c r="AF133" s="221"/>
    </row>
  </sheetData>
  <sheetProtection algorithmName="SHA-512" hashValue="XwyP4Ymv39CguA26Y80Kn7CMNzqWD/U+cONxet6Uz1HGhAH/sNOk8BgNmYy5Sz3K+4x5OikGOSi8eOqivyaUjQ==" saltValue="kOP7U1dve0k/1h2QazMfzw==" spinCount="100000" sheet="1" formatColumns="0" formatRows="0" selectLockedCells="1"/>
  <customSheetViews>
    <customSheetView guid="{7B2C193D-327B-40D6-809F-9A3DFB75744C}" fitToPage="1" printArea="1" hiddenRows="1" hiddenColumns="1" view="pageBreakPreview">
      <selection activeCell="I20" sqref="I20"/>
      <rowBreaks count="1" manualBreakCount="1">
        <brk id="287" max="10" man="1"/>
      </rowBreaks>
      <pageMargins left="0.24" right="0.23" top="0.53" bottom="0.44" header="0.41" footer="0.24"/>
      <printOptions horizontalCentered="1"/>
      <pageSetup paperSize="9" scale="86" fitToHeight="0" orientation="landscape" r:id="rId1"/>
      <headerFooter alignWithMargins="0">
        <oddFooter>&amp;R&amp;"Book Antiqua,Bold"&amp;10Schedule-2/ Page &amp;P of &amp;N</oddFooter>
      </headerFooter>
    </customSheetView>
    <customSheetView guid="{0D897A0D-14C5-4BD1-B11A-C8754685A103}" fitToPage="1" printArea="1" hiddenRows="1" hiddenColumns="1" view="pageBreakPreview" topLeftCell="A25">
      <selection activeCell="I19" sqref="I19"/>
      <rowBreaks count="1" manualBreakCount="1">
        <brk id="98" max="10" man="1"/>
      </rowBreaks>
      <pageMargins left="0.24" right="0.23" top="0.53" bottom="0.44" header="0.41" footer="0.24"/>
      <printOptions horizontalCentered="1"/>
      <pageSetup paperSize="9" scale="87" fitToHeight="0" orientation="landscape" r:id="rId2"/>
      <headerFooter alignWithMargins="0">
        <oddFooter>&amp;R&amp;"Book Antiqua,Bold"&amp;10Schedule-2/ Page &amp;P of &amp;N</oddFooter>
      </headerFooter>
    </customSheetView>
    <customSheetView guid="{302D9D75-0757-45DA-AFBF-614F08F1401B}"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3"/>
      <headerFooter alignWithMargins="0">
        <oddFooter>&amp;R&amp;"Book Antiqua,Bold"&amp;10Schedule-2/ Page &amp;P of &amp;N</oddFooter>
      </headerFooter>
    </customSheetView>
    <customSheetView guid="{C6A7FFED-91EB-41DF-A944-2BFB2D792481}"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4"/>
      <headerFooter alignWithMargins="0">
        <oddFooter>&amp;R&amp;"Book Antiqua,Bold"&amp;10Schedule-2/ Page &amp;P of &amp;N</oddFooter>
      </headerFooter>
    </customSheetView>
  </customSheetViews>
  <mergeCells count="17">
    <mergeCell ref="A3:J3"/>
    <mergeCell ref="R3:S3"/>
    <mergeCell ref="A4:J4"/>
    <mergeCell ref="A7:H7"/>
    <mergeCell ref="A8:B8"/>
    <mergeCell ref="C8:E8"/>
    <mergeCell ref="B51:J51"/>
    <mergeCell ref="H53:I53"/>
    <mergeCell ref="H54:I54"/>
    <mergeCell ref="A9:B9"/>
    <mergeCell ref="C9:E9"/>
    <mergeCell ref="C10:E10"/>
    <mergeCell ref="C11:E11"/>
    <mergeCell ref="A14:J14"/>
    <mergeCell ref="I15:J15"/>
    <mergeCell ref="B18:J18"/>
    <mergeCell ref="A46:J46"/>
  </mergeCells>
  <conditionalFormatting sqref="I19:I45">
    <cfRule type="cellIs" dxfId="58" priority="53" stopIfTrue="1" operator="equal">
      <formula>"a"</formula>
    </cfRule>
    <cfRule type="expression" dxfId="57" priority="54" stopIfTrue="1">
      <formula>F19&gt;0</formula>
    </cfRule>
  </conditionalFormatting>
  <dataValidations count="1">
    <dataValidation type="decimal" operator="greaterThan" allowBlank="1" showInputMessage="1" showErrorMessage="1" sqref="I19:I45" xr:uid="{00000000-0002-0000-0500-000000000000}">
      <formula1>0</formula1>
    </dataValidation>
  </dataValidations>
  <printOptions horizontalCentered="1"/>
  <pageMargins left="0.24" right="0.23" top="0.53" bottom="0.44" header="0.41" footer="0.24"/>
  <pageSetup paperSize="9" scale="81" fitToHeight="0" orientation="landscape" r:id="rId5"/>
  <headerFooter alignWithMargins="0">
    <oddFooter>&amp;R&amp;"Book Antiqua,Bold"&amp;10Schedule-2/ Page &amp;P of &amp;N</oddFooter>
  </headerFooter>
  <rowBreaks count="1" manualBreakCount="1">
    <brk id="45" max="10"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56"/>
  <sheetViews>
    <sheetView view="pageBreakPreview" topLeftCell="A16" zoomScale="80" zoomScaleNormal="100" zoomScaleSheetLayoutView="80" workbookViewId="0">
      <selection activeCell="O23" sqref="O23"/>
    </sheetView>
  </sheetViews>
  <sheetFormatPr defaultRowHeight="15.75" x14ac:dyDescent="0.3"/>
  <cols>
    <col min="1" max="1" width="5.25" style="285" customWidth="1"/>
    <col min="2" max="2" width="13" style="286" customWidth="1"/>
    <col min="3" max="3" width="9" style="286" customWidth="1"/>
    <col min="4" max="4" width="9.625" style="286" customWidth="1"/>
    <col min="5" max="5" width="9.375" style="286" customWidth="1"/>
    <col min="6" max="6" width="33.125" style="286" bestFit="1" customWidth="1"/>
    <col min="7" max="7" width="13.75" style="286" customWidth="1"/>
    <col min="8" max="8" width="14" style="287" customWidth="1"/>
    <col min="9" max="9" width="12" style="288" bestFit="1" customWidth="1"/>
    <col min="10" max="10" width="9.5" style="286" customWidth="1"/>
    <col min="11" max="11" width="13.875" style="286" bestFit="1" customWidth="1"/>
    <col min="12" max="12" width="78.625" style="289" customWidth="1"/>
    <col min="13" max="13" width="6.5" style="288" customWidth="1"/>
    <col min="14" max="14" width="9.25" style="288" customWidth="1"/>
    <col min="15" max="15" width="13.5" style="290" customWidth="1"/>
    <col min="16" max="16" width="14.875" style="290" customWidth="1"/>
    <col min="17" max="17" width="13.375" style="9" customWidth="1"/>
    <col min="18" max="18" width="13.125" style="9" hidden="1" customWidth="1"/>
    <col min="19" max="19" width="13.5" style="9" hidden="1" customWidth="1"/>
    <col min="20" max="21" width="9" style="9" hidden="1" customWidth="1"/>
    <col min="22" max="28" width="9" style="9" customWidth="1"/>
    <col min="29" max="29" width="16.5" style="9" customWidth="1"/>
    <col min="30" max="31" width="9" style="9" customWidth="1"/>
    <col min="32" max="36" width="9" style="9"/>
    <col min="37" max="37" width="9" style="9" hidden="1" customWidth="1"/>
    <col min="38" max="39" width="17.625" style="9" hidden="1" customWidth="1"/>
    <col min="40" max="40" width="9" style="9" hidden="1" customWidth="1"/>
    <col min="41" max="41" width="15.5" style="9" hidden="1" customWidth="1"/>
    <col min="42" max="42" width="15.375" style="9" hidden="1" customWidth="1"/>
    <col min="43" max="54" width="9" style="9"/>
    <col min="55" max="16384" width="9" style="10"/>
  </cols>
  <sheetData>
    <row r="1" spans="1:54" ht="16.5" x14ac:dyDescent="0.3">
      <c r="A1" s="276" t="str">
        <f>Cover!B3</f>
        <v>Specification No: CC/NT/W-TELE/DOM/A06/24/05146</v>
      </c>
      <c r="B1" s="277"/>
      <c r="C1" s="277"/>
      <c r="D1" s="277"/>
      <c r="E1" s="277"/>
      <c r="F1" s="277"/>
      <c r="G1" s="277"/>
      <c r="H1" s="278"/>
      <c r="I1" s="1"/>
      <c r="J1" s="277"/>
      <c r="K1" s="277"/>
      <c r="L1" s="279"/>
      <c r="M1" s="4"/>
      <c r="N1" s="4"/>
      <c r="O1" s="5"/>
      <c r="P1" s="280" t="s">
        <v>124</v>
      </c>
    </row>
    <row r="2" spans="1:54" x14ac:dyDescent="0.3">
      <c r="A2" s="281"/>
      <c r="B2" s="282"/>
      <c r="C2" s="282"/>
      <c r="D2" s="282"/>
      <c r="E2" s="282"/>
      <c r="F2" s="282"/>
      <c r="G2" s="282"/>
      <c r="H2" s="283"/>
      <c r="I2" s="11"/>
      <c r="J2" s="282"/>
      <c r="K2" s="282"/>
      <c r="L2" s="284"/>
      <c r="M2" s="11"/>
      <c r="N2" s="11"/>
      <c r="O2" s="10"/>
      <c r="P2" s="10"/>
    </row>
    <row r="3" spans="1:54" ht="62.25" customHeight="1" x14ac:dyDescent="0.3">
      <c r="A3" s="889" t="str">
        <f>Cover!$B$2</f>
        <v>Package- II (a): OPGW works for PDD Ladakh associated with Establishment of SLDC cum REMC for UT of Ladakh under consultancy services to PDD, Ladakh</v>
      </c>
      <c r="B3" s="889"/>
      <c r="C3" s="889"/>
      <c r="D3" s="889"/>
      <c r="E3" s="889"/>
      <c r="F3" s="889"/>
      <c r="G3" s="889"/>
      <c r="H3" s="889"/>
      <c r="I3" s="889"/>
      <c r="J3" s="889"/>
      <c r="K3" s="889"/>
      <c r="L3" s="889"/>
      <c r="M3" s="889"/>
      <c r="N3" s="889"/>
      <c r="O3" s="889"/>
      <c r="P3" s="889"/>
      <c r="Q3" s="889"/>
      <c r="AK3" s="18" t="s">
        <v>125</v>
      </c>
      <c r="AM3" s="93">
        <f>IF(ISERROR(#REF!/('[1]Sch-6'!D14+'[1]Sch-6'!D16+'[1]Sch-6'!D18)),0,#REF!/( '[1]Sch-6'!D14+'[1]Sch-6'!D16+'[1]Sch-6'!D18))</f>
        <v>0</v>
      </c>
    </row>
    <row r="4" spans="1:54" ht="16.5" x14ac:dyDescent="0.3">
      <c r="A4" s="873" t="s">
        <v>126</v>
      </c>
      <c r="B4" s="873"/>
      <c r="C4" s="873"/>
      <c r="D4" s="873"/>
      <c r="E4" s="873"/>
      <c r="F4" s="873"/>
      <c r="G4" s="873"/>
      <c r="H4" s="873"/>
      <c r="I4" s="873"/>
      <c r="J4" s="873"/>
      <c r="K4" s="873"/>
      <c r="L4" s="873"/>
      <c r="M4" s="873"/>
      <c r="N4" s="873"/>
      <c r="O4" s="873"/>
      <c r="P4" s="873"/>
      <c r="Q4" s="873"/>
      <c r="AK4" s="18" t="s">
        <v>127</v>
      </c>
      <c r="AM4" s="93" t="e">
        <f>#REF!</f>
        <v>#REF!</v>
      </c>
    </row>
    <row r="5" spans="1:54" x14ac:dyDescent="0.3">
      <c r="AK5" s="18" t="s">
        <v>128</v>
      </c>
      <c r="AM5" s="93">
        <f>IF(ISERROR(#REF!/#REF!),0,#REF! /#REF!)</f>
        <v>0</v>
      </c>
    </row>
    <row r="6" spans="1:54" ht="16.5" x14ac:dyDescent="0.3">
      <c r="A6" s="291" t="str">
        <f>'Sch-1'!A6</f>
        <v>Bidder’s Name and Address (Lead Partner) :</v>
      </c>
      <c r="B6" s="292"/>
      <c r="C6" s="292"/>
      <c r="D6" s="292"/>
      <c r="E6" s="292"/>
      <c r="F6" s="292"/>
      <c r="G6" s="292"/>
      <c r="H6" s="293"/>
      <c r="I6" s="294"/>
      <c r="J6" s="292"/>
      <c r="K6" s="292"/>
      <c r="L6" s="295"/>
      <c r="M6" s="117" t="s">
        <v>5</v>
      </c>
      <c r="P6" s="10"/>
      <c r="AK6" s="18" t="s">
        <v>129</v>
      </c>
      <c r="AM6" s="93" t="e">
        <f>#REF!</f>
        <v>#REF!</v>
      </c>
    </row>
    <row r="7" spans="1:54" ht="18.600000000000001" customHeight="1" x14ac:dyDescent="0.3">
      <c r="A7" s="909">
        <f>'Sch-1'!A7</f>
        <v>0</v>
      </c>
      <c r="B7" s="909"/>
      <c r="C7" s="909"/>
      <c r="D7" s="909"/>
      <c r="E7" s="909"/>
      <c r="F7" s="909"/>
      <c r="G7" s="296"/>
      <c r="H7" s="297"/>
      <c r="I7" s="296"/>
      <c r="J7" s="296"/>
      <c r="K7" s="296"/>
      <c r="L7" s="296"/>
      <c r="M7" s="875" t="str">
        <f>'[1]Sch-1'!M7</f>
        <v>Contracts Services, 3rd Floor</v>
      </c>
      <c r="N7" s="875"/>
      <c r="O7" s="875"/>
      <c r="P7" s="875"/>
      <c r="AK7" s="18" t="s">
        <v>130</v>
      </c>
      <c r="AM7" s="93" t="e">
        <f>SUM(AM3:AM6)</f>
        <v>#REF!</v>
      </c>
    </row>
    <row r="8" spans="1:54" ht="16.5" x14ac:dyDescent="0.3">
      <c r="A8" s="291" t="s">
        <v>7</v>
      </c>
      <c r="B8" s="292"/>
      <c r="C8" s="298" t="str">
        <f>'Sch-2'!C9:E9</f>
        <v/>
      </c>
      <c r="D8" s="292"/>
      <c r="E8" s="292"/>
      <c r="F8" s="292"/>
      <c r="G8" s="292"/>
      <c r="H8" s="293"/>
      <c r="I8" s="294"/>
      <c r="J8" s="292"/>
      <c r="K8" s="292"/>
      <c r="M8" s="875" t="str">
        <f>'[1]Sch-1'!M8</f>
        <v>Power Grid Corporation of India Ltd.,</v>
      </c>
      <c r="N8" s="875"/>
      <c r="O8" s="875"/>
      <c r="P8" s="875"/>
    </row>
    <row r="9" spans="1:54" ht="16.5" x14ac:dyDescent="0.3">
      <c r="A9" s="291" t="s">
        <v>9</v>
      </c>
      <c r="B9" s="292"/>
      <c r="C9" s="298" t="str">
        <f>'Sch-2'!C10:E10</f>
        <v/>
      </c>
      <c r="D9" s="292"/>
      <c r="E9" s="292"/>
      <c r="F9" s="292"/>
      <c r="G9" s="292"/>
      <c r="H9" s="293"/>
      <c r="I9" s="294"/>
      <c r="J9" s="292"/>
      <c r="K9" s="292"/>
      <c r="M9" s="875" t="str">
        <f>'[1]Sch-1'!M9</f>
        <v>"Saudamini", Plot No.-2</v>
      </c>
      <c r="N9" s="875"/>
      <c r="O9" s="875"/>
      <c r="P9" s="875"/>
    </row>
    <row r="10" spans="1:54" ht="16.5" customHeight="1" x14ac:dyDescent="0.3">
      <c r="A10" s="299"/>
      <c r="B10" s="300"/>
      <c r="C10" s="298" t="str">
        <f>'Sch-2'!C11:E11</f>
        <v/>
      </c>
      <c r="D10" s="300"/>
      <c r="E10" s="301"/>
      <c r="F10" s="300"/>
      <c r="G10" s="300"/>
      <c r="H10" s="302"/>
      <c r="I10" s="26"/>
      <c r="J10" s="300"/>
      <c r="K10" s="300"/>
      <c r="M10" s="23" t="str">
        <f>'[1]Sch-1'!M10</f>
        <v xml:space="preserve">Sector-29, </v>
      </c>
      <c r="N10" s="23"/>
      <c r="O10" s="23"/>
      <c r="P10" s="23"/>
      <c r="AK10" s="18" t="s">
        <v>131</v>
      </c>
      <c r="AM10" s="93" t="e">
        <f>'[1]Sch-1'!AA10</f>
        <v>#REF!</v>
      </c>
    </row>
    <row r="11" spans="1:54" ht="16.5" customHeight="1" x14ac:dyDescent="0.3">
      <c r="A11" s="299"/>
      <c r="B11" s="300"/>
      <c r="C11" s="298" t="str">
        <f>'Sch-2'!C12</f>
        <v/>
      </c>
      <c r="D11" s="300"/>
      <c r="E11" s="300"/>
      <c r="F11" s="300"/>
      <c r="G11" s="300"/>
      <c r="H11" s="302"/>
      <c r="I11" s="26"/>
      <c r="J11" s="300"/>
      <c r="K11" s="300"/>
      <c r="M11" s="875" t="str">
        <f>'[1]Sch-1'!M11</f>
        <v>Gurugram (Haryana) - 122001</v>
      </c>
      <c r="N11" s="875"/>
      <c r="O11" s="875"/>
      <c r="P11" s="875"/>
      <c r="AK11" s="18"/>
      <c r="AM11" s="93"/>
    </row>
    <row r="12" spans="1:54" x14ac:dyDescent="0.3">
      <c r="A12" s="303"/>
      <c r="B12" s="304"/>
      <c r="C12" s="304"/>
      <c r="D12" s="304"/>
      <c r="E12" s="304"/>
      <c r="F12" s="304"/>
      <c r="G12" s="304"/>
      <c r="H12" s="302"/>
      <c r="I12" s="32"/>
      <c r="J12" s="304"/>
      <c r="K12" s="304"/>
      <c r="L12" s="305"/>
      <c r="M12" s="306"/>
      <c r="N12" s="306"/>
      <c r="O12" s="26"/>
      <c r="P12" s="10"/>
      <c r="AK12" s="18"/>
      <c r="AM12" s="93"/>
    </row>
    <row r="13" spans="1:54" s="39" customFormat="1" ht="33" customHeight="1" x14ac:dyDescent="0.3">
      <c r="A13" s="307" t="s">
        <v>132</v>
      </c>
      <c r="B13" s="308"/>
      <c r="C13" s="308"/>
      <c r="D13" s="308"/>
      <c r="E13" s="308"/>
      <c r="F13" s="308"/>
      <c r="G13" s="308"/>
      <c r="H13" s="308"/>
      <c r="I13" s="308"/>
      <c r="J13" s="308"/>
      <c r="K13" s="308"/>
      <c r="L13" s="308"/>
      <c r="M13" s="308"/>
      <c r="N13" s="308"/>
      <c r="O13" s="308"/>
      <c r="P13" s="308"/>
      <c r="Q13" s="38"/>
      <c r="R13" s="309"/>
      <c r="S13" s="309"/>
      <c r="T13" s="309"/>
      <c r="U13" s="309"/>
      <c r="V13" s="38"/>
      <c r="W13" s="38"/>
      <c r="X13" s="38"/>
      <c r="Y13" s="38"/>
      <c r="Z13" s="38"/>
      <c r="AA13" s="38"/>
      <c r="AB13" s="38"/>
      <c r="AC13" s="38"/>
      <c r="AD13" s="38"/>
      <c r="AE13" s="38"/>
      <c r="AF13" s="38"/>
      <c r="AG13" s="38"/>
      <c r="AH13" s="38"/>
      <c r="AI13" s="38"/>
      <c r="AJ13" s="38"/>
      <c r="AK13" s="38"/>
      <c r="AL13" s="904" t="s">
        <v>133</v>
      </c>
      <c r="AM13" s="904"/>
      <c r="AN13" s="310" t="s">
        <v>134</v>
      </c>
      <c r="AO13" s="904" t="s">
        <v>135</v>
      </c>
      <c r="AP13" s="904"/>
      <c r="AQ13" s="38"/>
      <c r="AR13" s="38"/>
      <c r="AS13" s="38"/>
      <c r="AT13" s="38"/>
      <c r="AU13" s="38"/>
      <c r="AV13" s="38"/>
      <c r="AW13" s="38"/>
      <c r="AX13" s="38"/>
      <c r="AY13" s="38"/>
      <c r="AZ13" s="38"/>
      <c r="BA13" s="38"/>
      <c r="BB13" s="38"/>
    </row>
    <row r="14" spans="1:54" ht="16.5" x14ac:dyDescent="0.3">
      <c r="A14" s="299"/>
      <c r="B14" s="300"/>
      <c r="C14" s="300"/>
      <c r="D14" s="300"/>
      <c r="E14" s="300"/>
      <c r="F14" s="300"/>
      <c r="G14" s="300"/>
      <c r="H14" s="302"/>
      <c r="I14" s="26"/>
      <c r="J14" s="300"/>
      <c r="K14" s="300"/>
      <c r="L14" s="300"/>
      <c r="M14" s="300"/>
      <c r="N14" s="304"/>
      <c r="O14" s="300"/>
      <c r="P14" s="300"/>
      <c r="R14" s="311"/>
      <c r="S14" s="311"/>
      <c r="T14" s="311"/>
      <c r="U14" s="311"/>
      <c r="AL14" s="312"/>
      <c r="AM14" s="312"/>
      <c r="AN14" s="8"/>
      <c r="AO14" s="312"/>
      <c r="AP14" s="312"/>
    </row>
    <row r="15" spans="1:54" ht="16.5" x14ac:dyDescent="0.3">
      <c r="A15" s="299"/>
      <c r="B15" s="300"/>
      <c r="C15" s="300"/>
      <c r="D15" s="300"/>
      <c r="E15" s="300"/>
      <c r="F15" s="300"/>
      <c r="G15" s="300"/>
      <c r="H15" s="302"/>
      <c r="I15" s="26"/>
      <c r="J15" s="300"/>
      <c r="K15" s="300"/>
      <c r="L15" s="300"/>
      <c r="M15" s="300"/>
      <c r="N15" s="905" t="s">
        <v>15</v>
      </c>
      <c r="O15" s="905"/>
      <c r="P15" s="905"/>
      <c r="R15" s="311"/>
      <c r="S15" s="311"/>
      <c r="T15" s="311"/>
      <c r="U15" s="311"/>
      <c r="AL15" s="312"/>
      <c r="AM15" s="312"/>
      <c r="AN15" s="8"/>
      <c r="AO15" s="312"/>
      <c r="AP15" s="312"/>
    </row>
    <row r="16" spans="1:54" ht="104.25" customHeight="1" x14ac:dyDescent="0.3">
      <c r="A16" s="313" t="s">
        <v>17</v>
      </c>
      <c r="B16" s="314" t="s">
        <v>18</v>
      </c>
      <c r="C16" s="314" t="s">
        <v>19</v>
      </c>
      <c r="D16" s="314" t="s">
        <v>136</v>
      </c>
      <c r="E16" s="314" t="s">
        <v>137</v>
      </c>
      <c r="F16" s="314" t="s">
        <v>20</v>
      </c>
      <c r="G16" s="315" t="s">
        <v>138</v>
      </c>
      <c r="H16" s="316" t="s">
        <v>139</v>
      </c>
      <c r="I16" s="317" t="s">
        <v>140</v>
      </c>
      <c r="J16" s="317" t="s">
        <v>24</v>
      </c>
      <c r="K16" s="317" t="s">
        <v>25</v>
      </c>
      <c r="L16" s="314" t="s">
        <v>114</v>
      </c>
      <c r="M16" s="318" t="s">
        <v>27</v>
      </c>
      <c r="N16" s="318" t="s">
        <v>115</v>
      </c>
      <c r="O16" s="314" t="s">
        <v>141</v>
      </c>
      <c r="P16" s="314" t="s">
        <v>142</v>
      </c>
      <c r="Q16" s="51" t="s">
        <v>143</v>
      </c>
      <c r="R16" s="311"/>
      <c r="S16" s="311"/>
      <c r="T16" s="311"/>
      <c r="U16" s="311"/>
      <c r="AL16" s="319" t="s">
        <v>141</v>
      </c>
      <c r="AM16" s="319" t="s">
        <v>142</v>
      </c>
      <c r="AN16" s="8"/>
      <c r="AO16" s="319" t="s">
        <v>141</v>
      </c>
      <c r="AP16" s="319" t="s">
        <v>142</v>
      </c>
    </row>
    <row r="17" spans="1:54" s="330" customFormat="1" ht="30" customHeight="1" x14ac:dyDescent="0.3">
      <c r="A17" s="320">
        <v>1</v>
      </c>
      <c r="B17" s="321">
        <v>2</v>
      </c>
      <c r="C17" s="321">
        <v>3</v>
      </c>
      <c r="D17" s="321">
        <v>4</v>
      </c>
      <c r="E17" s="321">
        <v>5</v>
      </c>
      <c r="F17" s="322">
        <v>6</v>
      </c>
      <c r="G17" s="321">
        <v>7</v>
      </c>
      <c r="H17" s="323">
        <v>8</v>
      </c>
      <c r="I17" s="324">
        <v>9</v>
      </c>
      <c r="J17" s="324">
        <v>10</v>
      </c>
      <c r="K17" s="324">
        <v>11</v>
      </c>
      <c r="L17" s="325">
        <v>12</v>
      </c>
      <c r="M17" s="325">
        <v>13</v>
      </c>
      <c r="N17" s="325">
        <v>14</v>
      </c>
      <c r="O17" s="325">
        <v>15</v>
      </c>
      <c r="P17" s="325" t="s">
        <v>144</v>
      </c>
      <c r="Q17" s="325">
        <v>17</v>
      </c>
      <c r="R17" s="326"/>
      <c r="S17" s="326"/>
      <c r="T17" s="326"/>
      <c r="U17" s="326"/>
      <c r="V17" s="327"/>
      <c r="W17" s="327"/>
      <c r="X17" s="327"/>
      <c r="Y17" s="327"/>
      <c r="Z17" s="327"/>
      <c r="AA17" s="327"/>
      <c r="AB17" s="327"/>
      <c r="AC17" s="327"/>
      <c r="AD17" s="327"/>
      <c r="AE17" s="327"/>
      <c r="AF17" s="327"/>
      <c r="AG17" s="327"/>
      <c r="AH17" s="327"/>
      <c r="AI17" s="327"/>
      <c r="AJ17" s="327"/>
      <c r="AK17" s="327"/>
      <c r="AL17" s="328">
        <v>5</v>
      </c>
      <c r="AM17" s="328" t="s">
        <v>145</v>
      </c>
      <c r="AN17" s="329"/>
      <c r="AO17" s="328">
        <v>5</v>
      </c>
      <c r="AP17" s="328" t="s">
        <v>145</v>
      </c>
      <c r="AQ17" s="327"/>
      <c r="AR17" s="327"/>
      <c r="AS17" s="327"/>
      <c r="AT17" s="327"/>
      <c r="AU17" s="327"/>
      <c r="AV17" s="327"/>
      <c r="AW17" s="327"/>
      <c r="AX17" s="327"/>
      <c r="AY17" s="327"/>
      <c r="AZ17" s="327"/>
      <c r="BA17" s="327"/>
      <c r="BB17" s="327"/>
    </row>
    <row r="18" spans="1:54" ht="21.75" customHeight="1" x14ac:dyDescent="0.3">
      <c r="A18" s="758"/>
      <c r="B18" s="878" t="s">
        <v>389</v>
      </c>
      <c r="C18" s="878"/>
      <c r="D18" s="878"/>
      <c r="E18" s="878"/>
      <c r="F18" s="878"/>
      <c r="G18" s="878"/>
      <c r="H18" s="878"/>
      <c r="I18" s="878"/>
      <c r="J18" s="878"/>
      <c r="K18" s="878"/>
      <c r="L18" s="878"/>
      <c r="M18" s="878"/>
      <c r="N18" s="878"/>
      <c r="O18" s="878"/>
      <c r="P18" s="878"/>
      <c r="Q18" s="878"/>
      <c r="R18" s="44"/>
      <c r="S18" s="45"/>
      <c r="T18" s="46"/>
      <c r="U18" s="46"/>
      <c r="V18" s="46"/>
      <c r="W18" s="46"/>
      <c r="Z18" s="10"/>
      <c r="AA18" s="11"/>
      <c r="AB18" s="11"/>
      <c r="AC18" s="10"/>
      <c r="AD18" s="10"/>
      <c r="AE18" s="10"/>
      <c r="AF18" s="10"/>
      <c r="AG18" s="10"/>
      <c r="AH18" s="10"/>
      <c r="AI18" s="34"/>
      <c r="AJ18" s="10"/>
      <c r="AK18" s="10"/>
      <c r="AZ18" s="10"/>
      <c r="BA18" s="10"/>
      <c r="BB18" s="10"/>
    </row>
    <row r="19" spans="1:54" s="290" customFormat="1" ht="35.25" customHeight="1" x14ac:dyDescent="0.3">
      <c r="A19" s="331">
        <v>1</v>
      </c>
      <c r="B19" s="331">
        <v>7000021028</v>
      </c>
      <c r="C19" s="331" t="s">
        <v>424</v>
      </c>
      <c r="D19" s="331" t="s">
        <v>425</v>
      </c>
      <c r="E19" s="331" t="s">
        <v>426</v>
      </c>
      <c r="F19" s="331" t="s">
        <v>427</v>
      </c>
      <c r="G19" s="331">
        <v>170000497</v>
      </c>
      <c r="H19" s="331">
        <v>998336</v>
      </c>
      <c r="I19" s="332"/>
      <c r="J19" s="333">
        <v>0.18</v>
      </c>
      <c r="K19" s="334"/>
      <c r="L19" s="335" t="s">
        <v>348</v>
      </c>
      <c r="M19" s="331" t="s">
        <v>341</v>
      </c>
      <c r="N19" s="331">
        <v>282.61</v>
      </c>
      <c r="O19" s="754"/>
      <c r="P19" s="337" t="str">
        <f t="shared" ref="P19:P25" si="0">IF(O19=0, "Included", IF(ISERROR(N19*O19), O19, N19*O19))</f>
        <v>Included</v>
      </c>
      <c r="Q19" s="338">
        <f t="shared" ref="Q19:Q25" si="1">S19</f>
        <v>0</v>
      </c>
      <c r="R19" s="290">
        <f t="shared" ref="R19:R25" si="2">IF(P19="Included",0,P19)</f>
        <v>0</v>
      </c>
      <c r="S19" s="290">
        <f t="shared" ref="S19:S25" si="3">IF(K19="",(R19*J19),(R19*K19))</f>
        <v>0</v>
      </c>
      <c r="T19" s="339">
        <f t="shared" ref="T19:T25" si="4">+N19*O19</f>
        <v>0</v>
      </c>
      <c r="U19" s="339"/>
      <c r="AD19" s="340"/>
    </row>
    <row r="20" spans="1:54" s="290" customFormat="1" ht="48.75" customHeight="1" x14ac:dyDescent="0.3">
      <c r="A20" s="331">
        <v>2</v>
      </c>
      <c r="B20" s="331">
        <v>7000021028</v>
      </c>
      <c r="C20" s="331" t="s">
        <v>424</v>
      </c>
      <c r="D20" s="331" t="s">
        <v>425</v>
      </c>
      <c r="E20" s="331" t="s">
        <v>428</v>
      </c>
      <c r="F20" s="331" t="s">
        <v>427</v>
      </c>
      <c r="G20" s="331">
        <v>170000498</v>
      </c>
      <c r="H20" s="331">
        <v>998336</v>
      </c>
      <c r="I20" s="332"/>
      <c r="J20" s="333">
        <v>0.18</v>
      </c>
      <c r="K20" s="334"/>
      <c r="L20" s="335" t="s">
        <v>349</v>
      </c>
      <c r="M20" s="331" t="s">
        <v>341</v>
      </c>
      <c r="N20" s="331">
        <v>249.5</v>
      </c>
      <c r="O20" s="754"/>
      <c r="P20" s="337" t="str">
        <f t="shared" si="0"/>
        <v>Included</v>
      </c>
      <c r="Q20" s="338">
        <f t="shared" si="1"/>
        <v>0</v>
      </c>
      <c r="R20" s="290">
        <f t="shared" si="2"/>
        <v>0</v>
      </c>
      <c r="S20" s="290">
        <f t="shared" si="3"/>
        <v>0</v>
      </c>
      <c r="T20" s="339">
        <f t="shared" si="4"/>
        <v>0</v>
      </c>
      <c r="U20" s="339"/>
      <c r="AD20" s="340"/>
    </row>
    <row r="21" spans="1:54" s="290" customFormat="1" ht="31.5" x14ac:dyDescent="0.3">
      <c r="A21" s="331">
        <v>3</v>
      </c>
      <c r="B21" s="331">
        <v>7000021028</v>
      </c>
      <c r="C21" s="331" t="s">
        <v>424</v>
      </c>
      <c r="D21" s="331" t="s">
        <v>425</v>
      </c>
      <c r="E21" s="331" t="s">
        <v>429</v>
      </c>
      <c r="F21" s="331" t="s">
        <v>427</v>
      </c>
      <c r="G21" s="331">
        <v>170000356</v>
      </c>
      <c r="H21" s="331">
        <v>998336</v>
      </c>
      <c r="I21" s="332"/>
      <c r="J21" s="333">
        <v>0.18</v>
      </c>
      <c r="K21" s="334"/>
      <c r="L21" s="335" t="s">
        <v>346</v>
      </c>
      <c r="M21" s="331" t="s">
        <v>34</v>
      </c>
      <c r="N21" s="331">
        <v>35</v>
      </c>
      <c r="O21" s="754"/>
      <c r="P21" s="337" t="str">
        <f t="shared" si="0"/>
        <v>Included</v>
      </c>
      <c r="Q21" s="338">
        <f t="shared" si="1"/>
        <v>0</v>
      </c>
      <c r="R21" s="290">
        <f t="shared" si="2"/>
        <v>0</v>
      </c>
      <c r="S21" s="290">
        <f t="shared" si="3"/>
        <v>0</v>
      </c>
      <c r="T21" s="339">
        <f t="shared" si="4"/>
        <v>0</v>
      </c>
      <c r="U21" s="339"/>
      <c r="AD21" s="340"/>
    </row>
    <row r="22" spans="1:54" s="290" customFormat="1" ht="31.5" x14ac:dyDescent="0.3">
      <c r="A22" s="331">
        <v>4</v>
      </c>
      <c r="B22" s="331">
        <v>7000021028</v>
      </c>
      <c r="C22" s="331" t="s">
        <v>424</v>
      </c>
      <c r="D22" s="331" t="s">
        <v>425</v>
      </c>
      <c r="E22" s="331" t="s">
        <v>430</v>
      </c>
      <c r="F22" s="331" t="s">
        <v>427</v>
      </c>
      <c r="G22" s="331">
        <v>170000265</v>
      </c>
      <c r="H22" s="331">
        <v>998716</v>
      </c>
      <c r="I22" s="332"/>
      <c r="J22" s="333">
        <v>0.18</v>
      </c>
      <c r="K22" s="334"/>
      <c r="L22" s="335" t="s">
        <v>347</v>
      </c>
      <c r="M22" s="331" t="s">
        <v>34</v>
      </c>
      <c r="N22" s="331">
        <v>241</v>
      </c>
      <c r="O22" s="754"/>
      <c r="P22" s="337" t="str">
        <f t="shared" si="0"/>
        <v>Included</v>
      </c>
      <c r="Q22" s="338">
        <f t="shared" si="1"/>
        <v>0</v>
      </c>
      <c r="R22" s="290">
        <f t="shared" si="2"/>
        <v>0</v>
      </c>
      <c r="S22" s="290">
        <f t="shared" si="3"/>
        <v>0</v>
      </c>
      <c r="T22" s="339">
        <f t="shared" si="4"/>
        <v>0</v>
      </c>
      <c r="U22" s="339"/>
      <c r="AD22" s="340"/>
    </row>
    <row r="23" spans="1:54" s="290" customFormat="1" ht="31.5" x14ac:dyDescent="0.3">
      <c r="A23" s="331">
        <v>5</v>
      </c>
      <c r="B23" s="331">
        <v>7000021028</v>
      </c>
      <c r="C23" s="331" t="s">
        <v>424</v>
      </c>
      <c r="D23" s="331" t="s">
        <v>425</v>
      </c>
      <c r="E23" s="331" t="s">
        <v>431</v>
      </c>
      <c r="F23" s="331" t="s">
        <v>427</v>
      </c>
      <c r="G23" s="331">
        <v>100002882</v>
      </c>
      <c r="H23" s="331">
        <v>998336</v>
      </c>
      <c r="I23" s="332"/>
      <c r="J23" s="333">
        <v>0.18</v>
      </c>
      <c r="K23" s="334"/>
      <c r="L23" s="335" t="s">
        <v>435</v>
      </c>
      <c r="M23" s="331" t="s">
        <v>341</v>
      </c>
      <c r="N23" s="331">
        <v>15</v>
      </c>
      <c r="O23" s="754"/>
      <c r="P23" s="337" t="str">
        <f t="shared" si="0"/>
        <v>Included</v>
      </c>
      <c r="Q23" s="338">
        <f t="shared" si="1"/>
        <v>0</v>
      </c>
      <c r="R23" s="290">
        <f t="shared" si="2"/>
        <v>0</v>
      </c>
      <c r="S23" s="290">
        <f t="shared" si="3"/>
        <v>0</v>
      </c>
      <c r="T23" s="339">
        <f t="shared" si="4"/>
        <v>0</v>
      </c>
      <c r="U23" s="339"/>
      <c r="AD23" s="340"/>
    </row>
    <row r="24" spans="1:54" s="290" customFormat="1" ht="31.5" x14ac:dyDescent="0.3">
      <c r="A24" s="331">
        <v>6</v>
      </c>
      <c r="B24" s="331">
        <v>7000021028</v>
      </c>
      <c r="C24" s="331" t="s">
        <v>432</v>
      </c>
      <c r="D24" s="331" t="s">
        <v>433</v>
      </c>
      <c r="E24" s="331" t="s">
        <v>426</v>
      </c>
      <c r="F24" s="331" t="s">
        <v>434</v>
      </c>
      <c r="G24" s="331">
        <v>170000540</v>
      </c>
      <c r="H24" s="331">
        <v>998336</v>
      </c>
      <c r="I24" s="332"/>
      <c r="J24" s="333">
        <v>0.18</v>
      </c>
      <c r="K24" s="334"/>
      <c r="L24" s="335" t="s">
        <v>436</v>
      </c>
      <c r="M24" s="331" t="s">
        <v>341</v>
      </c>
      <c r="N24" s="331">
        <v>10</v>
      </c>
      <c r="O24" s="754"/>
      <c r="P24" s="337" t="str">
        <f t="shared" si="0"/>
        <v>Included</v>
      </c>
      <c r="Q24" s="338">
        <f t="shared" si="1"/>
        <v>0</v>
      </c>
      <c r="R24" s="290">
        <f t="shared" si="2"/>
        <v>0</v>
      </c>
      <c r="S24" s="290">
        <f t="shared" si="3"/>
        <v>0</v>
      </c>
      <c r="T24" s="339">
        <f t="shared" si="4"/>
        <v>0</v>
      </c>
      <c r="U24" s="339"/>
      <c r="AD24" s="340"/>
    </row>
    <row r="25" spans="1:54" s="290" customFormat="1" ht="31.5" x14ac:dyDescent="0.3">
      <c r="A25" s="331">
        <v>7</v>
      </c>
      <c r="B25" s="331">
        <v>7000021028</v>
      </c>
      <c r="C25" s="331" t="s">
        <v>432</v>
      </c>
      <c r="D25" s="331" t="s">
        <v>433</v>
      </c>
      <c r="E25" s="331" t="s">
        <v>428</v>
      </c>
      <c r="F25" s="331" t="s">
        <v>434</v>
      </c>
      <c r="G25" s="331">
        <v>170000265</v>
      </c>
      <c r="H25" s="331">
        <v>998716</v>
      </c>
      <c r="I25" s="332"/>
      <c r="J25" s="333">
        <v>0.18</v>
      </c>
      <c r="K25" s="334"/>
      <c r="L25" s="335" t="s">
        <v>347</v>
      </c>
      <c r="M25" s="331" t="s">
        <v>34</v>
      </c>
      <c r="N25" s="331">
        <v>3</v>
      </c>
      <c r="O25" s="754"/>
      <c r="P25" s="337" t="str">
        <f t="shared" si="0"/>
        <v>Included</v>
      </c>
      <c r="Q25" s="338">
        <f t="shared" si="1"/>
        <v>0</v>
      </c>
      <c r="R25" s="290">
        <f t="shared" si="2"/>
        <v>0</v>
      </c>
      <c r="S25" s="290">
        <f t="shared" si="3"/>
        <v>0</v>
      </c>
      <c r="T25" s="339">
        <f t="shared" si="4"/>
        <v>0</v>
      </c>
      <c r="U25" s="339"/>
      <c r="AD25" s="340"/>
    </row>
    <row r="26" spans="1:54" s="290" customFormat="1" x14ac:dyDescent="0.3">
      <c r="A26" s="906"/>
      <c r="B26" s="907"/>
      <c r="C26" s="907"/>
      <c r="D26" s="907"/>
      <c r="E26" s="907"/>
      <c r="F26" s="907"/>
      <c r="G26" s="907"/>
      <c r="H26" s="907"/>
      <c r="I26" s="907"/>
      <c r="J26" s="907"/>
      <c r="K26" s="907"/>
      <c r="L26" s="907"/>
      <c r="M26" s="907"/>
      <c r="N26" s="907"/>
      <c r="O26" s="907"/>
      <c r="P26" s="907"/>
      <c r="Q26" s="908"/>
      <c r="R26" s="339"/>
      <c r="S26" s="339"/>
      <c r="T26" s="339"/>
      <c r="U26" s="339"/>
      <c r="AD26" s="340"/>
    </row>
    <row r="27" spans="1:54" ht="16.5" x14ac:dyDescent="0.3">
      <c r="A27" s="901"/>
      <c r="B27" s="902"/>
      <c r="C27" s="902"/>
      <c r="D27" s="902"/>
      <c r="E27" s="902"/>
      <c r="F27" s="902"/>
      <c r="G27" s="902"/>
      <c r="H27" s="902"/>
      <c r="I27" s="902"/>
      <c r="J27" s="902"/>
      <c r="K27" s="903"/>
      <c r="L27" s="341" t="s">
        <v>146</v>
      </c>
      <c r="M27" s="342"/>
      <c r="N27" s="343"/>
      <c r="O27" s="344"/>
      <c r="P27" s="345">
        <f>SUM(P19:P25)</f>
        <v>0</v>
      </c>
      <c r="Q27" s="346"/>
      <c r="S27" s="730" t="e">
        <f>SUM(#REF!)</f>
        <v>#REF!</v>
      </c>
      <c r="T27" s="10" t="e">
        <f>+SUM(#REF!)</f>
        <v>#REF!</v>
      </c>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row>
    <row r="28" spans="1:54" ht="16.5" x14ac:dyDescent="0.3">
      <c r="A28" s="347"/>
      <c r="B28" s="348"/>
      <c r="C28" s="348"/>
      <c r="D28" s="348"/>
      <c r="E28" s="348"/>
      <c r="F28" s="348"/>
      <c r="G28" s="348"/>
      <c r="H28" s="349"/>
      <c r="I28" s="350"/>
      <c r="J28" s="348"/>
      <c r="K28" s="348"/>
      <c r="L28" s="894" t="s">
        <v>143</v>
      </c>
      <c r="M28" s="895"/>
      <c r="N28" s="895"/>
      <c r="O28" s="896"/>
      <c r="P28" s="345"/>
      <c r="Q28" s="351">
        <f>SUM(Q19:Q25)</f>
        <v>0</v>
      </c>
      <c r="T28" s="10" t="e">
        <f>+T27*0.18</f>
        <v>#REF!</v>
      </c>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row>
    <row r="29" spans="1:54" ht="16.5" x14ac:dyDescent="0.3">
      <c r="A29" s="352"/>
      <c r="B29" s="85"/>
      <c r="C29" s="85"/>
      <c r="D29" s="85"/>
      <c r="E29" s="85"/>
      <c r="F29" s="85"/>
      <c r="G29" s="85"/>
      <c r="H29" s="870"/>
      <c r="I29" s="870"/>
      <c r="J29" s="870"/>
      <c r="K29" s="870"/>
      <c r="L29" s="870"/>
      <c r="M29" s="870"/>
      <c r="N29" s="11"/>
      <c r="O29" s="353"/>
      <c r="P29" s="354"/>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row>
    <row r="30" spans="1:54" ht="16.5" x14ac:dyDescent="0.3">
      <c r="A30" s="352" t="s">
        <v>41</v>
      </c>
      <c r="B30" s="897" t="s">
        <v>147</v>
      </c>
      <c r="C30" s="897"/>
      <c r="D30" s="897"/>
      <c r="E30" s="897"/>
      <c r="F30" s="897"/>
      <c r="G30" s="897"/>
      <c r="H30" s="897"/>
      <c r="I30" s="897"/>
      <c r="J30" s="897"/>
      <c r="K30" s="897"/>
      <c r="L30" s="897"/>
      <c r="M30" s="355"/>
      <c r="N30" s="355"/>
      <c r="O30" s="355"/>
      <c r="P30" s="355"/>
      <c r="Q30" s="355"/>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row>
    <row r="31" spans="1:54" ht="16.5" x14ac:dyDescent="0.3">
      <c r="A31" s="898" t="s">
        <v>43</v>
      </c>
      <c r="B31" s="898"/>
      <c r="C31" s="898"/>
      <c r="D31" s="899" t="str">
        <f>'Sch-1'!B54</f>
        <v>--</v>
      </c>
      <c r="E31" s="899"/>
      <c r="F31" s="356"/>
      <c r="G31" s="356"/>
      <c r="I31" s="84"/>
      <c r="J31" s="356"/>
      <c r="K31" s="356"/>
      <c r="M31" s="357"/>
      <c r="N31" s="357"/>
      <c r="O31" s="353"/>
      <c r="P31" s="353"/>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row>
    <row r="32" spans="1:54" ht="16.5" x14ac:dyDescent="0.3">
      <c r="A32" s="898" t="s">
        <v>44</v>
      </c>
      <c r="B32" s="898"/>
      <c r="C32" s="898"/>
      <c r="D32" s="900" t="str">
        <f>'Sch-2'!B53</f>
        <v/>
      </c>
      <c r="E32" s="900"/>
      <c r="F32" s="356"/>
      <c r="G32" s="356"/>
      <c r="I32" s="84"/>
      <c r="J32" s="356"/>
      <c r="K32" s="356"/>
      <c r="M32" s="893" t="s">
        <v>45</v>
      </c>
      <c r="N32" s="893"/>
      <c r="O32" s="47" t="str">
        <f>'Sch-2'!J53</f>
        <v/>
      </c>
      <c r="P32" s="353"/>
      <c r="AN32" s="10"/>
      <c r="AO32" s="10"/>
      <c r="AP32" s="10"/>
      <c r="AQ32" s="10"/>
      <c r="AR32" s="10"/>
      <c r="AS32" s="10"/>
      <c r="AT32" s="10"/>
      <c r="AU32" s="10"/>
      <c r="AV32" s="10"/>
      <c r="AW32" s="10"/>
      <c r="AX32" s="10"/>
      <c r="AY32" s="10"/>
      <c r="AZ32" s="10"/>
      <c r="BA32" s="10"/>
      <c r="BB32" s="10"/>
    </row>
    <row r="33" spans="1:54" ht="16.5" x14ac:dyDescent="0.3">
      <c r="A33" s="358"/>
      <c r="B33" s="359"/>
      <c r="C33" s="359"/>
      <c r="D33" s="359"/>
      <c r="E33" s="359"/>
      <c r="F33" s="359"/>
      <c r="G33" s="359"/>
      <c r="H33" s="360"/>
      <c r="I33" s="8"/>
      <c r="J33" s="359"/>
      <c r="K33" s="359"/>
      <c r="L33" s="361"/>
      <c r="M33" s="893" t="s">
        <v>46</v>
      </c>
      <c r="N33" s="893"/>
      <c r="O33" s="47" t="str">
        <f>'Sch-2'!J54</f>
        <v/>
      </c>
      <c r="P33" s="9"/>
      <c r="AN33" s="10"/>
      <c r="AO33" s="10"/>
      <c r="AP33" s="10"/>
      <c r="AQ33" s="10"/>
      <c r="AR33" s="10"/>
      <c r="AS33" s="10"/>
      <c r="AT33" s="10"/>
      <c r="AU33" s="10"/>
      <c r="AV33" s="10"/>
      <c r="AW33" s="10"/>
      <c r="AX33" s="10"/>
      <c r="AY33" s="10"/>
      <c r="AZ33" s="10"/>
      <c r="BA33" s="10"/>
      <c r="BB33" s="10"/>
    </row>
    <row r="34" spans="1:54" ht="16.5" x14ac:dyDescent="0.3">
      <c r="A34" s="362"/>
      <c r="B34" s="356"/>
      <c r="C34" s="356"/>
      <c r="D34" s="356"/>
      <c r="E34" s="356"/>
      <c r="F34" s="356"/>
      <c r="G34" s="356"/>
      <c r="H34" s="363"/>
      <c r="I34" s="84"/>
      <c r="J34" s="356"/>
      <c r="K34" s="356"/>
      <c r="L34" s="364"/>
      <c r="M34" s="91"/>
      <c r="N34" s="84"/>
      <c r="O34" s="10"/>
      <c r="P34" s="10"/>
      <c r="AN34" s="10"/>
      <c r="AO34" s="10"/>
      <c r="AP34" s="10"/>
      <c r="AQ34" s="10"/>
      <c r="AR34" s="10"/>
      <c r="AS34" s="10"/>
      <c r="AT34" s="10"/>
      <c r="AU34" s="10"/>
      <c r="AV34" s="10"/>
      <c r="AW34" s="10"/>
      <c r="AX34" s="10"/>
      <c r="AY34" s="10"/>
      <c r="AZ34" s="10"/>
      <c r="BA34" s="10"/>
      <c r="BB34" s="10"/>
    </row>
    <row r="35" spans="1:54" x14ac:dyDescent="0.3">
      <c r="AN35" s="10"/>
      <c r="AO35" s="10"/>
      <c r="AP35" s="10"/>
      <c r="AQ35" s="10"/>
      <c r="AR35" s="10"/>
      <c r="AS35" s="10"/>
      <c r="AT35" s="10"/>
      <c r="AU35" s="10"/>
      <c r="AV35" s="10"/>
      <c r="AW35" s="10"/>
      <c r="AX35" s="10"/>
      <c r="AY35" s="10"/>
      <c r="AZ35" s="10"/>
      <c r="BA35" s="10"/>
      <c r="BB35" s="10"/>
    </row>
    <row r="47" spans="1:54" s="66" customFormat="1" ht="16.5" x14ac:dyDescent="0.3">
      <c r="A47" s="365"/>
      <c r="B47" s="366"/>
      <c r="C47" s="366"/>
      <c r="D47" s="366"/>
      <c r="E47" s="366"/>
      <c r="F47" s="366"/>
      <c r="G47" s="366"/>
      <c r="H47" s="367"/>
      <c r="I47" s="368"/>
      <c r="J47" s="366"/>
      <c r="K47" s="366"/>
      <c r="L47" s="369"/>
      <c r="M47" s="370"/>
      <c r="N47" s="371"/>
      <c r="O47" s="372"/>
      <c r="P47" s="372"/>
      <c r="AL47" s="373"/>
      <c r="AM47" s="373"/>
    </row>
    <row r="48" spans="1:54" s="66" customFormat="1" ht="16.5" x14ac:dyDescent="0.3">
      <c r="A48" s="365"/>
      <c r="B48" s="366"/>
      <c r="C48" s="366"/>
      <c r="D48" s="366"/>
      <c r="E48" s="366"/>
      <c r="F48" s="366"/>
      <c r="G48" s="366"/>
      <c r="H48" s="367"/>
      <c r="I48" s="368"/>
      <c r="J48" s="366"/>
      <c r="K48" s="366"/>
      <c r="L48" s="369"/>
      <c r="M48" s="370"/>
      <c r="N48" s="371"/>
      <c r="O48" s="372"/>
      <c r="P48" s="372"/>
      <c r="AL48" s="374"/>
      <c r="AM48" s="375"/>
    </row>
    <row r="49" spans="1:54" s="66" customFormat="1" ht="16.5" x14ac:dyDescent="0.3">
      <c r="A49" s="365"/>
      <c r="B49" s="366"/>
      <c r="C49" s="366"/>
      <c r="D49" s="366"/>
      <c r="E49" s="366"/>
      <c r="F49" s="366"/>
      <c r="G49" s="366"/>
      <c r="H49" s="367"/>
      <c r="I49" s="368"/>
      <c r="J49" s="366"/>
      <c r="K49" s="366"/>
      <c r="L49" s="369"/>
      <c r="M49" s="370"/>
      <c r="N49" s="371"/>
      <c r="O49" s="372"/>
      <c r="P49" s="372"/>
      <c r="AM49" s="136"/>
    </row>
    <row r="50" spans="1:54" s="66" customFormat="1" x14ac:dyDescent="0.3">
      <c r="A50" s="376"/>
      <c r="B50" s="377"/>
      <c r="C50" s="377"/>
      <c r="D50" s="377"/>
      <c r="E50" s="377"/>
      <c r="F50" s="377"/>
      <c r="G50" s="377"/>
      <c r="H50" s="378"/>
      <c r="I50" s="379"/>
      <c r="J50" s="377"/>
      <c r="K50" s="377"/>
      <c r="L50" s="380"/>
      <c r="M50" s="379"/>
      <c r="N50" s="379"/>
      <c r="O50" s="374"/>
      <c r="P50" s="374"/>
    </row>
    <row r="51" spans="1:54" ht="16.5" x14ac:dyDescent="0.3">
      <c r="A51" s="376"/>
      <c r="B51" s="377"/>
      <c r="C51" s="377"/>
      <c r="D51" s="377"/>
      <c r="E51" s="377"/>
      <c r="F51" s="377"/>
      <c r="G51" s="377"/>
      <c r="H51" s="378"/>
      <c r="I51" s="379"/>
      <c r="J51" s="377"/>
      <c r="K51" s="377"/>
      <c r="L51" s="381"/>
      <c r="M51" s="379"/>
      <c r="N51" s="379"/>
      <c r="O51" s="374"/>
      <c r="P51" s="374"/>
      <c r="AN51" s="10"/>
      <c r="AO51" s="10"/>
      <c r="AP51" s="10"/>
      <c r="AQ51" s="10"/>
      <c r="AR51" s="10"/>
      <c r="AS51" s="10"/>
      <c r="AT51" s="10"/>
      <c r="AU51" s="10"/>
      <c r="AV51" s="10"/>
      <c r="AW51" s="10"/>
      <c r="AX51" s="10"/>
      <c r="AY51" s="10"/>
      <c r="AZ51" s="10"/>
      <c r="BA51" s="10"/>
      <c r="BB51" s="10"/>
    </row>
    <row r="52" spans="1:54" x14ac:dyDescent="0.3">
      <c r="A52" s="382"/>
      <c r="B52" s="383"/>
      <c r="C52" s="383"/>
      <c r="D52" s="383"/>
      <c r="E52" s="383"/>
      <c r="F52" s="383"/>
      <c r="G52" s="383"/>
      <c r="H52" s="384"/>
      <c r="I52" s="385"/>
      <c r="J52" s="383"/>
      <c r="K52" s="383"/>
      <c r="L52" s="386"/>
      <c r="M52" s="385"/>
      <c r="N52" s="385"/>
      <c r="O52" s="387"/>
      <c r="P52" s="387"/>
      <c r="AN52" s="10"/>
      <c r="AO52" s="10"/>
      <c r="AP52" s="10"/>
      <c r="AQ52" s="10"/>
      <c r="AR52" s="10"/>
      <c r="AS52" s="10"/>
      <c r="AT52" s="10"/>
      <c r="AU52" s="10"/>
      <c r="AV52" s="10"/>
      <c r="AW52" s="10"/>
      <c r="AX52" s="10"/>
      <c r="AY52" s="10"/>
      <c r="AZ52" s="10"/>
      <c r="BA52" s="10"/>
      <c r="BB52" s="10"/>
    </row>
    <row r="53" spans="1:54" x14ac:dyDescent="0.3">
      <c r="A53" s="382"/>
      <c r="B53" s="383"/>
      <c r="C53" s="383"/>
      <c r="D53" s="383"/>
      <c r="E53" s="383"/>
      <c r="F53" s="383"/>
      <c r="G53" s="383"/>
      <c r="H53" s="384"/>
      <c r="I53" s="385"/>
      <c r="J53" s="383"/>
      <c r="K53" s="383"/>
      <c r="L53" s="386"/>
      <c r="M53" s="385"/>
      <c r="N53" s="385"/>
      <c r="O53" s="387"/>
      <c r="P53" s="387"/>
      <c r="AN53" s="10"/>
      <c r="AO53" s="10"/>
      <c r="AP53" s="10"/>
      <c r="AQ53" s="10"/>
      <c r="AR53" s="10"/>
      <c r="AS53" s="10"/>
      <c r="AT53" s="10"/>
      <c r="AU53" s="10"/>
      <c r="AV53" s="10"/>
      <c r="AW53" s="10"/>
      <c r="AX53" s="10"/>
      <c r="AY53" s="10"/>
      <c r="AZ53" s="10"/>
      <c r="BA53" s="10"/>
      <c r="BB53" s="10"/>
    </row>
    <row r="54" spans="1:54" ht="16.5" x14ac:dyDescent="0.3">
      <c r="A54" s="388"/>
      <c r="B54" s="389"/>
      <c r="C54" s="389"/>
      <c r="D54" s="389"/>
      <c r="E54" s="389"/>
      <c r="F54" s="389"/>
      <c r="G54" s="389"/>
      <c r="H54" s="390"/>
      <c r="I54" s="57"/>
      <c r="J54" s="389"/>
      <c r="K54" s="389"/>
      <c r="L54" s="391"/>
      <c r="M54" s="57"/>
      <c r="N54" s="57"/>
      <c r="O54" s="392"/>
      <c r="P54" s="393"/>
      <c r="AN54" s="10"/>
      <c r="AO54" s="10"/>
      <c r="AP54" s="10"/>
      <c r="AQ54" s="10"/>
      <c r="AR54" s="10"/>
      <c r="AS54" s="10"/>
      <c r="AT54" s="10"/>
      <c r="AU54" s="10"/>
      <c r="AV54" s="10"/>
      <c r="AW54" s="10"/>
      <c r="AX54" s="10"/>
      <c r="AY54" s="10"/>
      <c r="AZ54" s="10"/>
      <c r="BA54" s="10"/>
      <c r="BB54" s="10"/>
    </row>
    <row r="55" spans="1:54" x14ac:dyDescent="0.3">
      <c r="A55" s="382"/>
      <c r="B55" s="383"/>
      <c r="C55" s="383"/>
      <c r="D55" s="383"/>
      <c r="E55" s="383"/>
      <c r="F55" s="383"/>
      <c r="G55" s="383"/>
      <c r="H55" s="384"/>
      <c r="I55" s="385"/>
      <c r="J55" s="383"/>
      <c r="K55" s="383"/>
      <c r="L55" s="386"/>
      <c r="M55" s="385"/>
      <c r="N55" s="385"/>
      <c r="O55" s="387"/>
      <c r="P55" s="387"/>
      <c r="AN55" s="10"/>
      <c r="AO55" s="10"/>
      <c r="AP55" s="10"/>
      <c r="AQ55" s="10"/>
      <c r="AR55" s="10"/>
      <c r="AS55" s="10"/>
      <c r="AT55" s="10"/>
      <c r="AU55" s="10"/>
      <c r="AV55" s="10"/>
      <c r="AW55" s="10"/>
      <c r="AX55" s="10"/>
      <c r="AY55" s="10"/>
      <c r="AZ55" s="10"/>
      <c r="BA55" s="10"/>
      <c r="BB55" s="10"/>
    </row>
    <row r="56" spans="1:54" x14ac:dyDescent="0.3">
      <c r="A56" s="382"/>
      <c r="B56" s="383"/>
      <c r="C56" s="383"/>
      <c r="D56" s="383"/>
      <c r="E56" s="383"/>
      <c r="F56" s="383"/>
      <c r="G56" s="383"/>
      <c r="H56" s="384"/>
      <c r="I56" s="385"/>
      <c r="J56" s="383"/>
      <c r="K56" s="383"/>
      <c r="L56" s="386"/>
      <c r="M56" s="385"/>
      <c r="N56" s="385"/>
      <c r="O56" s="387"/>
      <c r="P56" s="387"/>
      <c r="AN56" s="10"/>
      <c r="AO56" s="10"/>
      <c r="AP56" s="10"/>
      <c r="AQ56" s="10"/>
      <c r="AR56" s="10"/>
      <c r="AS56" s="10"/>
      <c r="AT56" s="10"/>
      <c r="AU56" s="10"/>
      <c r="AV56" s="10"/>
      <c r="AW56" s="10"/>
      <c r="AX56" s="10"/>
      <c r="AY56" s="10"/>
      <c r="AZ56" s="10"/>
      <c r="BA56" s="10"/>
      <c r="BB56" s="10"/>
    </row>
  </sheetData>
  <sheetProtection algorithmName="SHA-512" hashValue="aJDSmqe4Q1ms4dmY8sMNxtoXpLer4S/jPq8B5EzEMc8xpehYoZgHieSnaYZXxNXY7M2+mukjAHOZbtviEWOXwA==" saltValue="daM5chVpJyr5TpgiOTAWlQ=="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rintOptions horizontalCentered="1"/>
      <pageSetup paperSize="9" scale="52" fitToHeight="0" orientation="landscape" r:id="rId1"/>
      <headerFooter alignWithMargins="0">
        <oddFooter>&amp;R&amp;"Book Antiqua,Bold"&amp;10Schedule-3/ Page &amp;P of &amp;N</oddFooter>
      </headerFooter>
    </customSheetView>
    <customSheetView guid="{0D897A0D-14C5-4BD1-B11A-C8754685A103}" scale="80" showPageBreaks="1" fitToPage="1" printArea="1" hiddenColumns="1" view="pageBreakPreview" topLeftCell="A24">
      <selection activeCell="I47" sqref="I47"/>
      <pageMargins left="0.25" right="0.25" top="0.75" bottom="0.75" header="0.3" footer="0.3"/>
      <printOptions horizontalCentered="1"/>
      <pageSetup paperSize="9" scale="52" fitToHeight="0" orientation="landscape" r:id="rId2"/>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3"/>
      <headerFooter alignWithMargins="0">
        <oddFooter>&amp;R&amp;"Book Antiqua,Bold"&amp;10Schedule-3/ Page &amp;P of &amp;N</oddFooter>
      </headerFooter>
    </customSheetView>
    <customSheetView guid="{C6A7FFED-91EB-41DF-A944-2BFB2D792481}"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4"/>
      <headerFooter alignWithMargins="0">
        <oddFooter>&amp;R&amp;"Book Antiqua,Bold"&amp;10Schedule-3/ Page &amp;P of &amp;N</oddFooter>
      </headerFooter>
    </customSheetView>
  </customSheetViews>
  <mergeCells count="22">
    <mergeCell ref="M9:P9"/>
    <mergeCell ref="A3:Q3"/>
    <mergeCell ref="A4:Q4"/>
    <mergeCell ref="A7:F7"/>
    <mergeCell ref="M7:P7"/>
    <mergeCell ref="M8:P8"/>
    <mergeCell ref="A27:K27"/>
    <mergeCell ref="M11:P11"/>
    <mergeCell ref="AL13:AM13"/>
    <mergeCell ref="AO13:AP13"/>
    <mergeCell ref="N15:P15"/>
    <mergeCell ref="A26:Q26"/>
    <mergeCell ref="B18:Q18"/>
    <mergeCell ref="M33:N33"/>
    <mergeCell ref="L28:O28"/>
    <mergeCell ref="H29:M29"/>
    <mergeCell ref="B30:L30"/>
    <mergeCell ref="A31:C31"/>
    <mergeCell ref="D31:E31"/>
    <mergeCell ref="A32:C32"/>
    <mergeCell ref="D32:E32"/>
    <mergeCell ref="M32:N32"/>
  </mergeCells>
  <conditionalFormatting sqref="I19:I25 O19:O25 O27">
    <cfRule type="expression" dxfId="56" priority="232" stopIfTrue="1">
      <formula>H19&gt;0</formula>
    </cfRule>
  </conditionalFormatting>
  <conditionalFormatting sqref="K19">
    <cfRule type="expression" dxfId="55" priority="90" stopIfTrue="1">
      <formula>J19&gt;0</formula>
    </cfRule>
  </conditionalFormatting>
  <conditionalFormatting sqref="K19:K25">
    <cfRule type="cellIs" dxfId="54" priority="88" stopIfTrue="1" operator="equal">
      <formula>"a"</formula>
    </cfRule>
    <cfRule type="expression" dxfId="53" priority="230" stopIfTrue="1">
      <formula>H19&gt;0</formula>
    </cfRule>
  </conditionalFormatting>
  <conditionalFormatting sqref="O29:O31">
    <cfRule type="expression" dxfId="52" priority="231" stopIfTrue="1">
      <formula>N29&gt;0</formula>
    </cfRule>
  </conditionalFormatting>
  <dataValidations count="5">
    <dataValidation operator="greaterThan" allowBlank="1" showInputMessage="1" showErrorMessage="1" error="Enter only Numeric Value greater than zero or leave the cell blank !" sqref="K31:K65378 K26 K28:K29 K1:K2 K5:K17" xr:uid="{00000000-0002-0000-0600-000003000000}"/>
    <dataValidation type="decimal" operator="greaterThan" allowBlank="1" showInputMessage="1" showErrorMessage="1" error="Enter only Numeric Value greater than zero or leave the cell blank !" sqref="O26" xr:uid="{00000000-0002-0000-0600-000004000000}">
      <formula1>0</formula1>
    </dataValidation>
    <dataValidation type="whole" operator="greaterThan" allowBlank="1" showInputMessage="1" showErrorMessage="1" sqref="I19:I25" xr:uid="{00000000-0002-0000-0600-000000000000}">
      <formula1>1</formula1>
    </dataValidation>
    <dataValidation type="list" operator="greaterThan" allowBlank="1" showInputMessage="1" showErrorMessage="1" sqref="K19:K25" xr:uid="{00000000-0002-0000-0600-000001000000}">
      <formula1>"0%,5%,12%,18%,28%"</formula1>
    </dataValidation>
    <dataValidation type="whole" operator="greaterThan" allowBlank="1" showInputMessage="1" showErrorMessage="1" error="Enter only Numeric Value greater than zero or leave the cell blank !" sqref="O19:O25" xr:uid="{00000000-0002-0000-0600-000002000000}">
      <formula1>0</formula1>
    </dataValidation>
  </dataValidations>
  <printOptions horizontalCentered="1"/>
  <pageMargins left="0.25" right="0.25" top="0.75" bottom="0.75" header="0.3" footer="0.3"/>
  <pageSetup paperSize="9" scale="52" fitToHeight="0" orientation="landscape" r:id="rId5"/>
  <headerFooter alignWithMargins="0">
    <oddFooter>&amp;R&amp;"Book Antiqua,Bold"&amp;10Schedule-3/ Page &amp;P of &amp;N</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Y41"/>
  <sheetViews>
    <sheetView view="pageBreakPreview" zoomScale="80" zoomScaleNormal="100" zoomScaleSheetLayoutView="80" workbookViewId="0">
      <selection activeCell="A14" sqref="A14"/>
    </sheetView>
  </sheetViews>
  <sheetFormatPr defaultRowHeight="15.75" x14ac:dyDescent="0.3"/>
  <cols>
    <col min="1" max="1" width="10.25" style="399" customWidth="1"/>
    <col min="2" max="2" width="19" style="399" customWidth="1"/>
    <col min="3" max="3" width="9.875" style="399" customWidth="1"/>
    <col min="4" max="4" width="10.375" style="399" customWidth="1"/>
    <col min="5" max="5" width="10.125" style="399" customWidth="1"/>
    <col min="6" max="6" width="21.625" style="399" customWidth="1"/>
    <col min="7" max="7" width="12.125" style="399" customWidth="1"/>
    <col min="8" max="8" width="10.625" style="399" customWidth="1"/>
    <col min="9" max="9" width="14.375" style="399" customWidth="1"/>
    <col min="10" max="10" width="11.25" style="399" customWidth="1"/>
    <col min="11" max="11" width="16.25" style="399" customWidth="1"/>
    <col min="12" max="12" width="52.25" style="399" customWidth="1"/>
    <col min="13" max="13" width="7.875" style="399" customWidth="1"/>
    <col min="14" max="14" width="10.875" style="399" customWidth="1"/>
    <col min="15" max="15" width="14.875" style="399" customWidth="1"/>
    <col min="16" max="16" width="17.625" style="399" customWidth="1"/>
    <col min="17" max="17" width="19.375" style="399" customWidth="1"/>
    <col min="18" max="18" width="15.125" style="399" hidden="1" customWidth="1"/>
    <col min="19" max="19" width="17.625" style="399" hidden="1" customWidth="1"/>
    <col min="20" max="21" width="9" style="400" hidden="1" customWidth="1"/>
    <col min="22" max="23" width="9" style="400" customWidth="1"/>
    <col min="24" max="16384" width="9" style="400"/>
  </cols>
  <sheetData>
    <row r="1" spans="1:19" ht="18" customHeight="1" x14ac:dyDescent="0.3">
      <c r="A1" s="394" t="str">
        <f>Cover!B3</f>
        <v>Specification No: CC/NT/W-TELE/DOM/A06/24/05146</v>
      </c>
      <c r="B1" s="395"/>
      <c r="C1" s="396"/>
      <c r="D1" s="396"/>
      <c r="E1" s="396"/>
      <c r="F1" s="396"/>
      <c r="G1" s="396"/>
      <c r="H1" s="396"/>
      <c r="I1" s="396"/>
      <c r="J1" s="396"/>
      <c r="K1" s="396"/>
      <c r="L1" s="396"/>
      <c r="M1" s="396"/>
      <c r="N1" s="396"/>
      <c r="O1" s="396"/>
      <c r="P1" s="397"/>
      <c r="Q1" s="398" t="s">
        <v>148</v>
      </c>
    </row>
    <row r="2" spans="1:19" ht="18" customHeight="1" x14ac:dyDescent="0.3">
      <c r="A2" s="401"/>
      <c r="B2" s="175"/>
      <c r="C2" s="402"/>
      <c r="D2" s="402"/>
      <c r="E2" s="402"/>
      <c r="F2" s="402"/>
      <c r="G2" s="402"/>
      <c r="H2" s="402"/>
      <c r="I2" s="402"/>
      <c r="J2" s="402"/>
      <c r="K2" s="402"/>
      <c r="L2" s="402"/>
      <c r="M2" s="402"/>
      <c r="N2" s="402"/>
      <c r="O2" s="402"/>
      <c r="P2" s="173"/>
      <c r="Q2" s="173"/>
    </row>
    <row r="3" spans="1:19" ht="51" customHeight="1" x14ac:dyDescent="0.3">
      <c r="A3" s="917" t="str">
        <f>Cover!$B$2</f>
        <v>Package- II (a): OPGW works for PDD Ladakh associated with Establishment of SLDC cum REMC for UT of Ladakh under consultancy services to PDD, Ladakh</v>
      </c>
      <c r="B3" s="917"/>
      <c r="C3" s="917"/>
      <c r="D3" s="917"/>
      <c r="E3" s="917"/>
      <c r="F3" s="917"/>
      <c r="G3" s="917"/>
      <c r="H3" s="917"/>
      <c r="I3" s="917"/>
      <c r="J3" s="917"/>
      <c r="K3" s="917"/>
      <c r="L3" s="917"/>
      <c r="M3" s="917"/>
      <c r="N3" s="917"/>
      <c r="O3" s="917"/>
      <c r="P3" s="917"/>
      <c r="Q3" s="917"/>
    </row>
    <row r="4" spans="1:19" ht="21.95" customHeight="1" x14ac:dyDescent="0.3">
      <c r="A4" s="918" t="s">
        <v>126</v>
      </c>
      <c r="B4" s="918"/>
      <c r="C4" s="918"/>
      <c r="D4" s="918"/>
      <c r="E4" s="918"/>
      <c r="F4" s="918"/>
      <c r="G4" s="918"/>
      <c r="H4" s="918"/>
      <c r="I4" s="918"/>
      <c r="J4" s="918"/>
      <c r="K4" s="918"/>
      <c r="L4" s="918"/>
      <c r="M4" s="918"/>
      <c r="N4" s="918"/>
      <c r="O4" s="918"/>
      <c r="P4" s="918"/>
      <c r="Q4" s="918"/>
    </row>
    <row r="5" spans="1:19" ht="18" customHeight="1" x14ac:dyDescent="0.3">
      <c r="A5" s="403"/>
      <c r="B5" s="404"/>
      <c r="C5" s="403"/>
      <c r="D5" s="403"/>
      <c r="E5" s="403"/>
      <c r="F5" s="403"/>
      <c r="G5" s="403"/>
      <c r="H5" s="403"/>
      <c r="I5" s="403"/>
      <c r="J5" s="403"/>
      <c r="K5" s="403"/>
      <c r="L5" s="403"/>
      <c r="M5" s="403"/>
      <c r="N5" s="403"/>
      <c r="O5" s="403"/>
      <c r="P5" s="403"/>
      <c r="Q5" s="403"/>
    </row>
    <row r="6" spans="1:19" ht="18" customHeight="1" x14ac:dyDescent="0.3">
      <c r="A6" s="405" t="str">
        <f>'Sch-1'!A6</f>
        <v>Bidder’s Name and Address (Lead Partner) :</v>
      </c>
      <c r="B6" s="406"/>
      <c r="C6" s="406"/>
      <c r="D6" s="406"/>
      <c r="E6" s="406"/>
      <c r="F6" s="406"/>
      <c r="G6" s="406"/>
      <c r="H6" s="406"/>
      <c r="I6" s="406"/>
      <c r="J6" s="406"/>
      <c r="K6" s="406"/>
      <c r="L6" s="406"/>
      <c r="M6" s="406"/>
      <c r="N6" s="406"/>
      <c r="O6" s="406"/>
      <c r="P6" s="407" t="s">
        <v>5</v>
      </c>
      <c r="Q6" s="173"/>
    </row>
    <row r="7" spans="1:19" ht="36" customHeight="1" x14ac:dyDescent="0.3">
      <c r="A7" s="919">
        <f>'Sch-1'!A7</f>
        <v>0</v>
      </c>
      <c r="B7" s="919"/>
      <c r="C7" s="919"/>
      <c r="D7" s="919"/>
      <c r="E7" s="919"/>
      <c r="F7" s="919"/>
      <c r="G7" s="919"/>
      <c r="H7" s="919"/>
      <c r="I7" s="919"/>
      <c r="J7" s="919"/>
      <c r="K7" s="919"/>
      <c r="L7" s="919"/>
      <c r="M7" s="919"/>
      <c r="N7" s="919"/>
      <c r="O7" s="919"/>
      <c r="P7" s="408" t="str">
        <f>'[1]Sch-1'!M7</f>
        <v>Contracts Services, 3rd Floor</v>
      </c>
      <c r="Q7" s="173"/>
    </row>
    <row r="8" spans="1:19" ht="18" customHeight="1" x14ac:dyDescent="0.3">
      <c r="A8" s="405" t="s">
        <v>7</v>
      </c>
      <c r="B8" s="911" t="str">
        <f>'Sch-3 '!C8</f>
        <v/>
      </c>
      <c r="C8" s="911"/>
      <c r="D8" s="911"/>
      <c r="E8" s="911"/>
      <c r="F8" s="911"/>
      <c r="G8" s="911"/>
      <c r="H8" s="911"/>
      <c r="I8" s="911"/>
      <c r="J8" s="911"/>
      <c r="K8" s="911"/>
      <c r="L8" s="911"/>
      <c r="M8" s="911"/>
      <c r="N8" s="911"/>
      <c r="O8" s="911"/>
      <c r="P8" s="408" t="str">
        <f>'[1]Sch-1'!M8</f>
        <v>Power Grid Corporation of India Ltd.,</v>
      </c>
      <c r="Q8" s="173"/>
    </row>
    <row r="9" spans="1:19" ht="18" customHeight="1" x14ac:dyDescent="0.3">
      <c r="A9" s="405" t="s">
        <v>9</v>
      </c>
      <c r="B9" s="911" t="str">
        <f>'Sch-3 '!C9</f>
        <v/>
      </c>
      <c r="C9" s="911"/>
      <c r="D9" s="911"/>
      <c r="E9" s="911"/>
      <c r="F9" s="911"/>
      <c r="G9" s="911"/>
      <c r="H9" s="911"/>
      <c r="I9" s="911"/>
      <c r="J9" s="911"/>
      <c r="K9" s="911"/>
      <c r="L9" s="911"/>
      <c r="M9" s="911"/>
      <c r="N9" s="911"/>
      <c r="O9" s="911"/>
      <c r="P9" s="408" t="str">
        <f>'[1]Sch-1'!M9</f>
        <v>"Saudamini", Plot No.-2</v>
      </c>
      <c r="Q9" s="173"/>
    </row>
    <row r="10" spans="1:19" ht="18" customHeight="1" x14ac:dyDescent="0.3">
      <c r="A10" s="406"/>
      <c r="B10" s="911" t="str">
        <f>'Sch-3 '!C10</f>
        <v/>
      </c>
      <c r="C10" s="911"/>
      <c r="D10" s="911"/>
      <c r="E10" s="911"/>
      <c r="F10" s="911"/>
      <c r="G10" s="911"/>
      <c r="H10" s="911"/>
      <c r="I10" s="911"/>
      <c r="J10" s="911"/>
      <c r="K10" s="911"/>
      <c r="L10" s="911"/>
      <c r="M10" s="911"/>
      <c r="N10" s="911"/>
      <c r="O10" s="911"/>
      <c r="P10" s="408" t="str">
        <f>'[1]Sch-1'!M10</f>
        <v xml:space="preserve">Sector-29, </v>
      </c>
      <c r="Q10" s="173"/>
    </row>
    <row r="11" spans="1:19" ht="18" customHeight="1" x14ac:dyDescent="0.3">
      <c r="A11" s="406"/>
      <c r="B11" s="911" t="str">
        <f>'Sch-3 '!C11</f>
        <v/>
      </c>
      <c r="C11" s="911"/>
      <c r="D11" s="911"/>
      <c r="E11" s="911"/>
      <c r="F11" s="911"/>
      <c r="G11" s="911"/>
      <c r="H11" s="911"/>
      <c r="I11" s="911"/>
      <c r="J11" s="911"/>
      <c r="K11" s="911"/>
      <c r="L11" s="911"/>
      <c r="M11" s="911"/>
      <c r="N11" s="911"/>
      <c r="O11" s="911"/>
      <c r="P11" s="408" t="str">
        <f>'[1]Sch-1'!M11</f>
        <v>Gurugram (Haryana) - 122001</v>
      </c>
      <c r="Q11" s="173"/>
    </row>
    <row r="12" spans="1:19" ht="18" customHeight="1" x14ac:dyDescent="0.3">
      <c r="A12" s="23"/>
      <c r="B12" s="21"/>
      <c r="C12" s="21"/>
      <c r="D12" s="21"/>
      <c r="E12" s="21"/>
      <c r="F12" s="21"/>
      <c r="G12" s="21"/>
      <c r="H12" s="21"/>
      <c r="I12" s="21"/>
      <c r="J12" s="21"/>
      <c r="K12" s="21"/>
      <c r="L12" s="21"/>
      <c r="M12" s="21"/>
      <c r="N12" s="21"/>
      <c r="O12" s="21"/>
      <c r="P12" s="406"/>
      <c r="Q12" s="173"/>
    </row>
    <row r="13" spans="1:19" ht="26.25" customHeight="1" x14ac:dyDescent="0.3">
      <c r="A13" s="409"/>
      <c r="B13" s="410"/>
      <c r="C13" s="409"/>
      <c r="D13" s="409"/>
      <c r="E13" s="409"/>
      <c r="F13" s="409"/>
      <c r="G13" s="409"/>
      <c r="H13" s="409"/>
      <c r="I13" s="409"/>
      <c r="J13" s="409"/>
      <c r="K13" s="409"/>
      <c r="L13" s="409"/>
      <c r="M13" s="409"/>
      <c r="N13" s="409"/>
      <c r="O13" s="409"/>
      <c r="P13" s="409"/>
      <c r="Q13" s="409"/>
    </row>
    <row r="14" spans="1:19" s="415" customFormat="1" ht="27.75" customHeight="1" x14ac:dyDescent="0.3">
      <c r="A14" s="411" t="s">
        <v>149</v>
      </c>
      <c r="B14" s="412"/>
      <c r="C14" s="413"/>
      <c r="D14" s="413"/>
      <c r="E14" s="413"/>
      <c r="F14" s="413"/>
      <c r="G14" s="413"/>
      <c r="H14" s="413"/>
      <c r="I14" s="413"/>
      <c r="J14" s="413"/>
      <c r="K14" s="413"/>
      <c r="L14" s="413"/>
      <c r="M14" s="413"/>
      <c r="N14" s="413"/>
      <c r="O14" s="413"/>
      <c r="P14" s="413"/>
      <c r="Q14" s="413"/>
      <c r="R14" s="414"/>
      <c r="S14" s="414"/>
    </row>
    <row r="15" spans="1:19" s="415" customFormat="1" ht="27.75" customHeight="1" x14ac:dyDescent="0.3">
      <c r="A15" s="411"/>
      <c r="B15" s="412"/>
      <c r="C15" s="413"/>
      <c r="D15" s="413"/>
      <c r="E15" s="413"/>
      <c r="F15" s="413"/>
      <c r="G15" s="413"/>
      <c r="H15" s="413"/>
      <c r="I15" s="413"/>
      <c r="J15" s="413"/>
      <c r="K15" s="413"/>
      <c r="L15" s="413"/>
      <c r="M15" s="413"/>
      <c r="N15" s="413"/>
      <c r="O15" s="413"/>
      <c r="P15" s="413"/>
      <c r="Q15" s="413"/>
      <c r="R15" s="414"/>
      <c r="S15" s="414"/>
    </row>
    <row r="16" spans="1:19" s="415" customFormat="1" ht="27.75" customHeight="1" x14ac:dyDescent="0.3">
      <c r="A16" s="411"/>
      <c r="B16" s="412"/>
      <c r="C16" s="413"/>
      <c r="D16" s="413"/>
      <c r="E16" s="413"/>
      <c r="F16" s="413"/>
      <c r="G16" s="413"/>
      <c r="H16" s="413"/>
      <c r="I16" s="794" t="s">
        <v>212</v>
      </c>
      <c r="J16" s="413"/>
      <c r="K16" s="413"/>
      <c r="L16" s="413"/>
      <c r="M16" s="413"/>
      <c r="N16" s="413"/>
      <c r="O16" s="413"/>
      <c r="P16" s="413"/>
      <c r="Q16" s="413"/>
      <c r="R16" s="414"/>
      <c r="S16" s="414"/>
    </row>
    <row r="17" spans="1:51" s="415" customFormat="1" ht="27.75" customHeight="1" x14ac:dyDescent="0.3">
      <c r="A17" s="411"/>
      <c r="B17" s="412"/>
      <c r="C17" s="413"/>
      <c r="D17" s="413"/>
      <c r="E17" s="413"/>
      <c r="F17" s="413"/>
      <c r="G17" s="413"/>
      <c r="H17" s="413"/>
      <c r="I17" s="413"/>
      <c r="J17" s="413"/>
      <c r="K17" s="413"/>
      <c r="L17" s="413"/>
      <c r="M17" s="413"/>
      <c r="N17" s="413"/>
      <c r="O17" s="413"/>
      <c r="P17" s="413"/>
      <c r="Q17" s="413"/>
      <c r="R17" s="414"/>
      <c r="S17" s="414"/>
    </row>
    <row r="18" spans="1:51" ht="16.5" x14ac:dyDescent="0.3">
      <c r="A18" s="416"/>
      <c r="B18" s="410"/>
      <c r="C18" s="409"/>
      <c r="D18" s="409"/>
      <c r="E18" s="409"/>
      <c r="F18" s="409"/>
      <c r="G18" s="409"/>
      <c r="H18" s="409"/>
      <c r="I18" s="409"/>
      <c r="J18" s="409"/>
      <c r="K18" s="409"/>
      <c r="L18" s="409"/>
      <c r="M18" s="409"/>
      <c r="N18" s="409"/>
      <c r="O18" s="409"/>
      <c r="P18" s="905" t="s">
        <v>15</v>
      </c>
      <c r="Q18" s="905"/>
      <c r="R18" s="905"/>
    </row>
    <row r="19" spans="1:51" ht="99" hidden="1" x14ac:dyDescent="0.3">
      <c r="A19" s="313" t="s">
        <v>17</v>
      </c>
      <c r="B19" s="314" t="s">
        <v>18</v>
      </c>
      <c r="C19" s="314" t="s">
        <v>19</v>
      </c>
      <c r="D19" s="314" t="s">
        <v>136</v>
      </c>
      <c r="E19" s="314" t="s">
        <v>137</v>
      </c>
      <c r="F19" s="314" t="s">
        <v>20</v>
      </c>
      <c r="G19" s="315" t="s">
        <v>138</v>
      </c>
      <c r="H19" s="417" t="s">
        <v>139</v>
      </c>
      <c r="I19" s="49" t="s">
        <v>140</v>
      </c>
      <c r="J19" s="49" t="s">
        <v>24</v>
      </c>
      <c r="K19" s="49" t="s">
        <v>25</v>
      </c>
      <c r="L19" s="314" t="s">
        <v>114</v>
      </c>
      <c r="M19" s="318" t="s">
        <v>27</v>
      </c>
      <c r="N19" s="318" t="s">
        <v>115</v>
      </c>
      <c r="O19" s="314" t="s">
        <v>150</v>
      </c>
      <c r="P19" s="314" t="s">
        <v>151</v>
      </c>
      <c r="Q19" s="51" t="s">
        <v>143</v>
      </c>
    </row>
    <row r="20" spans="1:51" ht="16.5" hidden="1" x14ac:dyDescent="0.3">
      <c r="A20" s="320">
        <v>1</v>
      </c>
      <c r="B20" s="321">
        <v>2</v>
      </c>
      <c r="C20" s="321">
        <v>3</v>
      </c>
      <c r="D20" s="321">
        <v>4</v>
      </c>
      <c r="E20" s="321">
        <v>5</v>
      </c>
      <c r="F20" s="322">
        <v>6</v>
      </c>
      <c r="G20" s="321">
        <v>7</v>
      </c>
      <c r="H20" s="418">
        <v>8</v>
      </c>
      <c r="I20" s="419">
        <v>9</v>
      </c>
      <c r="J20" s="419">
        <v>10</v>
      </c>
      <c r="K20" s="419">
        <v>11</v>
      </c>
      <c r="L20" s="325">
        <v>12</v>
      </c>
      <c r="M20" s="325">
        <v>13</v>
      </c>
      <c r="N20" s="325">
        <v>14</v>
      </c>
      <c r="O20" s="325">
        <v>15</v>
      </c>
      <c r="P20" s="325" t="s">
        <v>144</v>
      </c>
      <c r="Q20" s="325">
        <v>17</v>
      </c>
    </row>
    <row r="21" spans="1:51" ht="19.5" hidden="1" customHeight="1" x14ac:dyDescent="0.3">
      <c r="A21" s="420" t="s">
        <v>33</v>
      </c>
      <c r="B21" s="421" t="s">
        <v>368</v>
      </c>
      <c r="C21" s="422"/>
      <c r="D21" s="422"/>
      <c r="E21" s="422"/>
      <c r="F21" s="422"/>
      <c r="G21" s="422"/>
      <c r="H21" s="422"/>
      <c r="I21" s="422"/>
      <c r="J21" s="422"/>
      <c r="K21" s="422"/>
      <c r="L21" s="422"/>
      <c r="M21" s="422"/>
      <c r="N21" s="422"/>
      <c r="O21" s="422"/>
      <c r="P21" s="422"/>
      <c r="Q21" s="422"/>
    </row>
    <row r="22" spans="1:51" s="10" customFormat="1" ht="21.75" hidden="1" customHeight="1" x14ac:dyDescent="0.3">
      <c r="A22" s="886" t="s">
        <v>371</v>
      </c>
      <c r="B22" s="886"/>
      <c r="C22" s="886"/>
      <c r="D22" s="886"/>
      <c r="E22" s="886"/>
      <c r="F22" s="886"/>
      <c r="G22" s="886"/>
      <c r="H22" s="886"/>
      <c r="I22" s="886"/>
      <c r="J22" s="886"/>
      <c r="K22" s="886"/>
      <c r="L22" s="886"/>
      <c r="M22" s="886"/>
      <c r="N22" s="886"/>
      <c r="O22" s="886"/>
      <c r="P22" s="886"/>
      <c r="Q22" s="886"/>
      <c r="R22" s="44"/>
      <c r="S22" s="45"/>
      <c r="T22" s="46"/>
      <c r="U22" s="46"/>
      <c r="V22" s="46"/>
      <c r="W22" s="46"/>
      <c r="X22" s="9"/>
      <c r="Y22" s="9"/>
      <c r="AA22" s="11"/>
      <c r="AB22" s="11"/>
      <c r="AI22" s="34"/>
      <c r="AL22" s="9"/>
      <c r="AM22" s="9"/>
      <c r="AN22" s="9"/>
      <c r="AO22" s="9"/>
      <c r="AP22" s="9"/>
      <c r="AQ22" s="9"/>
      <c r="AR22" s="9"/>
      <c r="AS22" s="9"/>
      <c r="AT22" s="9"/>
      <c r="AU22" s="9"/>
      <c r="AV22" s="9"/>
      <c r="AW22" s="9"/>
      <c r="AX22" s="9"/>
      <c r="AY22" s="9"/>
    </row>
    <row r="23" spans="1:51" s="290" customFormat="1" ht="63.75" hidden="1" customHeight="1" x14ac:dyDescent="0.3">
      <c r="A23" s="331">
        <v>1</v>
      </c>
      <c r="B23" s="331">
        <v>7000023692</v>
      </c>
      <c r="C23" s="331">
        <v>30</v>
      </c>
      <c r="D23" s="331">
        <v>70</v>
      </c>
      <c r="E23" s="331">
        <v>10</v>
      </c>
      <c r="F23" s="331" t="s">
        <v>369</v>
      </c>
      <c r="G23" s="331">
        <v>100002900</v>
      </c>
      <c r="H23" s="331">
        <v>998399</v>
      </c>
      <c r="I23" s="423"/>
      <c r="J23" s="333">
        <v>0.18</v>
      </c>
      <c r="K23" s="334"/>
      <c r="L23" s="424" t="s">
        <v>354</v>
      </c>
      <c r="M23" s="331" t="s">
        <v>355</v>
      </c>
      <c r="N23" s="331">
        <v>3</v>
      </c>
      <c r="O23" s="423"/>
      <c r="P23" s="337" t="str">
        <f t="shared" ref="P23:P25" si="0">IF(O23=0, "Included", IF(ISERROR(N23*O23), O23, N23*O23))</f>
        <v>Included</v>
      </c>
      <c r="Q23" s="338">
        <f t="shared" ref="Q23:Q25" si="1">S23</f>
        <v>0</v>
      </c>
      <c r="R23" s="290">
        <f t="shared" ref="R23:R25" si="2">IF(P23="Included",0,P23)</f>
        <v>0</v>
      </c>
      <c r="S23" s="290">
        <f t="shared" ref="S23:S25" si="3">IF(K23="",(R23*J23),(R23*K23))</f>
        <v>0</v>
      </c>
      <c r="T23" s="339">
        <f t="shared" ref="T23:T25" si="4">+N23*O23</f>
        <v>0</v>
      </c>
      <c r="U23" s="339"/>
      <c r="AD23" s="340"/>
    </row>
    <row r="24" spans="1:51" s="10" customFormat="1" ht="21.75" hidden="1" customHeight="1" x14ac:dyDescent="0.3">
      <c r="A24" s="877" t="s">
        <v>372</v>
      </c>
      <c r="B24" s="878"/>
      <c r="C24" s="878"/>
      <c r="D24" s="878"/>
      <c r="E24" s="878"/>
      <c r="F24" s="878"/>
      <c r="G24" s="878"/>
      <c r="H24" s="878"/>
      <c r="I24" s="878"/>
      <c r="J24" s="878"/>
      <c r="K24" s="878"/>
      <c r="L24" s="878"/>
      <c r="M24" s="878"/>
      <c r="N24" s="878"/>
      <c r="O24" s="878"/>
      <c r="P24" s="878"/>
      <c r="Q24" s="878"/>
      <c r="R24" s="44"/>
      <c r="S24" s="45"/>
      <c r="T24" s="46"/>
      <c r="U24" s="46"/>
      <c r="V24" s="46"/>
      <c r="W24" s="46"/>
      <c r="X24" s="9"/>
      <c r="Y24" s="9"/>
      <c r="AA24" s="11"/>
      <c r="AB24" s="11"/>
      <c r="AI24" s="34"/>
      <c r="AL24" s="9"/>
      <c r="AM24" s="9"/>
      <c r="AN24" s="9"/>
      <c r="AO24" s="9"/>
      <c r="AP24" s="9"/>
      <c r="AQ24" s="9"/>
      <c r="AR24" s="9"/>
      <c r="AS24" s="9"/>
      <c r="AT24" s="9"/>
      <c r="AU24" s="9"/>
      <c r="AV24" s="9"/>
      <c r="AW24" s="9"/>
      <c r="AX24" s="9"/>
      <c r="AY24" s="9"/>
    </row>
    <row r="25" spans="1:51" s="290" customFormat="1" ht="63.75" hidden="1" customHeight="1" x14ac:dyDescent="0.3">
      <c r="A25" s="331">
        <v>2</v>
      </c>
      <c r="B25" s="331">
        <v>7000023692</v>
      </c>
      <c r="C25" s="331">
        <v>70</v>
      </c>
      <c r="D25" s="331">
        <v>70</v>
      </c>
      <c r="E25" s="331">
        <v>10</v>
      </c>
      <c r="F25" s="331" t="s">
        <v>369</v>
      </c>
      <c r="G25" s="331">
        <v>100002900</v>
      </c>
      <c r="H25" s="331">
        <v>998399</v>
      </c>
      <c r="I25" s="423"/>
      <c r="J25" s="333">
        <v>0.18</v>
      </c>
      <c r="K25" s="334"/>
      <c r="L25" s="424" t="s">
        <v>354</v>
      </c>
      <c r="M25" s="331" t="s">
        <v>355</v>
      </c>
      <c r="N25" s="331">
        <v>3</v>
      </c>
      <c r="O25" s="423"/>
      <c r="P25" s="337" t="str">
        <f t="shared" si="0"/>
        <v>Included</v>
      </c>
      <c r="Q25" s="338">
        <f t="shared" si="1"/>
        <v>0</v>
      </c>
      <c r="R25" s="290">
        <f t="shared" si="2"/>
        <v>0</v>
      </c>
      <c r="S25" s="290">
        <f t="shared" si="3"/>
        <v>0</v>
      </c>
      <c r="T25" s="339">
        <f t="shared" si="4"/>
        <v>0</v>
      </c>
      <c r="U25" s="339"/>
      <c r="AD25" s="340"/>
    </row>
    <row r="26" spans="1:51" s="10" customFormat="1" ht="21.75" hidden="1" customHeight="1" x14ac:dyDescent="0.3">
      <c r="A26" s="877" t="s">
        <v>373</v>
      </c>
      <c r="B26" s="878"/>
      <c r="C26" s="878"/>
      <c r="D26" s="878"/>
      <c r="E26" s="878"/>
      <c r="F26" s="878"/>
      <c r="G26" s="878"/>
      <c r="H26" s="878"/>
      <c r="I26" s="878"/>
      <c r="J26" s="878"/>
      <c r="K26" s="878"/>
      <c r="L26" s="878"/>
      <c r="M26" s="878"/>
      <c r="N26" s="878"/>
      <c r="O26" s="878"/>
      <c r="P26" s="878"/>
      <c r="Q26" s="878"/>
      <c r="R26" s="44"/>
      <c r="S26" s="45"/>
      <c r="T26" s="46"/>
      <c r="U26" s="46"/>
      <c r="V26" s="46"/>
      <c r="W26" s="46"/>
      <c r="X26" s="9"/>
      <c r="Y26" s="9"/>
      <c r="AA26" s="11"/>
      <c r="AB26" s="11"/>
      <c r="AI26" s="34"/>
      <c r="AL26" s="9"/>
      <c r="AM26" s="9"/>
      <c r="AN26" s="9"/>
      <c r="AO26" s="9"/>
      <c r="AP26" s="9"/>
      <c r="AQ26" s="9"/>
      <c r="AR26" s="9"/>
      <c r="AS26" s="9"/>
      <c r="AT26" s="9"/>
      <c r="AU26" s="9"/>
      <c r="AV26" s="9"/>
      <c r="AW26" s="9"/>
      <c r="AX26" s="9"/>
      <c r="AY26" s="9"/>
    </row>
    <row r="27" spans="1:51" s="290" customFormat="1" ht="63.75" hidden="1" customHeight="1" x14ac:dyDescent="0.3">
      <c r="A27" s="331">
        <v>3</v>
      </c>
      <c r="B27" s="331">
        <v>7000023692</v>
      </c>
      <c r="C27" s="331">
        <v>110</v>
      </c>
      <c r="D27" s="331">
        <v>70</v>
      </c>
      <c r="E27" s="331">
        <v>10</v>
      </c>
      <c r="F27" s="331" t="s">
        <v>369</v>
      </c>
      <c r="G27" s="331">
        <v>100002900</v>
      </c>
      <c r="H27" s="331">
        <v>998399</v>
      </c>
      <c r="I27" s="423"/>
      <c r="J27" s="333">
        <v>0.18</v>
      </c>
      <c r="K27" s="334"/>
      <c r="L27" s="424" t="s">
        <v>354</v>
      </c>
      <c r="M27" s="331" t="s">
        <v>355</v>
      </c>
      <c r="N27" s="331">
        <v>3</v>
      </c>
      <c r="O27" s="423"/>
      <c r="P27" s="337" t="str">
        <f t="shared" ref="P27" si="5">IF(O27=0, "Included", IF(ISERROR(N27*O27), O27, N27*O27))</f>
        <v>Included</v>
      </c>
      <c r="Q27" s="338">
        <f t="shared" ref="Q27" si="6">S27</f>
        <v>0</v>
      </c>
      <c r="R27" s="290">
        <f t="shared" ref="R27" si="7">IF(P27="Included",0,P27)</f>
        <v>0</v>
      </c>
      <c r="S27" s="290">
        <f t="shared" ref="S27" si="8">IF(K27="",(R27*J27),(R27*K27))</f>
        <v>0</v>
      </c>
      <c r="T27" s="339">
        <f t="shared" ref="T27" si="9">+N27*O27</f>
        <v>0</v>
      </c>
      <c r="U27" s="339"/>
      <c r="AD27" s="340"/>
    </row>
    <row r="28" spans="1:51" s="10" customFormat="1" ht="21.75" hidden="1" customHeight="1" x14ac:dyDescent="0.3">
      <c r="A28" s="877" t="s">
        <v>374</v>
      </c>
      <c r="B28" s="878"/>
      <c r="C28" s="878"/>
      <c r="D28" s="878"/>
      <c r="E28" s="878"/>
      <c r="F28" s="878"/>
      <c r="G28" s="878"/>
      <c r="H28" s="878"/>
      <c r="I28" s="878"/>
      <c r="J28" s="878"/>
      <c r="K28" s="878"/>
      <c r="L28" s="878"/>
      <c r="M28" s="878"/>
      <c r="N28" s="878"/>
      <c r="O28" s="878"/>
      <c r="P28" s="878"/>
      <c r="Q28" s="878"/>
      <c r="R28" s="44"/>
      <c r="S28" s="45"/>
      <c r="T28" s="46"/>
      <c r="U28" s="46"/>
      <c r="V28" s="46"/>
      <c r="W28" s="46"/>
      <c r="X28" s="9"/>
      <c r="Y28" s="9"/>
      <c r="AA28" s="11"/>
      <c r="AB28" s="11"/>
      <c r="AI28" s="34"/>
      <c r="AL28" s="9"/>
      <c r="AM28" s="9"/>
      <c r="AN28" s="9"/>
      <c r="AO28" s="9"/>
      <c r="AP28" s="9"/>
      <c r="AQ28" s="9"/>
      <c r="AR28" s="9"/>
      <c r="AS28" s="9"/>
      <c r="AT28" s="9"/>
      <c r="AU28" s="9"/>
      <c r="AV28" s="9"/>
      <c r="AW28" s="9"/>
      <c r="AX28" s="9"/>
      <c r="AY28" s="9"/>
    </row>
    <row r="29" spans="1:51" s="290" customFormat="1" ht="63.75" hidden="1" customHeight="1" x14ac:dyDescent="0.3">
      <c r="A29" s="331">
        <v>4</v>
      </c>
      <c r="B29" s="331">
        <v>7000023692</v>
      </c>
      <c r="C29" s="331">
        <v>150</v>
      </c>
      <c r="D29" s="331">
        <v>70</v>
      </c>
      <c r="E29" s="331">
        <v>10</v>
      </c>
      <c r="F29" s="331" t="s">
        <v>369</v>
      </c>
      <c r="G29" s="331">
        <v>100002900</v>
      </c>
      <c r="H29" s="331">
        <v>998399</v>
      </c>
      <c r="I29" s="423"/>
      <c r="J29" s="333">
        <v>0.18</v>
      </c>
      <c r="K29" s="334"/>
      <c r="L29" s="424" t="s">
        <v>354</v>
      </c>
      <c r="M29" s="331" t="s">
        <v>355</v>
      </c>
      <c r="N29" s="331">
        <v>15</v>
      </c>
      <c r="O29" s="423"/>
      <c r="P29" s="337" t="str">
        <f t="shared" ref="P29" si="10">IF(O29=0, "Included", IF(ISERROR(N29*O29), O29, N29*O29))</f>
        <v>Included</v>
      </c>
      <c r="Q29" s="338">
        <f t="shared" ref="Q29" si="11">S29</f>
        <v>0</v>
      </c>
      <c r="R29" s="290">
        <f t="shared" ref="R29" si="12">IF(P29="Included",0,P29)</f>
        <v>0</v>
      </c>
      <c r="S29" s="290">
        <f t="shared" ref="S29" si="13">IF(K29="",(R29*J29),(R29*K29))</f>
        <v>0</v>
      </c>
      <c r="T29" s="339">
        <f t="shared" ref="T29" si="14">+N29*O29</f>
        <v>0</v>
      </c>
      <c r="U29" s="339"/>
      <c r="AD29" s="340"/>
    </row>
    <row r="30" spans="1:51" s="10" customFormat="1" ht="21.75" hidden="1" customHeight="1" x14ac:dyDescent="0.3">
      <c r="A30" s="877" t="s">
        <v>375</v>
      </c>
      <c r="B30" s="878"/>
      <c r="C30" s="878"/>
      <c r="D30" s="878"/>
      <c r="E30" s="878"/>
      <c r="F30" s="878"/>
      <c r="G30" s="878"/>
      <c r="H30" s="878"/>
      <c r="I30" s="878"/>
      <c r="J30" s="878"/>
      <c r="K30" s="878"/>
      <c r="L30" s="878"/>
      <c r="M30" s="878"/>
      <c r="N30" s="878"/>
      <c r="O30" s="878"/>
      <c r="P30" s="878"/>
      <c r="Q30" s="878"/>
      <c r="R30" s="44"/>
      <c r="S30" s="45"/>
      <c r="T30" s="46"/>
      <c r="U30" s="46"/>
      <c r="V30" s="46"/>
      <c r="W30" s="46"/>
      <c r="X30" s="9"/>
      <c r="Y30" s="9"/>
      <c r="AA30" s="11"/>
      <c r="AB30" s="11"/>
      <c r="AI30" s="34"/>
      <c r="AL30" s="9"/>
      <c r="AM30" s="9"/>
      <c r="AN30" s="9"/>
      <c r="AO30" s="9"/>
      <c r="AP30" s="9"/>
      <c r="AQ30" s="9"/>
      <c r="AR30" s="9"/>
      <c r="AS30" s="9"/>
      <c r="AT30" s="9"/>
      <c r="AU30" s="9"/>
      <c r="AV30" s="9"/>
      <c r="AW30" s="9"/>
      <c r="AX30" s="9"/>
      <c r="AY30" s="9"/>
    </row>
    <row r="31" spans="1:51" s="290" customFormat="1" ht="63.75" hidden="1" customHeight="1" x14ac:dyDescent="0.3">
      <c r="A31" s="331">
        <v>5</v>
      </c>
      <c r="B31" s="331">
        <v>7000023692</v>
      </c>
      <c r="C31" s="331">
        <v>190</v>
      </c>
      <c r="D31" s="331">
        <v>70</v>
      </c>
      <c r="E31" s="331">
        <v>10</v>
      </c>
      <c r="F31" s="331" t="s">
        <v>369</v>
      </c>
      <c r="G31" s="331">
        <v>100002900</v>
      </c>
      <c r="H31" s="331">
        <v>998399</v>
      </c>
      <c r="I31" s="423"/>
      <c r="J31" s="333">
        <v>0.18</v>
      </c>
      <c r="K31" s="334"/>
      <c r="L31" s="424" t="s">
        <v>354</v>
      </c>
      <c r="M31" s="331" t="s">
        <v>355</v>
      </c>
      <c r="N31" s="331">
        <v>3</v>
      </c>
      <c r="O31" s="423"/>
      <c r="P31" s="337" t="str">
        <f t="shared" ref="P31" si="15">IF(O31=0, "Included", IF(ISERROR(N31*O31), O31, N31*O31))</f>
        <v>Included</v>
      </c>
      <c r="Q31" s="338">
        <f t="shared" ref="Q31" si="16">S31</f>
        <v>0</v>
      </c>
      <c r="R31" s="290">
        <f t="shared" ref="R31" si="17">IF(P31="Included",0,P31)</f>
        <v>0</v>
      </c>
      <c r="S31" s="290">
        <f t="shared" ref="S31" si="18">IF(K31="",(R31*J31),(R31*K31))</f>
        <v>0</v>
      </c>
      <c r="T31" s="339">
        <f t="shared" ref="T31" si="19">+N31*O31</f>
        <v>0</v>
      </c>
      <c r="U31" s="339"/>
      <c r="AD31" s="340"/>
    </row>
    <row r="32" spans="1:51" s="399" customFormat="1" ht="19.5" hidden="1" customHeight="1" x14ac:dyDescent="0.3">
      <c r="A32" s="425"/>
      <c r="B32" s="426"/>
      <c r="C32" s="426"/>
      <c r="D32" s="426"/>
      <c r="E32" s="426"/>
      <c r="F32" s="426"/>
      <c r="G32" s="426"/>
      <c r="H32" s="426"/>
      <c r="I32" s="426"/>
      <c r="J32" s="426"/>
      <c r="K32" s="426"/>
      <c r="L32" s="426"/>
      <c r="M32" s="426"/>
      <c r="N32" s="426"/>
      <c r="O32" s="426"/>
      <c r="P32" s="426"/>
      <c r="Q32" s="427"/>
    </row>
    <row r="33" spans="1:20" s="10" customFormat="1" ht="40.5" hidden="1" customHeight="1" x14ac:dyDescent="0.3">
      <c r="A33" s="901"/>
      <c r="B33" s="902"/>
      <c r="C33" s="902"/>
      <c r="D33" s="902"/>
      <c r="E33" s="902"/>
      <c r="F33" s="902"/>
      <c r="G33" s="902"/>
      <c r="H33" s="902"/>
      <c r="I33" s="903"/>
      <c r="J33" s="912" t="s">
        <v>152</v>
      </c>
      <c r="K33" s="913"/>
      <c r="L33" s="913"/>
      <c r="M33" s="913"/>
      <c r="N33" s="913"/>
      <c r="O33" s="914"/>
      <c r="P33" s="345">
        <f>SUM(P31:P31)</f>
        <v>0</v>
      </c>
      <c r="Q33" s="346"/>
      <c r="R33" s="9"/>
      <c r="S33" s="428">
        <f>SUM(S31:S31)</f>
        <v>0</v>
      </c>
      <c r="T33" s="10">
        <f>SUM(T32:T32)</f>
        <v>0</v>
      </c>
    </row>
    <row r="34" spans="1:20" s="10" customFormat="1" ht="25.5" hidden="1" customHeight="1" x14ac:dyDescent="0.3">
      <c r="A34" s="347"/>
      <c r="B34" s="348"/>
      <c r="C34" s="348"/>
      <c r="D34" s="348"/>
      <c r="E34" s="348"/>
      <c r="F34" s="348"/>
      <c r="G34" s="348"/>
      <c r="H34" s="349"/>
      <c r="I34" s="350"/>
      <c r="J34" s="915" t="s">
        <v>143</v>
      </c>
      <c r="K34" s="915"/>
      <c r="L34" s="915"/>
      <c r="M34" s="915"/>
      <c r="N34" s="915"/>
      <c r="O34" s="916"/>
      <c r="P34" s="345"/>
      <c r="Q34" s="351">
        <f>SUM(Q31:Q31)</f>
        <v>0</v>
      </c>
      <c r="R34" s="9"/>
      <c r="S34" s="9"/>
      <c r="T34" s="10">
        <f>+T33*0.18</f>
        <v>0</v>
      </c>
    </row>
    <row r="35" spans="1:20" s="399" customFormat="1" ht="16.5" x14ac:dyDescent="0.3">
      <c r="A35" s="416"/>
      <c r="B35" s="410"/>
      <c r="C35" s="409"/>
      <c r="D35" s="409"/>
      <c r="E35" s="409"/>
      <c r="F35" s="409"/>
      <c r="G35" s="409"/>
      <c r="H35" s="409"/>
      <c r="I35" s="409"/>
      <c r="J35" s="409"/>
      <c r="K35" s="409"/>
      <c r="L35" s="409"/>
      <c r="M35" s="409"/>
      <c r="N35" s="409"/>
      <c r="O35" s="409"/>
      <c r="P35" s="409"/>
      <c r="Q35" s="409"/>
    </row>
    <row r="36" spans="1:20" s="399" customFormat="1" ht="41.45" hidden="1" customHeight="1" x14ac:dyDescent="0.3">
      <c r="A36" s="352" t="s">
        <v>41</v>
      </c>
      <c r="B36" s="897" t="s">
        <v>147</v>
      </c>
      <c r="C36" s="897"/>
      <c r="D36" s="897"/>
      <c r="E36" s="897"/>
      <c r="F36" s="897"/>
      <c r="G36" s="897"/>
      <c r="H36" s="897"/>
      <c r="I36" s="897"/>
      <c r="J36" s="897"/>
      <c r="K36" s="897"/>
      <c r="L36" s="897"/>
      <c r="M36" s="409"/>
      <c r="N36" s="409"/>
      <c r="O36" s="409"/>
      <c r="P36" s="409"/>
      <c r="Q36" s="409"/>
    </row>
    <row r="37" spans="1:20" s="399" customFormat="1" ht="21" customHeight="1" x14ac:dyDescent="0.3">
      <c r="A37" s="429"/>
      <c r="B37" s="430"/>
      <c r="C37" s="430"/>
      <c r="D37" s="430"/>
      <c r="E37" s="430"/>
      <c r="F37" s="430"/>
      <c r="G37" s="430"/>
      <c r="H37" s="430"/>
      <c r="I37" s="430"/>
      <c r="J37" s="430"/>
      <c r="K37" s="430"/>
      <c r="L37" s="430"/>
      <c r="M37" s="430"/>
      <c r="N37" s="430"/>
      <c r="O37" s="910"/>
      <c r="P37" s="910"/>
      <c r="Q37" s="910"/>
    </row>
    <row r="38" spans="1:20" s="399" customFormat="1" ht="33.6" customHeight="1" x14ac:dyDescent="0.3">
      <c r="A38" s="431" t="s">
        <v>43</v>
      </c>
      <c r="B38" s="432" t="str">
        <f>'Sch-1'!B54</f>
        <v>--</v>
      </c>
      <c r="C38" s="433"/>
      <c r="D38" s="433"/>
      <c r="E38" s="433"/>
      <c r="F38" s="433"/>
      <c r="G38" s="433"/>
      <c r="H38" s="433"/>
      <c r="I38" s="433"/>
      <c r="J38" s="432"/>
      <c r="K38" s="433"/>
      <c r="L38" s="433"/>
      <c r="M38" s="432"/>
      <c r="N38" s="433" t="s">
        <v>312</v>
      </c>
      <c r="O38" s="910" t="str">
        <f>'Sch-3 '!O32</f>
        <v/>
      </c>
      <c r="P38" s="910"/>
      <c r="Q38" s="910"/>
    </row>
    <row r="39" spans="1:20" s="399" customFormat="1" ht="33.6" customHeight="1" x14ac:dyDescent="0.3">
      <c r="A39" s="431" t="s">
        <v>44</v>
      </c>
      <c r="B39" s="432" t="str">
        <f>'Sch-1'!B55</f>
        <v/>
      </c>
      <c r="C39" s="173"/>
      <c r="D39" s="173"/>
      <c r="E39" s="173"/>
      <c r="F39" s="173"/>
      <c r="G39" s="173"/>
      <c r="H39" s="173"/>
      <c r="I39" s="173"/>
      <c r="J39" s="432"/>
      <c r="K39" s="173"/>
      <c r="L39" s="173"/>
      <c r="M39" s="432"/>
      <c r="N39" s="173" t="s">
        <v>105</v>
      </c>
      <c r="O39" s="910" t="str">
        <f>'Sch-3 '!O33</f>
        <v/>
      </c>
      <c r="P39" s="910"/>
      <c r="Q39" s="910"/>
    </row>
    <row r="40" spans="1:20" s="399" customFormat="1" ht="33.6" customHeight="1" x14ac:dyDescent="0.3">
      <c r="A40" s="402"/>
      <c r="B40" s="175"/>
      <c r="C40" s="173"/>
      <c r="D40" s="173"/>
      <c r="E40" s="173"/>
      <c r="F40" s="173"/>
      <c r="G40" s="173"/>
      <c r="H40" s="173"/>
      <c r="I40" s="173"/>
      <c r="J40" s="175"/>
      <c r="K40" s="173"/>
      <c r="L40" s="173"/>
      <c r="M40" s="175"/>
      <c r="N40" s="173"/>
      <c r="O40" s="910"/>
      <c r="P40" s="910"/>
      <c r="Q40" s="910"/>
    </row>
    <row r="41" spans="1:20" s="399" customFormat="1" ht="33.6" customHeight="1" x14ac:dyDescent="0.3">
      <c r="A41" s="402"/>
      <c r="B41" s="175"/>
      <c r="C41" s="173"/>
      <c r="D41" s="173"/>
      <c r="E41" s="173"/>
      <c r="F41" s="173"/>
      <c r="G41" s="173"/>
      <c r="H41" s="173"/>
      <c r="I41" s="173"/>
      <c r="J41" s="402"/>
      <c r="K41" s="173"/>
      <c r="L41" s="402"/>
      <c r="M41" s="402"/>
      <c r="N41" s="173"/>
      <c r="O41" s="402"/>
      <c r="P41" s="434"/>
      <c r="Q41" s="435"/>
    </row>
  </sheetData>
  <sheetProtection algorithmName="SHA-512" hashValue="gicUyXTRxGMkd7fdxbEzCxMhb75OstyVo/Qhv+GoKb2fOxKK+4xy2um/f51Ze+HDqUWY3UFGXKZKzElGotGhPw==" saltValue="+I0MBktlsJRdLejvyohgyg=="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ageSetup scale="50" fitToHeight="0" orientation="landscape" r:id="rId1"/>
      <headerFooter alignWithMargins="0">
        <oddFooter>&amp;R&amp;"Book Antiqua,Bold"&amp;10Schedule-4/ Page &amp;P of &amp;N</oddFooter>
      </headerFooter>
    </customSheetView>
    <customSheetView guid="{0D897A0D-14C5-4BD1-B11A-C8754685A103}" scale="80" showPageBreaks="1" fitToPage="1" printArea="1" hiddenColumns="1" view="pageBreakPreview">
      <selection activeCell="I19" sqref="I19"/>
      <pageMargins left="0.25" right="0.25" top="0.75" bottom="0.75" header="0.3" footer="0.3"/>
      <pageSetup scale="50" fitToHeight="0" orientation="landscape" r:id="rId2"/>
      <headerFooter alignWithMargins="0">
        <oddFooter>&amp;R&amp;"Book Antiqua,Bold"&amp;10Schedule-4/ Page &amp;P of &amp;N</oddFooter>
      </headerFooter>
    </customSheetView>
    <customSheetView guid="{302D9D75-0757-45DA-AFBF-614F08F1401B}" scale="85" showPageBreaks="1" fitToPage="1" printArea="1" hiddenColumns="1" view="pageBreakPreview" topLeftCell="A19">
      <selection activeCell="I19" sqref="I19"/>
      <pageMargins left="0.25" right="0.25" top="0.75" bottom="0.75" header="0.3" footer="0.3"/>
      <pageSetup scale="50" fitToHeight="0" orientation="landscape" r:id="rId3"/>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9">
      <selection activeCell="I19" sqref="I19"/>
      <pageMargins left="0.25" right="0.25" top="0.75" bottom="0.75" header="0.3" footer="0.3"/>
      <pageSetup scale="50" fitToHeight="0" orientation="landscape" r:id="rId4"/>
      <headerFooter alignWithMargins="0">
        <oddFooter>&amp;R&amp;"Book Antiqua,Bold"&amp;10Schedule-4/ Page &amp;P of &amp;N</oddFooter>
      </headerFooter>
    </customSheetView>
  </customSheetViews>
  <mergeCells count="21">
    <mergeCell ref="B10:O10"/>
    <mergeCell ref="A3:Q3"/>
    <mergeCell ref="A4:Q4"/>
    <mergeCell ref="A7:O7"/>
    <mergeCell ref="B8:O8"/>
    <mergeCell ref="B9:O9"/>
    <mergeCell ref="O37:Q37"/>
    <mergeCell ref="O38:Q38"/>
    <mergeCell ref="O39:Q39"/>
    <mergeCell ref="O40:Q40"/>
    <mergeCell ref="B11:O11"/>
    <mergeCell ref="P18:R18"/>
    <mergeCell ref="A33:I33"/>
    <mergeCell ref="J33:O33"/>
    <mergeCell ref="J34:O34"/>
    <mergeCell ref="B36:L36"/>
    <mergeCell ref="A24:Q24"/>
    <mergeCell ref="A22:Q22"/>
    <mergeCell ref="A26:Q26"/>
    <mergeCell ref="A28:Q28"/>
    <mergeCell ref="A30:Q30"/>
  </mergeCells>
  <conditionalFormatting sqref="I23">
    <cfRule type="expression" dxfId="51" priority="10" stopIfTrue="1">
      <formula>H23&gt;0</formula>
    </cfRule>
  </conditionalFormatting>
  <conditionalFormatting sqref="I25">
    <cfRule type="expression" dxfId="50" priority="15" stopIfTrue="1">
      <formula>H25&gt;0</formula>
    </cfRule>
  </conditionalFormatting>
  <conditionalFormatting sqref="I27">
    <cfRule type="expression" dxfId="49" priority="5" stopIfTrue="1">
      <formula>H27&gt;0</formula>
    </cfRule>
  </conditionalFormatting>
  <conditionalFormatting sqref="I29">
    <cfRule type="expression" dxfId="48" priority="20" stopIfTrue="1">
      <formula>H29&gt;0</formula>
    </cfRule>
  </conditionalFormatting>
  <conditionalFormatting sqref="I31">
    <cfRule type="expression" dxfId="47" priority="25" stopIfTrue="1">
      <formula>H31&gt;0</formula>
    </cfRule>
  </conditionalFormatting>
  <conditionalFormatting sqref="K23">
    <cfRule type="cellIs" dxfId="46" priority="7" stopIfTrue="1" operator="equal">
      <formula>"a"</formula>
    </cfRule>
    <cfRule type="expression" dxfId="45" priority="8" stopIfTrue="1">
      <formula>H23&gt;0</formula>
    </cfRule>
    <cfRule type="expression" dxfId="44" priority="9" stopIfTrue="1">
      <formula>J23&gt;0</formula>
    </cfRule>
  </conditionalFormatting>
  <conditionalFormatting sqref="K25">
    <cfRule type="cellIs" dxfId="43" priority="12" stopIfTrue="1" operator="equal">
      <formula>"a"</formula>
    </cfRule>
    <cfRule type="expression" dxfId="42" priority="13" stopIfTrue="1">
      <formula>H25&gt;0</formula>
    </cfRule>
    <cfRule type="expression" dxfId="41" priority="14" stopIfTrue="1">
      <formula>J25&gt;0</formula>
    </cfRule>
  </conditionalFormatting>
  <conditionalFormatting sqref="K27">
    <cfRule type="cellIs" dxfId="40" priority="2" stopIfTrue="1" operator="equal">
      <formula>"a"</formula>
    </cfRule>
    <cfRule type="expression" dxfId="39" priority="3" stopIfTrue="1">
      <formula>H27&gt;0</formula>
    </cfRule>
    <cfRule type="expression" dxfId="38" priority="4" stopIfTrue="1">
      <formula>J27&gt;0</formula>
    </cfRule>
  </conditionalFormatting>
  <conditionalFormatting sqref="K29">
    <cfRule type="cellIs" dxfId="37" priority="17" stopIfTrue="1" operator="equal">
      <formula>"a"</formula>
    </cfRule>
    <cfRule type="expression" dxfId="36" priority="18" stopIfTrue="1">
      <formula>H29&gt;0</formula>
    </cfRule>
    <cfRule type="expression" dxfId="35" priority="19" stopIfTrue="1">
      <formula>J29&gt;0</formula>
    </cfRule>
  </conditionalFormatting>
  <conditionalFormatting sqref="K31">
    <cfRule type="cellIs" dxfId="34" priority="22" stopIfTrue="1" operator="equal">
      <formula>"a"</formula>
    </cfRule>
    <cfRule type="expression" dxfId="33" priority="23" stopIfTrue="1">
      <formula>H31&gt;0</formula>
    </cfRule>
    <cfRule type="expression" dxfId="32" priority="24" stopIfTrue="1">
      <formula>J31&gt;0</formula>
    </cfRule>
  </conditionalFormatting>
  <conditionalFormatting sqref="O23">
    <cfRule type="expression" dxfId="31" priority="6" stopIfTrue="1">
      <formula>N23&gt;0</formula>
    </cfRule>
  </conditionalFormatting>
  <conditionalFormatting sqref="O25">
    <cfRule type="expression" dxfId="30" priority="11" stopIfTrue="1">
      <formula>N25&gt;0</formula>
    </cfRule>
  </conditionalFormatting>
  <conditionalFormatting sqref="O27">
    <cfRule type="expression" dxfId="29" priority="1" stopIfTrue="1">
      <formula>N27&gt;0</formula>
    </cfRule>
  </conditionalFormatting>
  <conditionalFormatting sqref="O29">
    <cfRule type="expression" dxfId="28" priority="16" stopIfTrue="1">
      <formula>N29&gt;0</formula>
    </cfRule>
  </conditionalFormatting>
  <conditionalFormatting sqref="O31">
    <cfRule type="expression" dxfId="27" priority="21" stopIfTrue="1">
      <formula>N31&gt;0</formula>
    </cfRule>
  </conditionalFormatting>
  <dataValidations count="4">
    <dataValidation type="whole" operator="greaterThanOrEqual" allowBlank="1" showInputMessage="1" showErrorMessage="1" sqref="O31 O29 O27 O23 O25" xr:uid="{00000000-0002-0000-0700-000000000000}">
      <formula1>1</formula1>
    </dataValidation>
    <dataValidation operator="greaterThan" allowBlank="1" showInputMessage="1" showErrorMessage="1" error="Enter only Numeric Value greater than zero or leave the cell blank !" sqref="K19:K20" xr:uid="{00000000-0002-0000-0700-000001000000}"/>
    <dataValidation type="list" operator="greaterThan" allowBlank="1" showInputMessage="1" showErrorMessage="1" sqref="K31 K29 K27 K23 K25" xr:uid="{00000000-0002-0000-0700-000002000000}">
      <formula1>"0%,5%,12%,18%,28%"</formula1>
    </dataValidation>
    <dataValidation type="whole" operator="greaterThan" allowBlank="1" showInputMessage="1" showErrorMessage="1" sqref="I31 I29 I27 I23 I25" xr:uid="{00000000-0002-0000-0700-000003000000}">
      <formula1>1</formula1>
    </dataValidation>
  </dataValidations>
  <pageMargins left="0.25" right="0.25" top="0.75" bottom="0.75" header="0.3" footer="0.3"/>
  <pageSetup scale="50" fitToHeight="0" orientation="landscape" r:id="rId5"/>
  <headerFooter alignWithMargins="0">
    <oddFooter>&amp;R&amp;"Book Antiqua,Bold"&amp;10Schedule-4/ Page &amp;P of &amp;N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Y43"/>
  <sheetViews>
    <sheetView view="pageBreakPreview" topLeftCell="A13" zoomScale="80" zoomScaleNormal="100" zoomScaleSheetLayoutView="80" workbookViewId="0">
      <selection activeCell="L23" sqref="L23"/>
    </sheetView>
  </sheetViews>
  <sheetFormatPr defaultRowHeight="13.5" x14ac:dyDescent="0.3"/>
  <cols>
    <col min="1" max="1" width="10.75" style="441" customWidth="1"/>
    <col min="2" max="2" width="12.625" style="441" customWidth="1"/>
    <col min="3" max="3" width="8" style="441" customWidth="1"/>
    <col min="4" max="4" width="8.625" style="441" customWidth="1"/>
    <col min="5" max="5" width="8.375" style="441" customWidth="1"/>
    <col min="6" max="6" width="15.375" style="441" bestFit="1" customWidth="1"/>
    <col min="7" max="7" width="12.375" style="441" customWidth="1"/>
    <col min="8" max="8" width="9.375" style="441" customWidth="1"/>
    <col min="9" max="9" width="15.375" style="441" customWidth="1"/>
    <col min="10" max="10" width="8.5" style="441" customWidth="1"/>
    <col min="11" max="11" width="18" style="441" customWidth="1"/>
    <col min="12" max="12" width="103.125" style="441" customWidth="1"/>
    <col min="13" max="13" width="9.5" style="441" customWidth="1"/>
    <col min="14" max="14" width="10.5" style="441" customWidth="1"/>
    <col min="15" max="15" width="12.5" style="441" customWidth="1"/>
    <col min="16" max="16" width="17.625" style="441" customWidth="1"/>
    <col min="17" max="17" width="17" style="441" customWidth="1"/>
    <col min="18" max="18" width="19.625" style="441" hidden="1" customWidth="1"/>
    <col min="19" max="19" width="12.25" style="441" hidden="1" customWidth="1"/>
    <col min="20" max="20" width="9" style="442" hidden="1" customWidth="1"/>
    <col min="21" max="16384" width="9" style="442"/>
  </cols>
  <sheetData>
    <row r="1" spans="1:19" ht="18" customHeight="1" x14ac:dyDescent="0.3">
      <c r="A1" s="436" t="str">
        <f>Cover!B3</f>
        <v>Specification No: CC/NT/W-TELE/DOM/A06/24/05146</v>
      </c>
      <c r="B1" s="437"/>
      <c r="C1" s="438"/>
      <c r="D1" s="438"/>
      <c r="E1" s="438"/>
      <c r="F1" s="438"/>
      <c r="G1" s="438"/>
      <c r="H1" s="438"/>
      <c r="I1" s="438"/>
      <c r="J1" s="438"/>
      <c r="K1" s="438"/>
      <c r="L1" s="438"/>
      <c r="M1" s="438"/>
      <c r="N1" s="438"/>
      <c r="O1" s="438"/>
      <c r="P1" s="439"/>
      <c r="Q1" s="440" t="s">
        <v>360</v>
      </c>
    </row>
    <row r="2" spans="1:19" ht="18" customHeight="1" x14ac:dyDescent="0.3">
      <c r="A2" s="443"/>
      <c r="B2" s="444"/>
      <c r="C2" s="445"/>
      <c r="D2" s="445"/>
      <c r="E2" s="445"/>
      <c r="F2" s="445"/>
      <c r="G2" s="445"/>
      <c r="H2" s="445"/>
      <c r="I2" s="445"/>
      <c r="J2" s="445"/>
      <c r="K2" s="445"/>
      <c r="L2" s="445"/>
      <c r="M2" s="445"/>
      <c r="N2" s="445"/>
      <c r="O2" s="445"/>
      <c r="P2" s="446"/>
      <c r="Q2" s="446"/>
    </row>
    <row r="3" spans="1:19" ht="45.75" customHeight="1" x14ac:dyDescent="0.3">
      <c r="A3" s="934" t="str">
        <f>Cover!$B$2</f>
        <v>Package- II (a): OPGW works for PDD Ladakh associated with Establishment of SLDC cum REMC for UT of Ladakh under consultancy services to PDD, Ladakh</v>
      </c>
      <c r="B3" s="934"/>
      <c r="C3" s="934"/>
      <c r="D3" s="934"/>
      <c r="E3" s="934"/>
      <c r="F3" s="934"/>
      <c r="G3" s="934"/>
      <c r="H3" s="934"/>
      <c r="I3" s="934"/>
      <c r="J3" s="934"/>
      <c r="K3" s="934"/>
      <c r="L3" s="934"/>
      <c r="M3" s="934"/>
      <c r="N3" s="934"/>
      <c r="O3" s="934"/>
      <c r="P3" s="934"/>
      <c r="Q3" s="934"/>
    </row>
    <row r="4" spans="1:19" ht="21.95" customHeight="1" x14ac:dyDescent="0.3">
      <c r="A4" s="935" t="s">
        <v>126</v>
      </c>
      <c r="B4" s="935"/>
      <c r="C4" s="935"/>
      <c r="D4" s="935"/>
      <c r="E4" s="935"/>
      <c r="F4" s="935"/>
      <c r="G4" s="935"/>
      <c r="H4" s="935"/>
      <c r="I4" s="935"/>
      <c r="J4" s="935"/>
      <c r="K4" s="935"/>
      <c r="L4" s="935"/>
      <c r="M4" s="935"/>
      <c r="N4" s="935"/>
      <c r="O4" s="935"/>
      <c r="P4" s="935"/>
      <c r="Q4" s="935"/>
    </row>
    <row r="5" spans="1:19" ht="18" customHeight="1" x14ac:dyDescent="0.3">
      <c r="A5" s="447"/>
      <c r="B5" s="448"/>
      <c r="C5" s="447"/>
      <c r="D5" s="447"/>
      <c r="E5" s="447"/>
      <c r="F5" s="447"/>
      <c r="G5" s="447"/>
      <c r="H5" s="447"/>
      <c r="I5" s="447"/>
      <c r="J5" s="447"/>
      <c r="K5" s="447"/>
      <c r="L5" s="447"/>
      <c r="M5" s="447"/>
      <c r="N5" s="447"/>
      <c r="O5" s="447"/>
      <c r="P5" s="447"/>
      <c r="Q5" s="447"/>
    </row>
    <row r="6" spans="1:19" ht="18" customHeight="1" x14ac:dyDescent="0.3">
      <c r="A6" s="449" t="str">
        <f>'Sch-1'!A6</f>
        <v>Bidder’s Name and Address (Lead Partner) :</v>
      </c>
      <c r="B6" s="450"/>
      <c r="C6" s="450"/>
      <c r="D6" s="450"/>
      <c r="E6" s="450"/>
      <c r="F6" s="450"/>
      <c r="G6" s="450"/>
      <c r="H6" s="450"/>
      <c r="I6" s="450"/>
      <c r="J6" s="450"/>
      <c r="K6" s="450"/>
      <c r="L6" s="450"/>
      <c r="M6" s="450"/>
      <c r="N6" s="450"/>
      <c r="O6" s="450"/>
      <c r="P6" s="451" t="s">
        <v>5</v>
      </c>
      <c r="Q6" s="446"/>
    </row>
    <row r="7" spans="1:19" ht="36" customHeight="1" x14ac:dyDescent="0.3">
      <c r="A7" s="936">
        <f>'Sch-1'!A7</f>
        <v>0</v>
      </c>
      <c r="B7" s="936"/>
      <c r="C7" s="936"/>
      <c r="D7" s="936"/>
      <c r="E7" s="936"/>
      <c r="F7" s="936"/>
      <c r="G7" s="936"/>
      <c r="H7" s="936"/>
      <c r="I7" s="936"/>
      <c r="J7" s="936"/>
      <c r="K7" s="936"/>
      <c r="L7" s="936"/>
      <c r="M7" s="936"/>
      <c r="N7" s="936"/>
      <c r="O7" s="936"/>
      <c r="P7" s="452" t="str">
        <f>'[1]Sch-1'!M7</f>
        <v>Contracts Services, 3rd Floor</v>
      </c>
      <c r="Q7" s="446"/>
    </row>
    <row r="8" spans="1:19" ht="18" customHeight="1" x14ac:dyDescent="0.3">
      <c r="A8" s="449" t="s">
        <v>7</v>
      </c>
      <c r="B8" s="921" t="str">
        <f>'Sch-4'!B8:O8</f>
        <v/>
      </c>
      <c r="C8" s="921"/>
      <c r="D8" s="921"/>
      <c r="E8" s="921"/>
      <c r="F8" s="921"/>
      <c r="G8" s="921"/>
      <c r="H8" s="921"/>
      <c r="I8" s="921"/>
      <c r="J8" s="921"/>
      <c r="K8" s="921"/>
      <c r="L8" s="921"/>
      <c r="M8" s="921"/>
      <c r="N8" s="921"/>
      <c r="O8" s="921"/>
      <c r="P8" s="452" t="str">
        <f>'[1]Sch-1'!M8</f>
        <v>Power Grid Corporation of India Ltd.,</v>
      </c>
      <c r="Q8" s="446"/>
    </row>
    <row r="9" spans="1:19" ht="18" customHeight="1" x14ac:dyDescent="0.3">
      <c r="A9" s="449" t="s">
        <v>9</v>
      </c>
      <c r="B9" s="921" t="str">
        <f>'Sch-4'!B9:O9</f>
        <v/>
      </c>
      <c r="C9" s="921"/>
      <c r="D9" s="921"/>
      <c r="E9" s="921"/>
      <c r="F9" s="921"/>
      <c r="G9" s="921"/>
      <c r="H9" s="921"/>
      <c r="I9" s="921"/>
      <c r="J9" s="921"/>
      <c r="K9" s="921"/>
      <c r="L9" s="921"/>
      <c r="M9" s="921"/>
      <c r="N9" s="921"/>
      <c r="O9" s="921"/>
      <c r="P9" s="452" t="str">
        <f>'[1]Sch-1'!M9</f>
        <v>"Saudamini", Plot No.-2</v>
      </c>
      <c r="Q9" s="446"/>
    </row>
    <row r="10" spans="1:19" ht="18" customHeight="1" x14ac:dyDescent="0.3">
      <c r="A10" s="450"/>
      <c r="B10" s="921" t="str">
        <f>'Sch-4'!B10:O10</f>
        <v/>
      </c>
      <c r="C10" s="921"/>
      <c r="D10" s="921"/>
      <c r="E10" s="921"/>
      <c r="F10" s="921"/>
      <c r="G10" s="921"/>
      <c r="H10" s="921"/>
      <c r="I10" s="921"/>
      <c r="J10" s="921"/>
      <c r="K10" s="921"/>
      <c r="L10" s="921"/>
      <c r="M10" s="921"/>
      <c r="N10" s="921"/>
      <c r="O10" s="921"/>
      <c r="P10" s="452" t="str">
        <f>'[1]Sch-1'!M10</f>
        <v xml:space="preserve">Sector-29, </v>
      </c>
      <c r="Q10" s="446"/>
    </row>
    <row r="11" spans="1:19" ht="18" customHeight="1" x14ac:dyDescent="0.3">
      <c r="A11" s="450"/>
      <c r="B11" s="921" t="str">
        <f>'Sch-4'!B11:O11</f>
        <v/>
      </c>
      <c r="C11" s="921"/>
      <c r="D11" s="921"/>
      <c r="E11" s="921"/>
      <c r="F11" s="921"/>
      <c r="G11" s="921"/>
      <c r="H11" s="921"/>
      <c r="I11" s="921"/>
      <c r="J11" s="921"/>
      <c r="K11" s="921"/>
      <c r="L11" s="921"/>
      <c r="M11" s="921"/>
      <c r="N11" s="921"/>
      <c r="O11" s="921"/>
      <c r="P11" s="452" t="str">
        <f>'[1]Sch-1'!M11</f>
        <v>Gurugram (Haryana) - 122001</v>
      </c>
      <c r="Q11" s="446"/>
    </row>
    <row r="12" spans="1:19" ht="18" customHeight="1" x14ac:dyDescent="0.3">
      <c r="A12" s="453"/>
      <c r="B12" s="232"/>
      <c r="C12" s="232"/>
      <c r="D12" s="232"/>
      <c r="E12" s="232"/>
      <c r="F12" s="232"/>
      <c r="G12" s="232"/>
      <c r="H12" s="232"/>
      <c r="I12" s="232"/>
      <c r="J12" s="232"/>
      <c r="K12" s="232"/>
      <c r="L12" s="232"/>
      <c r="M12" s="232"/>
      <c r="N12" s="232"/>
      <c r="O12" s="232"/>
      <c r="P12" s="450"/>
      <c r="Q12" s="446"/>
    </row>
    <row r="13" spans="1:19" ht="26.25" customHeight="1" x14ac:dyDescent="0.3">
      <c r="A13" s="409"/>
      <c r="B13" s="410"/>
      <c r="C13" s="409"/>
      <c r="D13" s="409"/>
      <c r="E13" s="409"/>
      <c r="F13" s="409"/>
      <c r="G13" s="409"/>
      <c r="H13" s="409"/>
      <c r="I13" s="409"/>
      <c r="J13" s="409"/>
      <c r="K13" s="409"/>
      <c r="L13" s="409"/>
      <c r="M13" s="409"/>
      <c r="N13" s="409"/>
      <c r="O13" s="409"/>
      <c r="P13" s="409"/>
      <c r="Q13" s="409"/>
    </row>
    <row r="14" spans="1:19" s="457" customFormat="1" ht="27.75" customHeight="1" x14ac:dyDescent="0.3">
      <c r="A14" s="411" t="s">
        <v>153</v>
      </c>
      <c r="B14" s="454"/>
      <c r="C14" s="455"/>
      <c r="D14" s="455"/>
      <c r="E14" s="455"/>
      <c r="F14" s="455"/>
      <c r="G14" s="455"/>
      <c r="H14" s="455"/>
      <c r="I14" s="455"/>
      <c r="J14" s="455"/>
      <c r="K14" s="455"/>
      <c r="L14" s="455"/>
      <c r="M14" s="455"/>
      <c r="N14" s="455"/>
      <c r="O14" s="455"/>
      <c r="P14" s="455"/>
      <c r="Q14" s="455"/>
      <c r="R14" s="456"/>
      <c r="S14" s="456"/>
    </row>
    <row r="15" spans="1:19" ht="16.5" x14ac:dyDescent="0.3">
      <c r="A15" s="416"/>
      <c r="B15" s="410"/>
      <c r="C15" s="409"/>
      <c r="D15" s="409"/>
      <c r="E15" s="409"/>
      <c r="F15" s="409"/>
      <c r="G15" s="409"/>
      <c r="H15" s="409"/>
      <c r="I15" s="409"/>
      <c r="J15" s="409"/>
      <c r="K15" s="409"/>
      <c r="L15" s="409"/>
      <c r="M15" s="409"/>
      <c r="N15" s="409"/>
      <c r="O15" s="409"/>
      <c r="P15" s="409" t="s">
        <v>322</v>
      </c>
      <c r="Q15" s="409"/>
    </row>
    <row r="16" spans="1:19" ht="90" x14ac:dyDescent="0.3">
      <c r="A16" s="759" t="s">
        <v>17</v>
      </c>
      <c r="B16" s="760" t="s">
        <v>18</v>
      </c>
      <c r="C16" s="760" t="s">
        <v>19</v>
      </c>
      <c r="D16" s="760" t="s">
        <v>136</v>
      </c>
      <c r="E16" s="760" t="s">
        <v>137</v>
      </c>
      <c r="F16" s="760" t="s">
        <v>20</v>
      </c>
      <c r="G16" s="761" t="s">
        <v>138</v>
      </c>
      <c r="H16" s="762" t="s">
        <v>139</v>
      </c>
      <c r="I16" s="763" t="s">
        <v>140</v>
      </c>
      <c r="J16" s="763" t="s">
        <v>24</v>
      </c>
      <c r="K16" s="763" t="s">
        <v>25</v>
      </c>
      <c r="L16" s="760" t="s">
        <v>114</v>
      </c>
      <c r="M16" s="764" t="s">
        <v>27</v>
      </c>
      <c r="N16" s="764" t="s">
        <v>115</v>
      </c>
      <c r="O16" s="760" t="s">
        <v>154</v>
      </c>
      <c r="P16" s="760" t="s">
        <v>155</v>
      </c>
      <c r="Q16" s="765" t="s">
        <v>143</v>
      </c>
    </row>
    <row r="17" spans="1:51" ht="16.5" x14ac:dyDescent="0.3">
      <c r="A17" s="766">
        <v>1</v>
      </c>
      <c r="B17" s="767">
        <v>2</v>
      </c>
      <c r="C17" s="767">
        <v>3</v>
      </c>
      <c r="D17" s="767">
        <v>4</v>
      </c>
      <c r="E17" s="767">
        <v>5</v>
      </c>
      <c r="F17" s="768">
        <v>6</v>
      </c>
      <c r="G17" s="767">
        <v>7</v>
      </c>
      <c r="H17" s="769">
        <v>8</v>
      </c>
      <c r="I17" s="558">
        <v>9</v>
      </c>
      <c r="J17" s="558">
        <v>10</v>
      </c>
      <c r="K17" s="558">
        <v>11</v>
      </c>
      <c r="L17" s="770">
        <v>12</v>
      </c>
      <c r="M17" s="770">
        <v>13</v>
      </c>
      <c r="N17" s="770">
        <v>14</v>
      </c>
      <c r="O17" s="770">
        <v>15</v>
      </c>
      <c r="P17" s="770" t="s">
        <v>144</v>
      </c>
      <c r="Q17" s="770">
        <v>17</v>
      </c>
    </row>
    <row r="18" spans="1:51" s="459" customFormat="1" ht="24" customHeight="1" x14ac:dyDescent="0.3">
      <c r="A18" s="746" t="s">
        <v>33</v>
      </c>
      <c r="B18" s="747" t="s">
        <v>353</v>
      </c>
      <c r="C18" s="422"/>
      <c r="D18" s="422"/>
      <c r="E18" s="422"/>
      <c r="F18" s="422"/>
      <c r="G18" s="422"/>
      <c r="H18" s="422"/>
      <c r="I18" s="422"/>
      <c r="J18" s="422"/>
      <c r="K18" s="422"/>
      <c r="L18" s="422"/>
      <c r="M18" s="422"/>
      <c r="N18" s="422"/>
      <c r="O18" s="422"/>
      <c r="P18" s="422"/>
      <c r="Q18" s="422"/>
      <c r="R18" s="458"/>
      <c r="S18" s="458"/>
    </row>
    <row r="19" spans="1:51" s="33" customFormat="1" ht="21.75" customHeight="1" x14ac:dyDescent="0.3">
      <c r="A19" s="933" t="s">
        <v>371</v>
      </c>
      <c r="B19" s="933"/>
      <c r="C19" s="933"/>
      <c r="D19" s="933"/>
      <c r="E19" s="933"/>
      <c r="F19" s="933"/>
      <c r="G19" s="933"/>
      <c r="H19" s="933"/>
      <c r="I19" s="933"/>
      <c r="J19" s="933"/>
      <c r="K19" s="933"/>
      <c r="L19" s="933"/>
      <c r="M19" s="933"/>
      <c r="N19" s="933"/>
      <c r="O19" s="933"/>
      <c r="P19" s="933"/>
      <c r="Q19" s="933"/>
      <c r="R19" s="771"/>
      <c r="S19" s="772"/>
      <c r="T19" s="773"/>
      <c r="U19" s="773"/>
      <c r="V19" s="773"/>
      <c r="W19" s="773"/>
      <c r="X19" s="66"/>
      <c r="Y19" s="66"/>
      <c r="AA19" s="117"/>
      <c r="AB19" s="117"/>
      <c r="AI19" s="774"/>
      <c r="AL19" s="66"/>
      <c r="AM19" s="66"/>
      <c r="AN19" s="66"/>
      <c r="AO19" s="66"/>
      <c r="AP19" s="66"/>
      <c r="AQ19" s="66"/>
      <c r="AR19" s="66"/>
      <c r="AS19" s="66"/>
      <c r="AT19" s="66"/>
      <c r="AU19" s="66"/>
      <c r="AV19" s="66"/>
      <c r="AW19" s="66"/>
      <c r="AX19" s="66"/>
      <c r="AY19" s="66"/>
    </row>
    <row r="20" spans="1:51" s="387" customFormat="1" ht="55.5" customHeight="1" x14ac:dyDescent="0.3">
      <c r="A20" s="775">
        <v>1</v>
      </c>
      <c r="B20" s="775">
        <v>7000023692</v>
      </c>
      <c r="C20" s="775">
        <v>40</v>
      </c>
      <c r="D20" s="775">
        <v>80</v>
      </c>
      <c r="E20" s="775">
        <v>10</v>
      </c>
      <c r="F20" s="775" t="s">
        <v>367</v>
      </c>
      <c r="G20" s="775">
        <v>100002903</v>
      </c>
      <c r="H20" s="775">
        <v>998716</v>
      </c>
      <c r="I20" s="776"/>
      <c r="J20" s="777">
        <v>0.18</v>
      </c>
      <c r="K20" s="778"/>
      <c r="L20" s="779" t="s">
        <v>350</v>
      </c>
      <c r="M20" s="775" t="s">
        <v>351</v>
      </c>
      <c r="N20" s="775">
        <v>1</v>
      </c>
      <c r="O20" s="780"/>
      <c r="P20" s="781" t="str">
        <f t="shared" ref="P20" si="0">IF(O20=0, "Included", IF(ISERROR(N20*O20), O20,N20* O20))</f>
        <v>Included</v>
      </c>
      <c r="Q20" s="782">
        <f t="shared" ref="Q20" si="1">S20</f>
        <v>0</v>
      </c>
      <c r="R20" s="387">
        <f t="shared" ref="R20" si="2">IF(P20="Included",0,P20)</f>
        <v>0</v>
      </c>
      <c r="S20" s="387">
        <f t="shared" ref="S20" si="3">IF(K20="",(R20*J20),(R20*K20))</f>
        <v>0</v>
      </c>
      <c r="T20" s="783"/>
      <c r="AC20" s="784"/>
    </row>
    <row r="21" spans="1:51" s="387" customFormat="1" ht="55.5" customHeight="1" x14ac:dyDescent="0.3">
      <c r="A21" s="775">
        <f>A20+1</f>
        <v>2</v>
      </c>
      <c r="B21" s="775">
        <v>7000023692</v>
      </c>
      <c r="C21" s="775">
        <v>40</v>
      </c>
      <c r="D21" s="775">
        <v>80</v>
      </c>
      <c r="E21" s="775">
        <v>20</v>
      </c>
      <c r="F21" s="775" t="s">
        <v>367</v>
      </c>
      <c r="G21" s="775">
        <v>100002904</v>
      </c>
      <c r="H21" s="775">
        <v>998716</v>
      </c>
      <c r="I21" s="776"/>
      <c r="J21" s="777">
        <v>0.18</v>
      </c>
      <c r="K21" s="778"/>
      <c r="L21" s="779" t="s">
        <v>352</v>
      </c>
      <c r="M21" s="775" t="s">
        <v>351</v>
      </c>
      <c r="N21" s="775">
        <v>6</v>
      </c>
      <c r="O21" s="780"/>
      <c r="P21" s="781" t="str">
        <f t="shared" ref="P21:P23" si="4">IF(O21=0, "Included", IF(ISERROR(N21*O21), O21,N21* O21))</f>
        <v>Included</v>
      </c>
      <c r="Q21" s="782">
        <f t="shared" ref="Q21:Q23" si="5">S21</f>
        <v>0</v>
      </c>
      <c r="R21" s="387">
        <f t="shared" ref="R21:R23" si="6">IF(P21="Included",0,P21)</f>
        <v>0</v>
      </c>
      <c r="S21" s="387">
        <f t="shared" ref="S21:S23" si="7">IF(K21="",(R21*J21),(R21*K21))</f>
        <v>0</v>
      </c>
      <c r="T21" s="783"/>
      <c r="AC21" s="784"/>
    </row>
    <row r="22" spans="1:51" s="33" customFormat="1" ht="21.75" customHeight="1" x14ac:dyDescent="0.3">
      <c r="A22" s="931" t="s">
        <v>372</v>
      </c>
      <c r="B22" s="932"/>
      <c r="C22" s="932"/>
      <c r="D22" s="932"/>
      <c r="E22" s="932"/>
      <c r="F22" s="932"/>
      <c r="G22" s="932"/>
      <c r="H22" s="932"/>
      <c r="I22" s="932"/>
      <c r="J22" s="932"/>
      <c r="K22" s="932"/>
      <c r="L22" s="932"/>
      <c r="M22" s="932"/>
      <c r="N22" s="932"/>
      <c r="O22" s="932"/>
      <c r="P22" s="932"/>
      <c r="Q22" s="932"/>
      <c r="R22" s="771"/>
      <c r="S22" s="772"/>
      <c r="T22" s="773"/>
      <c r="U22" s="773"/>
      <c r="V22" s="773"/>
      <c r="W22" s="773"/>
      <c r="X22" s="66"/>
      <c r="Y22" s="66"/>
      <c r="AA22" s="117"/>
      <c r="AB22" s="117"/>
      <c r="AI22" s="774"/>
      <c r="AL22" s="66"/>
      <c r="AM22" s="66"/>
      <c r="AN22" s="66"/>
      <c r="AO22" s="66"/>
      <c r="AP22" s="66"/>
      <c r="AQ22" s="66"/>
      <c r="AR22" s="66"/>
      <c r="AS22" s="66"/>
      <c r="AT22" s="66"/>
      <c r="AU22" s="66"/>
      <c r="AV22" s="66"/>
      <c r="AW22" s="66"/>
      <c r="AX22" s="66"/>
      <c r="AY22" s="66"/>
    </row>
    <row r="23" spans="1:51" s="387" customFormat="1" ht="55.5" customHeight="1" x14ac:dyDescent="0.3">
      <c r="A23" s="775">
        <f>A21+1</f>
        <v>3</v>
      </c>
      <c r="B23" s="775">
        <v>7000023692</v>
      </c>
      <c r="C23" s="775">
        <v>80</v>
      </c>
      <c r="D23" s="775">
        <v>80</v>
      </c>
      <c r="E23" s="775">
        <v>10</v>
      </c>
      <c r="F23" s="775" t="s">
        <v>367</v>
      </c>
      <c r="G23" s="775">
        <v>100002903</v>
      </c>
      <c r="H23" s="775">
        <v>998716</v>
      </c>
      <c r="I23" s="776"/>
      <c r="J23" s="777">
        <v>0.18</v>
      </c>
      <c r="K23" s="778"/>
      <c r="L23" s="779" t="s">
        <v>350</v>
      </c>
      <c r="M23" s="775" t="s">
        <v>351</v>
      </c>
      <c r="N23" s="775">
        <v>1</v>
      </c>
      <c r="O23" s="780"/>
      <c r="P23" s="781" t="str">
        <f t="shared" si="4"/>
        <v>Included</v>
      </c>
      <c r="Q23" s="782">
        <f t="shared" si="5"/>
        <v>0</v>
      </c>
      <c r="R23" s="387">
        <f t="shared" si="6"/>
        <v>0</v>
      </c>
      <c r="S23" s="387">
        <f t="shared" si="7"/>
        <v>0</v>
      </c>
      <c r="T23" s="783"/>
      <c r="AC23" s="784"/>
    </row>
    <row r="24" spans="1:51" s="387" customFormat="1" ht="55.5" customHeight="1" x14ac:dyDescent="0.3">
      <c r="A24" s="775">
        <f t="shared" ref="A24:A30" si="8">A23+1</f>
        <v>4</v>
      </c>
      <c r="B24" s="775">
        <v>7000023692</v>
      </c>
      <c r="C24" s="775">
        <v>80</v>
      </c>
      <c r="D24" s="775">
        <v>80</v>
      </c>
      <c r="E24" s="775">
        <v>20</v>
      </c>
      <c r="F24" s="775" t="s">
        <v>367</v>
      </c>
      <c r="G24" s="775">
        <v>100002904</v>
      </c>
      <c r="H24" s="775">
        <v>998716</v>
      </c>
      <c r="I24" s="776"/>
      <c r="J24" s="777">
        <v>0.18</v>
      </c>
      <c r="K24" s="778"/>
      <c r="L24" s="779" t="s">
        <v>352</v>
      </c>
      <c r="M24" s="775" t="s">
        <v>351</v>
      </c>
      <c r="N24" s="775">
        <v>6</v>
      </c>
      <c r="O24" s="780"/>
      <c r="P24" s="781" t="str">
        <f t="shared" ref="P24:P29" si="9">IF(O24=0, "Included", IF(ISERROR(N24*O24), O24,N24* O24))</f>
        <v>Included</v>
      </c>
      <c r="Q24" s="782">
        <f t="shared" ref="Q24:Q29" si="10">S24</f>
        <v>0</v>
      </c>
      <c r="R24" s="387">
        <f t="shared" ref="R24:R29" si="11">IF(P24="Included",0,P24)</f>
        <v>0</v>
      </c>
      <c r="S24" s="387">
        <f t="shared" ref="S24:S29" si="12">IF(K24="",(R24*J24),(R24*K24))</f>
        <v>0</v>
      </c>
      <c r="T24" s="783"/>
      <c r="AC24" s="784"/>
    </row>
    <row r="25" spans="1:51" s="33" customFormat="1" ht="21.75" customHeight="1" x14ac:dyDescent="0.3">
      <c r="A25" s="931" t="s">
        <v>373</v>
      </c>
      <c r="B25" s="932"/>
      <c r="C25" s="932"/>
      <c r="D25" s="932"/>
      <c r="E25" s="932"/>
      <c r="F25" s="932"/>
      <c r="G25" s="932"/>
      <c r="H25" s="932"/>
      <c r="I25" s="932"/>
      <c r="J25" s="932"/>
      <c r="K25" s="932"/>
      <c r="L25" s="932"/>
      <c r="M25" s="932"/>
      <c r="N25" s="932"/>
      <c r="O25" s="932"/>
      <c r="P25" s="932"/>
      <c r="Q25" s="932"/>
      <c r="R25" s="771"/>
      <c r="S25" s="772"/>
      <c r="T25" s="773"/>
      <c r="U25" s="773"/>
      <c r="V25" s="773"/>
      <c r="W25" s="773"/>
      <c r="X25" s="66"/>
      <c r="Y25" s="66"/>
      <c r="AA25" s="117"/>
      <c r="AB25" s="117"/>
      <c r="AI25" s="774"/>
      <c r="AL25" s="66"/>
      <c r="AM25" s="66"/>
      <c r="AN25" s="66"/>
      <c r="AO25" s="66"/>
      <c r="AP25" s="66"/>
      <c r="AQ25" s="66"/>
      <c r="AR25" s="66"/>
      <c r="AS25" s="66"/>
      <c r="AT25" s="66"/>
      <c r="AU25" s="66"/>
      <c r="AV25" s="66"/>
      <c r="AW25" s="66"/>
      <c r="AX25" s="66"/>
      <c r="AY25" s="66"/>
    </row>
    <row r="26" spans="1:51" s="387" customFormat="1" ht="55.5" customHeight="1" x14ac:dyDescent="0.3">
      <c r="A26" s="775">
        <f>A24+1</f>
        <v>5</v>
      </c>
      <c r="B26" s="775">
        <v>7000023692</v>
      </c>
      <c r="C26" s="775">
        <v>120</v>
      </c>
      <c r="D26" s="775">
        <v>80</v>
      </c>
      <c r="E26" s="775">
        <v>10</v>
      </c>
      <c r="F26" s="775" t="s">
        <v>367</v>
      </c>
      <c r="G26" s="775">
        <v>100002903</v>
      </c>
      <c r="H26" s="775">
        <v>998716</v>
      </c>
      <c r="I26" s="776"/>
      <c r="J26" s="777">
        <v>0.18</v>
      </c>
      <c r="K26" s="778"/>
      <c r="L26" s="779" t="s">
        <v>350</v>
      </c>
      <c r="M26" s="775" t="s">
        <v>351</v>
      </c>
      <c r="N26" s="775">
        <v>1</v>
      </c>
      <c r="O26" s="780"/>
      <c r="P26" s="781" t="str">
        <f t="shared" si="9"/>
        <v>Included</v>
      </c>
      <c r="Q26" s="782">
        <f t="shared" si="10"/>
        <v>0</v>
      </c>
      <c r="R26" s="387">
        <f t="shared" si="11"/>
        <v>0</v>
      </c>
      <c r="S26" s="387">
        <f t="shared" si="12"/>
        <v>0</v>
      </c>
      <c r="T26" s="783"/>
      <c r="AC26" s="784"/>
    </row>
    <row r="27" spans="1:51" s="387" customFormat="1" ht="55.5" customHeight="1" x14ac:dyDescent="0.3">
      <c r="A27" s="775">
        <f t="shared" si="8"/>
        <v>6</v>
      </c>
      <c r="B27" s="775">
        <v>7000023692</v>
      </c>
      <c r="C27" s="775">
        <v>120</v>
      </c>
      <c r="D27" s="775">
        <v>80</v>
      </c>
      <c r="E27" s="775">
        <v>20</v>
      </c>
      <c r="F27" s="775" t="s">
        <v>367</v>
      </c>
      <c r="G27" s="775">
        <v>100002904</v>
      </c>
      <c r="H27" s="775">
        <v>998716</v>
      </c>
      <c r="I27" s="776"/>
      <c r="J27" s="777">
        <v>0.18</v>
      </c>
      <c r="K27" s="778"/>
      <c r="L27" s="779" t="s">
        <v>352</v>
      </c>
      <c r="M27" s="775" t="s">
        <v>351</v>
      </c>
      <c r="N27" s="775">
        <v>6</v>
      </c>
      <c r="O27" s="780"/>
      <c r="P27" s="781" t="str">
        <f t="shared" si="9"/>
        <v>Included</v>
      </c>
      <c r="Q27" s="782">
        <f t="shared" si="10"/>
        <v>0</v>
      </c>
      <c r="R27" s="387">
        <f t="shared" si="11"/>
        <v>0</v>
      </c>
      <c r="S27" s="387">
        <f t="shared" si="12"/>
        <v>0</v>
      </c>
      <c r="T27" s="783"/>
      <c r="AC27" s="784"/>
    </row>
    <row r="28" spans="1:51" s="33" customFormat="1" ht="21.75" customHeight="1" x14ac:dyDescent="0.3">
      <c r="A28" s="931" t="s">
        <v>374</v>
      </c>
      <c r="B28" s="932"/>
      <c r="C28" s="932"/>
      <c r="D28" s="932"/>
      <c r="E28" s="932"/>
      <c r="F28" s="932"/>
      <c r="G28" s="932"/>
      <c r="H28" s="932"/>
      <c r="I28" s="932"/>
      <c r="J28" s="932"/>
      <c r="K28" s="932"/>
      <c r="L28" s="932"/>
      <c r="M28" s="932"/>
      <c r="N28" s="932"/>
      <c r="O28" s="932"/>
      <c r="P28" s="932"/>
      <c r="Q28" s="932"/>
      <c r="R28" s="771"/>
      <c r="S28" s="772"/>
      <c r="T28" s="773"/>
      <c r="U28" s="773"/>
      <c r="V28" s="773"/>
      <c r="W28" s="773"/>
      <c r="X28" s="66"/>
      <c r="Y28" s="66"/>
      <c r="AA28" s="117"/>
      <c r="AB28" s="117"/>
      <c r="AI28" s="774"/>
      <c r="AL28" s="66"/>
      <c r="AM28" s="66"/>
      <c r="AN28" s="66"/>
      <c r="AO28" s="66"/>
      <c r="AP28" s="66"/>
      <c r="AQ28" s="66"/>
      <c r="AR28" s="66"/>
      <c r="AS28" s="66"/>
      <c r="AT28" s="66"/>
      <c r="AU28" s="66"/>
      <c r="AV28" s="66"/>
      <c r="AW28" s="66"/>
      <c r="AX28" s="66"/>
      <c r="AY28" s="66"/>
    </row>
    <row r="29" spans="1:51" s="387" customFormat="1" ht="55.5" customHeight="1" x14ac:dyDescent="0.3">
      <c r="A29" s="775">
        <f>A27+1</f>
        <v>7</v>
      </c>
      <c r="B29" s="775">
        <v>7000023692</v>
      </c>
      <c r="C29" s="775">
        <v>160</v>
      </c>
      <c r="D29" s="775">
        <v>80</v>
      </c>
      <c r="E29" s="775">
        <v>10</v>
      </c>
      <c r="F29" s="775" t="s">
        <v>367</v>
      </c>
      <c r="G29" s="775">
        <v>100002903</v>
      </c>
      <c r="H29" s="775">
        <v>998716</v>
      </c>
      <c r="I29" s="776"/>
      <c r="J29" s="777">
        <v>0.18</v>
      </c>
      <c r="K29" s="778"/>
      <c r="L29" s="779" t="s">
        <v>350</v>
      </c>
      <c r="M29" s="775" t="s">
        <v>351</v>
      </c>
      <c r="N29" s="775">
        <v>1</v>
      </c>
      <c r="O29" s="780"/>
      <c r="P29" s="781" t="str">
        <f t="shared" si="9"/>
        <v>Included</v>
      </c>
      <c r="Q29" s="782">
        <f t="shared" si="10"/>
        <v>0</v>
      </c>
      <c r="R29" s="387">
        <f t="shared" si="11"/>
        <v>0</v>
      </c>
      <c r="S29" s="387">
        <f t="shared" si="12"/>
        <v>0</v>
      </c>
      <c r="T29" s="783"/>
      <c r="AC29" s="784"/>
    </row>
    <row r="30" spans="1:51" s="387" customFormat="1" ht="55.5" customHeight="1" x14ac:dyDescent="0.3">
      <c r="A30" s="775">
        <f t="shared" si="8"/>
        <v>8</v>
      </c>
      <c r="B30" s="775">
        <v>7000023692</v>
      </c>
      <c r="C30" s="775">
        <v>160</v>
      </c>
      <c r="D30" s="775">
        <v>80</v>
      </c>
      <c r="E30" s="775">
        <v>20</v>
      </c>
      <c r="F30" s="775" t="s">
        <v>367</v>
      </c>
      <c r="G30" s="775">
        <v>100002904</v>
      </c>
      <c r="H30" s="775">
        <v>998716</v>
      </c>
      <c r="I30" s="776"/>
      <c r="J30" s="777">
        <v>0.18</v>
      </c>
      <c r="K30" s="778"/>
      <c r="L30" s="779" t="s">
        <v>352</v>
      </c>
      <c r="M30" s="775" t="s">
        <v>351</v>
      </c>
      <c r="N30" s="775">
        <v>6</v>
      </c>
      <c r="O30" s="780"/>
      <c r="P30" s="781" t="str">
        <f t="shared" ref="P30:P32" si="13">IF(O30=0, "Included", IF(ISERROR(N30*O30), O30,N30* O30))</f>
        <v>Included</v>
      </c>
      <c r="Q30" s="782">
        <f t="shared" ref="Q30:Q32" si="14">S30</f>
        <v>0</v>
      </c>
      <c r="R30" s="387">
        <f t="shared" ref="R30:R32" si="15">IF(P30="Included",0,P30)</f>
        <v>0</v>
      </c>
      <c r="S30" s="387">
        <f t="shared" ref="S30:S32" si="16">IF(K30="",(R30*J30),(R30*K30))</f>
        <v>0</v>
      </c>
      <c r="T30" s="783"/>
      <c r="AC30" s="784"/>
    </row>
    <row r="31" spans="1:51" s="33" customFormat="1" ht="21.75" customHeight="1" x14ac:dyDescent="0.3">
      <c r="A31" s="931" t="s">
        <v>375</v>
      </c>
      <c r="B31" s="932"/>
      <c r="C31" s="932"/>
      <c r="D31" s="932"/>
      <c r="E31" s="932"/>
      <c r="F31" s="932"/>
      <c r="G31" s="932"/>
      <c r="H31" s="932"/>
      <c r="I31" s="932"/>
      <c r="J31" s="932"/>
      <c r="K31" s="932"/>
      <c r="L31" s="932"/>
      <c r="M31" s="932"/>
      <c r="N31" s="932"/>
      <c r="O31" s="932"/>
      <c r="P31" s="932"/>
      <c r="Q31" s="932"/>
      <c r="R31" s="771"/>
      <c r="S31" s="772"/>
      <c r="T31" s="773"/>
      <c r="U31" s="773"/>
      <c r="V31" s="773"/>
      <c r="W31" s="773"/>
      <c r="X31" s="66"/>
      <c r="Y31" s="66"/>
      <c r="AA31" s="117"/>
      <c r="AB31" s="117"/>
      <c r="AI31" s="774"/>
      <c r="AL31" s="66"/>
      <c r="AM31" s="66"/>
      <c r="AN31" s="66"/>
      <c r="AO31" s="66"/>
      <c r="AP31" s="66"/>
      <c r="AQ31" s="66"/>
      <c r="AR31" s="66"/>
      <c r="AS31" s="66"/>
      <c r="AT31" s="66"/>
      <c r="AU31" s="66"/>
      <c r="AV31" s="66"/>
      <c r="AW31" s="66"/>
      <c r="AX31" s="66"/>
      <c r="AY31" s="66"/>
    </row>
    <row r="32" spans="1:51" s="387" customFormat="1" ht="55.5" customHeight="1" x14ac:dyDescent="0.3">
      <c r="A32" s="775">
        <f>A30+1</f>
        <v>9</v>
      </c>
      <c r="B32" s="775">
        <v>7000023692</v>
      </c>
      <c r="C32" s="775">
        <v>200</v>
      </c>
      <c r="D32" s="775">
        <v>80</v>
      </c>
      <c r="E32" s="775">
        <v>10</v>
      </c>
      <c r="F32" s="775" t="s">
        <v>367</v>
      </c>
      <c r="G32" s="775">
        <v>100002903</v>
      </c>
      <c r="H32" s="775">
        <v>998716</v>
      </c>
      <c r="I32" s="776"/>
      <c r="J32" s="777">
        <v>0.18</v>
      </c>
      <c r="K32" s="778"/>
      <c r="L32" s="779" t="s">
        <v>350</v>
      </c>
      <c r="M32" s="775" t="s">
        <v>351</v>
      </c>
      <c r="N32" s="775">
        <v>1</v>
      </c>
      <c r="O32" s="780"/>
      <c r="P32" s="781" t="str">
        <f t="shared" si="13"/>
        <v>Included</v>
      </c>
      <c r="Q32" s="782">
        <f t="shared" si="14"/>
        <v>0</v>
      </c>
      <c r="R32" s="387">
        <f t="shared" si="15"/>
        <v>0</v>
      </c>
      <c r="S32" s="387">
        <f t="shared" si="16"/>
        <v>0</v>
      </c>
      <c r="T32" s="783"/>
      <c r="AC32" s="784"/>
    </row>
    <row r="33" spans="1:29" s="387" customFormat="1" ht="55.5" customHeight="1" x14ac:dyDescent="0.3">
      <c r="A33" s="775">
        <f t="shared" ref="A33" si="17">A32+1</f>
        <v>10</v>
      </c>
      <c r="B33" s="775">
        <v>7000023692</v>
      </c>
      <c r="C33" s="775">
        <v>200</v>
      </c>
      <c r="D33" s="775">
        <v>80</v>
      </c>
      <c r="E33" s="775">
        <v>20</v>
      </c>
      <c r="F33" s="775" t="s">
        <v>367</v>
      </c>
      <c r="G33" s="775">
        <v>100002904</v>
      </c>
      <c r="H33" s="775">
        <v>998716</v>
      </c>
      <c r="I33" s="776"/>
      <c r="J33" s="777">
        <v>0.18</v>
      </c>
      <c r="K33" s="778"/>
      <c r="L33" s="779" t="s">
        <v>352</v>
      </c>
      <c r="M33" s="775" t="s">
        <v>351</v>
      </c>
      <c r="N33" s="775">
        <v>6</v>
      </c>
      <c r="O33" s="780"/>
      <c r="P33" s="781" t="str">
        <f t="shared" ref="P33" si="18">IF(O33=0, "Included", IF(ISERROR(N33*O33), O33,N33* O33))</f>
        <v>Included</v>
      </c>
      <c r="Q33" s="782">
        <f t="shared" ref="Q33" si="19">S33</f>
        <v>0</v>
      </c>
      <c r="R33" s="387">
        <f t="shared" ref="R33" si="20">IF(P33="Included",0,P33)</f>
        <v>0</v>
      </c>
      <c r="S33" s="387">
        <f t="shared" ref="S33" si="21">IF(K33="",(R33*J33),(R33*K33))</f>
        <v>0</v>
      </c>
      <c r="T33" s="783"/>
      <c r="AC33" s="784"/>
    </row>
    <row r="34" spans="1:29" ht="19.5" customHeight="1" x14ac:dyDescent="0.3">
      <c r="A34" s="461"/>
      <c r="B34" s="462"/>
      <c r="C34" s="462"/>
      <c r="D34" s="462"/>
      <c r="E34" s="462"/>
      <c r="F34" s="462"/>
      <c r="G34" s="462"/>
      <c r="H34" s="462"/>
      <c r="I34" s="462"/>
      <c r="J34" s="462"/>
      <c r="K34" s="462"/>
      <c r="L34" s="462"/>
      <c r="M34" s="462"/>
      <c r="N34" s="462"/>
      <c r="O34" s="462"/>
      <c r="P34" s="462"/>
      <c r="Q34" s="462"/>
    </row>
    <row r="35" spans="1:29" s="33" customFormat="1" ht="22.5" customHeight="1" x14ac:dyDescent="0.3">
      <c r="A35" s="922"/>
      <c r="B35" s="923"/>
      <c r="C35" s="923"/>
      <c r="D35" s="923"/>
      <c r="E35" s="923"/>
      <c r="F35" s="923"/>
      <c r="G35" s="923"/>
      <c r="H35" s="923"/>
      <c r="I35" s="924"/>
      <c r="J35" s="925" t="s">
        <v>156</v>
      </c>
      <c r="K35" s="926"/>
      <c r="L35" s="926"/>
      <c r="M35" s="926"/>
      <c r="N35" s="926"/>
      <c r="O35" s="927"/>
      <c r="P35" s="785">
        <f>SUM(P20:P33)</f>
        <v>0</v>
      </c>
      <c r="Q35" s="786"/>
      <c r="R35" s="66"/>
      <c r="S35" s="787" t="e">
        <f>SUM(#REF!)</f>
        <v>#REF!</v>
      </c>
    </row>
    <row r="36" spans="1:29" s="33" customFormat="1" ht="19.5" customHeight="1" x14ac:dyDescent="0.3">
      <c r="A36" s="788"/>
      <c r="B36" s="789"/>
      <c r="C36" s="789"/>
      <c r="D36" s="789"/>
      <c r="E36" s="789"/>
      <c r="F36" s="789"/>
      <c r="G36" s="789"/>
      <c r="H36" s="790"/>
      <c r="I36" s="791"/>
      <c r="J36" s="928" t="s">
        <v>143</v>
      </c>
      <c r="K36" s="928"/>
      <c r="L36" s="928"/>
      <c r="M36" s="928"/>
      <c r="N36" s="928"/>
      <c r="O36" s="929"/>
      <c r="P36" s="785"/>
      <c r="Q36" s="792">
        <f>SUM(Q20:Q33)</f>
        <v>0</v>
      </c>
      <c r="R36" s="66"/>
      <c r="S36" s="66"/>
    </row>
    <row r="37" spans="1:29" ht="16.5" x14ac:dyDescent="0.3">
      <c r="A37" s="416"/>
      <c r="B37" s="410"/>
      <c r="C37" s="409"/>
      <c r="D37" s="409"/>
      <c r="E37" s="409"/>
      <c r="F37" s="409"/>
      <c r="G37" s="409"/>
      <c r="H37" s="409"/>
      <c r="I37" s="409"/>
      <c r="J37" s="409"/>
      <c r="K37" s="409"/>
      <c r="L37" s="409"/>
      <c r="M37" s="409"/>
      <c r="N37" s="409"/>
      <c r="O37" s="409"/>
      <c r="P37" s="409"/>
      <c r="Q37" s="409"/>
    </row>
    <row r="38" spans="1:29" ht="37.9" customHeight="1" x14ac:dyDescent="0.3">
      <c r="A38" s="793" t="s">
        <v>41</v>
      </c>
      <c r="B38" s="930" t="s">
        <v>147</v>
      </c>
      <c r="C38" s="930"/>
      <c r="D38" s="930"/>
      <c r="E38" s="930"/>
      <c r="F38" s="930"/>
      <c r="G38" s="930"/>
      <c r="H38" s="930"/>
      <c r="I38" s="930"/>
      <c r="J38" s="930"/>
      <c r="K38" s="930"/>
      <c r="L38" s="930"/>
      <c r="M38" s="409"/>
      <c r="N38" s="409"/>
      <c r="O38" s="409"/>
      <c r="P38" s="409"/>
      <c r="Q38" s="409"/>
    </row>
    <row r="39" spans="1:29" ht="21" customHeight="1" x14ac:dyDescent="0.3">
      <c r="A39" s="429"/>
      <c r="B39" s="430"/>
      <c r="C39" s="430"/>
      <c r="D39" s="430"/>
      <c r="E39" s="430"/>
      <c r="F39" s="430"/>
      <c r="G39" s="430"/>
      <c r="H39" s="430"/>
      <c r="I39" s="430"/>
      <c r="J39" s="430"/>
      <c r="K39" s="430"/>
      <c r="L39" s="430"/>
      <c r="M39" s="430"/>
      <c r="N39" s="430"/>
      <c r="O39" s="920"/>
      <c r="P39" s="920"/>
      <c r="Q39" s="920"/>
    </row>
    <row r="40" spans="1:29" ht="33.6" customHeight="1" x14ac:dyDescent="0.3">
      <c r="A40" s="464" t="s">
        <v>43</v>
      </c>
      <c r="B40" s="465" t="str">
        <f>'Sch-1'!B54</f>
        <v>--</v>
      </c>
      <c r="C40" s="466"/>
      <c r="D40" s="466"/>
      <c r="E40" s="466"/>
      <c r="F40" s="466"/>
      <c r="G40" s="466"/>
      <c r="H40" s="466"/>
      <c r="I40" s="466"/>
      <c r="J40" s="466"/>
      <c r="K40" s="466"/>
      <c r="L40" s="466"/>
      <c r="M40" s="466"/>
      <c r="N40" s="731" t="s">
        <v>312</v>
      </c>
      <c r="O40" s="910" t="str">
        <f>'Sch-3 '!O32</f>
        <v/>
      </c>
      <c r="P40" s="910"/>
      <c r="Q40" s="910"/>
    </row>
    <row r="41" spans="1:29" ht="33.6" customHeight="1" x14ac:dyDescent="0.3">
      <c r="A41" s="464" t="s">
        <v>44</v>
      </c>
      <c r="B41" s="465" t="str">
        <f>'Sch-1'!B55</f>
        <v/>
      </c>
      <c r="C41" s="446"/>
      <c r="D41" s="446"/>
      <c r="E41" s="446"/>
      <c r="F41" s="446"/>
      <c r="G41" s="446"/>
      <c r="H41" s="446"/>
      <c r="I41" s="446"/>
      <c r="J41" s="446"/>
      <c r="K41" s="446"/>
      <c r="L41" s="446"/>
      <c r="M41" s="446"/>
      <c r="N41" s="732" t="s">
        <v>105</v>
      </c>
      <c r="O41" s="910" t="str">
        <f>'Sch-3 '!O33</f>
        <v/>
      </c>
      <c r="P41" s="910"/>
      <c r="Q41" s="910"/>
    </row>
    <row r="42" spans="1:29" ht="33.6" customHeight="1" x14ac:dyDescent="0.3">
      <c r="A42" s="445"/>
      <c r="B42" s="444"/>
      <c r="C42" s="446"/>
      <c r="D42" s="446"/>
      <c r="E42" s="446"/>
      <c r="F42" s="446"/>
      <c r="G42" s="446"/>
      <c r="H42" s="446"/>
      <c r="I42" s="446"/>
      <c r="J42" s="446"/>
      <c r="K42" s="446"/>
      <c r="L42" s="446"/>
      <c r="M42" s="446"/>
      <c r="N42" s="446"/>
      <c r="O42" s="920"/>
      <c r="P42" s="920"/>
      <c r="Q42" s="920"/>
    </row>
    <row r="43" spans="1:29" ht="33.6" customHeight="1" x14ac:dyDescent="0.3">
      <c r="A43" s="445"/>
      <c r="B43" s="444"/>
      <c r="C43" s="446"/>
      <c r="D43" s="446"/>
      <c r="E43" s="446"/>
      <c r="F43" s="446"/>
      <c r="G43" s="446"/>
      <c r="H43" s="446"/>
      <c r="I43" s="446"/>
      <c r="J43" s="446"/>
      <c r="K43" s="446"/>
      <c r="L43" s="446"/>
      <c r="M43" s="446"/>
      <c r="N43" s="446"/>
      <c r="O43" s="445"/>
      <c r="P43" s="467"/>
      <c r="Q43" s="468"/>
    </row>
  </sheetData>
  <sheetProtection algorithmName="SHA-512" hashValue="bYwh3O0scpfh23pLIMCvtmgK2bBU6AlPzlDeLpFTGuH1hmffMI3CuuAxCAwg8koyxWFcdf4hBMc5xmw+M2nvSQ==" saltValue="M6dovzikf2204f0ALd+2nQ=="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ageSetup scale="45" fitToHeight="0" orientation="landscape" r:id="rId1"/>
      <headerFooter alignWithMargins="0">
        <oddFooter>&amp;R&amp;"Book Antiqua,Bold"&amp;10Schedule-4/ Page &amp;P of &amp;N</oddFooter>
      </headerFooter>
    </customSheetView>
    <customSheetView guid="{0D897A0D-14C5-4BD1-B11A-C8754685A103}" scale="80" showPageBreaks="1" fitToPage="1" printArea="1" hiddenColumns="1" view="pageBreakPreview" topLeftCell="B1">
      <selection activeCell="I19" sqref="I19"/>
      <pageMargins left="0.25" right="0.25" top="0.75" bottom="0.75" header="0.3" footer="0.3"/>
      <pageSetup scale="45" fitToHeight="0" orientation="landscape" r:id="rId2"/>
      <headerFooter alignWithMargins="0">
        <oddFooter>&amp;R&amp;"Book Antiqua,Bold"&amp;10Schedule-4/ Page &amp;P of &amp;N</oddFooter>
      </headerFooter>
    </customSheetView>
    <customSheetView guid="{302D9D75-0757-45DA-AFBF-614F08F1401B}" scale="70" showPageBreaks="1" fitToPage="1" printArea="1" hiddenColumns="1" view="pageBreakPreview">
      <selection activeCell="O32" sqref="O32"/>
      <pageMargins left="0.25" right="0.25" top="0.75" bottom="0.75" header="0.3" footer="0.3"/>
      <pageSetup scale="43" fitToHeight="0" orientation="landscape" r:id="rId3"/>
      <headerFooter alignWithMargins="0">
        <oddFooter>&amp;R&amp;"Book Antiqua,Bold"&amp;10Schedule-4/ Page &amp;P of &amp;N</oddFooter>
      </headerFooter>
    </customSheetView>
    <customSheetView guid="{C6A7FFED-91EB-41DF-A944-2BFB2D792481}" scale="70" showPageBreaks="1" fitToPage="1" printArea="1" hiddenColumns="1" view="pageBreakPreview">
      <selection activeCell="O32" sqref="O32"/>
      <pageMargins left="0.25" right="0.25" top="0.75" bottom="0.75" header="0.3" footer="0.3"/>
      <pageSetup scale="43" fitToHeight="0" orientation="landscape" r:id="rId4"/>
      <headerFooter alignWithMargins="0">
        <oddFooter>&amp;R&amp;"Book Antiqua,Bold"&amp;10Schedule-4/ Page &amp;P of &amp;N</oddFooter>
      </headerFooter>
    </customSheetView>
  </customSheetViews>
  <mergeCells count="20">
    <mergeCell ref="B10:O10"/>
    <mergeCell ref="A3:Q3"/>
    <mergeCell ref="A4:Q4"/>
    <mergeCell ref="A7:O7"/>
    <mergeCell ref="B8:O8"/>
    <mergeCell ref="B9:O9"/>
    <mergeCell ref="O40:Q40"/>
    <mergeCell ref="O41:Q41"/>
    <mergeCell ref="O42:Q42"/>
    <mergeCell ref="B11:O11"/>
    <mergeCell ref="A35:I35"/>
    <mergeCell ref="J35:O35"/>
    <mergeCell ref="J36:O36"/>
    <mergeCell ref="B38:L38"/>
    <mergeCell ref="O39:Q39"/>
    <mergeCell ref="A22:Q22"/>
    <mergeCell ref="A31:Q31"/>
    <mergeCell ref="A28:Q28"/>
    <mergeCell ref="A25:Q25"/>
    <mergeCell ref="A19:Q19"/>
  </mergeCells>
  <conditionalFormatting sqref="I20:I21">
    <cfRule type="expression" dxfId="26" priority="34" stopIfTrue="1">
      <formula>H20&gt;0</formula>
    </cfRule>
  </conditionalFormatting>
  <conditionalFormatting sqref="I23:I24">
    <cfRule type="expression" dxfId="25" priority="26" stopIfTrue="1">
      <formula>H23&gt;0</formula>
    </cfRule>
  </conditionalFormatting>
  <conditionalFormatting sqref="I26:I27">
    <cfRule type="expression" dxfId="24" priority="18" stopIfTrue="1">
      <formula>H26&gt;0</formula>
    </cfRule>
  </conditionalFormatting>
  <conditionalFormatting sqref="I29:I30">
    <cfRule type="expression" dxfId="23" priority="10" stopIfTrue="1">
      <formula>H29&gt;0</formula>
    </cfRule>
  </conditionalFormatting>
  <conditionalFormatting sqref="I32:I33">
    <cfRule type="expression" dxfId="22" priority="2" stopIfTrue="1">
      <formula>H32&gt;0</formula>
    </cfRule>
  </conditionalFormatting>
  <conditionalFormatting sqref="K20:K21">
    <cfRule type="expression" dxfId="21" priority="33" stopIfTrue="1">
      <formula>J20&gt;0</formula>
    </cfRule>
    <cfRule type="cellIs" dxfId="20" priority="36" stopIfTrue="1" operator="equal">
      <formula>"a"</formula>
    </cfRule>
  </conditionalFormatting>
  <conditionalFormatting sqref="K23:K24">
    <cfRule type="expression" dxfId="19" priority="25" stopIfTrue="1">
      <formula>J23&gt;0</formula>
    </cfRule>
    <cfRule type="cellIs" dxfId="18" priority="28" stopIfTrue="1" operator="equal">
      <formula>"a"</formula>
    </cfRule>
  </conditionalFormatting>
  <conditionalFormatting sqref="K26:K27">
    <cfRule type="expression" dxfId="17" priority="17" stopIfTrue="1">
      <formula>J26&gt;0</formula>
    </cfRule>
    <cfRule type="cellIs" dxfId="16" priority="20" stopIfTrue="1" operator="equal">
      <formula>"a"</formula>
    </cfRule>
  </conditionalFormatting>
  <conditionalFormatting sqref="K29:K30">
    <cfRule type="expression" dxfId="15" priority="9" stopIfTrue="1">
      <formula>J29&gt;0</formula>
    </cfRule>
    <cfRule type="cellIs" dxfId="14" priority="12" stopIfTrue="1" operator="equal">
      <formula>"a"</formula>
    </cfRule>
  </conditionalFormatting>
  <conditionalFormatting sqref="K32:K33">
    <cfRule type="expression" dxfId="13" priority="1" stopIfTrue="1">
      <formula>J32&gt;0</formula>
    </cfRule>
    <cfRule type="cellIs" dxfId="12" priority="4" stopIfTrue="1" operator="equal">
      <formula>"a"</formula>
    </cfRule>
  </conditionalFormatting>
  <conditionalFormatting sqref="O20:O21">
    <cfRule type="expression" dxfId="11" priority="35" stopIfTrue="1">
      <formula>N20&gt;0</formula>
    </cfRule>
  </conditionalFormatting>
  <conditionalFormatting sqref="O23:O24">
    <cfRule type="expression" dxfId="10" priority="27" stopIfTrue="1">
      <formula>N23&gt;0</formula>
    </cfRule>
  </conditionalFormatting>
  <conditionalFormatting sqref="O26:O27">
    <cfRule type="expression" dxfId="9" priority="19" stopIfTrue="1">
      <formula>N26&gt;0</formula>
    </cfRule>
  </conditionalFormatting>
  <conditionalFormatting sqref="O29:O30">
    <cfRule type="expression" dxfId="8" priority="11" stopIfTrue="1">
      <formula>N29&gt;0</formula>
    </cfRule>
  </conditionalFormatting>
  <conditionalFormatting sqref="O32:O33">
    <cfRule type="expression" dxfId="7" priority="3" stopIfTrue="1">
      <formula>N32&gt;0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32:I33 I29:I30 I26:I27 I20:I21 I23:I24" xr:uid="{00000000-0002-0000-0800-000001000000}">
      <formula1>1</formula1>
    </dataValidation>
    <dataValidation type="list" operator="greaterThan" allowBlank="1" showInputMessage="1" showErrorMessage="1" sqref="K32:K33 K29:K30 K26:K27 K20:K21 K23:K24" xr:uid="{00000000-0002-0000-0800-000002000000}">
      <formula1>"0%,5%,12%,18%,28%"</formula1>
    </dataValidation>
    <dataValidation type="whole" operator="greaterThan" allowBlank="1" showInputMessage="1" showErrorMessage="1" error="Enter only Numeric Value greater than zero or leave the cell blank !" sqref="O32:O33 O29:O30 O26:O27 O20:O21 O23:O24" xr:uid="{00000000-0002-0000-0800-000003000000}">
      <formula1>0</formula1>
    </dataValidation>
  </dataValidations>
  <pageMargins left="0.25" right="0.25" top="0.75" bottom="0.75" header="0.3" footer="0.3"/>
  <pageSetup scale="45" fitToHeight="0" orientation="landscape" r:id="rId5"/>
  <headerFooter alignWithMargins="0">
    <oddFooter>&amp;R&amp;"Book Antiqua,Bold"&amp;10Schedule-4/ 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Basic</vt:lpstr>
      <vt:lpstr>Cover</vt:lpstr>
      <vt:lpstr>Instructions</vt:lpstr>
      <vt:lpstr>Names of Bidder</vt:lpstr>
      <vt:lpstr>Sch-1</vt:lpstr>
      <vt:lpstr>Sch-2</vt:lpstr>
      <vt:lpstr>Sch-3 </vt:lpstr>
      <vt:lpstr>Sch-4</vt:lpstr>
      <vt:lpstr>Sch-4b</vt:lpstr>
      <vt:lpstr>Sch-5 Dis</vt:lpstr>
      <vt:lpstr>Sch-5</vt:lpstr>
      <vt:lpstr>Sch-6(buy-back)</vt:lpstr>
      <vt:lpstr>Sch-7</vt:lpstr>
      <vt:lpstr>Sch-7 After Discount</vt:lpstr>
      <vt:lpstr>Sch-8</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'Sch-4'!Print_Area</vt:lpstr>
      <vt:lpstr>'Sch-4b'!Print_Area</vt:lpstr>
      <vt:lpstr>'Sch-5'!Print_Area</vt:lpstr>
      <vt:lpstr>'Sch-5 Dis'!Print_Area</vt:lpstr>
      <vt:lpstr>'Sch-6(buy-back)'!Print_Area</vt:lpstr>
      <vt:lpstr>'Sch-7'!Print_Area</vt:lpstr>
      <vt:lpstr>'Sch-7 After Discount'!Print_Area</vt:lpstr>
      <vt:lpstr>'Sch-8'!Print_Area</vt:lpstr>
      <vt:lpstr>'Sch-1'!Print_Titles</vt:lpstr>
      <vt:lpstr>'Sch-2'!Print_Titles</vt:lpstr>
      <vt:lpstr>'Sch-3 '!Print_Titles</vt:lpstr>
      <vt:lpstr>'Sch-5'!Print_Titles</vt:lpstr>
      <vt:lpstr>'Sch-5 Dis'!Print_Titles</vt:lpstr>
      <vt:lpstr>'Sch-7'!Print_Titles</vt:lpstr>
      <vt:lpstr>'Sch-7 After Discount'!Print_Titles</vt:lpstr>
      <vt:lpstr>'Sch-8'!Print_Titles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 Yadav {उमेश कुमार यादव}</dc:creator>
  <cp:lastModifiedBy>Chandra Kr Kamat {चंद्र कुमार कामत}</cp:lastModifiedBy>
  <cp:lastPrinted>2023-01-30T08:54:21Z</cp:lastPrinted>
  <dcterms:created xsi:type="dcterms:W3CDTF">2021-08-24T06:52:23Z</dcterms:created>
  <dcterms:modified xsi:type="dcterms:W3CDTF">2024-04-23T12:41:13Z</dcterms:modified>
</cp:coreProperties>
</file>